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10"/>
  <workbookPr updateLinks="never" codeName="ThisWorkbook"/>
  <mc:AlternateContent xmlns:mc="http://schemas.openxmlformats.org/markup-compatibility/2006">
    <mc:Choice Requires="x15">
      <x15ac:absPath xmlns:x15ac="http://schemas.microsoft.com/office/spreadsheetml/2010/11/ac" url="/Users/artemhruzd/Development/Pivotal/axis/axis/customer_hirl/sources/tests/"/>
    </mc:Choice>
  </mc:AlternateContent>
  <xr:revisionPtr revIDLastSave="0" documentId="13_ncr:1_{D697D060-9AE7-1541-AF70-BD046DB78E5F}" xr6:coauthVersionLast="47" xr6:coauthVersionMax="47" xr10:uidLastSave="{00000000-0000-0000-0000-000000000000}"/>
  <workbookProtection workbookAlgorithmName="SHA-512" workbookHashValue="lMruuI36X4GFrtFEvwKDfMgR4pUjk6q7GJGj+G/T5o52Ifxje6lE/zzKswLZ241dLYPTQedcn0YuUaWlCI975w==" workbookSaltValue="6J0chp+DFRs0BC24yuQXuw==" workbookSpinCount="100000" lockStructure="1"/>
  <bookViews>
    <workbookView xWindow="22080" yWindow="4640" windowWidth="28780" windowHeight="21240" tabRatio="851" activeTab="3" xr2:uid="{00000000-000D-0000-FFFF-FFFF00000000}"/>
  </bookViews>
  <sheets>
    <sheet name="Info &amp; Intro" sheetId="6" r:id="rId1"/>
    <sheet name="Overview" sheetId="7" r:id="rId2"/>
    <sheet name="Geography" sheetId="4" state="veryHidden" r:id="rId3"/>
    <sheet name="WRI" sheetId="82" r:id="rId4"/>
    <sheet name="Dropdowns" sheetId="2" state="veryHidden" r:id="rId5"/>
    <sheet name="Calculations" sheetId="83" state="veryHidden" r:id="rId6"/>
    <sheet name="Errata" sheetId="21" r:id="rId7"/>
  </sheets>
  <definedNames>
    <definedName name="_xlnm._FilterDatabase" localSheetId="2" hidden="1">Geography!$A$1:$G$3255</definedName>
    <definedName name="dbState">Geography!$A$1:$AH$3255</definedName>
    <definedName name="ddAttachedGarage">Dropdowns!$H$5:$H$6</definedName>
    <definedName name="ddclotheswasher">Dropdowns!$I$5:$I$6</definedName>
    <definedName name="ddirrigation">Dropdowns!$J$5:$J$15</definedName>
    <definedName name="ddphase">Dropdowns!$E$5:$E$6</definedName>
    <definedName name="ddpipematerial">Dropdowns!$F$5:$F$9</definedName>
    <definedName name="ddpipesize">Dropdowns!$G$5:$G$8</definedName>
    <definedName name="ddplanttype">Dropdowns!$K$5:$K$11</definedName>
    <definedName name="ddroofmaterial">Dropdowns!$M$5:$M$14</definedName>
    <definedName name="ddSingleOrMulti">Dropdowns!$D$5:$D$6</definedName>
    <definedName name="ddsitematerial">Dropdowns!$L$5:$L$9</definedName>
    <definedName name="desWRIAttachedGarage">WRI!$AI$41</definedName>
    <definedName name="desWRIBaseCommon">WRI!$D$264</definedName>
    <definedName name="desWRIBaseIndoor">WRI!$D$266</definedName>
    <definedName name="desWRIBaseOutdoor">WRI!$D$269</definedName>
    <definedName name="desWRIBaseUnits">WRI!$D$263</definedName>
    <definedName name="desWRIBlackFaucet">WRI!$AI$235</definedName>
    <definedName name="desWRIBlackTank">WRI!$AI$231</definedName>
    <definedName name="desWRIBlackToilet">WRI!$AI$234</definedName>
    <definedName name="desWRICommonCWCap">WRI!$AI$102</definedName>
    <definedName name="desWRICommonCWCom">WRI!$AI$101</definedName>
    <definedName name="desWRICommonCWComRate">WRI!$AI$123</definedName>
    <definedName name="desWRICommonCWRes">WRI!$AI$100</definedName>
    <definedName name="desWRICommonCWResRate">WRI!$AI$122</definedName>
    <definedName name="desWRICommonCWStyle">WRI!$AI$103</definedName>
    <definedName name="desWRICommonDW">WRI!$AI$99</definedName>
    <definedName name="desWRICommonDWRate">WRI!$AI$121</definedName>
    <definedName name="desWRICommonFaucet">WRI!$AI$98</definedName>
    <definedName name="desWRICommonFaucetRate">WRI!$AI$120</definedName>
    <definedName name="desWRICommonFoot">WRI!$AI$108</definedName>
    <definedName name="desWRICommonFountains">WRI!$AI$127</definedName>
    <definedName name="desWRICommonHeight">WRI!$AI$109</definedName>
    <definedName name="desWRICommonHorPipe">WRI!$AI$124</definedName>
    <definedName name="desWRICommonLav">WRI!$AI$97</definedName>
    <definedName name="desWRICommonLavRate">WRI!$AI$119</definedName>
    <definedName name="desWRICommonMaxCap">WRI!$AI$89</definedName>
    <definedName name="desWRICommonOther1">WRI!$K$132</definedName>
    <definedName name="desWRICommonOther1Rate">WRI!$AI$132</definedName>
    <definedName name="desWRICommonOther2">WRI!$K$133</definedName>
    <definedName name="desWRICommonOther2Rate">WRI!$AI$133</definedName>
    <definedName name="desWRICommonOther3">WRI!$K$134</definedName>
    <definedName name="desWRICommonOther3Rate">WRI!$AI$134</definedName>
    <definedName name="desWRICommonOther4">WRI!$K$135</definedName>
    <definedName name="desWRICommonOther4Rate">WRI!$AI$135</definedName>
    <definedName name="desWRICommonOther5">WRI!$K$136</definedName>
    <definedName name="desWRICommonOther5Rate">WRI!$AI$136</definedName>
    <definedName name="desWRICommonOther6">WRI!$K$137</definedName>
    <definedName name="desWRICommonOther6Rate">WRI!$AI$137</definedName>
    <definedName name="desWRICommonOther7">WRI!$K$138</definedName>
    <definedName name="desWRICommonOther7Rate">WRI!$AI$138</definedName>
    <definedName name="desWRICommonPanEvap">WRI!$AI$128</definedName>
    <definedName name="desWRICommonPipeMat">WRI!$AI$105</definedName>
    <definedName name="desWRICommonPipeSize">WRI!$AI$106</definedName>
    <definedName name="desWRICommonShower">WRI!$AI$96</definedName>
    <definedName name="desWRICommonShowerRate">WRI!$AI$118</definedName>
    <definedName name="desWRICommonStructWaste">WRI!$AI$125</definedName>
    <definedName name="desWRICommonToilet">WRI!$AI$94</definedName>
    <definedName name="desWRICommonToiletRate">WRI!$AI$116</definedName>
    <definedName name="desWRICommonUrinal">WRI!$AI$95</definedName>
    <definedName name="desWRICommonUrinalRate">WRI!$AI$117</definedName>
    <definedName name="desWRICoveredPoolArea">WRI!$AI$171</definedName>
    <definedName name="desWRIDesignCommon">WRI!$J$264</definedName>
    <definedName name="desWRIDesignIndoor">WRI!$J$266</definedName>
    <definedName name="desWRIDesignIndoorCredit">WRI!$J$265</definedName>
    <definedName name="desWRIDesignOutdoor">WRI!$J$267</definedName>
    <definedName name="desWRIDesignOutdoorCredit">WRI!$J$268</definedName>
    <definedName name="desWRIDesignOutdoorTotal">WRI!$J$269</definedName>
    <definedName name="desWRIDesignUnits">WRI!$J$263</definedName>
    <definedName name="desWRIEvapApr">WRI!$G$246</definedName>
    <definedName name="desWRIEvapAug">WRI!$K$246</definedName>
    <definedName name="desWRIEvapDec">WRI!$O$246</definedName>
    <definedName name="desWRIEvapFeb">WRI!$E$246</definedName>
    <definedName name="desWRIEvapJan">WRI!$D$246</definedName>
    <definedName name="desWRIEvapJul">WRI!$J$246</definedName>
    <definedName name="desWRIEvapJun">WRI!$I$246</definedName>
    <definedName name="desWRIEvapMar">WRI!$F$246</definedName>
    <definedName name="desWRIEvapMay">WRI!$H$246</definedName>
    <definedName name="desWRIEvapNov">WRI!$N$246</definedName>
    <definedName name="desWRIEvapOct">WRI!$M$246</definedName>
    <definedName name="desWRIEvapSep">WRI!$L$246</definedName>
    <definedName name="desWRIFrostDays">WRI!$D$252</definedName>
    <definedName name="desWRIGallons">WRI!$W$265</definedName>
    <definedName name="desWRIGarageFoot">WRI!$AI$43</definedName>
    <definedName name="desWRIGreyBath">WRI!$AI$221</definedName>
    <definedName name="desWRIGreyCW">WRI!$AI$223</definedName>
    <definedName name="desWRIGreyIrrigation">WRI!$AI$228</definedName>
    <definedName name="desWRIGreyLav">WRI!$AI$222</definedName>
    <definedName name="desWRIGreyShower">WRI!$AI$220</definedName>
    <definedName name="desWRIGreyTank">WRI!$AI$217</definedName>
    <definedName name="desWRIGreyToilet">WRI!$AI$226</definedName>
    <definedName name="desWRIGreyUrinal">WRI!$AI$227</definedName>
    <definedName name="desWRIHeight">WRI!$AI$48</definedName>
    <definedName name="desWRILastFreeze">WRI!$D$255</definedName>
    <definedName name="desWRILevels">WRI!$AI$45</definedName>
    <definedName name="desWRIMasterLav">WRI!$AI$82</definedName>
    <definedName name="desWRIMasterShower">WRI!$AI$80</definedName>
    <definedName name="desWRIMasterTCD">WRI!$AI$81</definedName>
    <definedName name="desWRIMasterToilet">WRI!$AI$79</definedName>
    <definedName name="desWRIMF1Bed">WRI!$AI$17</definedName>
    <definedName name="desWRIMF2Bed">WRI!$AI$18</definedName>
    <definedName name="desWRIMF3Bed">WRI!$AI$19</definedName>
    <definedName name="desWRIMF4Bed">WRI!$AI$20</definedName>
    <definedName name="desWRINoBath">WRI!$AI$29</definedName>
    <definedName name="desWRINoCW">WRI!$AI$33</definedName>
    <definedName name="desWRINoDish">WRI!$AI$32</definedName>
    <definedName name="desWRINoHookups">WRI!$AI$239</definedName>
    <definedName name="desWRIOtherPoolArea">WRI!$AI$172</definedName>
    <definedName name="desWRIPhase">WRI!$AI$9</definedName>
    <definedName name="desWRIPipeMat">WRI!$AI$35</definedName>
    <definedName name="desWRIPipeSize">WRI!$AI$36</definedName>
    <definedName name="desWRIRainApr">WRI!$G$249</definedName>
    <definedName name="desWRIRainAug">WRI!$K$249</definedName>
    <definedName name="desWRIRainBathtubs">WRI!$AI$192</definedName>
    <definedName name="desWRIRainCW">WRI!$AI$196</definedName>
    <definedName name="desWRIRainDec">WRI!$O$249</definedName>
    <definedName name="desWRIRainDishwasher">WRI!$AI$195</definedName>
    <definedName name="desWRIRainFaucet">WRI!$AI$194</definedName>
    <definedName name="desWRIRainFeb">WRI!$E$249</definedName>
    <definedName name="desWRIRainIrrigation">WRI!$AI$198</definedName>
    <definedName name="desWRIRainJan">WRI!$D$249</definedName>
    <definedName name="desWRIRainJul">WRI!$J$249</definedName>
    <definedName name="desWRIRainJun">WRI!$I$249</definedName>
    <definedName name="desWRIRainLavatory">WRI!$AI$193</definedName>
    <definedName name="desWRIRainMar">WRI!$F$249</definedName>
    <definedName name="desWRIRainMay">WRI!$H$249</definedName>
    <definedName name="desWRIRainNov">WRI!$N$249</definedName>
    <definedName name="desWRIRainOct">WRI!$M$249</definedName>
    <definedName name="desWRIRainOtherCommon1">WRI!$AI$208</definedName>
    <definedName name="desWRIRainOtherCommon2">WRI!$AI$209</definedName>
    <definedName name="desWRIRainOtherCommon3">WRI!$AI$210</definedName>
    <definedName name="desWRIRainOtherCommon4">WRI!$AI$211</definedName>
    <definedName name="desWRIRainOtherCommon5">WRI!$AI$212</definedName>
    <definedName name="desWRIRainOtherCommon6">WRI!$AI$213</definedName>
    <definedName name="desWRIRainOtherCommon7">WRI!$AI$214</definedName>
    <definedName name="desWRIRainOtherUnit1">WRI!$AI$200</definedName>
    <definedName name="desWRIRainOtherUnit2">WRI!$AI$201</definedName>
    <definedName name="desWRIRainOtherUnit3">WRI!$AI$202</definedName>
    <definedName name="desWRIRainOtherUnit4">WRI!$AI$203</definedName>
    <definedName name="desWRIRainOtherUnit5">WRI!$AI$204</definedName>
    <definedName name="desWRIRainOtherUnit6">WRI!$AI$205</definedName>
    <definedName name="desWRIRainOtherUnit7">WRI!$AI$206</definedName>
    <definedName name="desWRIRainPools">WRI!$AI$197</definedName>
    <definedName name="desWRIRainSep">WRI!$L$249</definedName>
    <definedName name="desWRIRainShowers">WRI!$AI$191</definedName>
    <definedName name="desWRIRainTank">WRI!$AI$178</definedName>
    <definedName name="desWRIRainToilet">WRI!$AI$189</definedName>
    <definedName name="desWRIRainUrinals">WRI!$AI$190</definedName>
    <definedName name="desWRIRating">WRI!$W$267</definedName>
    <definedName name="desWRIRoofCapAWF">WRI!$AI$186</definedName>
    <definedName name="desWRIRoofCapMat">WRI!$AI$185</definedName>
    <definedName name="desWRIRoofCapSF">WRI!$AI$184</definedName>
    <definedName name="desWRISFBed">WRI!$AI$15</definedName>
    <definedName name="desWRIsqft">WRI!$AI$38</definedName>
    <definedName name="desWRISurfaceCapAWF">WRI!$AI$182</definedName>
    <definedName name="desWRISurfaceCapMat">WRI!$AI$181</definedName>
    <definedName name="desWRISurfaceCapSF">WRI!$AI$180</definedName>
    <definedName name="desWRIUnitCW">WRI!$AI$64</definedName>
    <definedName name="desWRIUnitDW">WRI!$AI$63</definedName>
    <definedName name="desWRIUnitFaucet">WRI!$AI$62</definedName>
    <definedName name="desWRIUnitHorPipe">WRI!$AI$65</definedName>
    <definedName name="desWRIUnitLav">WRI!$AI$61</definedName>
    <definedName name="desWRIUnitOther1">WRI!$K$69</definedName>
    <definedName name="desWRIUnitOther1Rate">WRI!$AI$69</definedName>
    <definedName name="desWRIUnitOther2">WRI!$K$70</definedName>
    <definedName name="desWRIUnitOther2Rate">WRI!$AI$70</definedName>
    <definedName name="desWRIUnitOther3">WRI!$K$71</definedName>
    <definedName name="desWRIUnitOther3Rate">WRI!$AI$71</definedName>
    <definedName name="desWRIUnitOther4">WRI!$K$72</definedName>
    <definedName name="desWRIUnitOther4Rate">WRI!$AI$72</definedName>
    <definedName name="desWRIUnitOther5">WRI!$K$73</definedName>
    <definedName name="desWRIUnitOther5Rate">WRI!$AI$73</definedName>
    <definedName name="desWRIUnitOther6">WRI!$K$74</definedName>
    <definedName name="desWRIUnitOther6Rate">WRI!$AI$74</definedName>
    <definedName name="desWRIUnitOther7">WRI!$K$75</definedName>
    <definedName name="desWRIUnitOther7Rate">WRI!$AI$75</definedName>
    <definedName name="desWRIUnitShower">WRI!$AI$58</definedName>
    <definedName name="desWRIUnitStructWaste">WRI!$AI$66</definedName>
    <definedName name="desWRIUnitTCD">WRI!$AI$59</definedName>
    <definedName name="desWRIUnitToilet">WRI!$AI$57</definedName>
    <definedName name="desWRIZone1Plant">WRI!$AI$148</definedName>
    <definedName name="desWRIZone1Sensor">WRI!$AI$149</definedName>
    <definedName name="desWRIZone1SF">WRI!$AI$146</definedName>
    <definedName name="desWRIZone1Type">WRI!$AI$147</definedName>
    <definedName name="desWRIZone1WeatherTrack">WRI!$AI$150</definedName>
    <definedName name="desWRIZone2Plant">WRI!$AI$154</definedName>
    <definedName name="desWRIZone2Sensor">WRI!$AI$155</definedName>
    <definedName name="desWRIZone2SF">WRI!$AI$152</definedName>
    <definedName name="desWRIZone2WeatherTrack">WRI!$AI$156</definedName>
    <definedName name="desWRIZone2ype">WRI!$AI$153</definedName>
    <definedName name="desWRIZone3Plant">WRI!$AI$160</definedName>
    <definedName name="desWRIZone3Sensor">WRI!$AI$161</definedName>
    <definedName name="desWRIZone3SF">WRI!$AI$158</definedName>
    <definedName name="desWRIZone3Type">WRI!$AI$159</definedName>
    <definedName name="desWRIZone3WeatherTrack">WRI!$AI$162</definedName>
    <definedName name="desWRIZone4Plant">WRI!$AI$166</definedName>
    <definedName name="desWRIZone4Sensor">WRI!$AI$167</definedName>
    <definedName name="desWRIZone4SF">WRI!$AI$164</definedName>
    <definedName name="desWRIZone4Type">WRI!$AI$165</definedName>
    <definedName name="desWRIZone4WeatherTrack">WRI!$AI$168</definedName>
    <definedName name="dntWRIAttachedGarage">WRI!$AK$41</definedName>
    <definedName name="dntWRIBlackFaucet">WRI!$AK$235</definedName>
    <definedName name="dntWRIBlackTank">WRI!$AK$231</definedName>
    <definedName name="dntWRIBlackToilet">WRI!$AK$234</definedName>
    <definedName name="dntWRICommonCWCap">WRI!$AK$102</definedName>
    <definedName name="dntWRICommonCWCom">WRI!$AK$101</definedName>
    <definedName name="dntWRICommonCWComRate">WRI!$AK$123</definedName>
    <definedName name="dntWRICommonCWRes">WRI!$AK$100</definedName>
    <definedName name="dntWRICommonCWResRate">WRI!$AK$122</definedName>
    <definedName name="dntWRICommonCWStyle">WRI!$AK$103</definedName>
    <definedName name="dntWRICommonDW">WRI!$AK$99</definedName>
    <definedName name="dntWRICommonDWRate">WRI!$AK$121</definedName>
    <definedName name="dntWRICommonFaucet">WRI!$AK$98</definedName>
    <definedName name="dntWRICommonFaucetRate">WRI!$AK$120</definedName>
    <definedName name="dntWRICommonFoot">WRI!$AK$108</definedName>
    <definedName name="dntWRICommonFountains">WRI!$AK$127</definedName>
    <definedName name="dntWRICommonHeight">WRI!$AK$109</definedName>
    <definedName name="dntWRICommonHorPipe">WRI!$AK$124</definedName>
    <definedName name="dntWRICommonLav">WRI!$AK$97</definedName>
    <definedName name="dntWRICommonLavRate">WRI!$AK$119</definedName>
    <definedName name="dntWRICommonMaxCap">WRI!$AK$89</definedName>
    <definedName name="dntWRICommonOther1Rate">WRI!$AK$132</definedName>
    <definedName name="dntWRICommonOther2Rate">WRI!$AK$133</definedName>
    <definedName name="dntWRICommonOther3Rate">WRI!$AK$134</definedName>
    <definedName name="dntWRICommonOther4Rate">WRI!$AK$135</definedName>
    <definedName name="dntWRICommonOther5Rate">WRI!$AK$136</definedName>
    <definedName name="dntWRICommonOther6Rate">WRI!$AK$137</definedName>
    <definedName name="dntWRICommonOther7Rate">WRI!$AK$138</definedName>
    <definedName name="dntWRICommonPanEvap">WRI!$AK$128</definedName>
    <definedName name="dntWRICommonPipeMat">WRI!$AK$105</definedName>
    <definedName name="dntWRICommonPipeSize">WRI!$AK$106</definedName>
    <definedName name="dntWRICommonShower">WRI!$AK$96</definedName>
    <definedName name="dntWRICommonShowerRate">WRI!$AK$118</definedName>
    <definedName name="dntWRICommonStructWaste">WRI!$AK$125</definedName>
    <definedName name="dntWRICommonToilet">WRI!$AK$94</definedName>
    <definedName name="dntWRICommonToiletRate">WRI!$AK$116</definedName>
    <definedName name="dntWRICommonUrinal">WRI!$AK$95</definedName>
    <definedName name="dntWRICommonUrinalRate">WRI!$AK$117</definedName>
    <definedName name="dntWRICoveredPoolArea">WRI!$AK$171</definedName>
    <definedName name="dntWRIGarageFoot">WRI!$AK$43</definedName>
    <definedName name="dntWRIGreyBath">WRI!$AK$221</definedName>
    <definedName name="dntWRIGreyCW">WRI!$AK$223</definedName>
    <definedName name="dntWRIGreyIrrigation">WRI!$AK$228</definedName>
    <definedName name="dntWRIGreyLav">WRI!$AK$222</definedName>
    <definedName name="dntWRIGreyShower">WRI!$AK$220</definedName>
    <definedName name="dntWRIGreyTank">WRI!$AK$217</definedName>
    <definedName name="dntWRIGreyToilet">WRI!$AK$226</definedName>
    <definedName name="dntWRIGreyUrinal">WRI!$AK$227</definedName>
    <definedName name="dntWRIHeight">WRI!$AK$48</definedName>
    <definedName name="dntWRILevels">WRI!$AK$45</definedName>
    <definedName name="dntWRIMasterLav">WRI!$AK$82</definedName>
    <definedName name="dntWRIMasterShower">WRI!$AK$80</definedName>
    <definedName name="dntWRIMasterTCD">WRI!$AK$81</definedName>
    <definedName name="dntWRIMasterToilet">WRI!$AK$79</definedName>
    <definedName name="dntWRIMF1Bed">WRI!$AK$17</definedName>
    <definedName name="dntWRINoBath">WRI!$AK$29</definedName>
    <definedName name="dntWRINoCW">WRI!$AK$33</definedName>
    <definedName name="dntWRINoDish">WRI!$AK$32</definedName>
    <definedName name="dntWRINoHookups">WRI!$AK$239</definedName>
    <definedName name="dntWRIOtherPoolArea">WRI!$AK$172</definedName>
    <definedName name="dntWRIOverride">WRI!$AK$245</definedName>
    <definedName name="dntWRIPipeMat">WRI!$AK$35</definedName>
    <definedName name="dntWRIPipeSize">WRI!$AK$36</definedName>
    <definedName name="dntWRIRainBathtubs">WRI!$AK$192</definedName>
    <definedName name="dntWRIRainCW">WRI!$AK$196</definedName>
    <definedName name="dntWRIRainDishwasher">WRI!$AK$195</definedName>
    <definedName name="dntWRIRainFaucet">WRI!$AK$194</definedName>
    <definedName name="dntWRIRainIrrigation">WRI!$AK$198</definedName>
    <definedName name="dntWRIRainLavatory">WRI!$AK$193</definedName>
    <definedName name="dntWRIRainOtherCommon1">WRI!$AK$208</definedName>
    <definedName name="dntWRIRainOtherCommon2">WRI!$AK$209</definedName>
    <definedName name="dntWRIRainOtherCommon3">WRI!$AK$210</definedName>
    <definedName name="dntWRIRainOtherCommon4">WRI!$AK$211</definedName>
    <definedName name="dntWRIRainOtherCommon5">WRI!$AK$212</definedName>
    <definedName name="dntWRIRainOtherCommon6">WRI!$AK$213</definedName>
    <definedName name="dntWRIRainOtherCommon7">WRI!$AK$214</definedName>
    <definedName name="dntWRIRainOtherUnit1">WRI!$AK$200</definedName>
    <definedName name="dntWRIRainOtherUnit2">WRI!$AK$201</definedName>
    <definedName name="dntWRIRainOtherUnit3">WRI!$AK$202</definedName>
    <definedName name="dntWRIRainOtherUnit4">WRI!$AK$203</definedName>
    <definedName name="dntWRIRainOtherUnit5">WRI!$AK$204</definedName>
    <definedName name="dntWRIRainOtherUnit6">WRI!$AK$205</definedName>
    <definedName name="dntWRIRainOtherUnit7">WRI!$AK$206</definedName>
    <definedName name="dntWRIRainPools">WRI!$AK$197</definedName>
    <definedName name="dntWRIRainShowers">WRI!$AK$191</definedName>
    <definedName name="dntWRIRainTank">WRI!$AK$178</definedName>
    <definedName name="dntWRIRainToilet">WRI!$AK$189</definedName>
    <definedName name="dntWRIRainUrinals">WRI!$AK$190</definedName>
    <definedName name="dntWRIRoofCapAWF">WRI!$AK$186</definedName>
    <definedName name="dntWRIRoofCapMat">WRI!$AK$185</definedName>
    <definedName name="dntWRIRoofCapSF">WRI!$AK$184</definedName>
    <definedName name="dntWRISFBed">WRI!$AK$15</definedName>
    <definedName name="dntWRIsqft">WRI!$AK$38</definedName>
    <definedName name="dntWRISurfaceCapAWF">WRI!$AK$182</definedName>
    <definedName name="dntWRISurfaceCapMat">WRI!$AK$181</definedName>
    <definedName name="dntWRISurfaceCapSF">WRI!$AK$180</definedName>
    <definedName name="dntWRIUnitCW">WRI!$AK$64</definedName>
    <definedName name="dntWRIUnitDW">WRI!$AK$63</definedName>
    <definedName name="dntWRIUnitFaucet">WRI!$AK$62</definedName>
    <definedName name="dntWRIUnitHorPipe">WRI!$AK$65</definedName>
    <definedName name="dntWRIUnitLav">WRI!$AK$61</definedName>
    <definedName name="dntWRIUnitOther1Rate">WRI!$AK$69</definedName>
    <definedName name="dntWRIUnitOther2Rate">WRI!$AK$70</definedName>
    <definedName name="dntWRIUnitOther3Rate">WRI!$AK$71</definedName>
    <definedName name="dntWRIUnitOther4Rate">WRI!$AK$72</definedName>
    <definedName name="dntWRIUnitOther5Rate">WRI!$AK$73</definedName>
    <definedName name="dntWRIUnitOther6Rate">WRI!$AK$74</definedName>
    <definedName name="dntWRIUnitOther7Rate">WRI!$AK$75</definedName>
    <definedName name="dntWRIUnitShower">WRI!$AK$58</definedName>
    <definedName name="dntWRIUnitStructWaste">WRI!$AK$66</definedName>
    <definedName name="dntWRIUnitTCD">WRI!$AK$59</definedName>
    <definedName name="dntWRIUnitToilet">WRI!$AK$57</definedName>
    <definedName name="dntWRIZone1Plant">WRI!$AK$148</definedName>
    <definedName name="dntWRIZone1Sensor">WRI!$AK$149</definedName>
    <definedName name="dntWRIZone1SF">WRI!$AK$146</definedName>
    <definedName name="dntWRIZone1Type">WRI!$AK$147</definedName>
    <definedName name="dntWRIZone1WeatherTrack">WRI!$AK$150</definedName>
    <definedName name="dntWRIZone2Plant">WRI!$AK$154</definedName>
    <definedName name="dntWRIZone2Sensor">WRI!$AK$155</definedName>
    <definedName name="dntWRIZone2SF">WRI!$AK$152</definedName>
    <definedName name="dntWRIZone2WeatherTrack">WRI!$AK$156</definedName>
    <definedName name="dntWRIZone2ype">WRI!$AK$153</definedName>
    <definedName name="dntWRIZone3Plant">WRI!$AK$160</definedName>
    <definedName name="dntWRIZone3Sensor">WRI!$AK$161</definedName>
    <definedName name="dntWRIZone3SF">WRI!$AK$158</definedName>
    <definedName name="dntWRIZone3Type">WRI!$AK$159</definedName>
    <definedName name="dntWRIZone3WeatherTrack">WRI!$AK$162</definedName>
    <definedName name="dntWRIZone4Plant">WRI!$AK$166</definedName>
    <definedName name="dntWRIZone4Sensor">WRI!$AK$167</definedName>
    <definedName name="dntWRIZone4SF">WRI!$AK$164</definedName>
    <definedName name="dntWRIZone4Type">WRI!$AK$165</definedName>
    <definedName name="dntWRIZone4WeatherTrack">WRI!$AK$168</definedName>
    <definedName name="dstBuilderName">Overview!$G$10</definedName>
    <definedName name="dstCity">Overview!$G$13</definedName>
    <definedName name="dstCounty">Overview!$G$15</definedName>
    <definedName name="dstHomeAddress">Overview!$G$11</definedName>
    <definedName name="dstLot">Overview!$G$12</definedName>
    <definedName name="dstProjectDesc">Overview!$G$25</definedName>
    <definedName name="dstProjectID">Overview!$G$8</definedName>
    <definedName name="dstProjectName">Overview!$G$20</definedName>
    <definedName name="dstSingleOrMulti">Overview!$G$18</definedName>
    <definedName name="dstState">Overview!$G$14</definedName>
    <definedName name="dstTCFloorArea">Overview!$G$22</definedName>
    <definedName name="dstUnits">Overview!$G$19</definedName>
    <definedName name="dstZIP">Overview!$G$16</definedName>
    <definedName name="hidCityInstruction">Overview!$K$13</definedName>
    <definedName name="hidODClimateFormula">Overview!$N$15</definedName>
    <definedName name="hidODClimateLabel">Overview!$N$14</definedName>
    <definedName name="hidODCountyFormula">Overview!$L$15</definedName>
    <definedName name="hidODCountyLabel">Overview!$L$14</definedName>
    <definedName name="hidODMoistFormula">Overview!$O$15</definedName>
    <definedName name="hidODMoistLabel">Overview!$O$14</definedName>
    <definedName name="hidODNumberUnitsLabel">Overview!$A$19</definedName>
    <definedName name="hidODProjectNameLabel">Overview!$A$20</definedName>
    <definedName name="hidODStateFormula">Overview!$K$15</definedName>
    <definedName name="hidODStateLabel">Overview!$K$14</definedName>
    <definedName name="hidODTropicalFormula">Overview!$Q$15</definedName>
    <definedName name="hidODTropicalLabel">Overview!$Q$14</definedName>
    <definedName name="hidODWarmFormula">Overview!$P$15</definedName>
    <definedName name="hidODWarmLabel">Overview!$P$14</definedName>
    <definedName name="hidWRIErrorsMsg">WRI!$X$3</definedName>
    <definedName name="hidWRIMandatoryMsg">WRI!$X$2</definedName>
    <definedName name="hidWRIOverviewMsg">WRI!$X$1</definedName>
    <definedName name="hidZIPInstruction">Overview!$K$16</definedName>
    <definedName name="Intro">'Info &amp; Intro'!$B$13</definedName>
    <definedName name="_xlnm.Print_Area" localSheetId="1">Overview!$A$1:$U$28</definedName>
    <definedName name="_xlnm.Print_Area" localSheetId="3">WRI!$A$1:$X$290</definedName>
    <definedName name="startError">WRI!$AE$1</definedName>
    <definedName name="TorF">Dropdowns!$B$5:$B$6</definedName>
    <definedName name="VersionDate">'Info &amp; Intro'!$E$7</definedName>
    <definedName name="VersionNum">'Info &amp; Intro'!$B$7</definedName>
    <definedName name="verWRIVerifierComments">WRI!$E$275</definedName>
    <definedName name="verWRIVerifierDate">WRI!$E$289</definedName>
    <definedName name="verWRIVerifierEmail">WRI!$E$281</definedName>
    <definedName name="verWRIVerifierEndTime">WRI!$E$287</definedName>
    <definedName name="verWRIVerifierName">WRI!$E$279</definedName>
    <definedName name="verWRIVerifierPhone">WRI!$E$283</definedName>
    <definedName name="verWRIVerifierStartTime">WRI!$E$285</definedName>
    <definedName name="vsfProjectID">Overview!$G$8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66" i="82" l="1"/>
  <c r="W22" i="82"/>
  <c r="H66" i="82" l="1"/>
  <c r="H125" i="82"/>
  <c r="E120" i="83" l="1"/>
  <c r="E119" i="83"/>
  <c r="E118" i="83"/>
  <c r="E104" i="83"/>
  <c r="E103" i="83"/>
  <c r="E102" i="83"/>
  <c r="E100" i="83"/>
  <c r="E99" i="83"/>
  <c r="E98" i="83"/>
  <c r="E97" i="83"/>
  <c r="E96" i="83"/>
  <c r="E95" i="83"/>
  <c r="E94" i="83"/>
  <c r="E92" i="83"/>
  <c r="E91" i="83"/>
  <c r="E90" i="83"/>
  <c r="E89" i="83"/>
  <c r="E88" i="83"/>
  <c r="E87" i="83"/>
  <c r="E86" i="83"/>
  <c r="E84" i="83"/>
  <c r="E83" i="83"/>
  <c r="E82" i="83"/>
  <c r="E81" i="83"/>
  <c r="E80" i="83"/>
  <c r="E79" i="83"/>
  <c r="E78" i="83"/>
  <c r="E77" i="83"/>
  <c r="E72" i="83"/>
  <c r="I72" i="83" s="1"/>
  <c r="E71" i="83"/>
  <c r="O71" i="83" s="1"/>
  <c r="E70" i="83"/>
  <c r="Q70" i="83" s="1"/>
  <c r="E69" i="83"/>
  <c r="K69" i="83" s="1"/>
  <c r="E68" i="83"/>
  <c r="E67" i="83"/>
  <c r="J67" i="83" s="1"/>
  <c r="E66" i="83"/>
  <c r="O66" i="83" s="1"/>
  <c r="E64" i="83"/>
  <c r="L64" i="83" s="1"/>
  <c r="E63" i="83"/>
  <c r="J63" i="83" s="1"/>
  <c r="E62" i="83"/>
  <c r="L62" i="83" s="1"/>
  <c r="E61" i="83"/>
  <c r="Q61" i="83" s="1"/>
  <c r="E60" i="83"/>
  <c r="P60" i="83" s="1"/>
  <c r="E59" i="83"/>
  <c r="E58" i="83"/>
  <c r="O72" i="83"/>
  <c r="K72" i="83"/>
  <c r="J72" i="83"/>
  <c r="N71" i="83"/>
  <c r="F68" i="83"/>
  <c r="Q67" i="83"/>
  <c r="P67" i="83"/>
  <c r="L67" i="83"/>
  <c r="K67" i="83"/>
  <c r="I67" i="83"/>
  <c r="H67" i="83"/>
  <c r="O67" i="83"/>
  <c r="M66" i="83"/>
  <c r="I66" i="83"/>
  <c r="H66" i="83"/>
  <c r="G66" i="83"/>
  <c r="P63" i="83"/>
  <c r="O63" i="83"/>
  <c r="K63" i="83"/>
  <c r="N63" i="83"/>
  <c r="O59" i="83"/>
  <c r="N59" i="83"/>
  <c r="K59" i="83"/>
  <c r="Q58" i="83"/>
  <c r="P58" i="83"/>
  <c r="L58" i="83"/>
  <c r="K58" i="83"/>
  <c r="J58" i="83"/>
  <c r="I58" i="83"/>
  <c r="H58" i="83"/>
  <c r="O58" i="83"/>
  <c r="Q60" i="83" l="1"/>
  <c r="H60" i="83"/>
  <c r="Q63" i="83"/>
  <c r="P72" i="83"/>
  <c r="M62" i="83"/>
  <c r="F64" i="83"/>
  <c r="L69" i="83"/>
  <c r="G71" i="83"/>
  <c r="J61" i="83"/>
  <c r="N62" i="83"/>
  <c r="M64" i="83"/>
  <c r="O62" i="83"/>
  <c r="N64" i="83"/>
  <c r="M71" i="83"/>
  <c r="M69" i="83"/>
  <c r="N69" i="83"/>
  <c r="J60" i="83"/>
  <c r="L61" i="83"/>
  <c r="P69" i="83"/>
  <c r="L60" i="83"/>
  <c r="M60" i="83"/>
  <c r="G72" i="83"/>
  <c r="M61" i="83"/>
  <c r="Q69" i="83"/>
  <c r="N72" i="83"/>
  <c r="Q72" i="83"/>
  <c r="N60" i="83"/>
  <c r="H63" i="83"/>
  <c r="F60" i="83"/>
  <c r="O60" i="83"/>
  <c r="H62" i="83"/>
  <c r="I63" i="83"/>
  <c r="K64" i="83"/>
  <c r="N66" i="83"/>
  <c r="J69" i="83"/>
  <c r="M70" i="83"/>
  <c r="H72" i="83"/>
  <c r="I60" i="83"/>
  <c r="K61" i="83"/>
  <c r="F69" i="83"/>
  <c r="O69" i="83"/>
  <c r="K60" i="83"/>
  <c r="G69" i="83"/>
  <c r="G63" i="83"/>
  <c r="H69" i="83"/>
  <c r="J64" i="83"/>
  <c r="I69" i="83"/>
  <c r="L70" i="83"/>
  <c r="G60" i="83"/>
  <c r="J68" i="83"/>
  <c r="Q68" i="83"/>
  <c r="I68" i="83"/>
  <c r="P68" i="83"/>
  <c r="H68" i="83"/>
  <c r="O68" i="83"/>
  <c r="K68" i="83"/>
  <c r="N68" i="83"/>
  <c r="G68" i="83"/>
  <c r="M68" i="83"/>
  <c r="L68" i="83"/>
  <c r="G59" i="83"/>
  <c r="P70" i="83"/>
  <c r="H70" i="83"/>
  <c r="O70" i="83"/>
  <c r="G70" i="83"/>
  <c r="N70" i="83"/>
  <c r="F70" i="83"/>
  <c r="F71" i="83"/>
  <c r="K62" i="83"/>
  <c r="J62" i="83"/>
  <c r="Q62" i="83"/>
  <c r="I62" i="83"/>
  <c r="P62" i="83"/>
  <c r="I70" i="83"/>
  <c r="J59" i="83"/>
  <c r="Q59" i="83"/>
  <c r="I59" i="83"/>
  <c r="P59" i="83"/>
  <c r="H59" i="83"/>
  <c r="F59" i="83"/>
  <c r="K71" i="83"/>
  <c r="J71" i="83"/>
  <c r="Q71" i="83"/>
  <c r="I71" i="83"/>
  <c r="L59" i="83"/>
  <c r="P61" i="83"/>
  <c r="H61" i="83"/>
  <c r="O61" i="83"/>
  <c r="G61" i="83"/>
  <c r="N61" i="83"/>
  <c r="F61" i="83"/>
  <c r="F62" i="83"/>
  <c r="L66" i="83"/>
  <c r="K66" i="83"/>
  <c r="J66" i="83"/>
  <c r="P66" i="83"/>
  <c r="J70" i="83"/>
  <c r="H71" i="83"/>
  <c r="P71" i="83"/>
  <c r="M59" i="83"/>
  <c r="I61" i="83"/>
  <c r="G62" i="83"/>
  <c r="Q64" i="83"/>
  <c r="I64" i="83"/>
  <c r="P64" i="83"/>
  <c r="H64" i="83"/>
  <c r="O64" i="83"/>
  <c r="G64" i="83"/>
  <c r="F66" i="83"/>
  <c r="Q66" i="83"/>
  <c r="K70" i="83"/>
  <c r="L71" i="83"/>
  <c r="M58" i="83"/>
  <c r="L63" i="83"/>
  <c r="M67" i="83"/>
  <c r="L72" i="83"/>
  <c r="N58" i="83"/>
  <c r="M63" i="83"/>
  <c r="F67" i="83"/>
  <c r="N67" i="83"/>
  <c r="M72" i="83"/>
  <c r="F58" i="83"/>
  <c r="G58" i="83"/>
  <c r="F63" i="83"/>
  <c r="G67" i="83"/>
  <c r="F72" i="83"/>
  <c r="R104" i="82"/>
  <c r="J100" i="82"/>
  <c r="AC104" i="82" l="1"/>
  <c r="X4" i="82"/>
  <c r="S196" i="82" l="1"/>
  <c r="S195" i="82"/>
  <c r="S192" i="82" l="1"/>
  <c r="S190" i="82"/>
  <c r="J117" i="82"/>
  <c r="J116" i="82"/>
  <c r="J118" i="82"/>
  <c r="J119" i="82"/>
  <c r="J120" i="82"/>
  <c r="J123" i="82" a="1"/>
  <c r="J123" i="82" l="1"/>
  <c r="AK190" i="82"/>
  <c r="AI190" i="82"/>
  <c r="AK191" i="82"/>
  <c r="AI191" i="82"/>
  <c r="AK192" i="82"/>
  <c r="AI192" i="82"/>
  <c r="AK193" i="82"/>
  <c r="AI193" i="82"/>
  <c r="AK195" i="82"/>
  <c r="AI195" i="82"/>
  <c r="AK197" i="82"/>
  <c r="AI197" i="82"/>
  <c r="AK214" i="82"/>
  <c r="AI214" i="82"/>
  <c r="AK213" i="82"/>
  <c r="AI213" i="82"/>
  <c r="AK212" i="82"/>
  <c r="AI212" i="82"/>
  <c r="AK211" i="82"/>
  <c r="AI211" i="82"/>
  <c r="AK210" i="82"/>
  <c r="AI210" i="82"/>
  <c r="AK209" i="82"/>
  <c r="AI209" i="82"/>
  <c r="AK208" i="82"/>
  <c r="AI208" i="82"/>
  <c r="AK206" i="82"/>
  <c r="AI206" i="82"/>
  <c r="AK205" i="82"/>
  <c r="AI205" i="82"/>
  <c r="AK204" i="82"/>
  <c r="AI204" i="82"/>
  <c r="AK203" i="82"/>
  <c r="AI203" i="82"/>
  <c r="AK202" i="82"/>
  <c r="AI202" i="82"/>
  <c r="AK201" i="82"/>
  <c r="AI201" i="82"/>
  <c r="AK200" i="82"/>
  <c r="AI200" i="82"/>
  <c r="AK227" i="82"/>
  <c r="AI227" i="82"/>
  <c r="AK239" i="82"/>
  <c r="AI239" i="82"/>
  <c r="AC227" i="82"/>
  <c r="S227" i="82"/>
  <c r="T227" i="82" s="1"/>
  <c r="AB227" i="82" s="1"/>
  <c r="AA227" i="82" s="1"/>
  <c r="S239" i="82" l="1"/>
  <c r="T239" i="82" s="1"/>
  <c r="H82" i="82"/>
  <c r="H80" i="82"/>
  <c r="H79" i="82"/>
  <c r="J57" i="82"/>
  <c r="E35" i="83" l="1"/>
  <c r="E34" i="83"/>
  <c r="E31" i="83"/>
  <c r="E29" i="83"/>
  <c r="E28" i="83"/>
  <c r="E25" i="83"/>
  <c r="E23" i="83"/>
  <c r="E22" i="83"/>
  <c r="E19" i="83"/>
  <c r="E17" i="83"/>
  <c r="E16" i="83"/>
  <c r="E13" i="83"/>
  <c r="D4" i="83"/>
  <c r="C4" i="83"/>
  <c r="E32" i="83"/>
  <c r="E14" i="83"/>
  <c r="E15" i="83" a="1"/>
  <c r="E27" i="83" a="1"/>
  <c r="E33" i="83" a="1"/>
  <c r="E20" i="83"/>
  <c r="E26" i="83"/>
  <c r="E21" i="83" a="1"/>
  <c r="E27" i="83" l="1"/>
  <c r="E21" i="83"/>
  <c r="E15" i="83"/>
  <c r="E33" i="83"/>
  <c r="AC214" i="82"/>
  <c r="AC213" i="82"/>
  <c r="AC212" i="82"/>
  <c r="AC211" i="82"/>
  <c r="AC210" i="82"/>
  <c r="AC209" i="82"/>
  <c r="AC208" i="82"/>
  <c r="AC206" i="82"/>
  <c r="AC205" i="82"/>
  <c r="AC204" i="82"/>
  <c r="AC203" i="82"/>
  <c r="AC202" i="82"/>
  <c r="AC201" i="82"/>
  <c r="AC200" i="82"/>
  <c r="AC195" i="82"/>
  <c r="AC196" i="82"/>
  <c r="AC197" i="82"/>
  <c r="AC198" i="82"/>
  <c r="AC190" i="82"/>
  <c r="AC191" i="82"/>
  <c r="AC192" i="82"/>
  <c r="AC193" i="82"/>
  <c r="K209" i="82"/>
  <c r="S209" i="82" s="1"/>
  <c r="T209" i="82" s="1"/>
  <c r="AB209" i="82" s="1"/>
  <c r="K210" i="82"/>
  <c r="S210" i="82" s="1"/>
  <c r="T210" i="82" s="1"/>
  <c r="AB210" i="82" s="1"/>
  <c r="K211" i="82"/>
  <c r="S211" i="82" s="1"/>
  <c r="T211" i="82" s="1"/>
  <c r="AB211" i="82" s="1"/>
  <c r="AA211" i="82" s="1"/>
  <c r="K212" i="82"/>
  <c r="S212" i="82" s="1"/>
  <c r="T212" i="82" s="1"/>
  <c r="AB212" i="82" s="1"/>
  <c r="AA212" i="82" s="1"/>
  <c r="K213" i="82"/>
  <c r="S213" i="82" s="1"/>
  <c r="T213" i="82" s="1"/>
  <c r="AB213" i="82" s="1"/>
  <c r="K214" i="82"/>
  <c r="S214" i="82" s="1"/>
  <c r="T214" i="82" s="1"/>
  <c r="AB214" i="82" s="1"/>
  <c r="K208" i="82"/>
  <c r="S208" i="82" s="1"/>
  <c r="K201" i="82"/>
  <c r="S201" i="82" s="1"/>
  <c r="T201" i="82" s="1"/>
  <c r="AB201" i="82" s="1"/>
  <c r="K202" i="82"/>
  <c r="S202" i="82" s="1"/>
  <c r="T202" i="82" s="1"/>
  <c r="AB202" i="82" s="1"/>
  <c r="K203" i="82"/>
  <c r="S203" i="82" s="1"/>
  <c r="T203" i="82" s="1"/>
  <c r="AB203" i="82" s="1"/>
  <c r="K204" i="82"/>
  <c r="S204" i="82" s="1"/>
  <c r="T204" i="82" s="1"/>
  <c r="AB204" i="82" s="1"/>
  <c r="K205" i="82"/>
  <c r="S205" i="82" s="1"/>
  <c r="T205" i="82" s="1"/>
  <c r="AB205" i="82" s="1"/>
  <c r="K206" i="82"/>
  <c r="S206" i="82" s="1"/>
  <c r="T206" i="82" s="1"/>
  <c r="AB206" i="82" s="1"/>
  <c r="K200" i="82"/>
  <c r="T208" i="82"/>
  <c r="AB208" i="82" s="1"/>
  <c r="S197" i="82"/>
  <c r="T197" i="82" s="1"/>
  <c r="AB197" i="82" s="1"/>
  <c r="S193" i="82"/>
  <c r="T193" i="82" s="1"/>
  <c r="AB193" i="82" s="1"/>
  <c r="T192" i="82"/>
  <c r="AB192" i="82" s="1"/>
  <c r="S191" i="82"/>
  <c r="T191" i="82" s="1"/>
  <c r="AB191" i="82" s="1"/>
  <c r="T190" i="82"/>
  <c r="AB190" i="82" s="1"/>
  <c r="T195" i="82"/>
  <c r="AB195" i="82" s="1"/>
  <c r="AA203" i="82" l="1"/>
  <c r="AA202" i="82"/>
  <c r="S200" i="82"/>
  <c r="T200" i="82" s="1"/>
  <c r="AB200" i="82" s="1"/>
  <c r="AA200" i="82" s="1"/>
  <c r="AA195" i="82"/>
  <c r="AA204" i="82"/>
  <c r="AA191" i="82"/>
  <c r="AA190" i="82"/>
  <c r="AA192" i="82"/>
  <c r="AA213" i="82"/>
  <c r="AA210" i="82"/>
  <c r="AA214" i="82"/>
  <c r="AA206" i="82"/>
  <c r="AA205" i="82"/>
  <c r="AA193" i="82"/>
  <c r="AA197" i="82"/>
  <c r="AA208" i="82"/>
  <c r="AA201" i="82"/>
  <c r="AA209" i="82"/>
  <c r="AE1" i="82"/>
  <c r="AI9" i="82" l="1"/>
  <c r="AC9" i="82"/>
  <c r="AB9" i="82"/>
  <c r="AK66" i="82"/>
  <c r="AI66" i="82"/>
  <c r="AK125" i="82"/>
  <c r="AI125" i="82"/>
  <c r="S10" i="82"/>
  <c r="AA9" i="82" l="1"/>
  <c r="J262" i="82"/>
  <c r="H114" i="82"/>
  <c r="W115" i="82"/>
  <c r="W114" i="82"/>
  <c r="W56" i="82"/>
  <c r="W55" i="82"/>
  <c r="H55" i="82"/>
  <c r="S65" i="82"/>
  <c r="S66" i="82"/>
  <c r="I2" i="82"/>
  <c r="T66" i="82" l="1"/>
  <c r="AB66" i="82" s="1"/>
  <c r="R66" i="82"/>
  <c r="AC66" i="82" s="1"/>
  <c r="AA66" i="82" l="1"/>
  <c r="AK138" i="82"/>
  <c r="AI138" i="82"/>
  <c r="AK137" i="82"/>
  <c r="AI137" i="82"/>
  <c r="AK136" i="82"/>
  <c r="AI136" i="82"/>
  <c r="AK135" i="82"/>
  <c r="AI135" i="82"/>
  <c r="AK134" i="82"/>
  <c r="AI134" i="82"/>
  <c r="AK133" i="82"/>
  <c r="AI133" i="82"/>
  <c r="AK132" i="82"/>
  <c r="AI132" i="82"/>
  <c r="AI75" i="82"/>
  <c r="AI74" i="82"/>
  <c r="AI73" i="82"/>
  <c r="AI72" i="82"/>
  <c r="AI71" i="82"/>
  <c r="AI70" i="82"/>
  <c r="AI69" i="82"/>
  <c r="AK245" i="82" l="1"/>
  <c r="AK235" i="82"/>
  <c r="AK234" i="82"/>
  <c r="AK231" i="82"/>
  <c r="AK228" i="82"/>
  <c r="AK226" i="82"/>
  <c r="AK223" i="82"/>
  <c r="AK222" i="82"/>
  <c r="AK221" i="82"/>
  <c r="AK220" i="82"/>
  <c r="AK217" i="82"/>
  <c r="AK198" i="82"/>
  <c r="AK194" i="82"/>
  <c r="AK189" i="82"/>
  <c r="AK196" i="82"/>
  <c r="AK186" i="82"/>
  <c r="AK185" i="82"/>
  <c r="AK184" i="82"/>
  <c r="AK182" i="82"/>
  <c r="AK181" i="82"/>
  <c r="AK180" i="82"/>
  <c r="AK178" i="82"/>
  <c r="AK172" i="82"/>
  <c r="AK171" i="82"/>
  <c r="AK168" i="82"/>
  <c r="AK167" i="82"/>
  <c r="AK166" i="82"/>
  <c r="AK165" i="82"/>
  <c r="AK164" i="82"/>
  <c r="AK162" i="82"/>
  <c r="AK161" i="82"/>
  <c r="AK160" i="82"/>
  <c r="AK159" i="82"/>
  <c r="AK158" i="82"/>
  <c r="AK156" i="82"/>
  <c r="AK155" i="82"/>
  <c r="AK154" i="82"/>
  <c r="AK153" i="82"/>
  <c r="AK152" i="82"/>
  <c r="AK150" i="82"/>
  <c r="AK149" i="82"/>
  <c r="AK148" i="82"/>
  <c r="AK147" i="82"/>
  <c r="AK146" i="82"/>
  <c r="AK128" i="82"/>
  <c r="AK127" i="82"/>
  <c r="AK124" i="82"/>
  <c r="AK123" i="82"/>
  <c r="AK122" i="82"/>
  <c r="AK121" i="82"/>
  <c r="AK120" i="82"/>
  <c r="AK119" i="82"/>
  <c r="AK118" i="82"/>
  <c r="AK117" i="82"/>
  <c r="AK116" i="82"/>
  <c r="AK109" i="82"/>
  <c r="AK108" i="82"/>
  <c r="AK106" i="82"/>
  <c r="AK105" i="82"/>
  <c r="AK103" i="82"/>
  <c r="AK102" i="82"/>
  <c r="AK101" i="82"/>
  <c r="AK100" i="82"/>
  <c r="AK99" i="82"/>
  <c r="AK98" i="82"/>
  <c r="AK97" i="82"/>
  <c r="AK96" i="82"/>
  <c r="AK95" i="82"/>
  <c r="AK94" i="82"/>
  <c r="AK89" i="82"/>
  <c r="AK82" i="82"/>
  <c r="AK81" i="82"/>
  <c r="AK80" i="82"/>
  <c r="AK79" i="82"/>
  <c r="AK75" i="82"/>
  <c r="AK74" i="82"/>
  <c r="AK73" i="82"/>
  <c r="AK72" i="82"/>
  <c r="AK71" i="82"/>
  <c r="AK70" i="82"/>
  <c r="AK69" i="82"/>
  <c r="AK65" i="82"/>
  <c r="AK64" i="82"/>
  <c r="AK63" i="82"/>
  <c r="AK62" i="82"/>
  <c r="AK61" i="82"/>
  <c r="AK59" i="82"/>
  <c r="AK58" i="82"/>
  <c r="AK57" i="82"/>
  <c r="AK48" i="82"/>
  <c r="AK45" i="82"/>
  <c r="AK43" i="82"/>
  <c r="AK41" i="82"/>
  <c r="AK38" i="82"/>
  <c r="AK36" i="82"/>
  <c r="AK35" i="82"/>
  <c r="AK33" i="82"/>
  <c r="AK32" i="82"/>
  <c r="AK29" i="82"/>
  <c r="AK17" i="82"/>
  <c r="AI235" i="82"/>
  <c r="AI234" i="82"/>
  <c r="AI231" i="82"/>
  <c r="AI228" i="82"/>
  <c r="AI226" i="82"/>
  <c r="AI223" i="82"/>
  <c r="AI222" i="82"/>
  <c r="AI221" i="82"/>
  <c r="AI220" i="82"/>
  <c r="AI217" i="82"/>
  <c r="AI198" i="82"/>
  <c r="AI194" i="82"/>
  <c r="AI189" i="82"/>
  <c r="AI196" i="82"/>
  <c r="AI186" i="82"/>
  <c r="AI185" i="82"/>
  <c r="AI184" i="82"/>
  <c r="AI182" i="82"/>
  <c r="AI181" i="82"/>
  <c r="AI180" i="82"/>
  <c r="AI178" i="82"/>
  <c r="AI172" i="82"/>
  <c r="AI171" i="82"/>
  <c r="AI168" i="82"/>
  <c r="AI167" i="82"/>
  <c r="AI166" i="82"/>
  <c r="AI165" i="82"/>
  <c r="AI164" i="82"/>
  <c r="AI162" i="82"/>
  <c r="AI161" i="82"/>
  <c r="AI160" i="82"/>
  <c r="AI159" i="82"/>
  <c r="AI158" i="82"/>
  <c r="AI156" i="82"/>
  <c r="AI155" i="82"/>
  <c r="AI154" i="82"/>
  <c r="AI153" i="82"/>
  <c r="AI152" i="82"/>
  <c r="AI150" i="82"/>
  <c r="AI149" i="82"/>
  <c r="AI148" i="82"/>
  <c r="AI147" i="82"/>
  <c r="AI146" i="82"/>
  <c r="AI128" i="82"/>
  <c r="AI127" i="82"/>
  <c r="AI124" i="82"/>
  <c r="AI123" i="82"/>
  <c r="AI122" i="82"/>
  <c r="AI121" i="82"/>
  <c r="AI120" i="82"/>
  <c r="AI119" i="82"/>
  <c r="AI118" i="82"/>
  <c r="AI117" i="82"/>
  <c r="AI116" i="82"/>
  <c r="AI109" i="82"/>
  <c r="AI108" i="82"/>
  <c r="AI106" i="82"/>
  <c r="AI105" i="82"/>
  <c r="AI103" i="82"/>
  <c r="AI102" i="82"/>
  <c r="AI101" i="82"/>
  <c r="AI100" i="82"/>
  <c r="AI99" i="82"/>
  <c r="AI98" i="82"/>
  <c r="AI97" i="82"/>
  <c r="AI96" i="82"/>
  <c r="AI95" i="82"/>
  <c r="AI94" i="82"/>
  <c r="AI89" i="82"/>
  <c r="AI82" i="82"/>
  <c r="AI81" i="82"/>
  <c r="AI80" i="82"/>
  <c r="AI79" i="82"/>
  <c r="AI65" i="82"/>
  <c r="AI64" i="82"/>
  <c r="AI63" i="82"/>
  <c r="AI62" i="82"/>
  <c r="AI61" i="82"/>
  <c r="AI59" i="82"/>
  <c r="AI58" i="82"/>
  <c r="AI57" i="82"/>
  <c r="AI48" i="82"/>
  <c r="AI45" i="82"/>
  <c r="AI43" i="82"/>
  <c r="AI41" i="82"/>
  <c r="AI38" i="82"/>
  <c r="AI36" i="82"/>
  <c r="AI35" i="82"/>
  <c r="AI33" i="82"/>
  <c r="AI32" i="82"/>
  <c r="AI29" i="82"/>
  <c r="AI20" i="82"/>
  <c r="AI19" i="82"/>
  <c r="AI18" i="82"/>
  <c r="AI17" i="82"/>
  <c r="AK15" i="82"/>
  <c r="AI15" i="82"/>
  <c r="X5" i="82"/>
  <c r="AC235" i="82" l="1"/>
  <c r="AC234" i="82"/>
  <c r="AC231" i="82"/>
  <c r="AC228" i="82"/>
  <c r="AC226" i="82"/>
  <c r="AC223" i="82"/>
  <c r="AC222" i="82"/>
  <c r="AC221" i="82"/>
  <c r="AC220" i="82"/>
  <c r="AC217" i="82"/>
  <c r="AC194" i="82"/>
  <c r="AC189" i="82"/>
  <c r="AC186" i="82"/>
  <c r="AC185" i="82"/>
  <c r="AC184" i="82"/>
  <c r="AC182" i="82"/>
  <c r="AC181" i="82"/>
  <c r="AC180" i="82"/>
  <c r="AC178" i="82"/>
  <c r="AC172" i="82"/>
  <c r="AC171" i="82"/>
  <c r="AC168" i="82"/>
  <c r="AC167" i="82"/>
  <c r="AC162" i="82"/>
  <c r="AC161" i="82"/>
  <c r="AC156" i="82"/>
  <c r="AC155" i="82"/>
  <c r="AC150" i="82"/>
  <c r="AC149" i="82"/>
  <c r="AC101" i="82"/>
  <c r="AC100" i="82"/>
  <c r="AC99" i="82"/>
  <c r="AC98" i="82"/>
  <c r="AC97" i="82"/>
  <c r="AC96" i="82"/>
  <c r="AC95" i="82"/>
  <c r="AC94" i="82"/>
  <c r="AC82" i="82"/>
  <c r="AC81" i="82"/>
  <c r="AC80" i="82"/>
  <c r="AC79" i="82"/>
  <c r="AC59" i="82"/>
  <c r="AC33" i="82"/>
  <c r="AC32" i="82"/>
  <c r="AC29" i="82"/>
  <c r="S198" i="82" l="1"/>
  <c r="T198" i="82" s="1"/>
  <c r="AB198" i="82" s="1"/>
  <c r="AA198" i="82" s="1"/>
  <c r="S186" i="82" l="1"/>
  <c r="S185" i="82"/>
  <c r="T185" i="82" s="1"/>
  <c r="AB185" i="82" s="1"/>
  <c r="AA185" i="82" s="1"/>
  <c r="S181" i="82"/>
  <c r="T181" i="82" s="1"/>
  <c r="AB181" i="82" s="1"/>
  <c r="AA181" i="82" s="1"/>
  <c r="S182" i="82"/>
  <c r="H126" i="82"/>
  <c r="R138" i="82"/>
  <c r="AC138" i="82" s="1"/>
  <c r="R137" i="82"/>
  <c r="AC137" i="82" s="1"/>
  <c r="R136" i="82"/>
  <c r="AC136" i="82" s="1"/>
  <c r="R135" i="82"/>
  <c r="AC135" i="82" s="1"/>
  <c r="R134" i="82"/>
  <c r="AC134" i="82" s="1"/>
  <c r="R133" i="82"/>
  <c r="AC133" i="82" s="1"/>
  <c r="R132" i="82"/>
  <c r="AC132" i="82" s="1"/>
  <c r="J82" i="82"/>
  <c r="J80" i="82"/>
  <c r="J58" i="82"/>
  <c r="J79" i="82"/>
  <c r="S235" i="82" l="1"/>
  <c r="T235" i="82" s="1"/>
  <c r="AB235" i="82" s="1"/>
  <c r="AA235" i="82" s="1"/>
  <c r="S234" i="82"/>
  <c r="T234" i="82" s="1"/>
  <c r="AB234" i="82" s="1"/>
  <c r="AA234" i="82" s="1"/>
  <c r="S223" i="82"/>
  <c r="T223" i="82" s="1"/>
  <c r="AB223" i="82" s="1"/>
  <c r="AA223" i="82" s="1"/>
  <c r="S221" i="82"/>
  <c r="T221" i="82" s="1"/>
  <c r="AB221" i="82" s="1"/>
  <c r="AA221" i="82" s="1"/>
  <c r="S226" i="82"/>
  <c r="T226" i="82" s="1"/>
  <c r="AB226" i="82" s="1"/>
  <c r="AA226" i="82" s="1"/>
  <c r="S228" i="82"/>
  <c r="T228" i="82" s="1"/>
  <c r="AB228" i="82" s="1"/>
  <c r="AA228" i="82" s="1"/>
  <c r="S194" i="82"/>
  <c r="T194" i="82" s="1"/>
  <c r="AB194" i="82" s="1"/>
  <c r="AA194" i="82" s="1"/>
  <c r="S189" i="82"/>
  <c r="T189" i="82" s="1"/>
  <c r="AB189" i="82" s="1"/>
  <c r="AA189" i="82" s="1"/>
  <c r="T196" i="82"/>
  <c r="AB196" i="82" s="1"/>
  <c r="AA196" i="82" s="1"/>
  <c r="T186" i="82"/>
  <c r="AB186" i="82" s="1"/>
  <c r="AA186" i="82" s="1"/>
  <c r="T182" i="82"/>
  <c r="AB182" i="82" s="1"/>
  <c r="AA182" i="82" s="1"/>
  <c r="S184" i="82"/>
  <c r="T184" i="82" s="1"/>
  <c r="AB184" i="82" s="1"/>
  <c r="AA184" i="82" s="1"/>
  <c r="S180" i="82"/>
  <c r="T180" i="82" s="1"/>
  <c r="AB180" i="82" s="1"/>
  <c r="AA180" i="82" s="1"/>
  <c r="S222" i="82"/>
  <c r="T222" i="82" s="1"/>
  <c r="AB222" i="82" s="1"/>
  <c r="AA222" i="82" s="1"/>
  <c r="S220" i="82"/>
  <c r="T220" i="82" s="1"/>
  <c r="AB220" i="82" s="1"/>
  <c r="AA220" i="82" s="1"/>
  <c r="T231" i="82"/>
  <c r="AB231" i="82" s="1"/>
  <c r="AA231" i="82" s="1"/>
  <c r="T217" i="82"/>
  <c r="AB217" i="82" s="1"/>
  <c r="AA217" i="82" s="1"/>
  <c r="T178" i="82"/>
  <c r="AB178" i="82" s="1"/>
  <c r="AA178" i="82" s="1"/>
  <c r="S43" i="82"/>
  <c r="T172" i="82"/>
  <c r="AB172" i="82" s="1"/>
  <c r="AA172" i="82" s="1"/>
  <c r="T171" i="82"/>
  <c r="AB171" i="82" s="1"/>
  <c r="AA171" i="82" s="1"/>
  <c r="S168" i="82" l="1"/>
  <c r="T168" i="82" s="1"/>
  <c r="AB168" i="82" s="1"/>
  <c r="AA168" i="82" s="1"/>
  <c r="S167" i="82"/>
  <c r="S162" i="82"/>
  <c r="T162" i="82" s="1"/>
  <c r="AB162" i="82" s="1"/>
  <c r="AA162" i="82" s="1"/>
  <c r="S161" i="82"/>
  <c r="T161" i="82" s="1"/>
  <c r="AB161" i="82" s="1"/>
  <c r="AA161" i="82" s="1"/>
  <c r="S156" i="82"/>
  <c r="T156" i="82" s="1"/>
  <c r="AB156" i="82" s="1"/>
  <c r="AA156" i="82" s="1"/>
  <c r="S155" i="82"/>
  <c r="T155" i="82" s="1"/>
  <c r="AB155" i="82" s="1"/>
  <c r="AA155" i="82" s="1"/>
  <c r="S150" i="82"/>
  <c r="T150" i="82" s="1"/>
  <c r="AB150" i="82" s="1"/>
  <c r="AA150" i="82" s="1"/>
  <c r="S149" i="82"/>
  <c r="T149" i="82" s="1"/>
  <c r="AB149" i="82" s="1"/>
  <c r="AA149" i="82" s="1"/>
  <c r="S147" i="82"/>
  <c r="R147" i="82" s="1"/>
  <c r="AC147" i="82" s="1"/>
  <c r="S166" i="82"/>
  <c r="T166" i="82" s="1"/>
  <c r="AB166" i="82" s="1"/>
  <c r="S165" i="82"/>
  <c r="R165" i="82" s="1"/>
  <c r="AC165" i="82" s="1"/>
  <c r="S160" i="82"/>
  <c r="R160" i="82" s="1"/>
  <c r="AC160" i="82" s="1"/>
  <c r="S159" i="82"/>
  <c r="T159" i="82" s="1"/>
  <c r="AB159" i="82" s="1"/>
  <c r="S154" i="82"/>
  <c r="T154" i="82" s="1"/>
  <c r="AB154" i="82" s="1"/>
  <c r="S153" i="82"/>
  <c r="T153" i="82" s="1"/>
  <c r="AB153" i="82" s="1"/>
  <c r="S148" i="82"/>
  <c r="R148" i="82" s="1"/>
  <c r="AC148" i="82" s="1"/>
  <c r="T164" i="82"/>
  <c r="AB164" i="82" s="1"/>
  <c r="R164" i="82"/>
  <c r="AC164" i="82" s="1"/>
  <c r="T158" i="82"/>
  <c r="AB158" i="82" s="1"/>
  <c r="R158" i="82"/>
  <c r="AC158" i="82" s="1"/>
  <c r="T152" i="82"/>
  <c r="AB152" i="82" s="1"/>
  <c r="R152" i="82"/>
  <c r="AC152" i="82" s="1"/>
  <c r="T146" i="82"/>
  <c r="AB146" i="82" s="1"/>
  <c r="R146" i="82"/>
  <c r="AC146" i="82" s="1"/>
  <c r="J122" i="82"/>
  <c r="H122" i="82" s="1"/>
  <c r="J121" i="82"/>
  <c r="H121" i="82" s="1"/>
  <c r="H120" i="82"/>
  <c r="H119" i="82"/>
  <c r="H118" i="82"/>
  <c r="H117" i="82"/>
  <c r="E47" i="83" s="1"/>
  <c r="H116" i="82"/>
  <c r="K47" i="83" l="1"/>
  <c r="P47" i="83"/>
  <c r="M47" i="83"/>
  <c r="L47" i="83"/>
  <c r="J47" i="83"/>
  <c r="Q47" i="83"/>
  <c r="H47" i="83"/>
  <c r="I47" i="83"/>
  <c r="N47" i="83"/>
  <c r="F47" i="83"/>
  <c r="O47" i="83"/>
  <c r="G47" i="83"/>
  <c r="AA158" i="82"/>
  <c r="AA152" i="82"/>
  <c r="AA164" i="82"/>
  <c r="AA146" i="82"/>
  <c r="T148" i="82"/>
  <c r="AB148" i="82" s="1"/>
  <c r="AA148" i="82" s="1"/>
  <c r="T160" i="82"/>
  <c r="AB160" i="82" s="1"/>
  <c r="AA160" i="82" s="1"/>
  <c r="R159" i="82"/>
  <c r="AC159" i="82" s="1"/>
  <c r="AA159" i="82" s="1"/>
  <c r="T167" i="82"/>
  <c r="AB167" i="82" s="1"/>
  <c r="AA167" i="82" s="1"/>
  <c r="R153" i="82"/>
  <c r="AC153" i="82" s="1"/>
  <c r="AA153" i="82" s="1"/>
  <c r="R154" i="82"/>
  <c r="AC154" i="82" s="1"/>
  <c r="AA154" i="82" s="1"/>
  <c r="T165" i="82"/>
  <c r="AB165" i="82" s="1"/>
  <c r="AA165" i="82" s="1"/>
  <c r="R166" i="82"/>
  <c r="AC166" i="82" s="1"/>
  <c r="AA166" i="82" s="1"/>
  <c r="T147" i="82"/>
  <c r="AB147" i="82" s="1"/>
  <c r="AA147" i="82" s="1"/>
  <c r="H123" i="82"/>
  <c r="S102" i="82" l="1"/>
  <c r="R102" i="82" s="1"/>
  <c r="AC102" i="82" s="1"/>
  <c r="H95" i="82"/>
  <c r="H97" i="82"/>
  <c r="S103" i="82"/>
  <c r="T103" i="82" s="1"/>
  <c r="AB103" i="82" s="1"/>
  <c r="H100" i="82"/>
  <c r="J99" i="82"/>
  <c r="H99" i="82" s="1"/>
  <c r="J98" i="82"/>
  <c r="H98" i="82" s="1"/>
  <c r="J96" i="82"/>
  <c r="H96" i="82" s="1"/>
  <c r="J94" i="82"/>
  <c r="H94" i="82" s="1"/>
  <c r="S107" i="82"/>
  <c r="J101" i="82" a="1"/>
  <c r="H104" i="82" l="1"/>
  <c r="H124" i="82"/>
  <c r="T102" i="82"/>
  <c r="AB102" i="82" s="1"/>
  <c r="AA102" i="82" s="1"/>
  <c r="J101" i="82"/>
  <c r="H101" i="82" s="1"/>
  <c r="R103" i="82"/>
  <c r="AC103" i="82" s="1"/>
  <c r="AA103" i="82" s="1"/>
  <c r="R48" i="82" l="1"/>
  <c r="AC48" i="82" s="1"/>
  <c r="R75" i="82" l="1"/>
  <c r="AC75" i="82" s="1"/>
  <c r="R74" i="82"/>
  <c r="AC74" i="82" s="1"/>
  <c r="R73" i="82"/>
  <c r="AC73" i="82" s="1"/>
  <c r="R72" i="82"/>
  <c r="AC72" i="82" s="1"/>
  <c r="R71" i="82"/>
  <c r="AC71" i="82" s="1"/>
  <c r="R70" i="82"/>
  <c r="AC70" i="82" s="1"/>
  <c r="R69" i="82"/>
  <c r="AC69" i="82" s="1"/>
  <c r="J67" i="82"/>
  <c r="H67" i="82" s="1"/>
  <c r="T75" i="82"/>
  <c r="AB75" i="82" s="1"/>
  <c r="AA75" i="82" s="1"/>
  <c r="T74" i="82"/>
  <c r="AB74" i="82" s="1"/>
  <c r="T73" i="82"/>
  <c r="AB73" i="82" s="1"/>
  <c r="T72" i="82"/>
  <c r="AB72" i="82" s="1"/>
  <c r="T71" i="82"/>
  <c r="AB71" i="82" s="1"/>
  <c r="T70" i="82"/>
  <c r="AB70" i="82" s="1"/>
  <c r="T69" i="82"/>
  <c r="AB69" i="82" s="1"/>
  <c r="W60" i="82"/>
  <c r="J60" i="82" s="1"/>
  <c r="S64" i="82"/>
  <c r="T64" i="82" s="1"/>
  <c r="AB64" i="82" s="1"/>
  <c r="S63" i="82"/>
  <c r="T63" i="82" s="1"/>
  <c r="AB63" i="82" s="1"/>
  <c r="R65" i="82"/>
  <c r="AC65" i="82" s="1"/>
  <c r="R62" i="82"/>
  <c r="AC62" i="82" s="1"/>
  <c r="R61" i="82"/>
  <c r="AC61" i="82" s="1"/>
  <c r="R58" i="82"/>
  <c r="AC58" i="82" s="1"/>
  <c r="R57" i="82"/>
  <c r="AC57" i="82" s="1"/>
  <c r="J64" i="82"/>
  <c r="J63" i="82"/>
  <c r="J62" i="82"/>
  <c r="J61" i="82"/>
  <c r="T65" i="82"/>
  <c r="AB65" i="82" s="1"/>
  <c r="T62" i="82"/>
  <c r="AB62" i="82" s="1"/>
  <c r="T61" i="82"/>
  <c r="AB61" i="82" s="1"/>
  <c r="T58" i="82"/>
  <c r="AB58" i="82" s="1"/>
  <c r="T57" i="82"/>
  <c r="AB57" i="82" s="1"/>
  <c r="T59" i="82"/>
  <c r="AB59" i="82" s="1"/>
  <c r="AA59" i="82" s="1"/>
  <c r="T48" i="82"/>
  <c r="AB48" i="82" s="1"/>
  <c r="AA48" i="82" s="1"/>
  <c r="T38" i="82"/>
  <c r="AB38" i="82" s="1"/>
  <c r="T33" i="82"/>
  <c r="AB33" i="82" s="1"/>
  <c r="AA33" i="82" s="1"/>
  <c r="T32" i="82"/>
  <c r="AB32" i="82" s="1"/>
  <c r="AA32" i="82" s="1"/>
  <c r="T29" i="82"/>
  <c r="AB29" i="82" s="1"/>
  <c r="AA29" i="82" s="1"/>
  <c r="S37" i="82"/>
  <c r="H34" i="82" l="1"/>
  <c r="AA61" i="82"/>
  <c r="AA71" i="82"/>
  <c r="AA58" i="82"/>
  <c r="AA69" i="82"/>
  <c r="AA65" i="82"/>
  <c r="AA73" i="82"/>
  <c r="H65" i="82"/>
  <c r="AA62" i="82"/>
  <c r="AA74" i="82"/>
  <c r="AA70" i="82"/>
  <c r="AA72" i="82"/>
  <c r="AA57" i="82"/>
  <c r="R64" i="82"/>
  <c r="AC64" i="82" s="1"/>
  <c r="AA64" i="82" s="1"/>
  <c r="R63" i="82"/>
  <c r="AC63" i="82" s="1"/>
  <c r="AA63" i="82" s="1"/>
  <c r="E56" i="83" l="1"/>
  <c r="R35" i="82"/>
  <c r="AC35" i="82" s="1"/>
  <c r="R36" i="82"/>
  <c r="AC36" i="82" s="1"/>
  <c r="R38" i="82"/>
  <c r="AC38" i="82" s="1"/>
  <c r="AA38" i="82" s="1"/>
  <c r="T43" i="82"/>
  <c r="AB43" i="82" s="1"/>
  <c r="AN19" i="82"/>
  <c r="AM19" i="82"/>
  <c r="S96" i="82" l="1"/>
  <c r="S95" i="82"/>
  <c r="S101" i="82"/>
  <c r="S94" i="82"/>
  <c r="S99" i="82"/>
  <c r="S128" i="82"/>
  <c r="S100" i="82"/>
  <c r="S98" i="82"/>
  <c r="S97" i="82"/>
  <c r="S109" i="82"/>
  <c r="S105" i="82"/>
  <c r="R105" i="82" s="1"/>
  <c r="S108" i="82"/>
  <c r="S106" i="82"/>
  <c r="S125" i="82"/>
  <c r="S124" i="82"/>
  <c r="S137" i="82"/>
  <c r="T137" i="82" s="1"/>
  <c r="AB137" i="82" s="1"/>
  <c r="AA137" i="82" s="1"/>
  <c r="S134" i="82"/>
  <c r="T134" i="82" s="1"/>
  <c r="AB134" i="82" s="1"/>
  <c r="AA134" i="82" s="1"/>
  <c r="S133" i="82"/>
  <c r="T133" i="82" s="1"/>
  <c r="AB133" i="82" s="1"/>
  <c r="AA133" i="82" s="1"/>
  <c r="S138" i="82"/>
  <c r="T138" i="82" s="1"/>
  <c r="AB138" i="82" s="1"/>
  <c r="AA138" i="82" s="1"/>
  <c r="S135" i="82"/>
  <c r="T135" i="82" s="1"/>
  <c r="AB135" i="82" s="1"/>
  <c r="AA135" i="82" s="1"/>
  <c r="S136" i="82"/>
  <c r="T136" i="82" s="1"/>
  <c r="AB136" i="82" s="1"/>
  <c r="AA136" i="82" s="1"/>
  <c r="S132" i="82"/>
  <c r="T132" i="82" s="1"/>
  <c r="AB132" i="82" s="1"/>
  <c r="AA132" i="82" s="1"/>
  <c r="S81" i="82"/>
  <c r="T81" i="82" s="1"/>
  <c r="AB81" i="82" s="1"/>
  <c r="AA81" i="82" s="1"/>
  <c r="S82" i="82"/>
  <c r="T82" i="82" s="1"/>
  <c r="AB82" i="82" s="1"/>
  <c r="AA82" i="82" s="1"/>
  <c r="S80" i="82"/>
  <c r="T80" i="82" s="1"/>
  <c r="AB80" i="82" s="1"/>
  <c r="AA80" i="82" s="1"/>
  <c r="S79" i="82"/>
  <c r="T79" i="82" s="1"/>
  <c r="AB79" i="82" s="1"/>
  <c r="AA79" i="82" s="1"/>
  <c r="S121" i="82"/>
  <c r="S122" i="82"/>
  <c r="S123" i="82"/>
  <c r="S117" i="82"/>
  <c r="S116" i="82"/>
  <c r="S118" i="82"/>
  <c r="S119" i="82"/>
  <c r="S120" i="82"/>
  <c r="S127" i="82"/>
  <c r="S15" i="82"/>
  <c r="T15" i="82" s="1"/>
  <c r="AB15" i="82" s="1"/>
  <c r="S89" i="82"/>
  <c r="T36" i="82"/>
  <c r="AB36" i="82" s="1"/>
  <c r="AA36" i="82" s="1"/>
  <c r="T35" i="82"/>
  <c r="AB35" i="82" s="1"/>
  <c r="R43" i="82"/>
  <c r="AC43" i="82" s="1"/>
  <c r="AA43" i="82" s="1"/>
  <c r="W13" i="82"/>
  <c r="S19" i="82"/>
  <c r="S20" i="82"/>
  <c r="S41" i="82"/>
  <c r="S17" i="82"/>
  <c r="S18" i="82"/>
  <c r="T18" i="82" l="1"/>
  <c r="AB18" i="82" s="1"/>
  <c r="R18" i="82"/>
  <c r="AC18" i="82" s="1"/>
  <c r="T20" i="82"/>
  <c r="AB20" i="82" s="1"/>
  <c r="R20" i="82"/>
  <c r="AC20" i="82" s="1"/>
  <c r="T19" i="82"/>
  <c r="AB19" i="82" s="1"/>
  <c r="R19" i="82"/>
  <c r="AC19" i="82" s="1"/>
  <c r="T17" i="82"/>
  <c r="AB17" i="82" s="1"/>
  <c r="R17" i="82"/>
  <c r="AC17" i="82" s="1"/>
  <c r="T125" i="82"/>
  <c r="AB125" i="82" s="1"/>
  <c r="R125" i="82"/>
  <c r="AC125" i="82" s="1"/>
  <c r="AA35" i="82"/>
  <c r="T116" i="82"/>
  <c r="AB116" i="82" s="1"/>
  <c r="R116" i="82"/>
  <c r="AC116" i="82" s="1"/>
  <c r="T117" i="82"/>
  <c r="AB117" i="82" s="1"/>
  <c r="R117" i="82"/>
  <c r="AC117" i="82" s="1"/>
  <c r="R124" i="82"/>
  <c r="AC124" i="82" s="1"/>
  <c r="T124" i="82"/>
  <c r="AB124" i="82" s="1"/>
  <c r="T120" i="82"/>
  <c r="AB120" i="82" s="1"/>
  <c r="R120" i="82"/>
  <c r="AC120" i="82" s="1"/>
  <c r="R119" i="82"/>
  <c r="AC119" i="82" s="1"/>
  <c r="T119" i="82"/>
  <c r="AB119" i="82" s="1"/>
  <c r="T118" i="82"/>
  <c r="AB118" i="82" s="1"/>
  <c r="R118" i="82"/>
  <c r="AC118" i="82" s="1"/>
  <c r="T123" i="82"/>
  <c r="AB123" i="82" s="1"/>
  <c r="R123" i="82"/>
  <c r="AC123" i="82" s="1"/>
  <c r="T121" i="82"/>
  <c r="AB121" i="82" s="1"/>
  <c r="R121" i="82"/>
  <c r="AC121" i="82" s="1"/>
  <c r="T122" i="82"/>
  <c r="AB122" i="82" s="1"/>
  <c r="R122" i="82"/>
  <c r="AC122" i="82" s="1"/>
  <c r="AC105" i="82"/>
  <c r="T105" i="82"/>
  <c r="AB105" i="82" s="1"/>
  <c r="R108" i="82"/>
  <c r="AC108" i="82" s="1"/>
  <c r="T108" i="82"/>
  <c r="AB108" i="82" s="1"/>
  <c r="R106" i="82"/>
  <c r="AC106" i="82" s="1"/>
  <c r="T106" i="82"/>
  <c r="AB106" i="82" s="1"/>
  <c r="R109" i="82"/>
  <c r="AC109" i="82" s="1"/>
  <c r="T109" i="82"/>
  <c r="AB109" i="82" s="1"/>
  <c r="T127" i="82"/>
  <c r="AB127" i="82" s="1"/>
  <c r="R127" i="82"/>
  <c r="AC127" i="82" s="1"/>
  <c r="T128" i="82"/>
  <c r="AB128" i="82" s="1"/>
  <c r="R128" i="82"/>
  <c r="AC128" i="82" s="1"/>
  <c r="R15" i="82"/>
  <c r="AC15" i="82" s="1"/>
  <c r="T94" i="82"/>
  <c r="AB94" i="82" s="1"/>
  <c r="AA94" i="82" s="1"/>
  <c r="T95" i="82"/>
  <c r="AB95" i="82" s="1"/>
  <c r="AA95" i="82" s="1"/>
  <c r="T96" i="82"/>
  <c r="AB96" i="82" s="1"/>
  <c r="AA96" i="82" s="1"/>
  <c r="T97" i="82"/>
  <c r="AB97" i="82" s="1"/>
  <c r="AA97" i="82" s="1"/>
  <c r="T100" i="82"/>
  <c r="AB100" i="82" s="1"/>
  <c r="AA100" i="82" s="1"/>
  <c r="T89" i="82"/>
  <c r="AB89" i="82" s="1"/>
  <c r="R89" i="82"/>
  <c r="AC89" i="82" s="1"/>
  <c r="T101" i="82"/>
  <c r="AB101" i="82" s="1"/>
  <c r="AA101" i="82" s="1"/>
  <c r="T98" i="82"/>
  <c r="AB98" i="82" s="1"/>
  <c r="AA98" i="82" s="1"/>
  <c r="T99" i="82"/>
  <c r="AB99" i="82" s="1"/>
  <c r="AA99" i="82" s="1"/>
  <c r="R41" i="82"/>
  <c r="AC41" i="82" s="1"/>
  <c r="T41" i="82"/>
  <c r="AB41" i="82" s="1"/>
  <c r="R45" i="82"/>
  <c r="AC45" i="82" s="1"/>
  <c r="T45" i="82"/>
  <c r="AB45" i="82" s="1"/>
  <c r="AA17" i="82" l="1"/>
  <c r="AA20" i="82"/>
  <c r="AA19" i="82"/>
  <c r="AA18" i="82"/>
  <c r="AA125" i="82"/>
  <c r="AA45" i="82"/>
  <c r="AA128" i="82"/>
  <c r="AA108" i="82"/>
  <c r="AA124" i="82"/>
  <c r="AA109" i="82"/>
  <c r="AA119" i="82"/>
  <c r="AA105" i="82"/>
  <c r="AA106" i="82"/>
  <c r="AA122" i="82"/>
  <c r="AA116" i="82"/>
  <c r="AA89" i="82"/>
  <c r="AA123" i="82"/>
  <c r="AA127" i="82"/>
  <c r="AA118" i="82"/>
  <c r="AA117" i="82"/>
  <c r="AA41" i="82"/>
  <c r="AE3" i="82"/>
  <c r="AA121" i="82"/>
  <c r="AA120" i="82"/>
  <c r="AA15" i="82"/>
  <c r="AG3" i="82"/>
  <c r="H58" i="82" l="1"/>
  <c r="E48" i="83" s="1"/>
  <c r="H57" i="82"/>
  <c r="E46" i="83" s="1"/>
  <c r="H61" i="82"/>
  <c r="E50" i="83" s="1"/>
  <c r="H63" i="82"/>
  <c r="E52" i="83" s="1"/>
  <c r="H62" i="82"/>
  <c r="E51" i="83" s="1"/>
  <c r="H64" i="82"/>
  <c r="E53" i="83" s="1"/>
  <c r="H60" i="82"/>
  <c r="E49" i="83" s="1"/>
  <c r="H27" i="82"/>
  <c r="H29" i="82"/>
  <c r="H32" i="82"/>
  <c r="H33" i="82"/>
  <c r="H28" i="82"/>
  <c r="H31" i="82"/>
  <c r="H30" i="82"/>
  <c r="M50" i="83" l="1"/>
  <c r="L50" i="83"/>
  <c r="F50" i="83"/>
  <c r="I50" i="83"/>
  <c r="Q50" i="83"/>
  <c r="O50" i="83"/>
  <c r="P50" i="83"/>
  <c r="H50" i="83"/>
  <c r="J50" i="83"/>
  <c r="K50" i="83"/>
  <c r="G50" i="83"/>
  <c r="N50" i="83"/>
  <c r="N46" i="83"/>
  <c r="I46" i="83"/>
  <c r="O46" i="83"/>
  <c r="L46" i="83"/>
  <c r="F46" i="83"/>
  <c r="M46" i="83"/>
  <c r="Q46" i="83"/>
  <c r="H46" i="83"/>
  <c r="G46" i="83"/>
  <c r="P46" i="83"/>
  <c r="K46" i="83"/>
  <c r="J46" i="83"/>
  <c r="N49" i="83"/>
  <c r="O49" i="83"/>
  <c r="F49" i="83"/>
  <c r="P49" i="83"/>
  <c r="K49" i="83"/>
  <c r="Q49" i="83"/>
  <c r="L49" i="83"/>
  <c r="G49" i="83"/>
  <c r="H49" i="83"/>
  <c r="M49" i="83"/>
  <c r="J49" i="83"/>
  <c r="I49" i="83"/>
  <c r="F51" i="83"/>
  <c r="M51" i="83"/>
  <c r="L51" i="83"/>
  <c r="N51" i="83"/>
  <c r="O51" i="83"/>
  <c r="I51" i="83"/>
  <c r="G51" i="83"/>
  <c r="P51" i="83"/>
  <c r="K51" i="83"/>
  <c r="H51" i="83"/>
  <c r="J51" i="83"/>
  <c r="Q51" i="83"/>
  <c r="I52" i="83"/>
  <c r="O52" i="83"/>
  <c r="J52" i="83"/>
  <c r="L52" i="83"/>
  <c r="K52" i="83"/>
  <c r="N52" i="83"/>
  <c r="M52" i="83"/>
  <c r="H52" i="83"/>
  <c r="G52" i="83"/>
  <c r="Q52" i="83"/>
  <c r="P52" i="83"/>
  <c r="F52" i="83"/>
  <c r="H48" i="83"/>
  <c r="G48" i="83"/>
  <c r="N48" i="83"/>
  <c r="M48" i="83"/>
  <c r="K48" i="83"/>
  <c r="L48" i="83"/>
  <c r="F48" i="83"/>
  <c r="P48" i="83"/>
  <c r="Q48" i="83"/>
  <c r="J48" i="83"/>
  <c r="I48" i="83"/>
  <c r="O48" i="83"/>
  <c r="M108" i="83"/>
  <c r="O108" i="83"/>
  <c r="L108" i="83"/>
  <c r="K108" i="83"/>
  <c r="J108" i="83"/>
  <c r="Q108" i="83"/>
  <c r="I108" i="83"/>
  <c r="P108" i="83"/>
  <c r="H108" i="83"/>
  <c r="G108" i="83"/>
  <c r="N108" i="83"/>
  <c r="F108" i="83"/>
  <c r="Q110" i="83"/>
  <c r="J110" i="83"/>
  <c r="M110" i="83"/>
  <c r="P110" i="83"/>
  <c r="H110" i="83"/>
  <c r="O110" i="83"/>
  <c r="I110" i="83"/>
  <c r="L110" i="83"/>
  <c r="K110" i="83"/>
  <c r="G110" i="83"/>
  <c r="N110" i="83"/>
  <c r="F110" i="83"/>
  <c r="L124" i="83"/>
  <c r="Q124" i="83"/>
  <c r="O124" i="83"/>
  <c r="F124" i="83"/>
  <c r="K124" i="83"/>
  <c r="P124" i="83"/>
  <c r="G124" i="83"/>
  <c r="M124" i="83"/>
  <c r="J124" i="83"/>
  <c r="I124" i="83"/>
  <c r="H124" i="83"/>
  <c r="N124" i="83"/>
  <c r="P109" i="83"/>
  <c r="H109" i="83"/>
  <c r="M109" i="83"/>
  <c r="K109" i="83"/>
  <c r="J109" i="83"/>
  <c r="I109" i="83"/>
  <c r="O109" i="83"/>
  <c r="G109" i="83"/>
  <c r="N109" i="83"/>
  <c r="F109" i="83"/>
  <c r="L109" i="83"/>
  <c r="Q109" i="83"/>
  <c r="Q107" i="83"/>
  <c r="I107" i="83"/>
  <c r="G107" i="83"/>
  <c r="L107" i="83"/>
  <c r="K107" i="83"/>
  <c r="J107" i="83"/>
  <c r="P107" i="83"/>
  <c r="H107" i="83"/>
  <c r="O107" i="83"/>
  <c r="N107" i="83"/>
  <c r="F107" i="83"/>
  <c r="M107" i="83"/>
  <c r="P123" i="83"/>
  <c r="H123" i="83"/>
  <c r="L123" i="83"/>
  <c r="L125" i="83" s="1"/>
  <c r="O123" i="83"/>
  <c r="G123" i="83"/>
  <c r="N123" i="83"/>
  <c r="F123" i="83"/>
  <c r="M123" i="83"/>
  <c r="M125" i="83" s="1"/>
  <c r="K123" i="83"/>
  <c r="K125" i="83" s="1"/>
  <c r="J123" i="83"/>
  <c r="J125" i="83" s="1"/>
  <c r="Q123" i="83"/>
  <c r="Q125" i="83" s="1"/>
  <c r="I123" i="83"/>
  <c r="D3" i="82"/>
  <c r="N111" i="83" l="1"/>
  <c r="H125" i="83"/>
  <c r="G111" i="83"/>
  <c r="I125" i="83"/>
  <c r="Q111" i="83"/>
  <c r="F125" i="83"/>
  <c r="I111" i="83"/>
  <c r="N125" i="83"/>
  <c r="O111" i="83"/>
  <c r="K111" i="83"/>
  <c r="L111" i="83"/>
  <c r="G125" i="83"/>
  <c r="H111" i="83"/>
  <c r="M111" i="83"/>
  <c r="J111" i="83"/>
  <c r="P125" i="83"/>
  <c r="O125" i="83"/>
  <c r="F111" i="83"/>
  <c r="P111" i="83"/>
  <c r="K15" i="7"/>
  <c r="C5" i="83" s="1"/>
  <c r="L15" i="7"/>
  <c r="D5" i="83" s="1"/>
  <c r="Q14" i="7"/>
  <c r="N14" i="7"/>
  <c r="O14" i="7"/>
  <c r="P14" i="7"/>
  <c r="M14" i="7"/>
  <c r="D4" i="2"/>
  <c r="L6" i="83" l="1"/>
  <c r="L8" i="83" s="1"/>
  <c r="L44" i="83" s="1"/>
  <c r="F6" i="83"/>
  <c r="F8" i="83" s="1"/>
  <c r="F44" i="83" s="1"/>
  <c r="F5" i="83"/>
  <c r="J5" i="83"/>
  <c r="O5" i="83"/>
  <c r="I6" i="83"/>
  <c r="I8" i="83" s="1"/>
  <c r="I44" i="83" s="1"/>
  <c r="K6" i="83"/>
  <c r="K8" i="83" s="1"/>
  <c r="K44" i="83" s="1"/>
  <c r="P5" i="83"/>
  <c r="I5" i="83"/>
  <c r="T5" i="83"/>
  <c r="T7" i="83" s="1"/>
  <c r="N6" i="83"/>
  <c r="N8" i="83" s="1"/>
  <c r="N44" i="83" s="1"/>
  <c r="O6" i="83"/>
  <c r="O8" i="83" s="1"/>
  <c r="O44" i="83" s="1"/>
  <c r="N5" i="83"/>
  <c r="S5" i="83"/>
  <c r="P6" i="83"/>
  <c r="P8" i="83" s="1"/>
  <c r="P44" i="83" s="1"/>
  <c r="Q5" i="83"/>
  <c r="L5" i="83"/>
  <c r="M5" i="83"/>
  <c r="G6" i="83"/>
  <c r="G8" i="83" s="1"/>
  <c r="G44" i="83" s="1"/>
  <c r="M6" i="83"/>
  <c r="M8" i="83" s="1"/>
  <c r="M44" i="83" s="1"/>
  <c r="H6" i="83"/>
  <c r="H8" i="83" s="1"/>
  <c r="H44" i="83" s="1"/>
  <c r="J6" i="83"/>
  <c r="J8" i="83" s="1"/>
  <c r="J44" i="83" s="1"/>
  <c r="G5" i="83"/>
  <c r="Q6" i="83"/>
  <c r="Q8" i="83" s="1"/>
  <c r="Q44" i="83" s="1"/>
  <c r="H5" i="83"/>
  <c r="K5" i="83"/>
  <c r="M15" i="7"/>
  <c r="Q15" i="7"/>
  <c r="P15" i="7"/>
  <c r="N15" i="7"/>
  <c r="O15" i="7"/>
  <c r="Q77" i="83" l="1"/>
  <c r="Q78" i="83" s="1"/>
  <c r="K77" i="83"/>
  <c r="K78" i="83" s="1"/>
  <c r="I77" i="83"/>
  <c r="I78" i="83" s="1"/>
  <c r="N77" i="83"/>
  <c r="N78" i="83" s="1"/>
  <c r="L77" i="83"/>
  <c r="L78" i="83" s="1"/>
  <c r="P77" i="83"/>
  <c r="J77" i="83"/>
  <c r="H77" i="83"/>
  <c r="M77" i="83"/>
  <c r="O77" i="83"/>
  <c r="G77" i="83"/>
  <c r="F77" i="83"/>
  <c r="H37" i="83"/>
  <c r="H38" i="83"/>
  <c r="Q37" i="83"/>
  <c r="Q38" i="83"/>
  <c r="P38" i="83"/>
  <c r="P37" i="83"/>
  <c r="G37" i="83"/>
  <c r="G38" i="83"/>
  <c r="O37" i="83"/>
  <c r="O38" i="83"/>
  <c r="J38" i="83"/>
  <c r="J37" i="83"/>
  <c r="F38" i="83"/>
  <c r="F37" i="83"/>
  <c r="M37" i="83"/>
  <c r="M38" i="83"/>
  <c r="N37" i="83"/>
  <c r="N38" i="83"/>
  <c r="K37" i="83"/>
  <c r="K38" i="83"/>
  <c r="L38" i="83"/>
  <c r="L37" i="83"/>
  <c r="I38" i="83"/>
  <c r="I37" i="83"/>
  <c r="G7" i="83"/>
  <c r="F7" i="83"/>
  <c r="M7" i="83"/>
  <c r="S6" i="83"/>
  <c r="S7" i="83"/>
  <c r="S8" i="83" s="1"/>
  <c r="F9" i="83" s="1"/>
  <c r="N7" i="83"/>
  <c r="K7" i="83"/>
  <c r="L7" i="83"/>
  <c r="I7" i="83"/>
  <c r="O7" i="83"/>
  <c r="J7" i="83"/>
  <c r="H7" i="83"/>
  <c r="Q7" i="83"/>
  <c r="P7" i="83"/>
  <c r="G248" i="82"/>
  <c r="M248" i="82"/>
  <c r="F245" i="82"/>
  <c r="H248" i="82"/>
  <c r="D254" i="82"/>
  <c r="E248" i="82"/>
  <c r="P11" i="7"/>
  <c r="L11" i="7"/>
  <c r="N11" i="7"/>
  <c r="M11" i="7"/>
  <c r="F24" i="83" l="1"/>
  <c r="F30" i="83"/>
  <c r="F18" i="83"/>
  <c r="F12" i="83"/>
  <c r="I54" i="83"/>
  <c r="K54" i="83"/>
  <c r="Q54" i="83"/>
  <c r="O54" i="83"/>
  <c r="M54" i="83"/>
  <c r="G54" i="83"/>
  <c r="N54" i="83"/>
  <c r="L54" i="83"/>
  <c r="F54" i="83"/>
  <c r="P54" i="83"/>
  <c r="H54" i="83"/>
  <c r="J54" i="83"/>
  <c r="F78" i="83"/>
  <c r="N79" i="83"/>
  <c r="N80" i="83" s="1"/>
  <c r="N81" i="83" s="1"/>
  <c r="P78" i="83"/>
  <c r="P79" i="83" s="1"/>
  <c r="P80" i="83" s="1"/>
  <c r="M78" i="83"/>
  <c r="J78" i="83"/>
  <c r="K79" i="83"/>
  <c r="K80" i="83" s="1"/>
  <c r="H78" i="83"/>
  <c r="Q79" i="83"/>
  <c r="I79" i="83"/>
  <c r="G78" i="83"/>
  <c r="O78" i="83"/>
  <c r="L79" i="83"/>
  <c r="C38" i="83"/>
  <c r="J9" i="83"/>
  <c r="J12" i="83" s="1"/>
  <c r="O9" i="83"/>
  <c r="O30" i="83" s="1"/>
  <c r="N9" i="83"/>
  <c r="N12" i="83" s="1"/>
  <c r="C37" i="83"/>
  <c r="M9" i="83"/>
  <c r="M18" i="83" s="1"/>
  <c r="K9" i="83"/>
  <c r="K30" i="83" s="1"/>
  <c r="L9" i="83"/>
  <c r="L12" i="83" s="1"/>
  <c r="I9" i="83"/>
  <c r="I30" i="83" s="1"/>
  <c r="P9" i="83"/>
  <c r="P12" i="83" s="1"/>
  <c r="Q9" i="83"/>
  <c r="Q18" i="83" s="1"/>
  <c r="G9" i="83"/>
  <c r="G30" i="83" s="1"/>
  <c r="H9" i="83"/>
  <c r="H18" i="83" s="1"/>
  <c r="D248" i="82"/>
  <c r="E245" i="82"/>
  <c r="H245" i="82"/>
  <c r="F248" i="82"/>
  <c r="O248" i="82"/>
  <c r="D251" i="82"/>
  <c r="M245" i="82"/>
  <c r="L245" i="82"/>
  <c r="G245" i="82"/>
  <c r="D245" i="82"/>
  <c r="J248" i="82"/>
  <c r="I245" i="82"/>
  <c r="J245" i="82"/>
  <c r="O245" i="82"/>
  <c r="K245" i="82"/>
  <c r="I248" i="82"/>
  <c r="N245" i="82"/>
  <c r="L248" i="82"/>
  <c r="N248" i="82"/>
  <c r="K248" i="82"/>
  <c r="P24" i="83" l="1"/>
  <c r="D4" i="82"/>
  <c r="P18" i="83"/>
  <c r="P30" i="83"/>
  <c r="Q12" i="83"/>
  <c r="Q30" i="83"/>
  <c r="Q24" i="83"/>
  <c r="O18" i="83"/>
  <c r="O12" i="83"/>
  <c r="O24" i="83"/>
  <c r="M30" i="83"/>
  <c r="M12" i="83"/>
  <c r="M24" i="83"/>
  <c r="K24" i="83"/>
  <c r="G24" i="83"/>
  <c r="N24" i="83"/>
  <c r="H12" i="83"/>
  <c r="I12" i="83"/>
  <c r="L24" i="83"/>
  <c r="J18" i="83"/>
  <c r="K12" i="83"/>
  <c r="G18" i="83"/>
  <c r="N18" i="83"/>
  <c r="H24" i="83"/>
  <c r="I24" i="83"/>
  <c r="L30" i="83"/>
  <c r="J30" i="83"/>
  <c r="K18" i="83"/>
  <c r="G12" i="83"/>
  <c r="N30" i="83"/>
  <c r="H30" i="83"/>
  <c r="I18" i="83"/>
  <c r="L18" i="83"/>
  <c r="J24" i="83"/>
  <c r="F55" i="83"/>
  <c r="K81" i="83"/>
  <c r="F79" i="83"/>
  <c r="F80" i="83" s="1"/>
  <c r="F81" i="83" s="1"/>
  <c r="P81" i="83"/>
  <c r="I80" i="83"/>
  <c r="I81" i="83" s="1"/>
  <c r="G79" i="83"/>
  <c r="J79" i="83"/>
  <c r="O79" i="83"/>
  <c r="H79" i="83"/>
  <c r="H80" i="83" s="1"/>
  <c r="M79" i="83"/>
  <c r="L80" i="83"/>
  <c r="L81" i="83" s="1"/>
  <c r="Q80" i="83"/>
  <c r="O55" i="83" l="1"/>
  <c r="Q55" i="83"/>
  <c r="G55" i="83"/>
  <c r="N55" i="83"/>
  <c r="H55" i="83"/>
  <c r="K55" i="83"/>
  <c r="Q81" i="83"/>
  <c r="J80" i="83"/>
  <c r="J81" i="83" s="1"/>
  <c r="H81" i="83"/>
  <c r="O80" i="83"/>
  <c r="P55" i="83"/>
  <c r="G80" i="83"/>
  <c r="M55" i="83"/>
  <c r="M80" i="83"/>
  <c r="M81" i="83" s="1"/>
  <c r="L55" i="83"/>
  <c r="I55" i="83"/>
  <c r="J55" i="83"/>
  <c r="C18" i="83"/>
  <c r="C24" i="83"/>
  <c r="C12" i="83"/>
  <c r="C30" i="83"/>
  <c r="O81" i="83" l="1"/>
  <c r="G81" i="83"/>
  <c r="Q53" i="83" l="1"/>
  <c r="Q82" i="83" s="1"/>
  <c r="I53" i="83"/>
  <c r="I82" i="83" s="1"/>
  <c r="P53" i="83"/>
  <c r="P82" i="83" s="1"/>
  <c r="H53" i="83"/>
  <c r="H82" i="83" s="1"/>
  <c r="O53" i="83"/>
  <c r="O82" i="83" s="1"/>
  <c r="G53" i="83"/>
  <c r="G82" i="83" s="1"/>
  <c r="M53" i="83"/>
  <c r="M82" i="83" s="1"/>
  <c r="L53" i="83"/>
  <c r="L82" i="83" s="1"/>
  <c r="K53" i="83"/>
  <c r="K82" i="83" s="1"/>
  <c r="N53" i="83"/>
  <c r="N82" i="83" s="1"/>
  <c r="J53" i="83"/>
  <c r="J82" i="83" s="1"/>
  <c r="F53" i="83"/>
  <c r="F82" i="83" s="1"/>
  <c r="G83" i="83" l="1"/>
  <c r="M83" i="83"/>
  <c r="F83" i="83"/>
  <c r="J83" i="83"/>
  <c r="I83" i="83"/>
  <c r="L83" i="83"/>
  <c r="O83" i="83"/>
  <c r="H83" i="83"/>
  <c r="P83" i="83"/>
  <c r="N83" i="83"/>
  <c r="K83" i="83"/>
  <c r="Q83" i="83"/>
  <c r="L56" i="83" l="1"/>
  <c r="L84" i="83" s="1"/>
  <c r="K56" i="83"/>
  <c r="K84" i="83" s="1"/>
  <c r="J56" i="83"/>
  <c r="J84" i="83" s="1"/>
  <c r="O56" i="83"/>
  <c r="O84" i="83" s="1"/>
  <c r="H56" i="83"/>
  <c r="H84" i="83" s="1"/>
  <c r="N56" i="83"/>
  <c r="N84" i="83" s="1"/>
  <c r="M56" i="83"/>
  <c r="M84" i="83" s="1"/>
  <c r="I56" i="83"/>
  <c r="I84" i="83" s="1"/>
  <c r="G56" i="83"/>
  <c r="G84" i="83" s="1"/>
  <c r="Q56" i="83"/>
  <c r="Q84" i="83" s="1"/>
  <c r="P56" i="83"/>
  <c r="P84" i="83" s="1"/>
  <c r="F56" i="83"/>
  <c r="F84" i="83" s="1"/>
  <c r="M87" i="83" l="1"/>
  <c r="M86" i="83"/>
  <c r="M88" i="83" s="1"/>
  <c r="F86" i="83"/>
  <c r="F88" i="83" s="1"/>
  <c r="F87" i="83"/>
  <c r="J87" i="83"/>
  <c r="J86" i="83"/>
  <c r="J88" i="83" s="1"/>
  <c r="N87" i="83"/>
  <c r="N86" i="83"/>
  <c r="N88" i="83" s="1"/>
  <c r="K86" i="83"/>
  <c r="K88" i="83" s="1"/>
  <c r="K87" i="83"/>
  <c r="I86" i="83"/>
  <c r="I88" i="83" s="1"/>
  <c r="I87" i="83"/>
  <c r="H86" i="83"/>
  <c r="H88" i="83" s="1"/>
  <c r="H87" i="83"/>
  <c r="O87" i="83"/>
  <c r="O86" i="83"/>
  <c r="O88" i="83" s="1"/>
  <c r="P86" i="83"/>
  <c r="P88" i="83" s="1"/>
  <c r="P87" i="83"/>
  <c r="Q86" i="83"/>
  <c r="Q88" i="83" s="1"/>
  <c r="Q87" i="83"/>
  <c r="G87" i="83"/>
  <c r="G86" i="83"/>
  <c r="G88" i="83" s="1"/>
  <c r="L86" i="83"/>
  <c r="L88" i="83" s="1"/>
  <c r="L87" i="83"/>
  <c r="M90" i="83" l="1"/>
  <c r="F90" i="83"/>
  <c r="P89" i="83"/>
  <c r="P91" i="83" s="1"/>
  <c r="K90" i="83"/>
  <c r="G90" i="83"/>
  <c r="H89" i="83"/>
  <c r="H91" i="83" s="1"/>
  <c r="Q90" i="83"/>
  <c r="J89" i="83"/>
  <c r="J91" i="83" s="1"/>
  <c r="P90" i="83"/>
  <c r="O89" i="83"/>
  <c r="O91" i="83" s="1"/>
  <c r="L90" i="83"/>
  <c r="I90" i="83"/>
  <c r="N90" i="83"/>
  <c r="G89" i="83"/>
  <c r="G91" i="83" s="1"/>
  <c r="I89" i="83"/>
  <c r="I91" i="83" s="1"/>
  <c r="N89" i="83"/>
  <c r="F89" i="83"/>
  <c r="Q89" i="83"/>
  <c r="Q91" i="83" s="1"/>
  <c r="J90" i="83"/>
  <c r="L89" i="83"/>
  <c r="L91" i="83" s="1"/>
  <c r="H90" i="83"/>
  <c r="O90" i="83"/>
  <c r="K89" i="83"/>
  <c r="K91" i="83" s="1"/>
  <c r="M89" i="83"/>
  <c r="M91" i="83" s="1"/>
  <c r="N92" i="83" l="1"/>
  <c r="P92" i="83"/>
  <c r="P94" i="83" s="1"/>
  <c r="P96" i="83" s="1"/>
  <c r="J92" i="83"/>
  <c r="J95" i="83" s="1"/>
  <c r="H92" i="83"/>
  <c r="H95" i="83" s="1"/>
  <c r="O92" i="83"/>
  <c r="O95" i="83" s="1"/>
  <c r="K92" i="83"/>
  <c r="K95" i="83" s="1"/>
  <c r="L92" i="83"/>
  <c r="L94" i="83" s="1"/>
  <c r="L96" i="83" s="1"/>
  <c r="G92" i="83"/>
  <c r="G94" i="83" s="1"/>
  <c r="G96" i="83" s="1"/>
  <c r="F92" i="83"/>
  <c r="F91" i="83"/>
  <c r="N91" i="83"/>
  <c r="Q92" i="83"/>
  <c r="M92" i="83"/>
  <c r="I92" i="83"/>
  <c r="N94" i="83" l="1"/>
  <c r="N96" i="83" s="1"/>
  <c r="P95" i="83"/>
  <c r="P98" i="83" s="1"/>
  <c r="H94" i="83"/>
  <c r="H96" i="83" s="1"/>
  <c r="J94" i="83"/>
  <c r="J96" i="83" s="1"/>
  <c r="J98" i="83" s="1"/>
  <c r="O94" i="83"/>
  <c r="O96" i="83" s="1"/>
  <c r="O98" i="83" s="1"/>
  <c r="K94" i="83"/>
  <c r="K96" i="83" s="1"/>
  <c r="K98" i="83" s="1"/>
  <c r="L95" i="83"/>
  <c r="L97" i="83" s="1"/>
  <c r="L99" i="83" s="1"/>
  <c r="G95" i="83"/>
  <c r="G98" i="83" s="1"/>
  <c r="N95" i="83"/>
  <c r="F95" i="83"/>
  <c r="F94" i="83"/>
  <c r="F96" i="83" s="1"/>
  <c r="I95" i="83"/>
  <c r="I94" i="83"/>
  <c r="I96" i="83" s="1"/>
  <c r="M94" i="83"/>
  <c r="M96" i="83" s="1"/>
  <c r="M95" i="83"/>
  <c r="Q94" i="83"/>
  <c r="Q96" i="83" s="1"/>
  <c r="Q95" i="83"/>
  <c r="N98" i="83" l="1"/>
  <c r="P97" i="83"/>
  <c r="P99" i="83" s="1"/>
  <c r="J97" i="83"/>
  <c r="J99" i="83" s="1"/>
  <c r="H97" i="83"/>
  <c r="H99" i="83" s="1"/>
  <c r="H98" i="83"/>
  <c r="K97" i="83"/>
  <c r="K99" i="83" s="1"/>
  <c r="O97" i="83"/>
  <c r="O99" i="83" s="1"/>
  <c r="M97" i="83"/>
  <c r="M99" i="83" s="1"/>
  <c r="L98" i="83"/>
  <c r="L100" i="83" s="1"/>
  <c r="L102" i="83" s="1"/>
  <c r="L113" i="83" s="1"/>
  <c r="L118" i="83" s="1"/>
  <c r="N97" i="83"/>
  <c r="N99" i="83" s="1"/>
  <c r="Q97" i="83"/>
  <c r="Q99" i="83" s="1"/>
  <c r="G97" i="83"/>
  <c r="G99" i="83" s="1"/>
  <c r="F98" i="83"/>
  <c r="I98" i="83"/>
  <c r="F97" i="83"/>
  <c r="F99" i="83" s="1"/>
  <c r="Q98" i="83"/>
  <c r="M98" i="83"/>
  <c r="I97" i="83"/>
  <c r="I99" i="83" s="1"/>
  <c r="J100" i="83" l="1"/>
  <c r="J102" i="83" s="1"/>
  <c r="J113" i="83" s="1"/>
  <c r="J118" i="83" s="1"/>
  <c r="P100" i="83"/>
  <c r="P102" i="83" s="1"/>
  <c r="P113" i="83" s="1"/>
  <c r="P118" i="83" s="1"/>
  <c r="H100" i="83"/>
  <c r="H102" i="83" s="1"/>
  <c r="H113" i="83" s="1"/>
  <c r="H118" i="83" s="1"/>
  <c r="K100" i="83"/>
  <c r="K102" i="83" s="1"/>
  <c r="O100" i="83"/>
  <c r="O102" i="83" s="1"/>
  <c r="M100" i="83"/>
  <c r="M102" i="83" s="1"/>
  <c r="N100" i="83"/>
  <c r="N102" i="83" s="1"/>
  <c r="N113" i="83" s="1"/>
  <c r="N118" i="83" s="1"/>
  <c r="G100" i="83"/>
  <c r="G102" i="83" s="1"/>
  <c r="G113" i="83" s="1"/>
  <c r="G118" i="83" s="1"/>
  <c r="Q100" i="83"/>
  <c r="Q102" i="83" s="1"/>
  <c r="Q113" i="83" s="1"/>
  <c r="Q118" i="83" s="1"/>
  <c r="I100" i="83"/>
  <c r="I102" i="83" s="1"/>
  <c r="I113" i="83" s="1"/>
  <c r="I118" i="83" s="1"/>
  <c r="L103" i="83"/>
  <c r="L114" i="83" s="1"/>
  <c r="L119" i="83" s="1"/>
  <c r="F100" i="83"/>
  <c r="F102" i="83" s="1"/>
  <c r="F113" i="83" s="1"/>
  <c r="F118" i="83" s="1"/>
  <c r="J103" i="83" l="1"/>
  <c r="J114" i="83" s="1"/>
  <c r="J119" i="83" s="1"/>
  <c r="H103" i="83"/>
  <c r="H114" i="83" s="1"/>
  <c r="H119" i="83" s="1"/>
  <c r="P103" i="83"/>
  <c r="P114" i="83" s="1"/>
  <c r="P119" i="83" s="1"/>
  <c r="K113" i="83"/>
  <c r="K118" i="83" s="1"/>
  <c r="K103" i="83"/>
  <c r="K114" i="83" s="1"/>
  <c r="O113" i="83"/>
  <c r="O118" i="83" s="1"/>
  <c r="O103" i="83"/>
  <c r="O114" i="83" s="1"/>
  <c r="M113" i="83"/>
  <c r="M118" i="83" s="1"/>
  <c r="M103" i="83"/>
  <c r="M114" i="83" s="1"/>
  <c r="G103" i="83"/>
  <c r="G114" i="83" s="1"/>
  <c r="G119" i="83" s="1"/>
  <c r="N103" i="83"/>
  <c r="N114" i="83" s="1"/>
  <c r="N119" i="83" s="1"/>
  <c r="Q103" i="83"/>
  <c r="Q114" i="83" s="1"/>
  <c r="Q119" i="83" s="1"/>
  <c r="I103" i="83"/>
  <c r="I114" i="83" s="1"/>
  <c r="I119" i="83" s="1"/>
  <c r="L104" i="83"/>
  <c r="F103" i="83"/>
  <c r="F114" i="83" s="1"/>
  <c r="F119" i="83" s="1"/>
  <c r="K119" i="83" l="1"/>
  <c r="H104" i="83"/>
  <c r="H115" i="83" s="1"/>
  <c r="H120" i="83" s="1"/>
  <c r="H127" i="83" s="1"/>
  <c r="H130" i="83" s="1"/>
  <c r="J104" i="83"/>
  <c r="J115" i="83" s="1"/>
  <c r="J120" i="83" s="1"/>
  <c r="M119" i="83"/>
  <c r="P104" i="83"/>
  <c r="P115" i="83" s="1"/>
  <c r="P120" i="83" s="1"/>
  <c r="P127" i="83" s="1"/>
  <c r="P130" i="83" s="1"/>
  <c r="K104" i="83"/>
  <c r="K115" i="83" s="1"/>
  <c r="O119" i="83"/>
  <c r="N104" i="83"/>
  <c r="N115" i="83" s="1"/>
  <c r="N120" i="83" s="1"/>
  <c r="N127" i="83" s="1"/>
  <c r="N130" i="83" s="1"/>
  <c r="O104" i="83"/>
  <c r="O115" i="83" s="1"/>
  <c r="Q104" i="83"/>
  <c r="Q115" i="83" s="1"/>
  <c r="Q120" i="83" s="1"/>
  <c r="G104" i="83"/>
  <c r="G115" i="83" s="1"/>
  <c r="G120" i="83" s="1"/>
  <c r="G127" i="83" s="1"/>
  <c r="G130" i="83" s="1"/>
  <c r="M104" i="83"/>
  <c r="M115" i="83" s="1"/>
  <c r="L115" i="83"/>
  <c r="I104" i="83"/>
  <c r="I115" i="83" s="1"/>
  <c r="F104" i="83"/>
  <c r="F115" i="83" s="1"/>
  <c r="M120" i="83" l="1"/>
  <c r="M127" i="83" s="1"/>
  <c r="M130" i="83" s="1"/>
  <c r="K120" i="83"/>
  <c r="K127" i="83" s="1"/>
  <c r="K130" i="83" s="1"/>
  <c r="C41" i="83"/>
  <c r="I3" i="82" s="1"/>
  <c r="J127" i="83"/>
  <c r="J130" i="83" s="1"/>
  <c r="O120" i="83"/>
  <c r="O127" i="83" s="1"/>
  <c r="O130" i="83" s="1"/>
  <c r="Q127" i="83"/>
  <c r="Q130" i="83" s="1"/>
  <c r="F120" i="83"/>
  <c r="F127" i="83" s="1"/>
  <c r="F130" i="83" s="1"/>
  <c r="I120" i="83"/>
  <c r="I127" i="83" s="1"/>
  <c r="I130" i="83" s="1"/>
  <c r="L120" i="83"/>
  <c r="L127" i="83" s="1"/>
  <c r="L130" i="83" s="1"/>
  <c r="C42" i="83" l="1"/>
  <c r="W4" i="83" l="1"/>
  <c r="I4" i="82"/>
  <c r="I6" i="82" l="1"/>
  <c r="W5" i="8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<sst xmlns="http://schemas.openxmlformats.org/spreadsheetml/2006/main" count="20492" uniqueCount="2763">
  <si>
    <t>error</t>
  </si>
  <si>
    <t>State</t>
  </si>
  <si>
    <t>StateA</t>
  </si>
  <si>
    <t>County</t>
  </si>
  <si>
    <t>Radon</t>
  </si>
  <si>
    <t>Climate</t>
  </si>
  <si>
    <t>Moist</t>
  </si>
  <si>
    <t>WarmHumid</t>
  </si>
  <si>
    <t>Alaska</t>
  </si>
  <si>
    <t>AK</t>
  </si>
  <si>
    <t xml:space="preserve"> </t>
  </si>
  <si>
    <t>Alabama</t>
  </si>
  <si>
    <t>Arkansas</t>
  </si>
  <si>
    <t>Arizona</t>
  </si>
  <si>
    <t>California</t>
  </si>
  <si>
    <t>Colorado</t>
  </si>
  <si>
    <t>Connecticut</t>
  </si>
  <si>
    <t>District of Columbia</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</si>
  <si>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</si>
  <si>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</si>
  <si>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</si>
  <si>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</si>
  <si>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</si>
  <si>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</si>
  <si>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</si>
  <si>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</si>
  <si>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</si>
  <si>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</si>
  <si>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</si>
  <si>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</si>
  <si>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</si>
  <si>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</si>
  <si>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</si>
  <si>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</si>
  <si>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</si>
  <si>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</si>
  <si>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</si>
  <si>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</si>
  <si>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</si>
  <si>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CO</t>
  </si>
  <si>
    <t>Nebraska</t>
  </si>
  <si>
    <t>New Hampshire</t>
  </si>
  <si>
    <t>New Jersey</t>
  </si>
  <si>
    <t>New Mexico</t>
  </si>
  <si>
    <t>Nevada</t>
  </si>
  <si>
    <t>New York</t>
  </si>
  <si>
    <t>Ohio</t>
  </si>
  <si>
    <t>Oklahoma</t>
  </si>
  <si>
    <t>Oregon</t>
  </si>
  <si>
    <t>Pennsylvania</t>
  </si>
  <si>
    <t>Rhode Island</t>
  </si>
  <si>
    <t>South Carolina</t>
  </si>
  <si>
    <t>South Dakota</t>
  </si>
  <si>
    <t>ME</t>
  </si>
  <si>
    <t>Tennessee</t>
  </si>
  <si>
    <t>MI</t>
  </si>
  <si>
    <t>Texas</t>
  </si>
  <si>
    <t>Utah</t>
  </si>
  <si>
    <t>Virginia</t>
  </si>
  <si>
    <t>Vermont</t>
  </si>
  <si>
    <t>Washington</t>
  </si>
  <si>
    <t>Wisconsin</t>
  </si>
  <si>
    <t>West Virginia</t>
  </si>
  <si>
    <t>Wyoming</t>
  </si>
  <si>
    <t>American Samoa</t>
  </si>
  <si>
    <t>Guam</t>
  </si>
  <si>
    <t>MN</t>
  </si>
  <si>
    <t>Northern Mariana Islands</t>
  </si>
  <si>
    <t>Puerto Rico</t>
  </si>
  <si>
    <t>Virgin Islands</t>
  </si>
  <si>
    <t>ND</t>
  </si>
  <si>
    <t>WI</t>
  </si>
  <si>
    <t>WY</t>
  </si>
  <si>
    <t>CA</t>
  </si>
  <si>
    <t>Dry</t>
  </si>
  <si>
    <t>ID</t>
  </si>
  <si>
    <t>IA</t>
  </si>
  <si>
    <t>MT</t>
  </si>
  <si>
    <t>NH</t>
  </si>
  <si>
    <t>NY</t>
  </si>
  <si>
    <t>PA</t>
  </si>
  <si>
    <t>SD</t>
  </si>
  <si>
    <t>UT</t>
  </si>
  <si>
    <t>VT</t>
  </si>
  <si>
    <t>WA</t>
  </si>
  <si>
    <t>AZ</t>
  </si>
  <si>
    <t>CT</t>
  </si>
  <si>
    <t>IL</t>
  </si>
  <si>
    <t>IN</t>
  </si>
  <si>
    <t>Page</t>
  </si>
  <si>
    <t>KS</t>
  </si>
  <si>
    <t>MD</t>
  </si>
  <si>
    <t>MA</t>
  </si>
  <si>
    <t>MO</t>
  </si>
  <si>
    <t>NE</t>
  </si>
  <si>
    <t>NV</t>
  </si>
  <si>
    <t>NJ</t>
  </si>
  <si>
    <t>NM</t>
  </si>
  <si>
    <t>NC</t>
  </si>
  <si>
    <t>OH</t>
  </si>
  <si>
    <t>OR</t>
  </si>
  <si>
    <t>RI</t>
  </si>
  <si>
    <t>WV</t>
  </si>
  <si>
    <t>AR</t>
  </si>
  <si>
    <t>Marine</t>
  </si>
  <si>
    <t>DE</t>
  </si>
  <si>
    <t>DC</t>
  </si>
  <si>
    <t>GA</t>
  </si>
  <si>
    <t>KY</t>
  </si>
  <si>
    <t>OK</t>
  </si>
  <si>
    <t>TN</t>
  </si>
  <si>
    <t>TX</t>
  </si>
  <si>
    <t>VA</t>
  </si>
  <si>
    <t>AL</t>
  </si>
  <si>
    <t>Warm-Humid</t>
  </si>
  <si>
    <t>LA</t>
  </si>
  <si>
    <t>MS</t>
  </si>
  <si>
    <t>SC</t>
  </si>
  <si>
    <t>FL</t>
  </si>
  <si>
    <t>HI</t>
  </si>
  <si>
    <t>Builder Name:</t>
  </si>
  <si>
    <t>Physical Address of Home:</t>
  </si>
  <si>
    <t>City:</t>
  </si>
  <si>
    <t>County:</t>
  </si>
  <si>
    <t>State:</t>
  </si>
  <si>
    <t>Zip:</t>
  </si>
  <si>
    <t>Community/Lot #:</t>
  </si>
  <si>
    <t>Total conditioned floor area:</t>
  </si>
  <si>
    <t xml:space="preserve">Project Description (optional): </t>
  </si>
  <si>
    <t>s.f.</t>
  </si>
  <si>
    <t>dstBuilderName</t>
  </si>
  <si>
    <t>dstHomeAddress</t>
  </si>
  <si>
    <t>dstLot</t>
  </si>
  <si>
    <t>dstCity</t>
  </si>
  <si>
    <t>dstState</t>
  </si>
  <si>
    <t>dstCounty</t>
  </si>
  <si>
    <t>dstZIP</t>
  </si>
  <si>
    <t>dstSingleOrMulti</t>
  </si>
  <si>
    <t>Number of Units:</t>
  </si>
  <si>
    <t>Project Name:</t>
  </si>
  <si>
    <t>dstUnits</t>
  </si>
  <si>
    <t>dstProjectName</t>
  </si>
  <si>
    <t>dstTCFloorArea</t>
  </si>
  <si>
    <t>dstProjectDesc</t>
  </si>
  <si>
    <t>ddState</t>
  </si>
  <si>
    <t>ddCounty</t>
  </si>
  <si>
    <t>ddSingleOrMulti</t>
  </si>
  <si>
    <t>ddAttachedGarage</t>
  </si>
  <si>
    <t>Start Here!</t>
  </si>
  <si>
    <t>Single-Family</t>
  </si>
  <si>
    <t>Name</t>
  </si>
  <si>
    <t>dropdown names</t>
  </si>
  <si>
    <t>range names</t>
  </si>
  <si>
    <t>Version</t>
  </si>
  <si>
    <t>Instructions</t>
  </si>
  <si>
    <t>Key</t>
  </si>
  <si>
    <t>Introduction</t>
  </si>
  <si>
    <t>Revision Date:</t>
  </si>
  <si>
    <t>X</t>
  </si>
  <si>
    <t>mand</t>
  </si>
  <si>
    <t>avail</t>
  </si>
  <si>
    <t>(1)</t>
  </si>
  <si>
    <t>(2)</t>
  </si>
  <si>
    <t>(3)</t>
  </si>
  <si>
    <t>TorF</t>
  </si>
  <si>
    <t>(4)</t>
  </si>
  <si>
    <t>(5)</t>
  </si>
  <si>
    <t>(6)</t>
  </si>
  <si>
    <t>manderror</t>
  </si>
  <si>
    <t>anyerror</t>
  </si>
  <si>
    <t>final</t>
  </si>
  <si>
    <t>Single-Family or Multifamily:</t>
  </si>
  <si>
    <t>Calculate per ANSI Z765.  For a multifamily building, use a weighted average of the individual unit sizes.</t>
  </si>
  <si>
    <t>Multifamily</t>
  </si>
  <si>
    <t>(7)</t>
  </si>
  <si>
    <t>Ch8MandError</t>
  </si>
  <si>
    <t>Ch8Error</t>
  </si>
  <si>
    <t>Dishwasher</t>
  </si>
  <si>
    <t xml:space="preserve">Autauga  </t>
  </si>
  <si>
    <t xml:space="preserve">Baldwin  </t>
  </si>
  <si>
    <t xml:space="preserve">Barbour  </t>
  </si>
  <si>
    <t xml:space="preserve">Bibb  </t>
  </si>
  <si>
    <t xml:space="preserve">Blount  </t>
  </si>
  <si>
    <t xml:space="preserve">Bullock  </t>
  </si>
  <si>
    <t xml:space="preserve">Butler  </t>
  </si>
  <si>
    <t xml:space="preserve">Calhoun  </t>
  </si>
  <si>
    <t xml:space="preserve">Chambers  </t>
  </si>
  <si>
    <t xml:space="preserve">Cherokee  </t>
  </si>
  <si>
    <t xml:space="preserve">Chilton  </t>
  </si>
  <si>
    <t xml:space="preserve">Choctaw  </t>
  </si>
  <si>
    <t xml:space="preserve">Clarke  </t>
  </si>
  <si>
    <t xml:space="preserve">Clay  </t>
  </si>
  <si>
    <t xml:space="preserve">Cleburne  </t>
  </si>
  <si>
    <t xml:space="preserve">Coffee  </t>
  </si>
  <si>
    <t xml:space="preserve">Colbert  </t>
  </si>
  <si>
    <t xml:space="preserve">Conecuh  </t>
  </si>
  <si>
    <t xml:space="preserve">Coosa  </t>
  </si>
  <si>
    <t xml:space="preserve">Covington  </t>
  </si>
  <si>
    <t xml:space="preserve">Crenshaw  </t>
  </si>
  <si>
    <t xml:space="preserve">Cullman  </t>
  </si>
  <si>
    <t xml:space="preserve">Dale  </t>
  </si>
  <si>
    <t xml:space="preserve">Dallas  </t>
  </si>
  <si>
    <t xml:space="preserve">De Kalb  </t>
  </si>
  <si>
    <t xml:space="preserve">Elmore  </t>
  </si>
  <si>
    <t xml:space="preserve">Escambia  </t>
  </si>
  <si>
    <t xml:space="preserve">Etowah  </t>
  </si>
  <si>
    <t xml:space="preserve">Fayette  </t>
  </si>
  <si>
    <t xml:space="preserve">Franklin  </t>
  </si>
  <si>
    <t xml:space="preserve">Geneva  </t>
  </si>
  <si>
    <t xml:space="preserve">Greene  </t>
  </si>
  <si>
    <t xml:space="preserve">Hale  </t>
  </si>
  <si>
    <t xml:space="preserve">Henry  </t>
  </si>
  <si>
    <t xml:space="preserve">Houston  </t>
  </si>
  <si>
    <t xml:space="preserve">Jackson  </t>
  </si>
  <si>
    <t xml:space="preserve">Jefferson  </t>
  </si>
  <si>
    <t xml:space="preserve">Lamar  </t>
  </si>
  <si>
    <t xml:space="preserve">Lauderdale  </t>
  </si>
  <si>
    <t xml:space="preserve">Lawrence  </t>
  </si>
  <si>
    <t xml:space="preserve">Lee  </t>
  </si>
  <si>
    <t xml:space="preserve">Limestone  </t>
  </si>
  <si>
    <t xml:space="preserve">Lowndes  </t>
  </si>
  <si>
    <t xml:space="preserve">Macon  </t>
  </si>
  <si>
    <t xml:space="preserve">Madison  </t>
  </si>
  <si>
    <t xml:space="preserve">Marengo  </t>
  </si>
  <si>
    <t xml:space="preserve">Marion  </t>
  </si>
  <si>
    <t xml:space="preserve">Marshall  </t>
  </si>
  <si>
    <t xml:space="preserve">Mobile  </t>
  </si>
  <si>
    <t xml:space="preserve">Monroe  </t>
  </si>
  <si>
    <t xml:space="preserve">Montgomery  </t>
  </si>
  <si>
    <t xml:space="preserve">Morgan  </t>
  </si>
  <si>
    <t xml:space="preserve">Perry  </t>
  </si>
  <si>
    <t xml:space="preserve">Pickens  </t>
  </si>
  <si>
    <t xml:space="preserve">Pike  </t>
  </si>
  <si>
    <t xml:space="preserve">Randolph  </t>
  </si>
  <si>
    <t xml:space="preserve">Russell  </t>
  </si>
  <si>
    <t xml:space="preserve">Saint Clair  </t>
  </si>
  <si>
    <t xml:space="preserve">Shelby  </t>
  </si>
  <si>
    <t xml:space="preserve">Sumter  </t>
  </si>
  <si>
    <t xml:space="preserve">Talladega  </t>
  </si>
  <si>
    <t xml:space="preserve">Tallapoosa  </t>
  </si>
  <si>
    <t xml:space="preserve">Tuscaloosa  </t>
  </si>
  <si>
    <t xml:space="preserve">Walker  </t>
  </si>
  <si>
    <t xml:space="preserve">Washington  </t>
  </si>
  <si>
    <t xml:space="preserve">Wilcox  </t>
  </si>
  <si>
    <t xml:space="preserve">Winston  </t>
  </si>
  <si>
    <t xml:space="preserve">Aleutians East  </t>
  </si>
  <si>
    <t xml:space="preserve">Aleutians West  </t>
  </si>
  <si>
    <t xml:space="preserve">Anchorage  </t>
  </si>
  <si>
    <t xml:space="preserve">Bethel  </t>
  </si>
  <si>
    <t xml:space="preserve">Bristol Bay  </t>
  </si>
  <si>
    <t xml:space="preserve">Denali  </t>
  </si>
  <si>
    <t xml:space="preserve">Dillingham  </t>
  </si>
  <si>
    <t xml:space="preserve">Fairbanks North Star  </t>
  </si>
  <si>
    <t xml:space="preserve">Haines  </t>
  </si>
  <si>
    <t xml:space="preserve">Hoonah Angoon  </t>
  </si>
  <si>
    <t xml:space="preserve">Juneau  </t>
  </si>
  <si>
    <t xml:space="preserve">Kenai Peninsula  </t>
  </si>
  <si>
    <t xml:space="preserve">Ketchikan Gateway  </t>
  </si>
  <si>
    <t xml:space="preserve">Kodiak Island  </t>
  </si>
  <si>
    <t xml:space="preserve">Lake And Peninsula  </t>
  </si>
  <si>
    <t xml:space="preserve">Matanuska Susitna  </t>
  </si>
  <si>
    <t xml:space="preserve">Nome  </t>
  </si>
  <si>
    <t xml:space="preserve">North Slope  </t>
  </si>
  <si>
    <t xml:space="preserve">Northwest Arctic  </t>
  </si>
  <si>
    <t xml:space="preserve">Petersburg  </t>
  </si>
  <si>
    <t xml:space="preserve">Prince Of Wales Hyder  </t>
  </si>
  <si>
    <t xml:space="preserve">Sitka  </t>
  </si>
  <si>
    <t xml:space="preserve">Skagway  </t>
  </si>
  <si>
    <t xml:space="preserve">Southeast Fairbanks  </t>
  </si>
  <si>
    <t xml:space="preserve">Valdez Cordova  </t>
  </si>
  <si>
    <t xml:space="preserve">Wade Hampton  </t>
  </si>
  <si>
    <t xml:space="preserve">Wrangell  </t>
  </si>
  <si>
    <t xml:space="preserve">Yakutat  </t>
  </si>
  <si>
    <t xml:space="preserve">Yukon Koyukuk  </t>
  </si>
  <si>
    <t xml:space="preserve">American Samoa  </t>
  </si>
  <si>
    <t xml:space="preserve">Apache  </t>
  </si>
  <si>
    <t xml:space="preserve">Cochise  </t>
  </si>
  <si>
    <t xml:space="preserve">Coconino  </t>
  </si>
  <si>
    <t xml:space="preserve">Gila  </t>
  </si>
  <si>
    <t xml:space="preserve">Graham  </t>
  </si>
  <si>
    <t xml:space="preserve">Greenlee  </t>
  </si>
  <si>
    <t xml:space="preserve">La Paz  </t>
  </si>
  <si>
    <t xml:space="preserve">Maricopa  </t>
  </si>
  <si>
    <t xml:space="preserve">Mohave  </t>
  </si>
  <si>
    <t xml:space="preserve">Navajo  </t>
  </si>
  <si>
    <t xml:space="preserve">Pima  </t>
  </si>
  <si>
    <t xml:space="preserve">Pinal  </t>
  </si>
  <si>
    <t xml:space="preserve">Santa Cruz  </t>
  </si>
  <si>
    <t xml:space="preserve">Yavapai  </t>
  </si>
  <si>
    <t xml:space="preserve">Yuma  </t>
  </si>
  <si>
    <t xml:space="preserve">Arkansas  </t>
  </si>
  <si>
    <t xml:space="preserve">Ashley  </t>
  </si>
  <si>
    <t xml:space="preserve">Baxter  </t>
  </si>
  <si>
    <t xml:space="preserve">Benton  </t>
  </si>
  <si>
    <t xml:space="preserve">Boone  </t>
  </si>
  <si>
    <t xml:space="preserve">Bradley  </t>
  </si>
  <si>
    <t xml:space="preserve">Carroll  </t>
  </si>
  <si>
    <t xml:space="preserve">Chicot  </t>
  </si>
  <si>
    <t xml:space="preserve">Clark  </t>
  </si>
  <si>
    <t xml:space="preserve">Cleveland  </t>
  </si>
  <si>
    <t xml:space="preserve">Columbia  </t>
  </si>
  <si>
    <t xml:space="preserve">Conway  </t>
  </si>
  <si>
    <t xml:space="preserve">Craighead  </t>
  </si>
  <si>
    <t xml:space="preserve">Crawford  </t>
  </si>
  <si>
    <t xml:space="preserve">Crittenden  </t>
  </si>
  <si>
    <t xml:space="preserve">Cross  </t>
  </si>
  <si>
    <t xml:space="preserve">Desha  </t>
  </si>
  <si>
    <t xml:space="preserve">Drew  </t>
  </si>
  <si>
    <t xml:space="preserve">Faulkner  </t>
  </si>
  <si>
    <t xml:space="preserve">Fulton  </t>
  </si>
  <si>
    <t xml:space="preserve">Garland  </t>
  </si>
  <si>
    <t xml:space="preserve">Grant  </t>
  </si>
  <si>
    <t xml:space="preserve">Hempstead  </t>
  </si>
  <si>
    <t xml:space="preserve">Hot Spring  </t>
  </si>
  <si>
    <t xml:space="preserve">Howard  </t>
  </si>
  <si>
    <t xml:space="preserve">Independence  </t>
  </si>
  <si>
    <t xml:space="preserve">Izard  </t>
  </si>
  <si>
    <t xml:space="preserve">Johnson  </t>
  </si>
  <si>
    <t xml:space="preserve">Lafayette  </t>
  </si>
  <si>
    <t xml:space="preserve">Lincoln  </t>
  </si>
  <si>
    <t xml:space="preserve">Little River  </t>
  </si>
  <si>
    <t xml:space="preserve">Logan  </t>
  </si>
  <si>
    <t xml:space="preserve">Lonoke  </t>
  </si>
  <si>
    <t xml:space="preserve">Miller  </t>
  </si>
  <si>
    <t xml:space="preserve">Mississippi  </t>
  </si>
  <si>
    <t xml:space="preserve">Nevada  </t>
  </si>
  <si>
    <t xml:space="preserve">Newton  </t>
  </si>
  <si>
    <t xml:space="preserve">Ouachita  </t>
  </si>
  <si>
    <t xml:space="preserve">Phillips  </t>
  </si>
  <si>
    <t xml:space="preserve">Poinsett  </t>
  </si>
  <si>
    <t xml:space="preserve">Polk  </t>
  </si>
  <si>
    <t xml:space="preserve">Pope  </t>
  </si>
  <si>
    <t xml:space="preserve">Prairie  </t>
  </si>
  <si>
    <t xml:space="preserve">Pulaski  </t>
  </si>
  <si>
    <t xml:space="preserve">Saint Francis  </t>
  </si>
  <si>
    <t xml:space="preserve">Saline  </t>
  </si>
  <si>
    <t xml:space="preserve">Scott  </t>
  </si>
  <si>
    <t xml:space="preserve">Searcy  </t>
  </si>
  <si>
    <t xml:space="preserve">Sebastian  </t>
  </si>
  <si>
    <t xml:space="preserve">Sevier  </t>
  </si>
  <si>
    <t xml:space="preserve">Sharp  </t>
  </si>
  <si>
    <t xml:space="preserve">Stone  </t>
  </si>
  <si>
    <t xml:space="preserve">Union  </t>
  </si>
  <si>
    <t xml:space="preserve">Van Buren  </t>
  </si>
  <si>
    <t xml:space="preserve">White  </t>
  </si>
  <si>
    <t xml:space="preserve">Woodruff  </t>
  </si>
  <si>
    <t xml:space="preserve">Yell  </t>
  </si>
  <si>
    <t xml:space="preserve">Alameda  </t>
  </si>
  <si>
    <t xml:space="preserve">Alpine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</si>
  <si>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</si>
  <si>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</si>
  <si>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</si>
  <si>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</si>
  <si>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</si>
  <si>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</si>
  <si>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</si>
  <si>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</si>
  <si>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</si>
  <si>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</si>
  <si>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</si>
  <si>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</si>
  <si>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</si>
  <si>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</si>
  <si>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</si>
  <si>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</si>
  <si>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</si>
  <si>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</si>
  <si>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</si>
  <si>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</si>
  <si>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</si>
  <si>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</si>
  <si>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</si>
  <si>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</si>
  <si>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</si>
  <si>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</si>
  <si>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</si>
  <si>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</si>
  <si>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</si>
  <si>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</si>
  <si>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</si>
  <si>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</si>
  <si>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</si>
  <si>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</si>
  <si>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</si>
  <si>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</si>
  <si>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</si>
  <si>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</si>
  <si>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</si>
  <si>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</si>
  <si>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</si>
  <si>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</si>
  <si>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</si>
  <si>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</si>
  <si>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</si>
  <si>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</si>
  <si>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</si>
  <si>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</si>
  <si>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</si>
  <si>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</si>
  <si>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</si>
  <si>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</si>
  <si>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</si>
  <si>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</si>
  <si>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 xml:space="preserve">Adams  </t>
  </si>
  <si>
    <t xml:space="preserve">Alamosa  </t>
  </si>
  <si>
    <t xml:space="preserve">Arapahoe  </t>
  </si>
  <si>
    <t xml:space="preserve">Archuleta  </t>
  </si>
  <si>
    <t xml:space="preserve">Baca  </t>
  </si>
  <si>
    <t xml:space="preserve">Bent  </t>
  </si>
  <si>
    <t xml:space="preserve">Boulder  </t>
  </si>
  <si>
    <t xml:space="preserve">Broomfield  </t>
  </si>
  <si>
    <t xml:space="preserve">Chaffee  </t>
  </si>
  <si>
    <t xml:space="preserve">Cheyenne  </t>
  </si>
  <si>
    <t xml:space="preserve">Clear Creek  </t>
  </si>
  <si>
    <t xml:space="preserve">Conejos  </t>
  </si>
  <si>
    <t xml:space="preserve">Costilla  </t>
  </si>
  <si>
    <t xml:space="preserve">Crowley  </t>
  </si>
  <si>
    <t xml:space="preserve">Custer  </t>
  </si>
  <si>
    <t xml:space="preserve">Delta  </t>
  </si>
  <si>
    <t xml:space="preserve">Denver  </t>
  </si>
  <si>
    <t xml:space="preserve">Dolores  </t>
  </si>
  <si>
    <t xml:space="preserve">Douglas  </t>
  </si>
  <si>
    <t xml:space="preserve">Eagle  </t>
  </si>
  <si>
    <t xml:space="preserve">El Paso  </t>
  </si>
  <si>
    <t xml:space="preserve">Elbert  </t>
  </si>
  <si>
    <t xml:space="preserve">Fremont  </t>
  </si>
  <si>
    <t xml:space="preserve">Garfield  </t>
  </si>
  <si>
    <t xml:space="preserve">Gilpin  </t>
  </si>
  <si>
    <t xml:space="preserve">Grand  </t>
  </si>
  <si>
    <t xml:space="preserve">Gunnison  </t>
  </si>
  <si>
    <t xml:space="preserve">Hinsdale  </t>
  </si>
  <si>
    <t xml:space="preserve">Huerfano  </t>
  </si>
  <si>
    <t xml:space="preserve">Kiowa  </t>
  </si>
  <si>
    <t xml:space="preserve">Kit Carson  </t>
  </si>
  <si>
    <t xml:space="preserve">La Plata  </t>
  </si>
  <si>
    <t xml:space="preserve">Larimer  </t>
  </si>
  <si>
    <t xml:space="preserve">Las Animas  </t>
  </si>
  <si>
    <t xml:space="preserve">Mesa  </t>
  </si>
  <si>
    <t xml:space="preserve">Mineral  </t>
  </si>
  <si>
    <t xml:space="preserve">Moffat  </t>
  </si>
  <si>
    <t xml:space="preserve">Montezuma  </t>
  </si>
  <si>
    <t xml:space="preserve">Montrose  </t>
  </si>
  <si>
    <t xml:space="preserve">Otero  </t>
  </si>
  <si>
    <t xml:space="preserve">Ouray  </t>
  </si>
  <si>
    <t xml:space="preserve">Park  </t>
  </si>
  <si>
    <t xml:space="preserve">Pitkin  </t>
  </si>
  <si>
    <t xml:space="preserve">Prowers  </t>
  </si>
  <si>
    <t xml:space="preserve">Pueblo  </t>
  </si>
  <si>
    <t xml:space="preserve">Rio Blanco  </t>
  </si>
  <si>
    <t xml:space="preserve">Rio Grande  </t>
  </si>
  <si>
    <t xml:space="preserve">Routt  </t>
  </si>
  <si>
    <t xml:space="preserve">Saguache  </t>
  </si>
  <si>
    <t xml:space="preserve">San Juan  </t>
  </si>
  <si>
    <t xml:space="preserve">San Miguel  </t>
  </si>
  <si>
    <t xml:space="preserve">Sedgwick  </t>
  </si>
  <si>
    <t xml:space="preserve">Summit  </t>
  </si>
  <si>
    <t xml:space="preserve">Teller  </t>
  </si>
  <si>
    <t xml:space="preserve">Weld  </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</si>
  <si>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</si>
  <si>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</si>
  <si>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</si>
  <si>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</si>
  <si>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</si>
  <si>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</si>
  <si>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</si>
  <si>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</si>
  <si>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 xml:space="preserve">Kent  </t>
  </si>
  <si>
    <t xml:space="preserve">New Castle  </t>
  </si>
  <si>
    <t xml:space="preserve">Sussex  </t>
  </si>
  <si>
    <t xml:space="preserve">District Of Columbia  </t>
  </si>
  <si>
    <t xml:space="preserve">Alachua  </t>
  </si>
  <si>
    <t xml:space="preserve">Baker  </t>
  </si>
  <si>
    <t xml:space="preserve">Bay  </t>
  </si>
  <si>
    <t xml:space="preserve">Bradford  </t>
  </si>
  <si>
    <t xml:space="preserve">Brevard  </t>
  </si>
  <si>
    <t xml:space="preserve">Broward  </t>
  </si>
  <si>
    <t xml:space="preserve">Charlotte  </t>
  </si>
  <si>
    <t xml:space="preserve">Citrus  </t>
  </si>
  <si>
    <t xml:space="preserve">Collier  </t>
  </si>
  <si>
    <t xml:space="preserve">De Soto  </t>
  </si>
  <si>
    <t xml:space="preserve">Dixie  </t>
  </si>
  <si>
    <t xml:space="preserve">Duval  </t>
  </si>
  <si>
    <t xml:space="preserve">Flagler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</si>
  <si>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</si>
  <si>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</si>
  <si>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</si>
  <si>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</si>
  <si>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</si>
  <si>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</si>
  <si>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</si>
  <si>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</si>
  <si>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</si>
  <si>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 xml:space="preserve">Hillsborough  </t>
  </si>
  <si>
    <t xml:space="preserve">Holmes  </t>
  </si>
  <si>
    <t xml:space="preserve">Indian River  </t>
  </si>
  <si>
    <t xml:space="preserve">Leon  </t>
  </si>
  <si>
    <t xml:space="preserve">Levy  </t>
  </si>
  <si>
    <t xml:space="preserve">Liberty  </t>
  </si>
  <si>
    <t xml:space="preserve">Manatee  </t>
  </si>
  <si>
    <t xml:space="preserve">Martin  </t>
  </si>
  <si>
    <t xml:space="preserve">Miami-Dade  </t>
  </si>
  <si>
    <t xml:space="preserve">Nassau  </t>
  </si>
  <si>
    <t xml:space="preserve">Okaloosa  </t>
  </si>
  <si>
    <t xml:space="preserve">Okeechobee  </t>
  </si>
  <si>
    <t xml:space="preserve">Osceola  </t>
  </si>
  <si>
    <t xml:space="preserve">Palm Beach  </t>
  </si>
  <si>
    <t xml:space="preserve">Pasco  </t>
  </si>
  <si>
    <t xml:space="preserve">Pinellas  </t>
  </si>
  <si>
    <t xml:space="preserve">Putnam  </t>
  </si>
  <si>
    <t xml:space="preserve">Saint Johns  </t>
  </si>
  <si>
    <t xml:space="preserve">Saint Lucie  </t>
  </si>
  <si>
    <t xml:space="preserve">Santa Rosa  </t>
  </si>
  <si>
    <t xml:space="preserve">Sarasota  </t>
  </si>
  <si>
    <t xml:space="preserve">Seminole  </t>
  </si>
  <si>
    <t xml:space="preserve">Suwannee  </t>
  </si>
  <si>
    <t xml:space="preserve">Taylor  </t>
  </si>
  <si>
    <t xml:space="preserve">Volusia  </t>
  </si>
  <si>
    <t xml:space="preserve">Wakulla  </t>
  </si>
  <si>
    <t xml:space="preserve">Walton  </t>
  </si>
  <si>
    <t xml:space="preserve">Appling  </t>
  </si>
  <si>
    <t xml:space="preserve">Atkinson  </t>
  </si>
  <si>
    <t xml:space="preserve">Bacon  </t>
  </si>
  <si>
    <t xml:space="preserve">Banks  </t>
  </si>
  <si>
    <t xml:space="preserve">Barrow  </t>
  </si>
  <si>
    <t xml:space="preserve">Bartow  </t>
  </si>
  <si>
    <t xml:space="preserve">Ben Hill  </t>
  </si>
  <si>
    <t xml:space="preserve">Berrien  </t>
  </si>
  <si>
    <t xml:space="preserve">Bleckley  </t>
  </si>
  <si>
    <t xml:space="preserve">Brantley  </t>
  </si>
  <si>
    <t xml:space="preserve">Brooks  </t>
  </si>
  <si>
    <t xml:space="preserve">Bryan  </t>
  </si>
  <si>
    <t xml:space="preserve">Bulloch  </t>
  </si>
  <si>
    <t xml:space="preserve">Burke  </t>
  </si>
  <si>
    <t xml:space="preserve">Butts  </t>
  </si>
  <si>
    <t xml:space="preserve">Camden  </t>
  </si>
  <si>
    <t xml:space="preserve">Candler  </t>
  </si>
  <si>
    <t xml:space="preserve">Catoosa  </t>
  </si>
  <si>
    <t xml:space="preserve">Charlton  </t>
  </si>
  <si>
    <t xml:space="preserve">Chatham  </t>
  </si>
  <si>
    <t xml:space="preserve">Chattahoochee  </t>
  </si>
  <si>
    <t xml:space="preserve">Chattooga  </t>
  </si>
  <si>
    <t xml:space="preserve">Clayton  </t>
  </si>
  <si>
    <t xml:space="preserve">Clinch  </t>
  </si>
  <si>
    <t xml:space="preserve">Cobb  </t>
  </si>
  <si>
    <t xml:space="preserve">Colquitt  </t>
  </si>
  <si>
    <t xml:space="preserve">Cook  </t>
  </si>
  <si>
    <t xml:space="preserve">Coweta  </t>
  </si>
  <si>
    <t xml:space="preserve">Crisp  </t>
  </si>
  <si>
    <t xml:space="preserve">Dade  </t>
  </si>
  <si>
    <t xml:space="preserve">Dawson  </t>
  </si>
  <si>
    <t xml:space="preserve">Decatur  </t>
  </si>
  <si>
    <t xml:space="preserve">Dekalb  </t>
  </si>
  <si>
    <t xml:space="preserve">Dodge  </t>
  </si>
  <si>
    <t xml:space="preserve">Dooly  </t>
  </si>
  <si>
    <t xml:space="preserve">Dougherty  </t>
  </si>
  <si>
    <t xml:space="preserve">Early  </t>
  </si>
  <si>
    <t xml:space="preserve">Echols  </t>
  </si>
  <si>
    <t xml:space="preserve">Effingham  </t>
  </si>
  <si>
    <t xml:space="preserve">Emanuel  </t>
  </si>
  <si>
    <t xml:space="preserve">Evans  </t>
  </si>
  <si>
    <t xml:space="preserve">Fannin  </t>
  </si>
  <si>
    <t xml:space="preserve">Floyd  </t>
  </si>
  <si>
    <t xml:space="preserve">Forsyth  </t>
  </si>
  <si>
    <t xml:space="preserve">Gilmer  </t>
  </si>
  <si>
    <t xml:space="preserve">Glascock  </t>
  </si>
  <si>
    <t xml:space="preserve">Glynn  </t>
  </si>
  <si>
    <t xml:space="preserve">Gordon  </t>
  </si>
  <si>
    <t xml:space="preserve">Grady  </t>
  </si>
  <si>
    <t xml:space="preserve">Gwinnett  </t>
  </si>
  <si>
    <t xml:space="preserve">Habersham  </t>
  </si>
  <si>
    <t xml:space="preserve">Hall  </t>
  </si>
  <si>
    <t xml:space="preserve">Hancock  </t>
  </si>
  <si>
    <t xml:space="preserve">Haralson  </t>
  </si>
  <si>
    <t xml:space="preserve">Harris  </t>
  </si>
  <si>
    <t xml:space="preserve">Hart  </t>
  </si>
  <si>
    <t xml:space="preserve">Heard  </t>
  </si>
  <si>
    <t xml:space="preserve">Irwin  </t>
  </si>
  <si>
    <t xml:space="preserve">Jasper  </t>
  </si>
  <si>
    <t xml:space="preserve">Jeff Davis  </t>
  </si>
  <si>
    <t xml:space="preserve">Jenkins  </t>
  </si>
  <si>
    <t xml:space="preserve">Jones  </t>
  </si>
  <si>
    <t xml:space="preserve">Lanier  </t>
  </si>
  <si>
    <t xml:space="preserve">Laurens  </t>
  </si>
  <si>
    <t xml:space="preserve">Long  </t>
  </si>
  <si>
    <t xml:space="preserve">Lumpkin  </t>
  </si>
  <si>
    <t xml:space="preserve">Mcduffie  </t>
  </si>
  <si>
    <t xml:space="preserve">Mcintosh  </t>
  </si>
  <si>
    <t xml:space="preserve">Meriwether  </t>
  </si>
  <si>
    <t xml:space="preserve">Mitchell  </t>
  </si>
  <si>
    <t xml:space="preserve">Murray  </t>
  </si>
  <si>
    <t xml:space="preserve">Muscogee  </t>
  </si>
  <si>
    <t xml:space="preserve">Oconee  </t>
  </si>
  <si>
    <t xml:space="preserve">Oglethorpe  </t>
  </si>
  <si>
    <t xml:space="preserve">Paulding  </t>
  </si>
  <si>
    <t xml:space="preserve">Peach  </t>
  </si>
  <si>
    <t xml:space="preserve">Pierce  </t>
  </si>
  <si>
    <t xml:space="preserve">Quitman  </t>
  </si>
  <si>
    <t xml:space="preserve">Rabun  </t>
  </si>
  <si>
    <t xml:space="preserve">Richmond  </t>
  </si>
  <si>
    <t xml:space="preserve">Rockdale  </t>
  </si>
  <si>
    <t xml:space="preserve">Schley  </t>
  </si>
  <si>
    <t xml:space="preserve">Screven  </t>
  </si>
  <si>
    <t xml:space="preserve">Spalding  </t>
  </si>
  <si>
    <t xml:space="preserve">Stephens  </t>
  </si>
  <si>
    <t xml:space="preserve">Stewart  </t>
  </si>
  <si>
    <t xml:space="preserve">Talbot  </t>
  </si>
  <si>
    <t xml:space="preserve">Taliaferro  </t>
  </si>
  <si>
    <t xml:space="preserve">Tattnall  </t>
  </si>
  <si>
    <t xml:space="preserve">Telfair  </t>
  </si>
  <si>
    <t xml:space="preserve">Terrell  </t>
  </si>
  <si>
    <t xml:space="preserve">Thomas  </t>
  </si>
  <si>
    <t xml:space="preserve">Tift  </t>
  </si>
  <si>
    <t xml:space="preserve">Toombs  </t>
  </si>
  <si>
    <t xml:space="preserve">Towns  </t>
  </si>
  <si>
    <t xml:space="preserve">Treutlen  </t>
  </si>
  <si>
    <t xml:space="preserve">Troup  </t>
  </si>
  <si>
    <t xml:space="preserve">Turner  </t>
  </si>
  <si>
    <t xml:space="preserve">Twiggs  </t>
  </si>
  <si>
    <t xml:space="preserve">Upson  </t>
  </si>
  <si>
    <t xml:space="preserve">Ware  </t>
  </si>
  <si>
    <t xml:space="preserve">Warren  </t>
  </si>
  <si>
    <t xml:space="preserve">Wayne  </t>
  </si>
  <si>
    <t xml:space="preserve">Webster  </t>
  </si>
  <si>
    <t xml:space="preserve">Wheeler  </t>
  </si>
  <si>
    <t xml:space="preserve">Whitfield  </t>
  </si>
  <si>
    <t xml:space="preserve">Wilkes  </t>
  </si>
  <si>
    <t xml:space="preserve">Wilkinson  </t>
  </si>
  <si>
    <t xml:space="preserve">Worth  </t>
  </si>
  <si>
    <t xml:space="preserve">Guam  </t>
  </si>
  <si>
    <t xml:space="preserve">Hawaii  </t>
  </si>
  <si>
    <t xml:space="preserve">Honolulu  </t>
  </si>
  <si>
    <t xml:space="preserve">Kauai  </t>
  </si>
  <si>
    <t xml:space="preserve">Maui  </t>
  </si>
  <si>
    <t xml:space="preserve">Ada  </t>
  </si>
  <si>
    <t xml:space="preserve">Bannock  </t>
  </si>
  <si>
    <t xml:space="preserve">Bear Lake  </t>
  </si>
  <si>
    <t xml:space="preserve">Benewah  </t>
  </si>
  <si>
    <t xml:space="preserve">Bingham  </t>
  </si>
  <si>
    <t xml:space="preserve">Blaine  </t>
  </si>
  <si>
    <t xml:space="preserve">Boise  </t>
  </si>
  <si>
    <t xml:space="preserve">Bonner  </t>
  </si>
  <si>
    <t xml:space="preserve">Bonneville  </t>
  </si>
  <si>
    <t xml:space="preserve">Boundary  </t>
  </si>
  <si>
    <t xml:space="preserve">Camas  </t>
  </si>
  <si>
    <t xml:space="preserve">Canyon  </t>
  </si>
  <si>
    <t xml:space="preserve">Caribou  </t>
  </si>
  <si>
    <t xml:space="preserve">Cassia  </t>
  </si>
  <si>
    <t xml:space="preserve">Clearwater  </t>
  </si>
  <si>
    <t xml:space="preserve">Gem  </t>
  </si>
  <si>
    <t xml:space="preserve">Gooding  </t>
  </si>
  <si>
    <t xml:space="preserve">Idaho  </t>
  </si>
  <si>
    <t xml:space="preserve">Jerome  </t>
  </si>
  <si>
    <t xml:space="preserve">Kootenai  </t>
  </si>
  <si>
    <t xml:space="preserve">Latah  </t>
  </si>
  <si>
    <t xml:space="preserve">Lemhi  </t>
  </si>
  <si>
    <t xml:space="preserve">Lewis  </t>
  </si>
  <si>
    <t xml:space="preserve">Minidoka  </t>
  </si>
  <si>
    <t xml:space="preserve">Nez Perce  </t>
  </si>
  <si>
    <t xml:space="preserve">Oneida  </t>
  </si>
  <si>
    <t xml:space="preserve">Owyhee  </t>
  </si>
  <si>
    <t xml:space="preserve">Payette  </t>
  </si>
  <si>
    <t xml:space="preserve">Power  </t>
  </si>
  <si>
    <t xml:space="preserve">Shoshone  </t>
  </si>
  <si>
    <t xml:space="preserve">Teton  </t>
  </si>
  <si>
    <t xml:space="preserve">Twin Falls  </t>
  </si>
  <si>
    <t xml:space="preserve">Valley  </t>
  </si>
  <si>
    <t xml:space="preserve">Alexander  </t>
  </si>
  <si>
    <t xml:space="preserve">Bond  </t>
  </si>
  <si>
    <t xml:space="preserve">Brown  </t>
  </si>
  <si>
    <t xml:space="preserve">Bureau  </t>
  </si>
  <si>
    <t xml:space="preserve">Cass  </t>
  </si>
  <si>
    <t xml:space="preserve">Champaign  </t>
  </si>
  <si>
    <t xml:space="preserve">Christian  </t>
  </si>
  <si>
    <t xml:space="preserve">Clinton  </t>
  </si>
  <si>
    <t xml:space="preserve">Coles  </t>
  </si>
  <si>
    <t xml:space="preserve">Cumberland  </t>
  </si>
  <si>
    <t xml:space="preserve">Dewitt  </t>
  </si>
  <si>
    <t xml:space="preserve">Dupage  </t>
  </si>
  <si>
    <t xml:space="preserve">Edgar  </t>
  </si>
  <si>
    <t xml:space="preserve">Edwards  </t>
  </si>
  <si>
    <t xml:space="preserve">Ford  </t>
  </si>
  <si>
    <t xml:space="preserve">Gallatin  </t>
  </si>
  <si>
    <t xml:space="preserve">Grundy  </t>
  </si>
  <si>
    <t xml:space="preserve">Hardin  </t>
  </si>
  <si>
    <t xml:space="preserve">Henderson  </t>
  </si>
  <si>
    <t xml:space="preserve">Iroquois  </t>
  </si>
  <si>
    <t xml:space="preserve">Jersey  </t>
  </si>
  <si>
    <t xml:space="preserve">Jo Daviess  </t>
  </si>
  <si>
    <t xml:space="preserve">Kane  </t>
  </si>
  <si>
    <t xml:space="preserve">Kankakee  </t>
  </si>
  <si>
    <t xml:space="preserve">Kendall  </t>
  </si>
  <si>
    <t xml:space="preserve">Knox  </t>
  </si>
  <si>
    <t xml:space="preserve">La Salle  </t>
  </si>
  <si>
    <t xml:space="preserve">Livingston  </t>
  </si>
  <si>
    <t xml:space="preserve">Macoupin  </t>
  </si>
  <si>
    <t xml:space="preserve">Mason  </t>
  </si>
  <si>
    <t xml:space="preserve">Massac  </t>
  </si>
  <si>
    <t xml:space="preserve">Mcdonough  </t>
  </si>
  <si>
    <t xml:space="preserve">Mchenry  </t>
  </si>
  <si>
    <t xml:space="preserve">Mclean  </t>
  </si>
  <si>
    <t xml:space="preserve">Menard  </t>
  </si>
  <si>
    <t xml:space="preserve">Mercer  </t>
  </si>
  <si>
    <t xml:space="preserve">Moultrie  </t>
  </si>
  <si>
    <t xml:space="preserve">Ogle  </t>
  </si>
  <si>
    <t xml:space="preserve">Peoria  </t>
  </si>
  <si>
    <t xml:space="preserve">Piatt  </t>
  </si>
  <si>
    <t xml:space="preserve">Richland  </t>
  </si>
  <si>
    <t xml:space="preserve">Rock Island  </t>
  </si>
  <si>
    <t xml:space="preserve">Sangamon  </t>
  </si>
  <si>
    <t xml:space="preserve">Schuyler  </t>
  </si>
  <si>
    <t xml:space="preserve">Stark  </t>
  </si>
  <si>
    <t xml:space="preserve">Stephenson  </t>
  </si>
  <si>
    <t xml:space="preserve">Tazewell  </t>
  </si>
  <si>
    <t xml:space="preserve">Vermilion  </t>
  </si>
  <si>
    <t xml:space="preserve">Wabash  </t>
  </si>
  <si>
    <t xml:space="preserve">Whiteside  </t>
  </si>
  <si>
    <t xml:space="preserve">Will  </t>
  </si>
  <si>
    <t xml:space="preserve">Williamson  </t>
  </si>
  <si>
    <t xml:space="preserve">Winnebago  </t>
  </si>
  <si>
    <t xml:space="preserve">Woodford  </t>
  </si>
  <si>
    <t xml:space="preserve">Allen  </t>
  </si>
  <si>
    <t xml:space="preserve">Bartholomew  </t>
  </si>
  <si>
    <t xml:space="preserve">Blackford  </t>
  </si>
  <si>
    <t xml:space="preserve">Daviess  </t>
  </si>
  <si>
    <t xml:space="preserve">Dearborn  </t>
  </si>
  <si>
    <t xml:space="preserve">Delaware  </t>
  </si>
  <si>
    <t xml:space="preserve">Dubois  </t>
  </si>
  <si>
    <t xml:space="preserve">Elkhart  </t>
  </si>
  <si>
    <t xml:space="preserve">Fountain  </t>
  </si>
  <si>
    <t xml:space="preserve">Gibson  </t>
  </si>
  <si>
    <t xml:space="preserve">Harrison  </t>
  </si>
  <si>
    <t xml:space="preserve">Hendricks  </t>
  </si>
  <si>
    <t xml:space="preserve">Huntington  </t>
  </si>
  <si>
    <t xml:space="preserve">Jay  </t>
  </si>
  <si>
    <t xml:space="preserve">Jennings  </t>
  </si>
  <si>
    <t xml:space="preserve">Kosciusko  </t>
  </si>
  <si>
    <t xml:space="preserve">La Porte  </t>
  </si>
  <si>
    <t xml:space="preserve">Lagrange  </t>
  </si>
  <si>
    <t xml:space="preserve">Miami  </t>
  </si>
  <si>
    <t xml:space="preserve">Noble  </t>
  </si>
  <si>
    <t xml:space="preserve">Ohio  </t>
  </si>
  <si>
    <t xml:space="preserve">Owen  </t>
  </si>
  <si>
    <t xml:space="preserve">Parke  </t>
  </si>
  <si>
    <t xml:space="preserve">Porter  </t>
  </si>
  <si>
    <t xml:space="preserve">Posey  </t>
  </si>
  <si>
    <t xml:space="preserve">Ripley  </t>
  </si>
  <si>
    <t xml:space="preserve">Rush  </t>
  </si>
  <si>
    <t xml:space="preserve">Spencer  </t>
  </si>
  <si>
    <t xml:space="preserve">St Joseph  </t>
  </si>
  <si>
    <t xml:space="preserve">Starke  </t>
  </si>
  <si>
    <t xml:space="preserve">Steuben  </t>
  </si>
  <si>
    <t xml:space="preserve">Sullivan  </t>
  </si>
  <si>
    <t xml:space="preserve">Switzerland  </t>
  </si>
  <si>
    <t xml:space="preserve">Tippecanoe  </t>
  </si>
  <si>
    <t xml:space="preserve">Tipton  </t>
  </si>
  <si>
    <t xml:space="preserve">Vanderburgh  </t>
  </si>
  <si>
    <t xml:space="preserve">Vermillion  </t>
  </si>
  <si>
    <t xml:space="preserve">Vigo  </t>
  </si>
  <si>
    <t xml:space="preserve">Warrick  </t>
  </si>
  <si>
    <t xml:space="preserve">Wells  </t>
  </si>
  <si>
    <t xml:space="preserve">Whitley  </t>
  </si>
  <si>
    <t xml:space="preserve">Adair  </t>
  </si>
  <si>
    <t xml:space="preserve">Allamakee  </t>
  </si>
  <si>
    <t xml:space="preserve">Appanoose  </t>
  </si>
  <si>
    <t xml:space="preserve">Audubon  </t>
  </si>
  <si>
    <t xml:space="preserve">Black Hawk  </t>
  </si>
  <si>
    <t xml:space="preserve">Bremer  </t>
  </si>
  <si>
    <t xml:space="preserve">Buchanan  </t>
  </si>
  <si>
    <t xml:space="preserve">Buena Vista  </t>
  </si>
  <si>
    <t xml:space="preserve">Cedar  </t>
  </si>
  <si>
    <t xml:space="preserve">Cerro Gordo  </t>
  </si>
  <si>
    <t xml:space="preserve">Chickasaw  </t>
  </si>
  <si>
    <t xml:space="preserve">Davis  </t>
  </si>
  <si>
    <t xml:space="preserve">Des Moines  </t>
  </si>
  <si>
    <t xml:space="preserve">Dickinson  </t>
  </si>
  <si>
    <t xml:space="preserve">Dubuque  </t>
  </si>
  <si>
    <t xml:space="preserve">Emmet  </t>
  </si>
  <si>
    <t xml:space="preserve">Guthrie  </t>
  </si>
  <si>
    <t xml:space="preserve">Ida  </t>
  </si>
  <si>
    <t xml:space="preserve">Iowa  </t>
  </si>
  <si>
    <t xml:space="preserve">Keokuk  </t>
  </si>
  <si>
    <t xml:space="preserve">Kossuth  </t>
  </si>
  <si>
    <t xml:space="preserve">Linn  </t>
  </si>
  <si>
    <t xml:space="preserve">Louisa  </t>
  </si>
  <si>
    <t xml:space="preserve">Lucas  </t>
  </si>
  <si>
    <t xml:space="preserve">Lyon  </t>
  </si>
  <si>
    <t xml:space="preserve">Mahaska  </t>
  </si>
  <si>
    <t xml:space="preserve">Mills  </t>
  </si>
  <si>
    <t xml:space="preserve">Monona  </t>
  </si>
  <si>
    <t xml:space="preserve">Muscatine  </t>
  </si>
  <si>
    <t xml:space="preserve">Obrien  </t>
  </si>
  <si>
    <t xml:space="preserve">Page  </t>
  </si>
  <si>
    <t xml:space="preserve">Palo Alto  </t>
  </si>
  <si>
    <t xml:space="preserve">Plymouth  </t>
  </si>
  <si>
    <t xml:space="preserve">Pocahontas  </t>
  </si>
  <si>
    <t xml:space="preserve">Pottawattamie  </t>
  </si>
  <si>
    <t xml:space="preserve">Poweshiek  </t>
  </si>
  <si>
    <t xml:space="preserve">Ringgold  </t>
  </si>
  <si>
    <t xml:space="preserve">Sac  </t>
  </si>
  <si>
    <t xml:space="preserve">Sioux  </t>
  </si>
  <si>
    <t xml:space="preserve">Story  </t>
  </si>
  <si>
    <t xml:space="preserve">Tama  </t>
  </si>
  <si>
    <t xml:space="preserve">Wapello  </t>
  </si>
  <si>
    <t xml:space="preserve">Winneshiek  </t>
  </si>
  <si>
    <t xml:space="preserve">Woodbury  </t>
  </si>
  <si>
    <t xml:space="preserve">Wright  </t>
  </si>
  <si>
    <t xml:space="preserve">Anderson  </t>
  </si>
  <si>
    <t xml:space="preserve">Atchison  </t>
  </si>
  <si>
    <t xml:space="preserve">Barber  </t>
  </si>
  <si>
    <t xml:space="preserve">Barton  </t>
  </si>
  <si>
    <t xml:space="preserve">Bourbon  </t>
  </si>
  <si>
    <t xml:space="preserve">Chase  </t>
  </si>
  <si>
    <t xml:space="preserve">Chautauqua  </t>
  </si>
  <si>
    <t xml:space="preserve">Cloud  </t>
  </si>
  <si>
    <t xml:space="preserve">Coffey  </t>
  </si>
  <si>
    <t xml:space="preserve">Comanche  </t>
  </si>
  <si>
    <t xml:space="preserve">Cowley  </t>
  </si>
  <si>
    <t xml:space="preserve">Doniphan  </t>
  </si>
  <si>
    <t xml:space="preserve">Elk  </t>
  </si>
  <si>
    <t xml:space="preserve">Ellis  </t>
  </si>
  <si>
    <t xml:space="preserve">Ellsworth  </t>
  </si>
  <si>
    <t xml:space="preserve">Finney  </t>
  </si>
  <si>
    <t xml:space="preserve">Geary  </t>
  </si>
  <si>
    <t xml:space="preserve">Gove  </t>
  </si>
  <si>
    <t xml:space="preserve">Gray  </t>
  </si>
  <si>
    <t xml:space="preserve">Greeley  </t>
  </si>
  <si>
    <t xml:space="preserve">Greenwood  </t>
  </si>
  <si>
    <t xml:space="preserve">Harper  </t>
  </si>
  <si>
    <t xml:space="preserve">Harvey  </t>
  </si>
  <si>
    <t xml:space="preserve">Haskell  </t>
  </si>
  <si>
    <t xml:space="preserve">Hodgeman  </t>
  </si>
  <si>
    <t xml:space="preserve">Jewell  </t>
  </si>
  <si>
    <t xml:space="preserve">Kearny  </t>
  </si>
  <si>
    <t xml:space="preserve">Kingman  </t>
  </si>
  <si>
    <t xml:space="preserve">Labette  </t>
  </si>
  <si>
    <t xml:space="preserve">Lane  </t>
  </si>
  <si>
    <t xml:space="preserve">Leavenworth  </t>
  </si>
  <si>
    <t xml:space="preserve">Mcpherson  </t>
  </si>
  <si>
    <t xml:space="preserve">Meade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</si>
  <si>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</si>
  <si>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</si>
  <si>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</si>
  <si>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</si>
  <si>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</si>
  <si>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</si>
  <si>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</si>
  <si>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</si>
  <si>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Ottawa  </t>
  </si>
  <si>
    <t xml:space="preserve">Pawnee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</si>
  <si>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</si>
  <si>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</si>
  <si>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</si>
  <si>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</si>
  <si>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</si>
  <si>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</si>
  <si>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</si>
  <si>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</si>
  <si>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</si>
  <si>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</si>
  <si>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</si>
  <si>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</si>
  <si>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</si>
  <si>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</si>
  <si>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</si>
  <si>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</si>
  <si>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</si>
  <si>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Trego  </t>
  </si>
  <si>
    <t xml:space="preserve">Wabaunsee  </t>
  </si>
  <si>
    <t xml:space="preserve">Wallace  </t>
  </si>
  <si>
    <t xml:space="preserve">Wichita  </t>
  </si>
  <si>
    <t xml:space="preserve">Wilson  </t>
  </si>
  <si>
    <t xml:space="preserve">Woodson  </t>
  </si>
  <si>
    <t xml:space="preserve">Wyandotte  </t>
  </si>
  <si>
    <t xml:space="preserve">Ballard  </t>
  </si>
  <si>
    <t xml:space="preserve">Barren  </t>
  </si>
  <si>
    <t xml:space="preserve">Bath  </t>
  </si>
  <si>
    <t xml:space="preserve">Bell  </t>
  </si>
  <si>
    <t xml:space="preserve">Boyd  </t>
  </si>
  <si>
    <t xml:space="preserve">Boyle  </t>
  </si>
  <si>
    <t xml:space="preserve">Bracken  </t>
  </si>
  <si>
    <t xml:space="preserve">Breathitt  </t>
  </si>
  <si>
    <t xml:space="preserve">Breckinridge  </t>
  </si>
  <si>
    <t xml:space="preserve">Bullitt  </t>
  </si>
  <si>
    <t xml:space="preserve">Caldwell  </t>
  </si>
  <si>
    <t xml:space="preserve">Calloway  </t>
  </si>
  <si>
    <t xml:space="preserve">Campbell  </t>
  </si>
  <si>
    <t xml:space="preserve">Carlisle  </t>
  </si>
  <si>
    <t xml:space="preserve">Carter  </t>
  </si>
  <si>
    <t xml:space="preserve">Casey  </t>
  </si>
  <si>
    <t xml:space="preserve">Edmonson  </t>
  </si>
  <si>
    <t xml:space="preserve">Elliott  </t>
  </si>
  <si>
    <t xml:space="preserve">Estill  </t>
  </si>
  <si>
    <t xml:space="preserve">Fleming  </t>
  </si>
  <si>
    <t xml:space="preserve">Garrard  </t>
  </si>
  <si>
    <t xml:space="preserve">Graves  </t>
  </si>
  <si>
    <t xml:space="preserve">Grayson  </t>
  </si>
  <si>
    <t xml:space="preserve">Green  </t>
  </si>
  <si>
    <t xml:space="preserve">Greenup  </t>
  </si>
  <si>
    <t xml:space="preserve">Harlan  </t>
  </si>
  <si>
    <t xml:space="preserve">Hickman  </t>
  </si>
  <si>
    <t xml:space="preserve">Hopkins  </t>
  </si>
  <si>
    <t xml:space="preserve">Jessamine  </t>
  </si>
  <si>
    <t xml:space="preserve">Kenton  </t>
  </si>
  <si>
    <t xml:space="preserve">Knott  </t>
  </si>
  <si>
    <t xml:space="preserve">Larue  </t>
  </si>
  <si>
    <t xml:space="preserve">Laurel  </t>
  </si>
  <si>
    <t xml:space="preserve">Leslie  </t>
  </si>
  <si>
    <t xml:space="preserve">Letcher  </t>
  </si>
  <si>
    <t xml:space="preserve">Magoffin  </t>
  </si>
  <si>
    <t xml:space="preserve">Mccracken  </t>
  </si>
  <si>
    <t xml:space="preserve">Mccreary  </t>
  </si>
  <si>
    <t xml:space="preserve">Menifee  </t>
  </si>
  <si>
    <t xml:space="preserve">Metcalfe  </t>
  </si>
  <si>
    <t xml:space="preserve">Muhlenberg  </t>
  </si>
  <si>
    <t xml:space="preserve">Nelson  </t>
  </si>
  <si>
    <t xml:space="preserve">Nicholas  </t>
  </si>
  <si>
    <t xml:space="preserve">Oldham  </t>
  </si>
  <si>
    <t xml:space="preserve">Owsley  </t>
  </si>
  <si>
    <t xml:space="preserve">Pendleton  </t>
  </si>
  <si>
    <t xml:space="preserve">Powell  </t>
  </si>
  <si>
    <t xml:space="preserve">Robertson  </t>
  </si>
  <si>
    <t xml:space="preserve">Rockcastle  </t>
  </si>
  <si>
    <t xml:space="preserve">Rowan  </t>
  </si>
  <si>
    <t xml:space="preserve">Simpson  </t>
  </si>
  <si>
    <t xml:space="preserve">Todd  </t>
  </si>
  <si>
    <t xml:space="preserve">Trigg  </t>
  </si>
  <si>
    <t xml:space="preserve">Trimble  </t>
  </si>
  <si>
    <t xml:space="preserve">Wolfe  </t>
  </si>
  <si>
    <t xml:space="preserve">Acadia  </t>
  </si>
  <si>
    <t xml:space="preserve">Ascension  </t>
  </si>
  <si>
    <t xml:space="preserve">Assumption  </t>
  </si>
  <si>
    <t xml:space="preserve">Avoyelles  </t>
  </si>
  <si>
    <t xml:space="preserve">Beauregard  </t>
  </si>
  <si>
    <t xml:space="preserve">Bienville  </t>
  </si>
  <si>
    <t xml:space="preserve">Bossier  </t>
  </si>
  <si>
    <t xml:space="preserve">Caddo  </t>
  </si>
  <si>
    <t xml:space="preserve">Calcasieu  </t>
  </si>
  <si>
    <t xml:space="preserve">Cameron  </t>
  </si>
  <si>
    <t xml:space="preserve">Catahoula  </t>
  </si>
  <si>
    <t xml:space="preserve">Claiborne  </t>
  </si>
  <si>
    <t xml:space="preserve">Concordia  </t>
  </si>
  <si>
    <t xml:space="preserve">East Baton Rouge  </t>
  </si>
  <si>
    <t xml:space="preserve">East Carroll  </t>
  </si>
  <si>
    <t xml:space="preserve">East Feliciana  </t>
  </si>
  <si>
    <t xml:space="preserve">Evangeline  </t>
  </si>
  <si>
    <t xml:space="preserve">Iberia  </t>
  </si>
  <si>
    <t xml:space="preserve">Iberville  </t>
  </si>
  <si>
    <t xml:space="preserve">Jefferson Davis  </t>
  </si>
  <si>
    <t xml:space="preserve">Lafourche  </t>
  </si>
  <si>
    <t xml:space="preserve">Morehouse  </t>
  </si>
  <si>
    <t xml:space="preserve">Natchitoches  </t>
  </si>
  <si>
    <t xml:space="preserve">Orleans  </t>
  </si>
  <si>
    <t xml:space="preserve">Plaquemines  </t>
  </si>
  <si>
    <t xml:space="preserve">Pointe Coupee  </t>
  </si>
  <si>
    <t xml:space="preserve">Rapides  </t>
  </si>
  <si>
    <t xml:space="preserve">Red River  </t>
  </si>
  <si>
    <t xml:space="preserve">Sabine  </t>
  </si>
  <si>
    <t xml:space="preserve">Saint Bernard  </t>
  </si>
  <si>
    <t xml:space="preserve">Saint Charles  </t>
  </si>
  <si>
    <t xml:space="preserve">Saint Helena  </t>
  </si>
  <si>
    <t xml:space="preserve">Saint James  </t>
  </si>
  <si>
    <t xml:space="preserve">Saint Landry  </t>
  </si>
  <si>
    <t xml:space="preserve">Saint Martin  </t>
  </si>
  <si>
    <t xml:space="preserve">Saint Mary  </t>
  </si>
  <si>
    <t xml:space="preserve">Saint Tammany  </t>
  </si>
  <si>
    <t xml:space="preserve">St John The Baptist  </t>
  </si>
  <si>
    <t xml:space="preserve">Tangipahoa  </t>
  </si>
  <si>
    <t xml:space="preserve">Tensas  </t>
  </si>
  <si>
    <t xml:space="preserve">Terrebonne  </t>
  </si>
  <si>
    <t xml:space="preserve">Vernon  </t>
  </si>
  <si>
    <t xml:space="preserve">West Baton Rouge  </t>
  </si>
  <si>
    <t xml:space="preserve">West Carroll  </t>
  </si>
  <si>
    <t xml:space="preserve">West Feliciana  </t>
  </si>
  <si>
    <t xml:space="preserve">Winn  </t>
  </si>
  <si>
    <t xml:space="preserve">Androscoggin  </t>
  </si>
  <si>
    <t xml:space="preserve">Aroostook  </t>
  </si>
  <si>
    <t xml:space="preserve">Kennebec  </t>
  </si>
  <si>
    <t xml:space="preserve">Oxford  </t>
  </si>
  <si>
    <t xml:space="preserve">Penobscot  </t>
  </si>
  <si>
    <t xml:space="preserve">Piscataquis  </t>
  </si>
  <si>
    <t xml:space="preserve">Sagadahoc  </t>
  </si>
  <si>
    <t xml:space="preserve">Somerset  </t>
  </si>
  <si>
    <t xml:space="preserve">Waldo  </t>
  </si>
  <si>
    <t xml:space="preserve">York  </t>
  </si>
  <si>
    <t xml:space="preserve">Allegany  </t>
  </si>
  <si>
    <t xml:space="preserve">Anne Arundel  </t>
  </si>
  <si>
    <t xml:space="preserve">Baltimore  </t>
  </si>
  <si>
    <t xml:space="preserve">Baltimore City  </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</si>
  <si>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</si>
  <si>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</si>
  <si>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</si>
  <si>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</si>
  <si>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</si>
  <si>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</si>
  <si>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</si>
  <si>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</si>
  <si>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Prince Georges  </t>
  </si>
  <si>
    <t xml:space="preserve">Queen Annes  </t>
  </si>
  <si>
    <t xml:space="preserve">Saint Marys  </t>
  </si>
  <si>
    <t xml:space="preserve">Wicomico  </t>
  </si>
  <si>
    <t xml:space="preserve">Worcester  </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</si>
  <si>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</si>
  <si>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</si>
  <si>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</si>
  <si>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</si>
  <si>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</si>
  <si>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</si>
  <si>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</si>
  <si>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</si>
  <si>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</si>
  <si>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Suffolk  </t>
  </si>
  <si>
    <t xml:space="preserve">Alcona  </t>
  </si>
  <si>
    <t xml:space="preserve">Alger  </t>
  </si>
  <si>
    <t xml:space="preserve">Allegan  </t>
  </si>
  <si>
    <t xml:space="preserve">Alpena  </t>
  </si>
  <si>
    <t xml:space="preserve">Antrim  </t>
  </si>
  <si>
    <t xml:space="preserve">Arenac  </t>
  </si>
  <si>
    <t xml:space="preserve">Baraga  </t>
  </si>
  <si>
    <t xml:space="preserve">Barry  </t>
  </si>
  <si>
    <t xml:space="preserve">Benzie  </t>
  </si>
  <si>
    <t xml:space="preserve">Branch  </t>
  </si>
  <si>
    <t xml:space="preserve">Charlevoix  </t>
  </si>
  <si>
    <t xml:space="preserve">Cheboygan  </t>
  </si>
  <si>
    <t xml:space="preserve">Chippewa  </t>
  </si>
  <si>
    <t xml:space="preserve">Clare  </t>
  </si>
  <si>
    <t xml:space="preserve">Eaton  </t>
  </si>
  <si>
    <t xml:space="preserve">Genesee  </t>
  </si>
  <si>
    <t xml:space="preserve">Gladwin  </t>
  </si>
  <si>
    <t xml:space="preserve">Gogebic  </t>
  </si>
  <si>
    <t xml:space="preserve">Grand Traverse  </t>
  </si>
  <si>
    <t xml:space="preserve">Gratiot  </t>
  </si>
  <si>
    <t xml:space="preserve">Hillsdale  </t>
  </si>
  <si>
    <t xml:space="preserve">Houghton  </t>
  </si>
  <si>
    <t xml:space="preserve">Huron  </t>
  </si>
  <si>
    <t xml:space="preserve">Ingham  </t>
  </si>
  <si>
    <t xml:space="preserve">Ionia  </t>
  </si>
  <si>
    <t xml:space="preserve">Iosco  </t>
  </si>
  <si>
    <t xml:space="preserve">Iron  </t>
  </si>
  <si>
    <t xml:space="preserve">Isabella  </t>
  </si>
  <si>
    <t xml:space="preserve">Kalamazoo  </t>
  </si>
  <si>
    <t xml:space="preserve">Kalkaska  </t>
  </si>
  <si>
    <t xml:space="preserve">Keweenaw  </t>
  </si>
  <si>
    <t xml:space="preserve">Lapeer  </t>
  </si>
  <si>
    <t xml:space="preserve">Leelanau  </t>
  </si>
  <si>
    <t xml:space="preserve">Lenawee  </t>
  </si>
  <si>
    <t xml:space="preserve">Luce  </t>
  </si>
  <si>
    <t xml:space="preserve">Mackinac  </t>
  </si>
  <si>
    <t xml:space="preserve">Macomb  </t>
  </si>
  <si>
    <t xml:space="preserve">Manistee  </t>
  </si>
  <si>
    <t xml:space="preserve">Marquette  </t>
  </si>
  <si>
    <t xml:space="preserve">Mecosta  </t>
  </si>
  <si>
    <t xml:space="preserve">Menominee  </t>
  </si>
  <si>
    <t xml:space="preserve">Midland  </t>
  </si>
  <si>
    <t xml:space="preserve">Missaukee  </t>
  </si>
  <si>
    <t xml:space="preserve">Montcalm  </t>
  </si>
  <si>
    <t xml:space="preserve">Montmorency  </t>
  </si>
  <si>
    <t xml:space="preserve">Muskegon  </t>
  </si>
  <si>
    <t xml:space="preserve">Newaygo  </t>
  </si>
  <si>
    <t xml:space="preserve">Oakland  </t>
  </si>
  <si>
    <t xml:space="preserve">Oceana  </t>
  </si>
  <si>
    <t xml:space="preserve">Ogemaw  </t>
  </si>
  <si>
    <t xml:space="preserve">Ontonagon  </t>
  </si>
  <si>
    <t xml:space="preserve">Oscoda  </t>
  </si>
  <si>
    <t xml:space="preserve">Otsego  </t>
  </si>
  <si>
    <t xml:space="preserve">Presque Isle  </t>
  </si>
  <si>
    <t xml:space="preserve">Roscommon  </t>
  </si>
  <si>
    <t xml:space="preserve">Saginaw  </t>
  </si>
  <si>
    <t xml:space="preserve">Saint Joseph  </t>
  </si>
  <si>
    <t xml:space="preserve">Sanilac  </t>
  </si>
  <si>
    <t xml:space="preserve">Schoolcraft  </t>
  </si>
  <si>
    <t xml:space="preserve">Shiawassee  </t>
  </si>
  <si>
    <t xml:space="preserve">Tuscola  </t>
  </si>
  <si>
    <t xml:space="preserve">Washtenaw  </t>
  </si>
  <si>
    <t xml:space="preserve">Wexford  </t>
  </si>
  <si>
    <t xml:space="preserve">Aitkin  </t>
  </si>
  <si>
    <t xml:space="preserve">Anoka  </t>
  </si>
  <si>
    <t xml:space="preserve">Becker  </t>
  </si>
  <si>
    <t xml:space="preserve">Beltrami  </t>
  </si>
  <si>
    <t xml:space="preserve">Big Stone  </t>
  </si>
  <si>
    <t xml:space="preserve">Blue Earth  </t>
  </si>
  <si>
    <t xml:space="preserve">Carlton  </t>
  </si>
  <si>
    <t xml:space="preserve">Carver  </t>
  </si>
  <si>
    <t xml:space="preserve">Chisago  </t>
  </si>
  <si>
    <t xml:space="preserve">Cottonwood  </t>
  </si>
  <si>
    <t xml:space="preserve">Crow Wing  </t>
  </si>
  <si>
    <t xml:space="preserve">Dakota  </t>
  </si>
  <si>
    <t xml:space="preserve">Faribault  </t>
  </si>
  <si>
    <t xml:space="preserve">Fillmore  </t>
  </si>
  <si>
    <t xml:space="preserve">Freeborn  </t>
  </si>
  <si>
    <t xml:space="preserve">Goodhue  </t>
  </si>
  <si>
    <t xml:space="preserve">Hennepin  </t>
  </si>
  <si>
    <t xml:space="preserve">Hubbard  </t>
  </si>
  <si>
    <t xml:space="preserve">Isanti  </t>
  </si>
  <si>
    <t xml:space="preserve">Itasca  </t>
  </si>
  <si>
    <t xml:space="preserve">Kanabec  </t>
  </si>
  <si>
    <t xml:space="preserve">Kandiyohi  </t>
  </si>
  <si>
    <t xml:space="preserve">Kittson  </t>
  </si>
  <si>
    <t xml:space="preserve">Koochiching  </t>
  </si>
  <si>
    <t xml:space="preserve">Lac Qui Parle  </t>
  </si>
  <si>
    <t xml:space="preserve">Lake Of The Woods  </t>
  </si>
  <si>
    <t xml:space="preserve">Le Sueur  </t>
  </si>
  <si>
    <t xml:space="preserve">Mahnomen  </t>
  </si>
  <si>
    <t xml:space="preserve">Mcleod  </t>
  </si>
  <si>
    <t xml:space="preserve">Meeker  </t>
  </si>
  <si>
    <t xml:space="preserve">Mille Lacs  </t>
  </si>
  <si>
    <t xml:space="preserve">Morrison  </t>
  </si>
  <si>
    <t xml:space="preserve">Mower  </t>
  </si>
  <si>
    <t xml:space="preserve">Nicollet  </t>
  </si>
  <si>
    <t xml:space="preserve">Nobles  </t>
  </si>
  <si>
    <t xml:space="preserve">Norman  </t>
  </si>
  <si>
    <t xml:space="preserve">Olmsted  </t>
  </si>
  <si>
    <t xml:space="preserve">Otter Tail  </t>
  </si>
  <si>
    <t xml:space="preserve">Pennington  </t>
  </si>
  <si>
    <t xml:space="preserve">Pine  </t>
  </si>
  <si>
    <t xml:space="preserve">Pipestone  </t>
  </si>
  <si>
    <t xml:space="preserve">Ramsey  </t>
  </si>
  <si>
    <t xml:space="preserve">Red Lake  </t>
  </si>
  <si>
    <t xml:space="preserve">Redwood  </t>
  </si>
  <si>
    <t xml:space="preserve">Renville  </t>
  </si>
  <si>
    <t xml:space="preserve">Rock  </t>
  </si>
  <si>
    <t xml:space="preserve">Roseau  </t>
  </si>
  <si>
    <t xml:space="preserve">Saint Louis  </t>
  </si>
  <si>
    <t xml:space="preserve">Sherburne  </t>
  </si>
  <si>
    <t xml:space="preserve">Sibley  </t>
  </si>
  <si>
    <t xml:space="preserve">Stearns  </t>
  </si>
  <si>
    <t xml:space="preserve">Steele  </t>
  </si>
  <si>
    <t xml:space="preserve">Swift  </t>
  </si>
  <si>
    <t xml:space="preserve">Traverse  </t>
  </si>
  <si>
    <t xml:space="preserve">Wabasha  </t>
  </si>
  <si>
    <t xml:space="preserve">Wadena  </t>
  </si>
  <si>
    <t xml:space="preserve">Waseca  </t>
  </si>
  <si>
    <t xml:space="preserve">Watonwan  </t>
  </si>
  <si>
    <t xml:space="preserve">Wilkin  </t>
  </si>
  <si>
    <t xml:space="preserve">Winona  </t>
  </si>
  <si>
    <t xml:space="preserve">Yellow Medicine  </t>
  </si>
  <si>
    <t xml:space="preserve">Alcorn  </t>
  </si>
  <si>
    <t xml:space="preserve">Amite  </t>
  </si>
  <si>
    <t xml:space="preserve">Attala  </t>
  </si>
  <si>
    <t xml:space="preserve">Bolivar  </t>
  </si>
  <si>
    <t xml:space="preserve">Coahoma  </t>
  </si>
  <si>
    <t xml:space="preserve">Copiah  </t>
  </si>
  <si>
    <t xml:space="preserve">Desoto  </t>
  </si>
  <si>
    <t xml:space="preserve">Forrest  </t>
  </si>
  <si>
    <t xml:space="preserve">George  </t>
  </si>
  <si>
    <t xml:space="preserve">Grenada  </t>
  </si>
  <si>
    <t xml:space="preserve">Hinds  </t>
  </si>
  <si>
    <t xml:space="preserve">Humphreys  </t>
  </si>
  <si>
    <t xml:space="preserve">Issaquena  </t>
  </si>
  <si>
    <t xml:space="preserve">Itawamba  </t>
  </si>
  <si>
    <t xml:space="preserve">Kemper  </t>
  </si>
  <si>
    <t xml:space="preserve">Leake  </t>
  </si>
  <si>
    <t xml:space="preserve">Leflore  </t>
  </si>
  <si>
    <t xml:space="preserve">Neshoba  </t>
  </si>
  <si>
    <t xml:space="preserve">Noxubee  </t>
  </si>
  <si>
    <t xml:space="preserve">Oktibbeha  </t>
  </si>
  <si>
    <t xml:space="preserve">Panola  </t>
  </si>
  <si>
    <t xml:space="preserve">Pearl River  </t>
  </si>
  <si>
    <t xml:space="preserve">Pontotoc  </t>
  </si>
  <si>
    <t xml:space="preserve">Prentiss  </t>
  </si>
  <si>
    <t xml:space="preserve">Rankin  </t>
  </si>
  <si>
    <t xml:space="preserve">Sharkey  </t>
  </si>
  <si>
    <t xml:space="preserve">Sunflower  </t>
  </si>
  <si>
    <t xml:space="preserve">Tallahatchie  </t>
  </si>
  <si>
    <t xml:space="preserve">Tate  </t>
  </si>
  <si>
    <t xml:space="preserve">Tippah  </t>
  </si>
  <si>
    <t xml:space="preserve">Tishomingo  </t>
  </si>
  <si>
    <t xml:space="preserve">Tunica  </t>
  </si>
  <si>
    <t xml:space="preserve">Walthall  </t>
  </si>
  <si>
    <t xml:space="preserve">Yalobusha  </t>
  </si>
  <si>
    <t xml:space="preserve">Yazoo  </t>
  </si>
  <si>
    <t xml:space="preserve">Andrew  </t>
  </si>
  <si>
    <t xml:space="preserve">Audrain  </t>
  </si>
  <si>
    <t xml:space="preserve">Bates  </t>
  </si>
  <si>
    <t xml:space="preserve">Bollinger  </t>
  </si>
  <si>
    <t xml:space="preserve">Callaway  </t>
  </si>
  <si>
    <t xml:space="preserve">Cape Girardeau  </t>
  </si>
  <si>
    <t xml:space="preserve">Chariton  </t>
  </si>
  <si>
    <t xml:space="preserve">Cole  </t>
  </si>
  <si>
    <t xml:space="preserve">Cooper  </t>
  </si>
  <si>
    <t xml:space="preserve">Dent  </t>
  </si>
  <si>
    <t xml:space="preserve">Dunklin  </t>
  </si>
  <si>
    <t xml:space="preserve">Gasconade  </t>
  </si>
  <si>
    <t xml:space="preserve">Gentry  </t>
  </si>
  <si>
    <t xml:space="preserve">Hickory  </t>
  </si>
  <si>
    <t xml:space="preserve">Holt  </t>
  </si>
  <si>
    <t xml:space="preserve">Howell  </t>
  </si>
  <si>
    <t xml:space="preserve">Laclede  </t>
  </si>
  <si>
    <t xml:space="preserve">Maries  </t>
  </si>
  <si>
    <t xml:space="preserve">Mcdonald  </t>
  </si>
  <si>
    <t xml:space="preserve">Moniteau  </t>
  </si>
  <si>
    <t xml:space="preserve">New Madrid  </t>
  </si>
  <si>
    <t xml:space="preserve">Nodaway  </t>
  </si>
  <si>
    <t xml:space="preserve">Oregon  </t>
  </si>
  <si>
    <t xml:space="preserve">Ozark  </t>
  </si>
  <si>
    <t xml:space="preserve">Pemiscot  </t>
  </si>
  <si>
    <t xml:space="preserve">Pettis  </t>
  </si>
  <si>
    <t xml:space="preserve">Phelps  </t>
  </si>
  <si>
    <t xml:space="preserve">Platte  </t>
  </si>
  <si>
    <t xml:space="preserve">Ralls  </t>
  </si>
  <si>
    <t xml:space="preserve">Ray  </t>
  </si>
  <si>
    <t xml:space="preserve">Reynolds  </t>
  </si>
  <si>
    <t xml:space="preserve">Saint Francois  </t>
  </si>
  <si>
    <t xml:space="preserve">Saint Louis City  </t>
  </si>
  <si>
    <t xml:space="preserve">Sainte Genevieve  </t>
  </si>
  <si>
    <t xml:space="preserve">Scotland  </t>
  </si>
  <si>
    <t xml:space="preserve">Shannon  </t>
  </si>
  <si>
    <t xml:space="preserve">Stoddard  </t>
  </si>
  <si>
    <t xml:space="preserve">Taney  </t>
  </si>
  <si>
    <t xml:space="preserve">Texas  </t>
  </si>
  <si>
    <t xml:space="preserve">Beaverhead  </t>
  </si>
  <si>
    <t xml:space="preserve">Big Horn  </t>
  </si>
  <si>
    <t xml:space="preserve">Broadwater  </t>
  </si>
  <si>
    <t xml:space="preserve">Carbon  </t>
  </si>
  <si>
    <t xml:space="preserve">Cascade  </t>
  </si>
  <si>
    <t xml:space="preserve">Chouteau  </t>
  </si>
  <si>
    <t xml:space="preserve">Daniels  </t>
  </si>
  <si>
    <t xml:space="preserve">Deer Lodge  </t>
  </si>
  <si>
    <t xml:space="preserve">Fallon  </t>
  </si>
  <si>
    <t xml:space="preserve">Fergus  </t>
  </si>
  <si>
    <t xml:space="preserve">Flathead  </t>
  </si>
  <si>
    <t xml:space="preserve">Glacier  </t>
  </si>
  <si>
    <t xml:space="preserve">Golden Valley  </t>
  </si>
  <si>
    <t xml:space="preserve">Granite  </t>
  </si>
  <si>
    <t xml:space="preserve">Hill  </t>
  </si>
  <si>
    <t xml:space="preserve">Judith Basin  </t>
  </si>
  <si>
    <t xml:space="preserve">Lewis And Clark  </t>
  </si>
  <si>
    <t xml:space="preserve">Mccone  </t>
  </si>
  <si>
    <t xml:space="preserve">Meagher  </t>
  </si>
  <si>
    <t xml:space="preserve">Missoula  </t>
  </si>
  <si>
    <t xml:space="preserve">Musselshell  </t>
  </si>
  <si>
    <t xml:space="preserve">Petroleum  </t>
  </si>
  <si>
    <t xml:space="preserve">Pondera  </t>
  </si>
  <si>
    <t xml:space="preserve">Powder River  </t>
  </si>
  <si>
    <t xml:space="preserve">Ravalli  </t>
  </si>
  <si>
    <t xml:space="preserve">Roosevelt  </t>
  </si>
  <si>
    <t xml:space="preserve">Rosebud  </t>
  </si>
  <si>
    <t xml:space="preserve">Sanders  </t>
  </si>
  <si>
    <t xml:space="preserve">Silver Bow  </t>
  </si>
  <si>
    <t xml:space="preserve">Stillwater  </t>
  </si>
  <si>
    <t xml:space="preserve">Sweet Grass  </t>
  </si>
  <si>
    <t xml:space="preserve">Toole  </t>
  </si>
  <si>
    <t xml:space="preserve">Treasure  </t>
  </si>
  <si>
    <t xml:space="preserve">Wheatland  </t>
  </si>
  <si>
    <t xml:space="preserve">Wibaux  </t>
  </si>
  <si>
    <t xml:space="preserve">Yellowstone  </t>
  </si>
  <si>
    <t xml:space="preserve">Antelope  </t>
  </si>
  <si>
    <t xml:space="preserve">Arthur  </t>
  </si>
  <si>
    <t xml:space="preserve">Banner  </t>
  </si>
  <si>
    <t xml:space="preserve">Box Butte  </t>
  </si>
  <si>
    <t xml:space="preserve">Buffalo  </t>
  </si>
  <si>
    <t xml:space="preserve">Burt  </t>
  </si>
  <si>
    <t xml:space="preserve">Cherry  </t>
  </si>
  <si>
    <t xml:space="preserve">Colfax  </t>
  </si>
  <si>
    <t xml:space="preserve">Cuming  </t>
  </si>
  <si>
    <t xml:space="preserve">Dawes  </t>
  </si>
  <si>
    <t xml:space="preserve">Deuel  </t>
  </si>
  <si>
    <t xml:space="preserve">Dixon  </t>
  </si>
  <si>
    <t xml:space="preserve">Dundy  </t>
  </si>
  <si>
    <t xml:space="preserve">Frontier  </t>
  </si>
  <si>
    <t xml:space="preserve">Furnas  </t>
  </si>
  <si>
    <t xml:space="preserve">Gage  </t>
  </si>
  <si>
    <t xml:space="preserve">Garden  </t>
  </si>
  <si>
    <t xml:space="preserve">Gosper  </t>
  </si>
  <si>
    <t xml:space="preserve">Hayes  </t>
  </si>
  <si>
    <t xml:space="preserve">Hitchcock  </t>
  </si>
  <si>
    <t xml:space="preserve">Hooker  </t>
  </si>
  <si>
    <t xml:space="preserve">Kearney  </t>
  </si>
  <si>
    <t xml:space="preserve">Keith  </t>
  </si>
  <si>
    <t xml:space="preserve">Keya Paha  </t>
  </si>
  <si>
    <t xml:space="preserve">Kimball  </t>
  </si>
  <si>
    <t xml:space="preserve">Lancaster  </t>
  </si>
  <si>
    <t xml:space="preserve">Loup  </t>
  </si>
  <si>
    <t xml:space="preserve">Merrick  </t>
  </si>
  <si>
    <t xml:space="preserve">Morrill  </t>
  </si>
  <si>
    <t xml:space="preserve">Nance  </t>
  </si>
  <si>
    <t xml:space="preserve">Nuckolls  </t>
  </si>
  <si>
    <t xml:space="preserve">Otoe  </t>
  </si>
  <si>
    <t xml:space="preserve">Perkins  </t>
  </si>
  <si>
    <t xml:space="preserve">Red Willow  </t>
  </si>
  <si>
    <t xml:space="preserve">Richardson  </t>
  </si>
  <si>
    <t xml:space="preserve">Sarpy  </t>
  </si>
  <si>
    <t xml:space="preserve">Saunders  </t>
  </si>
  <si>
    <t xml:space="preserve">Scotts Bluff  </t>
  </si>
  <si>
    <t xml:space="preserve">Thayer  </t>
  </si>
  <si>
    <t xml:space="preserve">Thurston  </t>
  </si>
  <si>
    <t xml:space="preserve">Carson City  </t>
  </si>
  <si>
    <t xml:space="preserve">Churchill  </t>
  </si>
  <si>
    <t xml:space="preserve">Elko  </t>
  </si>
  <si>
    <t xml:space="preserve">Esmeralda  </t>
  </si>
  <si>
    <t xml:space="preserve">Eureka  </t>
  </si>
  <si>
    <t xml:space="preserve">Lander  </t>
  </si>
  <si>
    <t xml:space="preserve">Nye  </t>
  </si>
  <si>
    <t xml:space="preserve">Pershing  </t>
  </si>
  <si>
    <t xml:space="preserve">Storey  </t>
  </si>
  <si>
    <t xml:space="preserve">Washoe  </t>
  </si>
  <si>
    <t xml:space="preserve">White Pine  </t>
  </si>
  <si>
    <t xml:space="preserve">Belknap  </t>
  </si>
  <si>
    <t xml:space="preserve">Cheshire  </t>
  </si>
  <si>
    <t xml:space="preserve">Coos  </t>
  </si>
  <si>
    <t xml:space="preserve">Grafton  </t>
  </si>
  <si>
    <t xml:space="preserve">Merrimack  </t>
  </si>
  <si>
    <t xml:space="preserve">Rockingham  </t>
  </si>
  <si>
    <t xml:space="preserve">Strafford  </t>
  </si>
  <si>
    <t xml:space="preserve">Atlantic  </t>
  </si>
  <si>
    <t xml:space="preserve">Bergen  </t>
  </si>
  <si>
    <t xml:space="preserve">Burlington  </t>
  </si>
  <si>
    <t xml:space="preserve">Cape May  </t>
  </si>
  <si>
    <t xml:space="preserve">Gloucester  </t>
  </si>
  <si>
    <t xml:space="preserve">Hudson  </t>
  </si>
  <si>
    <t xml:space="preserve">Hunterdon  </t>
  </si>
  <si>
    <t xml:space="preserve">Monmouth  </t>
  </si>
  <si>
    <t xml:space="preserve">Ocean  </t>
  </si>
  <si>
    <t xml:space="preserve">Passaic  </t>
  </si>
  <si>
    <t xml:space="preserve">Salem  </t>
  </si>
  <si>
    <t xml:space="preserve">Bernalillo  </t>
  </si>
  <si>
    <t xml:space="preserve">Catron  </t>
  </si>
  <si>
    <t xml:space="preserve">Chaves  </t>
  </si>
  <si>
    <t xml:space="preserve">Cibola  </t>
  </si>
  <si>
    <t xml:space="preserve">Curry  </t>
  </si>
  <si>
    <t xml:space="preserve">De Baca  </t>
  </si>
  <si>
    <t xml:space="preserve">Dona Ana  </t>
  </si>
  <si>
    <t xml:space="preserve">Eddy  </t>
  </si>
  <si>
    <t xml:space="preserve">Guadalupe  </t>
  </si>
  <si>
    <t xml:space="preserve">Harding  </t>
  </si>
  <si>
    <t xml:space="preserve">Hidalgo  </t>
  </si>
  <si>
    <t xml:space="preserve">Lea  </t>
  </si>
  <si>
    <t xml:space="preserve">Los Alamos  </t>
  </si>
  <si>
    <t xml:space="preserve">Luna  </t>
  </si>
  <si>
    <t xml:space="preserve">Mckinley  </t>
  </si>
  <si>
    <t xml:space="preserve">Mora  </t>
  </si>
  <si>
    <t xml:space="preserve">Quay  </t>
  </si>
  <si>
    <t xml:space="preserve">Rio Arriba  </t>
  </si>
  <si>
    <t xml:space="preserve">Sandoval  </t>
  </si>
  <si>
    <t xml:space="preserve">Santa Fe  </t>
  </si>
  <si>
    <t xml:space="preserve">Socorro  </t>
  </si>
  <si>
    <t xml:space="preserve">Taos  </t>
  </si>
  <si>
    <t xml:space="preserve">Torrance  </t>
  </si>
  <si>
    <t xml:space="preserve">Valencia  </t>
  </si>
  <si>
    <t xml:space="preserve">Albany  </t>
  </si>
  <si>
    <t xml:space="preserve">Bronx  </t>
  </si>
  <si>
    <t xml:space="preserve">Broome  </t>
  </si>
  <si>
    <t xml:space="preserve">Cattaraugus  </t>
  </si>
  <si>
    <t xml:space="preserve">Cayuga  </t>
  </si>
  <si>
    <t xml:space="preserve">Chemung  </t>
  </si>
  <si>
    <t xml:space="preserve">Chenango  </t>
  </si>
  <si>
    <t xml:space="preserve">Cortland  </t>
  </si>
  <si>
    <t xml:space="preserve">Dutchess  </t>
  </si>
  <si>
    <t xml:space="preserve">Erie  </t>
  </si>
  <si>
    <t xml:space="preserve">Herkimer  </t>
  </si>
  <si>
    <t xml:space="preserve">New York  </t>
  </si>
  <si>
    <t xml:space="preserve">Niagara  </t>
  </si>
  <si>
    <t xml:space="preserve">Onondaga  </t>
  </si>
  <si>
    <t xml:space="preserve">Ontario  </t>
  </si>
  <si>
    <t xml:space="preserve">Oswego  </t>
  </si>
  <si>
    <t xml:space="preserve">Queens  </t>
  </si>
  <si>
    <t xml:space="preserve">Rensselaer  </t>
  </si>
  <si>
    <t xml:space="preserve">Rockland  </t>
  </si>
  <si>
    <t xml:space="preserve">Saint Lawrence  </t>
  </si>
  <si>
    <t xml:space="preserve">Saratoga  </t>
  </si>
  <si>
    <t xml:space="preserve">Schenectady  </t>
  </si>
  <si>
    <t xml:space="preserve">Schoharie  </t>
  </si>
  <si>
    <t xml:space="preserve">Seneca  </t>
  </si>
  <si>
    <t xml:space="preserve">Tioga  </t>
  </si>
  <si>
    <t xml:space="preserve">Tompkins  </t>
  </si>
  <si>
    <t xml:space="preserve">Ulster  </t>
  </si>
  <si>
    <t xml:space="preserve">Westchester  </t>
  </si>
  <si>
    <t xml:space="preserve">Wyoming  </t>
  </si>
  <si>
    <t xml:space="preserve">Yates  </t>
  </si>
  <si>
    <t xml:space="preserve">Alamance  </t>
  </si>
  <si>
    <t xml:space="preserve">Alleghany  </t>
  </si>
  <si>
    <t xml:space="preserve">Anson  </t>
  </si>
  <si>
    <t xml:space="preserve">Ashe  </t>
  </si>
  <si>
    <t xml:space="preserve">Avery  </t>
  </si>
  <si>
    <t xml:space="preserve">Beaufort  </t>
  </si>
  <si>
    <t xml:space="preserve">Bertie  </t>
  </si>
  <si>
    <t xml:space="preserve">Bladen  </t>
  </si>
  <si>
    <t xml:space="preserve">Brunswick  </t>
  </si>
  <si>
    <t xml:space="preserve">Buncombe  </t>
  </si>
  <si>
    <t xml:space="preserve">Cabarrus  </t>
  </si>
  <si>
    <t xml:space="preserve">Carteret  </t>
  </si>
  <si>
    <t xml:space="preserve">Caswell  </t>
  </si>
  <si>
    <t xml:space="preserve">Catawba  </t>
  </si>
  <si>
    <t xml:space="preserve">Chowan  </t>
  </si>
  <si>
    <t xml:space="preserve">Columbus  </t>
  </si>
  <si>
    <t xml:space="preserve">Craven  </t>
  </si>
  <si>
    <t xml:space="preserve">Currituck  </t>
  </si>
  <si>
    <t xml:space="preserve">Dare  </t>
  </si>
  <si>
    <t xml:space="preserve">Davidson  </t>
  </si>
  <si>
    <t xml:space="preserve">Davie  </t>
  </si>
  <si>
    <t xml:space="preserve">Duplin  </t>
  </si>
  <si>
    <t xml:space="preserve">Durham  </t>
  </si>
  <si>
    <t xml:space="preserve">Edgecombe  </t>
  </si>
  <si>
    <t xml:space="preserve">Gaston  </t>
  </si>
  <si>
    <t xml:space="preserve">Gates  </t>
  </si>
  <si>
    <t xml:space="preserve">Granville  </t>
  </si>
  <si>
    <t xml:space="preserve">Guilford  </t>
  </si>
  <si>
    <t xml:space="preserve">Halifax  </t>
  </si>
  <si>
    <t xml:space="preserve">Harnett  </t>
  </si>
  <si>
    <t xml:space="preserve">Haywood  </t>
  </si>
  <si>
    <t xml:space="preserve">Hertford  </t>
  </si>
  <si>
    <t xml:space="preserve">Hoke  </t>
  </si>
  <si>
    <t xml:space="preserve">Hyde  </t>
  </si>
  <si>
    <t xml:space="preserve">Iredell  </t>
  </si>
  <si>
    <t xml:space="preserve">Johnston  </t>
  </si>
  <si>
    <t xml:space="preserve">Lenoir  </t>
  </si>
  <si>
    <t xml:space="preserve">Mcdowell  </t>
  </si>
  <si>
    <t xml:space="preserve">Mecklenburg  </t>
  </si>
  <si>
    <t xml:space="preserve">Moore  </t>
  </si>
  <si>
    <t xml:space="preserve">Nash  </t>
  </si>
  <si>
    <t xml:space="preserve">New Hanover  </t>
  </si>
  <si>
    <t xml:space="preserve">Northampton  </t>
  </si>
  <si>
    <t xml:space="preserve">Onslow  </t>
  </si>
  <si>
    <t xml:space="preserve">Pamlico  </t>
  </si>
  <si>
    <t xml:space="preserve">Pasquotank  </t>
  </si>
  <si>
    <t xml:space="preserve">Pender  </t>
  </si>
  <si>
    <t xml:space="preserve">Perquimans  </t>
  </si>
  <si>
    <t xml:space="preserve">Person  </t>
  </si>
  <si>
    <t xml:space="preserve">Pitt  </t>
  </si>
  <si>
    <t xml:space="preserve">Robeson  </t>
  </si>
  <si>
    <t xml:space="preserve">Rutherford  </t>
  </si>
  <si>
    <t xml:space="preserve">Sampson  </t>
  </si>
  <si>
    <t xml:space="preserve">Stanly  </t>
  </si>
  <si>
    <t xml:space="preserve">Stokes  </t>
  </si>
  <si>
    <t xml:space="preserve">Surry  </t>
  </si>
  <si>
    <t xml:space="preserve">Swain  </t>
  </si>
  <si>
    <t xml:space="preserve">Transylvania  </t>
  </si>
  <si>
    <t xml:space="preserve">Tyrrell  </t>
  </si>
  <si>
    <t xml:space="preserve">Vance  </t>
  </si>
  <si>
    <t xml:space="preserve">Wake  </t>
  </si>
  <si>
    <t xml:space="preserve">Watauga  </t>
  </si>
  <si>
    <t xml:space="preserve">Yadkin  </t>
  </si>
  <si>
    <t xml:space="preserve">Yancey  </t>
  </si>
  <si>
    <t xml:space="preserve">Barnes  </t>
  </si>
  <si>
    <t xml:space="preserve">Benson  </t>
  </si>
  <si>
    <t xml:space="preserve">Billings  </t>
  </si>
  <si>
    <t xml:space="preserve">Bottineau  </t>
  </si>
  <si>
    <t xml:space="preserve">Bowman  </t>
  </si>
  <si>
    <t xml:space="preserve">Burleigh  </t>
  </si>
  <si>
    <t xml:space="preserve">Cavalier  </t>
  </si>
  <si>
    <t xml:space="preserve">Dickey  </t>
  </si>
  <si>
    <t xml:space="preserve">Divide  </t>
  </si>
  <si>
    <t xml:space="preserve">Dunn  </t>
  </si>
  <si>
    <t xml:space="preserve">Emmons  </t>
  </si>
  <si>
    <t xml:space="preserve">Foster  </t>
  </si>
  <si>
    <t xml:space="preserve">Grand Forks  </t>
  </si>
  <si>
    <t xml:space="preserve">Griggs  </t>
  </si>
  <si>
    <t xml:space="preserve">Hettinger  </t>
  </si>
  <si>
    <t xml:space="preserve">Kidder  </t>
  </si>
  <si>
    <t xml:space="preserve">Lamoure  </t>
  </si>
  <si>
    <t xml:space="preserve">Mckenzie  </t>
  </si>
  <si>
    <t xml:space="preserve">Mountrail  </t>
  </si>
  <si>
    <t xml:space="preserve">Oliver  </t>
  </si>
  <si>
    <t xml:space="preserve">Pembina  </t>
  </si>
  <si>
    <t xml:space="preserve">Ransom  </t>
  </si>
  <si>
    <t xml:space="preserve">Rolette  </t>
  </si>
  <si>
    <t xml:space="preserve">Sargent  </t>
  </si>
  <si>
    <t xml:space="preserve">Slope  </t>
  </si>
  <si>
    <t xml:space="preserve">Stutsman  </t>
  </si>
  <si>
    <t xml:space="preserve">Towner  </t>
  </si>
  <si>
    <t xml:space="preserve">Traill  </t>
  </si>
  <si>
    <t xml:space="preserve">Walsh  </t>
  </si>
  <si>
    <t xml:space="preserve">Ward  </t>
  </si>
  <si>
    <t xml:space="preserve">Williams  </t>
  </si>
  <si>
    <t xml:space="preserve">Northern Mariana Islands  </t>
  </si>
  <si>
    <t xml:space="preserve">Ashland  </t>
  </si>
  <si>
    <t xml:space="preserve">Ashtabula  </t>
  </si>
  <si>
    <t xml:space="preserve">Athens  </t>
  </si>
  <si>
    <t xml:space="preserve">Auglaize  </t>
  </si>
  <si>
    <t xml:space="preserve">Belmont  </t>
  </si>
  <si>
    <t xml:space="preserve">Clermont  </t>
  </si>
  <si>
    <t xml:space="preserve">Columbiana  </t>
  </si>
  <si>
    <t xml:space="preserve">Coshocton  </t>
  </si>
  <si>
    <t xml:space="preserve">Cuyahoga  </t>
  </si>
  <si>
    <t xml:space="preserve">Darke  </t>
  </si>
  <si>
    <t xml:space="preserve">Defiance  </t>
  </si>
  <si>
    <t xml:space="preserve">Gallia  </t>
  </si>
  <si>
    <t xml:space="preserve">Geauga  </t>
  </si>
  <si>
    <t xml:space="preserve">Guernsey  </t>
  </si>
  <si>
    <t xml:space="preserve">Highland  </t>
  </si>
  <si>
    <t xml:space="preserve">Hocking  </t>
  </si>
  <si>
    <t xml:space="preserve">Licking  </t>
  </si>
  <si>
    <t xml:space="preserve">Lorain  </t>
  </si>
  <si>
    <t xml:space="preserve">Mahoning  </t>
  </si>
  <si>
    <t xml:space="preserve">Medina  </t>
  </si>
  <si>
    <t xml:space="preserve">Meigs  </t>
  </si>
  <si>
    <t xml:space="preserve">Morrow  </t>
  </si>
  <si>
    <t xml:space="preserve">Muskingum  </t>
  </si>
  <si>
    <t xml:space="preserve">Pickaway  </t>
  </si>
  <si>
    <t xml:space="preserve">Portage  </t>
  </si>
  <si>
    <t xml:space="preserve">Preble  </t>
  </si>
  <si>
    <t xml:space="preserve">Ross  </t>
  </si>
  <si>
    <t xml:space="preserve">Sandusky  </t>
  </si>
  <si>
    <t xml:space="preserve">Scioto  </t>
  </si>
  <si>
    <t xml:space="preserve">Trumbull  </t>
  </si>
  <si>
    <t xml:space="preserve">Tuscarawas  </t>
  </si>
  <si>
    <t xml:space="preserve">Van Wert  </t>
  </si>
  <si>
    <t xml:space="preserve">Vinton  </t>
  </si>
  <si>
    <t xml:space="preserve">Wood  </t>
  </si>
  <si>
    <t xml:space="preserve">Wyandot  </t>
  </si>
  <si>
    <t xml:space="preserve">Alfalfa  </t>
  </si>
  <si>
    <t xml:space="preserve">Atoka  </t>
  </si>
  <si>
    <t xml:space="preserve">Beaver  </t>
  </si>
  <si>
    <t xml:space="preserve">Beckham  </t>
  </si>
  <si>
    <t xml:space="preserve">Canadian  </t>
  </si>
  <si>
    <t xml:space="preserve">Cimarron  </t>
  </si>
  <si>
    <t xml:space="preserve">Coal  </t>
  </si>
  <si>
    <t xml:space="preserve">Cotton  </t>
  </si>
  <si>
    <t xml:space="preserve">Craig  </t>
  </si>
  <si>
    <t xml:space="preserve">Creek  </t>
  </si>
  <si>
    <t xml:space="preserve">Dewey  </t>
  </si>
  <si>
    <t xml:space="preserve">Garvin  </t>
  </si>
  <si>
    <t xml:space="preserve">Greer  </t>
  </si>
  <si>
    <t xml:space="preserve">Harmon  </t>
  </si>
  <si>
    <t xml:space="preserve">Hughes  </t>
  </si>
  <si>
    <t xml:space="preserve">Kay  </t>
  </si>
  <si>
    <t xml:space="preserve">Kingfisher  </t>
  </si>
  <si>
    <t xml:space="preserve">Latimer  </t>
  </si>
  <si>
    <t xml:space="preserve">Le Flore  </t>
  </si>
  <si>
    <t xml:space="preserve">Love  </t>
  </si>
  <si>
    <t xml:space="preserve">Major  </t>
  </si>
  <si>
    <t xml:space="preserve">Mayes  </t>
  </si>
  <si>
    <t xml:space="preserve">Mcclain  </t>
  </si>
  <si>
    <t xml:space="preserve">Mccurtain  </t>
  </si>
  <si>
    <t xml:space="preserve">Muskogee  </t>
  </si>
  <si>
    <t xml:space="preserve">Nowata  </t>
  </si>
  <si>
    <t xml:space="preserve">Okfuskee  </t>
  </si>
  <si>
    <t xml:space="preserve">Oklahoma  </t>
  </si>
  <si>
    <t xml:space="preserve">Okmulgee  </t>
  </si>
  <si>
    <t xml:space="preserve">Payne  </t>
  </si>
  <si>
    <t xml:space="preserve">Pittsburg  </t>
  </si>
  <si>
    <t xml:space="preserve">Pushmataha  </t>
  </si>
  <si>
    <t xml:space="preserve">Roger Mills  </t>
  </si>
  <si>
    <t xml:space="preserve">Rogers  </t>
  </si>
  <si>
    <t xml:space="preserve">Sequoyah  </t>
  </si>
  <si>
    <t xml:space="preserve">Tillman  </t>
  </si>
  <si>
    <t xml:space="preserve">Tulsa  </t>
  </si>
  <si>
    <t xml:space="preserve">Wagoner  </t>
  </si>
  <si>
    <t xml:space="preserve">Washita  </t>
  </si>
  <si>
    <t xml:space="preserve">Woods  </t>
  </si>
  <si>
    <t xml:space="preserve">Woodward  </t>
  </si>
  <si>
    <t xml:space="preserve">Clackamas  </t>
  </si>
  <si>
    <t xml:space="preserve">Clatsop  </t>
  </si>
  <si>
    <t xml:space="preserve">Crook  </t>
  </si>
  <si>
    <t xml:space="preserve">Deschutes  </t>
  </si>
  <si>
    <t xml:space="preserve">Gilliam  </t>
  </si>
  <si>
    <t xml:space="preserve">Harney  </t>
  </si>
  <si>
    <t xml:space="preserve">Hood River  </t>
  </si>
  <si>
    <t xml:space="preserve">Josephine  </t>
  </si>
  <si>
    <t xml:space="preserve">Klamath  </t>
  </si>
  <si>
    <t xml:space="preserve">Malheur  </t>
  </si>
  <si>
    <t xml:space="preserve">Multnomah  </t>
  </si>
  <si>
    <t xml:space="preserve">Tillamook  </t>
  </si>
  <si>
    <t xml:space="preserve">Umatilla  </t>
  </si>
  <si>
    <t xml:space="preserve">Wallowa  </t>
  </si>
  <si>
    <t xml:space="preserve">Wasco  </t>
  </si>
  <si>
    <t xml:space="preserve">Yamhill  </t>
  </si>
  <si>
    <t xml:space="preserve">Allegheny  </t>
  </si>
  <si>
    <t xml:space="preserve">Armstrong  </t>
  </si>
  <si>
    <t xml:space="preserve">Bedford  </t>
  </si>
  <si>
    <t xml:space="preserve">Berks  </t>
  </si>
  <si>
    <t xml:space="preserve">Blair  </t>
  </si>
  <si>
    <t xml:space="preserve">Bucks  </t>
  </si>
  <si>
    <t xml:space="preserve">Cambria  </t>
  </si>
  <si>
    <t xml:space="preserve">Centre  </t>
  </si>
  <si>
    <t xml:space="preserve">Chester  </t>
  </si>
  <si>
    <t xml:space="preserve">Clarion  </t>
  </si>
  <si>
    <t xml:space="preserve">Clearfield  </t>
  </si>
  <si>
    <t xml:space="preserve">Dauphin  </t>
  </si>
  <si>
    <t xml:space="preserve">Forest  </t>
  </si>
  <si>
    <t xml:space="preserve">Huntingdon  </t>
  </si>
  <si>
    <t xml:space="preserve">Indiana  </t>
  </si>
  <si>
    <t xml:space="preserve">Juniata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</si>
  <si>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</si>
  <si>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</si>
  <si>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</si>
  <si>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</si>
  <si>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</si>
  <si>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</si>
  <si>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</si>
  <si>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</si>
  <si>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Northumberland  </t>
  </si>
  <si>
    <t xml:space="preserve">Philadelphia  </t>
  </si>
  <si>
    <t xml:space="preserve">Potter  </t>
  </si>
  <si>
    <t xml:space="preserve">Schuylkill  </t>
  </si>
  <si>
    <t xml:space="preserve">Snyder  </t>
  </si>
  <si>
    <t xml:space="preserve">Susquehanna  </t>
  </si>
  <si>
    <t xml:space="preserve">Venango  </t>
  </si>
  <si>
    <t xml:space="preserve">Westmoreland  </t>
  </si>
  <si>
    <t xml:space="preserve">Newport  </t>
  </si>
  <si>
    <t xml:space="preserve">Providence  </t>
  </si>
  <si>
    <t xml:space="preserve">Abbeville  </t>
  </si>
  <si>
    <t xml:space="preserve">Aiken  </t>
  </si>
  <si>
    <t xml:space="preserve">Allendale  </t>
  </si>
  <si>
    <t xml:space="preserve">Bamberg  </t>
  </si>
  <si>
    <t xml:space="preserve">Barnwell  </t>
  </si>
  <si>
    <t xml:space="preserve">Berkeley  </t>
  </si>
  <si>
    <t xml:space="preserve">Charleston  </t>
  </si>
  <si>
    <t xml:space="preserve">Chesterfield  </t>
  </si>
  <si>
    <t xml:space="preserve">Clarendon  </t>
  </si>
  <si>
    <t xml:space="preserve">Colleton  </t>
  </si>
  <si>
    <t xml:space="preserve">Darlington  </t>
  </si>
  <si>
    <t xml:space="preserve">Dillon  </t>
  </si>
  <si>
    <t xml:space="preserve">Edgefield  </t>
  </si>
  <si>
    <t xml:space="preserve">Florence  </t>
  </si>
  <si>
    <t xml:space="preserve">Georgetown  </t>
  </si>
  <si>
    <t xml:space="preserve">Greenville  </t>
  </si>
  <si>
    <t xml:space="preserve">Hampton  </t>
  </si>
  <si>
    <t xml:space="preserve">Horry  </t>
  </si>
  <si>
    <t xml:space="preserve">Kershaw  </t>
  </si>
  <si>
    <t xml:space="preserve">Lexington  </t>
  </si>
  <si>
    <t xml:space="preserve">Marlboro  </t>
  </si>
  <si>
    <t xml:space="preserve">Mccormick  </t>
  </si>
  <si>
    <t xml:space="preserve">Newberry  </t>
  </si>
  <si>
    <t xml:space="preserve">Orangeburg  </t>
  </si>
  <si>
    <t xml:space="preserve">Saluda  </t>
  </si>
  <si>
    <t xml:space="preserve">Spartanburg  </t>
  </si>
  <si>
    <t xml:space="preserve">Williamsburg  </t>
  </si>
  <si>
    <t xml:space="preserve">Aurora  </t>
  </si>
  <si>
    <t xml:space="preserve">Beadle  </t>
  </si>
  <si>
    <t xml:space="preserve">Bennett  </t>
  </si>
  <si>
    <t xml:space="preserve">Bon Homme  </t>
  </si>
  <si>
    <t xml:space="preserve">Brookings  </t>
  </si>
  <si>
    <t xml:space="preserve">Brule  </t>
  </si>
  <si>
    <t xml:space="preserve">Charles Mix  </t>
  </si>
  <si>
    <t xml:space="preserve">Codington  </t>
  </si>
  <si>
    <t xml:space="preserve">Corson  </t>
  </si>
  <si>
    <t xml:space="preserve">Davison  </t>
  </si>
  <si>
    <t xml:space="preserve">Day  </t>
  </si>
  <si>
    <t xml:space="preserve">Edmunds  </t>
  </si>
  <si>
    <t xml:space="preserve">Fall River  </t>
  </si>
  <si>
    <t xml:space="preserve">Faulk  </t>
  </si>
  <si>
    <t xml:space="preserve">Gregory  </t>
  </si>
  <si>
    <t xml:space="preserve">Haakon  </t>
  </si>
  <si>
    <t xml:space="preserve">Hamlin  </t>
  </si>
  <si>
    <t xml:space="preserve">Hand  </t>
  </si>
  <si>
    <t xml:space="preserve">Hanson  </t>
  </si>
  <si>
    <t xml:space="preserve">Hutchinson  </t>
  </si>
  <si>
    <t xml:space="preserve">Jerauld  </t>
  </si>
  <si>
    <t xml:space="preserve">Kingsbury  </t>
  </si>
  <si>
    <t xml:space="preserve">Lyman  </t>
  </si>
  <si>
    <t xml:space="preserve">Mccook  </t>
  </si>
  <si>
    <t xml:space="preserve">Mellette  </t>
  </si>
  <si>
    <t xml:space="preserve">Miner  </t>
  </si>
  <si>
    <t xml:space="preserve">Minnehaha  </t>
  </si>
  <si>
    <t xml:space="preserve">Moody  </t>
  </si>
  <si>
    <t xml:space="preserve">Roberts  </t>
  </si>
  <si>
    <t xml:space="preserve">Sanborn  </t>
  </si>
  <si>
    <t xml:space="preserve">Spink  </t>
  </si>
  <si>
    <t xml:space="preserve">Stanley  </t>
  </si>
  <si>
    <t xml:space="preserve">Sully  </t>
  </si>
  <si>
    <t xml:space="preserve">Tripp  </t>
  </si>
  <si>
    <t xml:space="preserve">Walworth  </t>
  </si>
  <si>
    <t xml:space="preserve">Yankton  </t>
  </si>
  <si>
    <t xml:space="preserve">Ziebach  </t>
  </si>
  <si>
    <t xml:space="preserve">Bledsoe  </t>
  </si>
  <si>
    <t xml:space="preserve">Cannon  </t>
  </si>
  <si>
    <t xml:space="preserve">Cheatham  </t>
  </si>
  <si>
    <t xml:space="preserve">Cocke  </t>
  </si>
  <si>
    <t xml:space="preserve">Crockett  </t>
  </si>
  <si>
    <t xml:space="preserve">Dickson  </t>
  </si>
  <si>
    <t xml:space="preserve">Dyer  </t>
  </si>
  <si>
    <t xml:space="preserve">Fentress  </t>
  </si>
  <si>
    <t xml:space="preserve">Giles  </t>
  </si>
  <si>
    <t xml:space="preserve">Grainger  </t>
  </si>
  <si>
    <t xml:space="preserve">Hamblen  </t>
  </si>
  <si>
    <t xml:space="preserve">Hardeman  </t>
  </si>
  <si>
    <t xml:space="preserve">Hawkins  </t>
  </si>
  <si>
    <t xml:space="preserve">Loudon  </t>
  </si>
  <si>
    <t xml:space="preserve">Maury  </t>
  </si>
  <si>
    <t xml:space="preserve">Mcminn  </t>
  </si>
  <si>
    <t xml:space="preserve">Mcnairy  </t>
  </si>
  <si>
    <t xml:space="preserve">Obion  </t>
  </si>
  <si>
    <t xml:space="preserve">Overton  </t>
  </si>
  <si>
    <t xml:space="preserve">Pickett  </t>
  </si>
  <si>
    <t xml:space="preserve">Rhea  </t>
  </si>
  <si>
    <t xml:space="preserve">Roane  </t>
  </si>
  <si>
    <t xml:space="preserve">Sequatchie  </t>
  </si>
  <si>
    <t xml:space="preserve">Trousdale  </t>
  </si>
  <si>
    <t xml:space="preserve">Unicoi  </t>
  </si>
  <si>
    <t xml:space="preserve">Weakley  </t>
  </si>
  <si>
    <t xml:space="preserve">Andrews  </t>
  </si>
  <si>
    <t xml:space="preserve">Angelina  </t>
  </si>
  <si>
    <t xml:space="preserve">Aransas  </t>
  </si>
  <si>
    <t xml:space="preserve">Archer  </t>
  </si>
  <si>
    <t xml:space="preserve">Atascosa  </t>
  </si>
  <si>
    <t xml:space="preserve">Austin  </t>
  </si>
  <si>
    <t xml:space="preserve">Bailey  </t>
  </si>
  <si>
    <t xml:space="preserve">Bandera  </t>
  </si>
  <si>
    <t xml:space="preserve">Bastrop  </t>
  </si>
  <si>
    <t xml:space="preserve">Baylor  </t>
  </si>
  <si>
    <t xml:space="preserve">Bee  </t>
  </si>
  <si>
    <t xml:space="preserve">Bexar  </t>
  </si>
  <si>
    <t xml:space="preserve">Blanco  </t>
  </si>
  <si>
    <t xml:space="preserve">Borden  </t>
  </si>
  <si>
    <t xml:space="preserve">Bosque  </t>
  </si>
  <si>
    <t xml:space="preserve">Bowie  </t>
  </si>
  <si>
    <t xml:space="preserve">Brazoria  </t>
  </si>
  <si>
    <t xml:space="preserve">Brazos  </t>
  </si>
  <si>
    <t xml:space="preserve">Brewster  </t>
  </si>
  <si>
    <t xml:space="preserve">Briscoe  </t>
  </si>
  <si>
    <t xml:space="preserve">Burleson  </t>
  </si>
  <si>
    <t xml:space="preserve">Burnet  </t>
  </si>
  <si>
    <t xml:space="preserve">Callahan  </t>
  </si>
  <si>
    <t xml:space="preserve">Camp  </t>
  </si>
  <si>
    <t xml:space="preserve">Carson  </t>
  </si>
  <si>
    <t xml:space="preserve">Castro  </t>
  </si>
  <si>
    <t xml:space="preserve">Childress  </t>
  </si>
  <si>
    <t xml:space="preserve">Cochran  </t>
  </si>
  <si>
    <t xml:space="preserve">Coke  </t>
  </si>
  <si>
    <t xml:space="preserve">Coleman  </t>
  </si>
  <si>
    <t xml:space="preserve">Collin  </t>
  </si>
  <si>
    <t xml:space="preserve">Collingsworth  </t>
  </si>
  <si>
    <t xml:space="preserve">Colorado  </t>
  </si>
  <si>
    <t xml:space="preserve">Comal  </t>
  </si>
  <si>
    <t xml:space="preserve">Concho  </t>
  </si>
  <si>
    <t xml:space="preserve">Cooke  </t>
  </si>
  <si>
    <t xml:space="preserve">Coryell  </t>
  </si>
  <si>
    <t xml:space="preserve">Cottle  </t>
  </si>
  <si>
    <t xml:space="preserve">Crane  </t>
  </si>
  <si>
    <t xml:space="preserve">Crosby  </t>
  </si>
  <si>
    <t xml:space="preserve">Culberson  </t>
  </si>
  <si>
    <t xml:space="preserve">Dallam  </t>
  </si>
  <si>
    <t xml:space="preserve">De Witt  </t>
  </si>
  <si>
    <t xml:space="preserve">Deaf Smith  </t>
  </si>
  <si>
    <t xml:space="preserve">Denton  </t>
  </si>
  <si>
    <t xml:space="preserve">Dickens  </t>
  </si>
  <si>
    <t xml:space="preserve">Dimmit  </t>
  </si>
  <si>
    <t xml:space="preserve">Donley  </t>
  </si>
  <si>
    <t xml:space="preserve">Eastland  </t>
  </si>
  <si>
    <t xml:space="preserve">Ector  </t>
  </si>
  <si>
    <t xml:space="preserve">Erath  </t>
  </si>
  <si>
    <t xml:space="preserve">Falls  </t>
  </si>
  <si>
    <t xml:space="preserve">Fisher  </t>
  </si>
  <si>
    <t xml:space="preserve">Foard  </t>
  </si>
  <si>
    <t xml:space="preserve">Fort Bend  </t>
  </si>
  <si>
    <t xml:space="preserve">Freestone  </t>
  </si>
  <si>
    <t xml:space="preserve">Frio  </t>
  </si>
  <si>
    <t xml:space="preserve">Gaines  </t>
  </si>
  <si>
    <t xml:space="preserve">Galveston  </t>
  </si>
  <si>
    <t xml:space="preserve">Garza  </t>
  </si>
  <si>
    <t xml:space="preserve">Gillespie  </t>
  </si>
  <si>
    <t xml:space="preserve">Glasscock  </t>
  </si>
  <si>
    <t xml:space="preserve">Goliad  </t>
  </si>
  <si>
    <t xml:space="preserve">Gonzales  </t>
  </si>
  <si>
    <t xml:space="preserve">Gregg  </t>
  </si>
  <si>
    <t xml:space="preserve">Grimes  </t>
  </si>
  <si>
    <t xml:space="preserve">Hansford  </t>
  </si>
  <si>
    <t xml:space="preserve">Hartley  </t>
  </si>
  <si>
    <t xml:space="preserve">Hays  </t>
  </si>
  <si>
    <t xml:space="preserve">Hemphill  </t>
  </si>
  <si>
    <t xml:space="preserve">Hockley  </t>
  </si>
  <si>
    <t xml:space="preserve">Hood  </t>
  </si>
  <si>
    <t xml:space="preserve">Hudspeth  </t>
  </si>
  <si>
    <t xml:space="preserve">Hunt  </t>
  </si>
  <si>
    <t xml:space="preserve">Irion  </t>
  </si>
  <si>
    <t xml:space="preserve">Jack  </t>
  </si>
  <si>
    <t xml:space="preserve">Jim Hogg  </t>
  </si>
  <si>
    <t xml:space="preserve">Jim Wells  </t>
  </si>
  <si>
    <t xml:space="preserve">Karnes  </t>
  </si>
  <si>
    <t xml:space="preserve">Kaufman  </t>
  </si>
  <si>
    <t xml:space="preserve">Kenedy  </t>
  </si>
  <si>
    <t xml:space="preserve">Kerr  </t>
  </si>
  <si>
    <t xml:space="preserve">Kimble  </t>
  </si>
  <si>
    <t xml:space="preserve">King  </t>
  </si>
  <si>
    <t xml:space="preserve">Kinney  </t>
  </si>
  <si>
    <t xml:space="preserve">Kleberg  </t>
  </si>
  <si>
    <t xml:space="preserve">Lamb  </t>
  </si>
  <si>
    <t xml:space="preserve">Lampasas  </t>
  </si>
  <si>
    <t xml:space="preserve">Lavaca  </t>
  </si>
  <si>
    <t xml:space="preserve">Lipscomb  </t>
  </si>
  <si>
    <t xml:space="preserve">Live Oak  </t>
  </si>
  <si>
    <t xml:space="preserve">Llano  </t>
  </si>
  <si>
    <t xml:space="preserve">Loving  </t>
  </si>
  <si>
    <t xml:space="preserve">Lubbock  </t>
  </si>
  <si>
    <t xml:space="preserve">Lynn  </t>
  </si>
  <si>
    <t xml:space="preserve">Matagorda  </t>
  </si>
  <si>
    <t xml:space="preserve">Maverick  </t>
  </si>
  <si>
    <t xml:space="preserve">Mcculloch  </t>
  </si>
  <si>
    <t xml:space="preserve">Mclennan  </t>
  </si>
  <si>
    <t xml:space="preserve">Mcmullen  </t>
  </si>
  <si>
    <t xml:space="preserve">Milam  </t>
  </si>
  <si>
    <t xml:space="preserve">Montague  </t>
  </si>
  <si>
    <t xml:space="preserve">Motley  </t>
  </si>
  <si>
    <t xml:space="preserve">Nacogdoches  </t>
  </si>
  <si>
    <t xml:space="preserve">Navarro  </t>
  </si>
  <si>
    <t xml:space="preserve">Nolan  </t>
  </si>
  <si>
    <t xml:space="preserve">Nueces  </t>
  </si>
  <si>
    <t xml:space="preserve">Ochiltree  </t>
  </si>
  <si>
    <t xml:space="preserve">Palo Pinto  </t>
  </si>
  <si>
    <t xml:space="preserve">Parker  </t>
  </si>
  <si>
    <t xml:space="preserve">Parmer  </t>
  </si>
  <si>
    <t xml:space="preserve">Pecos  </t>
  </si>
  <si>
    <t xml:space="preserve">Presidio  </t>
  </si>
  <si>
    <t xml:space="preserve">Rains  </t>
  </si>
  <si>
    <t xml:space="preserve">Randall  </t>
  </si>
  <si>
    <t xml:space="preserve">Reagan  </t>
  </si>
  <si>
    <t xml:space="preserve">Real  </t>
  </si>
  <si>
    <t xml:space="preserve">Reeves  </t>
  </si>
  <si>
    <t xml:space="preserve">Refugio  </t>
  </si>
  <si>
    <t xml:space="preserve">Rockwall  </t>
  </si>
  <si>
    <t xml:space="preserve">Runnels  </t>
  </si>
  <si>
    <t xml:space="preserve">Rusk  </t>
  </si>
  <si>
    <t xml:space="preserve">San Augustine  </t>
  </si>
  <si>
    <t xml:space="preserve">San Jacinto  </t>
  </si>
  <si>
    <t xml:space="preserve">San Patricio  </t>
  </si>
  <si>
    <t xml:space="preserve">San Saba  </t>
  </si>
  <si>
    <t xml:space="preserve">Schleicher  </t>
  </si>
  <si>
    <t xml:space="preserve">Scurry  </t>
  </si>
  <si>
    <t xml:space="preserve">Shackelford  </t>
  </si>
  <si>
    <t xml:space="preserve">Somervell  </t>
  </si>
  <si>
    <t xml:space="preserve">Starr  </t>
  </si>
  <si>
    <t xml:space="preserve">Sterling  </t>
  </si>
  <si>
    <t xml:space="preserve">Stonewall  </t>
  </si>
  <si>
    <t xml:space="preserve">Sutton  </t>
  </si>
  <si>
    <t xml:space="preserve">Swisher  </t>
  </si>
  <si>
    <t xml:space="preserve">Tarrant  </t>
  </si>
  <si>
    <t xml:space="preserve">Terry  </t>
  </si>
  <si>
    <t xml:space="preserve">Throckmorton  </t>
  </si>
  <si>
    <t xml:space="preserve">Titus  </t>
  </si>
  <si>
    <t xml:space="preserve">Tom Green  </t>
  </si>
  <si>
    <t xml:space="preserve">Travis  </t>
  </si>
  <si>
    <t xml:space="preserve">Tyler  </t>
  </si>
  <si>
    <t xml:space="preserve">Upshur  </t>
  </si>
  <si>
    <t xml:space="preserve">Upton  </t>
  </si>
  <si>
    <t xml:space="preserve">Uvalde  </t>
  </si>
  <si>
    <t xml:space="preserve">Val Verde  </t>
  </si>
  <si>
    <t xml:space="preserve">Van Zandt  </t>
  </si>
  <si>
    <t xml:space="preserve">Victoria  </t>
  </si>
  <si>
    <t xml:space="preserve">Waller  </t>
  </si>
  <si>
    <t xml:space="preserve">Webb  </t>
  </si>
  <si>
    <t xml:space="preserve">Wharton  </t>
  </si>
  <si>
    <t xml:space="preserve">Wilbarger  </t>
  </si>
  <si>
    <t xml:space="preserve">Willacy  </t>
  </si>
  <si>
    <t xml:space="preserve">Winkler  </t>
  </si>
  <si>
    <t xml:space="preserve">Wise  </t>
  </si>
  <si>
    <t xml:space="preserve">Yoakum  </t>
  </si>
  <si>
    <t xml:space="preserve">Young  </t>
  </si>
  <si>
    <t xml:space="preserve">Zapata  </t>
  </si>
  <si>
    <t xml:space="preserve">Zavala  </t>
  </si>
  <si>
    <t xml:space="preserve">Box Elder  </t>
  </si>
  <si>
    <t xml:space="preserve">Cache  </t>
  </si>
  <si>
    <t xml:space="preserve">Daggett  </t>
  </si>
  <si>
    <t xml:space="preserve">Duchesne  </t>
  </si>
  <si>
    <t xml:space="preserve">Emery  </t>
  </si>
  <si>
    <t xml:space="preserve">Juab  </t>
  </si>
  <si>
    <t xml:space="preserve">Millard  </t>
  </si>
  <si>
    <t xml:space="preserve">Piute  </t>
  </si>
  <si>
    <t xml:space="preserve">Rich  </t>
  </si>
  <si>
    <t xml:space="preserve">Salt Lake  </t>
  </si>
  <si>
    <t xml:space="preserve">Sanpete  </t>
  </si>
  <si>
    <t xml:space="preserve">Tooele  </t>
  </si>
  <si>
    <t xml:space="preserve">Uintah  </t>
  </si>
  <si>
    <t xml:space="preserve">Utah  </t>
  </si>
  <si>
    <t xml:space="preserve">Wasatch  </t>
  </si>
  <si>
    <t xml:space="preserve">Weber  </t>
  </si>
  <si>
    <t xml:space="preserve">Addison  </t>
  </si>
  <si>
    <t xml:space="preserve">Bennington  </t>
  </si>
  <si>
    <t xml:space="preserve">Caledonia  </t>
  </si>
  <si>
    <t xml:space="preserve">Chittenden  </t>
  </si>
  <si>
    <t xml:space="preserve">Grand Isle  </t>
  </si>
  <si>
    <t xml:space="preserve">Lamoille  </t>
  </si>
  <si>
    <t xml:space="preserve">Rutland  </t>
  </si>
  <si>
    <t xml:space="preserve">Windsor  </t>
  </si>
  <si>
    <t xml:space="preserve">Virgin Islands  </t>
  </si>
  <si>
    <t xml:space="preserve">Accomack  </t>
  </si>
  <si>
    <t xml:space="preserve">Albemarle  </t>
  </si>
  <si>
    <t xml:space="preserve">Alexandria City  </t>
  </si>
  <si>
    <t xml:space="preserve">Amelia  </t>
  </si>
  <si>
    <t xml:space="preserve">Amherst  </t>
  </si>
  <si>
    <t xml:space="preserve">Appomattox  </t>
  </si>
  <si>
    <t xml:space="preserve">Arlington  </t>
  </si>
  <si>
    <t xml:space="preserve">Augusta  </t>
  </si>
  <si>
    <t xml:space="preserve">Bland  </t>
  </si>
  <si>
    <t xml:space="preserve">Botetourt  </t>
  </si>
  <si>
    <t xml:space="preserve">Bristol City  </t>
  </si>
  <si>
    <t xml:space="preserve">Buckingham  </t>
  </si>
  <si>
    <t xml:space="preserve">Buena Vista City  </t>
  </si>
  <si>
    <t xml:space="preserve">Charles City  </t>
  </si>
  <si>
    <t xml:space="preserve">Charlottesville City  </t>
  </si>
  <si>
    <t xml:space="preserve">Chesapeake City  </t>
  </si>
  <si>
    <t xml:space="preserve">Colonial Heights City  </t>
  </si>
  <si>
    <t xml:space="preserve">Covington City  </t>
  </si>
  <si>
    <t xml:space="preserve">Culpeper  </t>
  </si>
  <si>
    <t xml:space="preserve">Danville City  </t>
  </si>
  <si>
    <t xml:space="preserve">Dickenson  </t>
  </si>
  <si>
    <t xml:space="preserve">Dinwiddie  </t>
  </si>
  <si>
    <t xml:space="preserve">Fairfax  </t>
  </si>
  <si>
    <t xml:space="preserve">Fairfax City  </t>
  </si>
  <si>
    <t xml:space="preserve">Falls Church City  </t>
  </si>
  <si>
    <t xml:space="preserve">Fauquier  </t>
  </si>
  <si>
    <t xml:space="preserve">Fluvanna  </t>
  </si>
  <si>
    <t xml:space="preserve">Franklin City  </t>
  </si>
  <si>
    <t xml:space="preserve">Fredericksburg City  </t>
  </si>
  <si>
    <t xml:space="preserve">Galax City  </t>
  </si>
  <si>
    <t xml:space="preserve">Goochland  </t>
  </si>
  <si>
    <t xml:space="preserve">Greensville  </t>
  </si>
  <si>
    <t xml:space="preserve">Hampton City  </t>
  </si>
  <si>
    <t xml:space="preserve">Hanover  </t>
  </si>
  <si>
    <t xml:space="preserve">Harrisonburg City  </t>
  </si>
  <si>
    <t xml:space="preserve">Henrico  </t>
  </si>
  <si>
    <t xml:space="preserve">Hopewell City  </t>
  </si>
  <si>
    <t xml:space="preserve">Isle Of Wight  </t>
  </si>
  <si>
    <t xml:space="preserve">James City  </t>
  </si>
  <si>
    <t xml:space="preserve">King And Queen  </t>
  </si>
  <si>
    <t xml:space="preserve">King George  </t>
  </si>
  <si>
    <t xml:space="preserve">King William  </t>
  </si>
  <si>
    <t xml:space="preserve">Lexington City  </t>
  </si>
  <si>
    <t xml:space="preserve">Loudoun  </t>
  </si>
  <si>
    <t xml:space="preserve">Lunenburg  </t>
  </si>
  <si>
    <t xml:space="preserve">Lynchburg City  </t>
  </si>
  <si>
    <t xml:space="preserve">Manassas City  </t>
  </si>
  <si>
    <t xml:space="preserve">Manassas Park City  </t>
  </si>
  <si>
    <t xml:space="preserve">Martinsville City  </t>
  </si>
  <si>
    <t xml:space="preserve">Mathews  </t>
  </si>
  <si>
    <t xml:space="preserve">New Kent  </t>
  </si>
  <si>
    <t xml:space="preserve">Newport News City  </t>
  </si>
  <si>
    <t xml:space="preserve">Norfolk City  </t>
  </si>
  <si>
    <t xml:space="preserve">Norton City  </t>
  </si>
  <si>
    <t xml:space="preserve">Nottoway  </t>
  </si>
  <si>
    <t xml:space="preserve">Patrick  </t>
  </si>
  <si>
    <t xml:space="preserve">Petersburg City  </t>
  </si>
  <si>
    <t xml:space="preserve">Pittsylvania  </t>
  </si>
  <si>
    <t xml:space="preserve">Poquoson City  </t>
  </si>
  <si>
    <t xml:space="preserve">Portsmouth City  </t>
  </si>
  <si>
    <t xml:space="preserve">Powhatan  </t>
  </si>
  <si>
    <t xml:space="preserve">Prince Edward  </t>
  </si>
  <si>
    <t xml:space="preserve">Prince George  </t>
  </si>
  <si>
    <t xml:space="preserve">Prince William  </t>
  </si>
  <si>
    <t xml:space="preserve">Radford  </t>
  </si>
  <si>
    <t xml:space="preserve">Rappahannock  </t>
  </si>
  <si>
    <t xml:space="preserve">Richmond City  </t>
  </si>
  <si>
    <t xml:space="preserve">Roanoke  </t>
  </si>
  <si>
    <t xml:space="preserve">Roanoke City  </t>
  </si>
  <si>
    <t xml:space="preserve">Rockbridge  </t>
  </si>
  <si>
    <t xml:space="preserve">Shenandoah  </t>
  </si>
  <si>
    <t xml:space="preserve">Smyth  </t>
  </si>
  <si>
    <t xml:space="preserve">Southampton  </t>
  </si>
  <si>
    <t xml:space="preserve">Spotsylvania  </t>
  </si>
  <si>
    <t xml:space="preserve">Staunton City  </t>
  </si>
  <si>
    <t xml:space="preserve">Suffolk City  </t>
  </si>
  <si>
    <t xml:space="preserve">Virginia Beach City  </t>
  </si>
  <si>
    <t xml:space="preserve">Waynesboro City  </t>
  </si>
  <si>
    <t xml:space="preserve">Williamsburg City  </t>
  </si>
  <si>
    <t xml:space="preserve">Winchester City  </t>
  </si>
  <si>
    <t xml:space="preserve">Wythe  </t>
  </si>
  <si>
    <t xml:space="preserve">Asotin  </t>
  </si>
  <si>
    <t xml:space="preserve">Chelan  </t>
  </si>
  <si>
    <t xml:space="preserve">Clallam  </t>
  </si>
  <si>
    <t xml:space="preserve">Cowlitz  </t>
  </si>
  <si>
    <t xml:space="preserve">Ferry  </t>
  </si>
  <si>
    <t xml:space="preserve">Grays Harbor  </t>
  </si>
  <si>
    <t xml:space="preserve">Island  </t>
  </si>
  <si>
    <t xml:space="preserve">Kitsap  </t>
  </si>
  <si>
    <t xml:space="preserve">Kittitas  </t>
  </si>
  <si>
    <t xml:space="preserve">Klickitat  </t>
  </si>
  <si>
    <t xml:space="preserve">Okanogan  </t>
  </si>
  <si>
    <t xml:space="preserve">Pacific  </t>
  </si>
  <si>
    <t xml:space="preserve">Pend Oreille  </t>
  </si>
  <si>
    <t xml:space="preserve">Skagit  </t>
  </si>
  <si>
    <t xml:space="preserve">Skamania  </t>
  </si>
  <si>
    <t xml:space="preserve">Snohomish  </t>
  </si>
  <si>
    <t xml:space="preserve">Spokane  </t>
  </si>
  <si>
    <t xml:space="preserve">Wahkiakum  </t>
  </si>
  <si>
    <t xml:space="preserve">Walla Walla  </t>
  </si>
  <si>
    <t xml:space="preserve">Whatcom  </t>
  </si>
  <si>
    <t xml:space="preserve">Whitman  </t>
  </si>
  <si>
    <t xml:space="preserve">Yakima  </t>
  </si>
  <si>
    <t xml:space="preserve">Braxton  </t>
  </si>
  <si>
    <t xml:space="preserve">Brooke  </t>
  </si>
  <si>
    <t xml:space="preserve">Cabell  </t>
  </si>
  <si>
    <t xml:space="preserve">Doddridge  </t>
  </si>
  <si>
    <t xml:space="preserve">Greenbrier  </t>
  </si>
  <si>
    <t xml:space="preserve">Hardy  </t>
  </si>
  <si>
    <t xml:space="preserve">Kanawha  </t>
  </si>
  <si>
    <t xml:space="preserve">Mingo  </t>
  </si>
  <si>
    <t xml:space="preserve">Monongalia  </t>
  </si>
  <si>
    <t xml:space="preserve">Pleasants  </t>
  </si>
  <si>
    <t xml:space="preserve">Preston  </t>
  </si>
  <si>
    <t xml:space="preserve">Raleigh  </t>
  </si>
  <si>
    <t xml:space="preserve">Ritchie  </t>
  </si>
  <si>
    <t xml:space="preserve">Summers  </t>
  </si>
  <si>
    <t xml:space="preserve">Tucker  </t>
  </si>
  <si>
    <t xml:space="preserve">Wetzel  </t>
  </si>
  <si>
    <t xml:space="preserve">Wirt  </t>
  </si>
  <si>
    <t xml:space="preserve">Barron  </t>
  </si>
  <si>
    <t xml:space="preserve">Bayfield  </t>
  </si>
  <si>
    <t xml:space="preserve">Burnett  </t>
  </si>
  <si>
    <t xml:space="preserve">Calumet  </t>
  </si>
  <si>
    <t xml:space="preserve">Dane  </t>
  </si>
  <si>
    <t xml:space="preserve">Door  </t>
  </si>
  <si>
    <t xml:space="preserve">Eau Claire  </t>
  </si>
  <si>
    <t xml:space="preserve">Fond Du Lac  </t>
  </si>
  <si>
    <t xml:space="preserve">Green Lake  </t>
  </si>
  <si>
    <t xml:space="preserve">Kenosha  </t>
  </si>
  <si>
    <t xml:space="preserve">Kewaunee  </t>
  </si>
  <si>
    <t xml:space="preserve">La Crosse  </t>
  </si>
  <si>
    <t xml:space="preserve">Langlade  </t>
  </si>
  <si>
    <t xml:space="preserve">Manitowoc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</si>
  <si>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</si>
  <si>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</si>
  <si>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</si>
  <si>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</si>
  <si>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</si>
  <si>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</si>
  <si>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</si>
  <si>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</si>
  <si>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</si>
  <si>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Saint Croix  </t>
  </si>
  <si>
    <t xml:space="preserve">Sauk  </t>
  </si>
  <si>
    <t xml:space="preserve">Sawyer  </t>
  </si>
  <si>
    <t xml:space="preserve">Shawano  </t>
  </si>
  <si>
    <t xml:space="preserve">Sheboygan  </t>
  </si>
  <si>
    <t xml:space="preserve">Trempealeau  </t>
  </si>
  <si>
    <t xml:space="preserve">Vilas  </t>
  </si>
  <si>
    <t xml:space="preserve">Washburn  </t>
  </si>
  <si>
    <t xml:space="preserve">Waukesha  </t>
  </si>
  <si>
    <t xml:space="preserve">Waupaca  </t>
  </si>
  <si>
    <t xml:space="preserve">Waushara  </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</si>
  <si>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</si>
  <si>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</si>
  <si>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</si>
  <si>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</si>
  <si>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</si>
  <si>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</si>
  <si>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</si>
  <si>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</si>
  <si>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</si>
  <si>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</si>
  <si>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</si>
  <si>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Tropical</t>
  </si>
  <si>
    <t>DO NOT PASTE ANYTHING INTO THE WORKSHEET. CELL PROTECTION, VALIDATION, AND CONDITIONAL FORMATTING CAN BE ALTERED BY PASTING. THIS WILL BREAK YOUR SHEET.</t>
  </si>
  <si>
    <t>Home Address:</t>
  </si>
  <si>
    <t>There is mandatory information or practices missing from this Page!</t>
  </si>
  <si>
    <t>There are errors on this page!</t>
  </si>
  <si>
    <r>
      <rPr>
        <b/>
        <sz val="11"/>
        <color theme="1"/>
        <rFont val="Calibri"/>
        <family val="2"/>
        <scheme val="minor"/>
      </rPr>
      <t>Error</t>
    </r>
    <r>
      <rPr>
        <sz val="11"/>
        <color theme="1"/>
        <rFont val="Calibri"/>
        <family val="2"/>
        <scheme val="minor"/>
      </rPr>
      <t xml:space="preserve"> - Something is wrong. Review practice text for explanation.</t>
    </r>
  </si>
  <si>
    <r>
      <rPr>
        <b/>
        <sz val="11"/>
        <color theme="1"/>
        <rFont val="Calibri"/>
        <family val="2"/>
        <scheme val="minor"/>
      </rPr>
      <t>Note Entry</t>
    </r>
    <r>
      <rPr>
        <sz val="11"/>
        <color theme="1"/>
        <rFont val="Calibri"/>
        <family val="2"/>
        <scheme val="minor"/>
      </rPr>
      <t xml:space="preserve"> - A place for you to elaborate. If a note is mandatory it will turn yellow. Notes required due to selecting a practice out of phase (rough or final) will not turn yellow.</t>
    </r>
  </si>
  <si>
    <r>
      <rPr>
        <b/>
        <sz val="11"/>
        <color theme="1"/>
        <rFont val="Calibri"/>
        <family val="2"/>
        <scheme val="minor"/>
      </rPr>
      <t>Off Limits</t>
    </r>
    <r>
      <rPr>
        <sz val="11"/>
        <color theme="1"/>
        <rFont val="Calibri"/>
        <family val="2"/>
        <scheme val="minor"/>
      </rPr>
      <t xml:space="preserve"> - Some other answer or lack of answer disqualifies you from this practice or the practice is not available during the current phase (rough or final).</t>
    </r>
  </si>
  <si>
    <r>
      <rPr>
        <b/>
        <sz val="11"/>
        <color theme="1"/>
        <rFont val="Calibri"/>
        <family val="2"/>
        <scheme val="minor"/>
      </rPr>
      <t>Normal Entry (optional)</t>
    </r>
    <r>
      <rPr>
        <sz val="11"/>
        <color theme="1"/>
        <rFont val="Calibri"/>
        <family val="2"/>
        <scheme val="minor"/>
      </rPr>
      <t xml:space="preserve"> - Use the checkbox or dropdown to indicate the status of the adjacent practice. </t>
    </r>
  </si>
  <si>
    <r>
      <rPr>
        <b/>
        <sz val="11"/>
        <color theme="1"/>
        <rFont val="Calibri"/>
        <family val="2"/>
        <scheme val="minor"/>
      </rPr>
      <t>Mandatory Entry or Mandatory Note</t>
    </r>
    <r>
      <rPr>
        <sz val="11"/>
        <color theme="1"/>
        <rFont val="Calibri"/>
        <family val="2"/>
        <scheme val="minor"/>
      </rPr>
      <t xml:space="preserve"> - This field is required in order for the worksheet to be considered complete and submitable.</t>
    </r>
  </si>
  <si>
    <t>CPVC</t>
  </si>
  <si>
    <t>Climate Zone:</t>
  </si>
  <si>
    <r>
      <rPr>
        <b/>
        <sz val="11"/>
        <color theme="1"/>
        <rFont val="Calibri"/>
        <family val="2"/>
        <scheme val="minor"/>
      </rPr>
      <t>Answered</t>
    </r>
    <r>
      <rPr>
        <sz val="11"/>
        <color theme="1"/>
        <rFont val="Calibri"/>
        <family val="2"/>
        <scheme val="minor"/>
      </rPr>
      <t xml:space="preserve"> - You have affirmed that this practice was chosen/not chosen or met/not met.</t>
    </r>
  </si>
  <si>
    <t>Project ID:</t>
  </si>
  <si>
    <t>Name:</t>
  </si>
  <si>
    <t>Email:</t>
  </si>
  <si>
    <t>Phone:</t>
  </si>
  <si>
    <t>Date:</t>
  </si>
  <si>
    <t>Verifier Comments:</t>
  </si>
  <si>
    <t>Start Time:</t>
  </si>
  <si>
    <t>End Time:</t>
  </si>
  <si>
    <t>(format: mm/dd/yyyy)</t>
  </si>
  <si>
    <t>Caveats</t>
  </si>
  <si>
    <t>CLICK HERE TO GET STARTED!</t>
  </si>
  <si>
    <t>DESIGN PHASE:</t>
  </si>
  <si>
    <t>VERIFICATION PHASE:</t>
  </si>
  <si>
    <t>RF</t>
  </si>
  <si>
    <t>This workbook will be updated periodically.  Before scoring a project, check if you have the latest version.</t>
  </si>
  <si>
    <t>This scoring tool was developed using Microsoft Excel for PC. Features of this spreadsheet may not work in older Excel versions, in spreadsheet software other than Excel, or platforms other than Windows.</t>
  </si>
  <si>
    <t>Mandatory Information is missing on the Overview (Design) page!</t>
  </si>
  <si>
    <t>version</t>
  </si>
  <si>
    <t>correction</t>
  </si>
  <si>
    <t>release date</t>
  </si>
  <si>
    <t>initial release</t>
  </si>
  <si>
    <t>(format: hh:mm AM)</t>
  </si>
  <si>
    <t>rough</t>
  </si>
  <si>
    <t>dd name</t>
  </si>
  <si>
    <t>WRI</t>
  </si>
  <si>
    <t>© Home Innovation Research Labs, Inc., 2020. All rights reserved.</t>
  </si>
  <si>
    <t>Less Indoor Credit</t>
  </si>
  <si>
    <t>Less Outdoor Credit</t>
  </si>
  <si>
    <t>Gallons Saved</t>
  </si>
  <si>
    <t>Thermostatic Control Device Installed?</t>
  </si>
  <si>
    <t>Number of Bedrooms:</t>
  </si>
  <si>
    <t>Number of 2-Bedroom Units:</t>
  </si>
  <si>
    <t>Number of 3-Bedroom Units:</t>
  </si>
  <si>
    <t>Number of 4-Bedroom Units:</t>
  </si>
  <si>
    <t>Number of Occupants:</t>
  </si>
  <si>
    <t>ToiletWater</t>
  </si>
  <si>
    <t>ShowerWater</t>
  </si>
  <si>
    <t>BathtubWater</t>
  </si>
  <si>
    <t>DishWasherWater</t>
  </si>
  <si>
    <t>ClothesWasherWater</t>
  </si>
  <si>
    <t>StructuralWasteWater</t>
  </si>
  <si>
    <t>BASELINE:</t>
  </si>
  <si>
    <t>No  Bathtubs?</t>
  </si>
  <si>
    <t>No  Dishwasher Hookups?</t>
  </si>
  <si>
    <t>No  Clotheswasher Hookups?</t>
  </si>
  <si>
    <t>Volume per Occupant per Day</t>
  </si>
  <si>
    <t>gal/day</t>
  </si>
  <si>
    <t>Units</t>
  </si>
  <si>
    <t>Common Areas</t>
  </si>
  <si>
    <t>Outdoor</t>
  </si>
  <si>
    <t>FEB_ET</t>
  </si>
  <si>
    <t>MAR_ET</t>
  </si>
  <si>
    <t>APR_ET</t>
  </si>
  <si>
    <t>MAY_ET</t>
  </si>
  <si>
    <t>JUN_ET</t>
  </si>
  <si>
    <t>JUL_ET</t>
  </si>
  <si>
    <t>AUG_ET</t>
  </si>
  <si>
    <t>SEP_ET</t>
  </si>
  <si>
    <t>OCT_ET</t>
  </si>
  <si>
    <t>NOV_ET</t>
  </si>
  <si>
    <t>DEC_ET</t>
  </si>
  <si>
    <t>JAN_RF</t>
  </si>
  <si>
    <t>FEB_RF</t>
  </si>
  <si>
    <t>MAR_RF</t>
  </si>
  <si>
    <t>APR_RF</t>
  </si>
  <si>
    <t>MAY_RF</t>
  </si>
  <si>
    <t>JUN_RF</t>
  </si>
  <si>
    <t>JUL_RF</t>
  </si>
  <si>
    <t>AUG_RF</t>
  </si>
  <si>
    <t>SEP_RF</t>
  </si>
  <si>
    <t>OCT_RF</t>
  </si>
  <si>
    <t>NOV_RF</t>
  </si>
  <si>
    <t>DEC_RF</t>
  </si>
  <si>
    <t>frost_days_90</t>
  </si>
  <si>
    <t>last_freeze_month_derived</t>
  </si>
  <si>
    <t>JAN_ET</t>
  </si>
  <si>
    <t>Adjuntas</t>
  </si>
  <si>
    <t>Aguada</t>
  </si>
  <si>
    <t>Aguadilla</t>
  </si>
  <si>
    <t>Aguas Buenas</t>
  </si>
  <si>
    <t>Aibonito</t>
  </si>
  <si>
    <t>Anasco</t>
  </si>
  <si>
    <t>Arecibo</t>
  </si>
  <si>
    <t>Arroyo</t>
  </si>
  <si>
    <t>Barceloneta</t>
  </si>
  <si>
    <t>Barranquitas</t>
  </si>
  <si>
    <t>Bayamon</t>
  </si>
  <si>
    <t>Cabo Rojo</t>
  </si>
  <si>
    <t>Caguas</t>
  </si>
  <si>
    <t>Camuy</t>
  </si>
  <si>
    <t>Canovanas</t>
  </si>
  <si>
    <t>Carolina</t>
  </si>
  <si>
    <t>Catano</t>
  </si>
  <si>
    <t>Cayey</t>
  </si>
  <si>
    <t>Ceiba</t>
  </si>
  <si>
    <t>Ciales</t>
  </si>
  <si>
    <t>Cidra</t>
  </si>
  <si>
    <t>Coamo</t>
  </si>
  <si>
    <t>Comerio</t>
  </si>
  <si>
    <t>Corozal</t>
  </si>
  <si>
    <t>Culebra</t>
  </si>
  <si>
    <t>Dorado</t>
  </si>
  <si>
    <t>Fajardo</t>
  </si>
  <si>
    <t>Guanica</t>
  </si>
  <si>
    <t>Guayama</t>
  </si>
  <si>
    <t>Guayanilla</t>
  </si>
  <si>
    <t>Guaynabo</t>
  </si>
  <si>
    <t>Gurabo</t>
  </si>
  <si>
    <t>Hatillo</t>
  </si>
  <si>
    <t>Hormigueros</t>
  </si>
  <si>
    <t>Humacao</t>
  </si>
  <si>
    <t>Isabela</t>
  </si>
  <si>
    <t>Jayuya</t>
  </si>
  <si>
    <t>Juana Diaz</t>
  </si>
  <si>
    <t>Juncos</t>
  </si>
  <si>
    <t>Lajas</t>
  </si>
  <si>
    <t>Lares</t>
  </si>
  <si>
    <t>Las Marias</t>
  </si>
  <si>
    <t>Las Piedras</t>
  </si>
  <si>
    <t>Loiza</t>
  </si>
  <si>
    <t>Luquillo</t>
  </si>
  <si>
    <t>Manati</t>
  </si>
  <si>
    <t>Maricao</t>
  </si>
  <si>
    <t>Maunabo</t>
  </si>
  <si>
    <t>Mayaguez</t>
  </si>
  <si>
    <t>Moca</t>
  </si>
  <si>
    <t>Morovis</t>
  </si>
  <si>
    <t>Naguabo</t>
  </si>
  <si>
    <t>Naranjito</t>
  </si>
  <si>
    <t>Orocovis</t>
  </si>
  <si>
    <t>Patillas</t>
  </si>
  <si>
    <t>Penuelas</t>
  </si>
  <si>
    <t>Ponce</t>
  </si>
  <si>
    <t>Quebradillas</t>
  </si>
  <si>
    <t>Rincon</t>
  </si>
  <si>
    <t>Rio Grande</t>
  </si>
  <si>
    <t>Sabana Grande</t>
  </si>
  <si>
    <t>Salinas</t>
  </si>
  <si>
    <t>San German</t>
  </si>
  <si>
    <t>San Juan</t>
  </si>
  <si>
    <t>San Lorenzo</t>
  </si>
  <si>
    <t>San Sebastian</t>
  </si>
  <si>
    <t>Santa Isabel</t>
  </si>
  <si>
    <t>Toa Alta</t>
  </si>
  <si>
    <t>Toa Baja</t>
  </si>
  <si>
    <t>Trujillo Alto</t>
  </si>
  <si>
    <t>Utuado</t>
  </si>
  <si>
    <t>Vega Alta</t>
  </si>
  <si>
    <t>Vega Baja</t>
  </si>
  <si>
    <t>Vieques</t>
  </si>
  <si>
    <t>Villalba</t>
  </si>
  <si>
    <t>Yabucoa</t>
  </si>
  <si>
    <t>Yauco</t>
  </si>
  <si>
    <t>ddpipematerial</t>
  </si>
  <si>
    <t>ddpipesize</t>
  </si>
  <si>
    <t>K</t>
  </si>
  <si>
    <t>L</t>
  </si>
  <si>
    <t>M</t>
  </si>
  <si>
    <t>PEX</t>
  </si>
  <si>
    <t>3/8"</t>
  </si>
  <si>
    <t>1/2"</t>
  </si>
  <si>
    <t>3/4"</t>
  </si>
  <si>
    <t>1"</t>
  </si>
  <si>
    <t>Predominant pipe material:</t>
  </si>
  <si>
    <t>Predominant pipe size:</t>
  </si>
  <si>
    <t>Attached Garage Footprint (sq ft)</t>
  </si>
  <si>
    <t>Home/Unit Footprint (sq ft)</t>
  </si>
  <si>
    <t>For Multifamily, enter worst case (tallest).</t>
  </si>
  <si>
    <t>Number of levels:</t>
  </si>
  <si>
    <t>For Multifamily, enter worst case unit (most).</t>
  </si>
  <si>
    <t>table 2:</t>
  </si>
  <si>
    <t>BASELINE</t>
  </si>
  <si>
    <t>Indoor - Units</t>
  </si>
  <si>
    <t>gal/day/unit</t>
  </si>
  <si>
    <t>gal/use</t>
  </si>
  <si>
    <t>gal/minute</t>
  </si>
  <si>
    <t>gal/uses</t>
  </si>
  <si>
    <t>gal (tested)</t>
  </si>
  <si>
    <t>use/day</t>
  </si>
  <si>
    <t>OtherWaterUse</t>
  </si>
  <si>
    <t>gal/day (entire building)</t>
  </si>
  <si>
    <t>Indoor - Common Areas</t>
  </si>
  <si>
    <t>Toilets</t>
  </si>
  <si>
    <t>Urinal</t>
  </si>
  <si>
    <t>Shower</t>
  </si>
  <si>
    <t>Clothes washer (residential)</t>
  </si>
  <si>
    <t>Clothes washer (commercial style)</t>
  </si>
  <si>
    <t>Devices present within amenity spaces?</t>
  </si>
  <si>
    <t>Volume per Person per Day</t>
  </si>
  <si>
    <t>gal/day/per.</t>
  </si>
  <si>
    <t>ddclotheswasher</t>
  </si>
  <si>
    <t>Top-Loading</t>
  </si>
  <si>
    <t>Front-Loading</t>
  </si>
  <si>
    <t>Commercial Clothes Washer Style:</t>
  </si>
  <si>
    <t>Commercial Clothes Washer Capacity (cubic feet):</t>
  </si>
  <si>
    <t>Total Footprint of All Amenity Areas (sq ft)</t>
  </si>
  <si>
    <t>Pan Evaporation Rate</t>
  </si>
  <si>
    <t>Volume per Person per use/min.</t>
  </si>
  <si>
    <t>Zone 1</t>
  </si>
  <si>
    <t>Plant Type</t>
  </si>
  <si>
    <t>Plant Fraction of Evapotranspiration</t>
  </si>
  <si>
    <t xml:space="preserve">Turf, cool season grasses adapted to temperatures from 65◦to 75◦F </t>
  </si>
  <si>
    <t>Turf, warm season grasses adapted to temperatures between 80◦and 95◦F</t>
  </si>
  <si>
    <t>Annual flowers</t>
  </si>
  <si>
    <t>Woody plants and herbaceous perennials, wet plants adapted to ≥ 20 in. of annual precipitation</t>
  </si>
  <si>
    <t>Woody plants and herbaceous perennials, dry plants adapted to 10 to 12 in. of annual precipitation</t>
  </si>
  <si>
    <t>Desert plants adapted to &lt; 10 in. of annual precipitation</t>
  </si>
  <si>
    <t>Home food crops</t>
  </si>
  <si>
    <t>Table 6. Plant Fraction Evapotranspiration</t>
  </si>
  <si>
    <t>Irrigation Type:</t>
  </si>
  <si>
    <t>Only hand irrigation</t>
  </si>
  <si>
    <t>Drip - standard</t>
  </si>
  <si>
    <t>Drip - micro</t>
  </si>
  <si>
    <t>Drip - press comp</t>
  </si>
  <si>
    <t>Fixed spray</t>
  </si>
  <si>
    <t>Micro spray</t>
  </si>
  <si>
    <t>Rotor</t>
  </si>
  <si>
    <t>Rotary nozzle</t>
  </si>
  <si>
    <t>Spray</t>
  </si>
  <si>
    <t>Flood</t>
  </si>
  <si>
    <t>Direct injection/root</t>
  </si>
  <si>
    <t>Zone 2</t>
  </si>
  <si>
    <t>Zone 3</t>
  </si>
  <si>
    <t>Zone 4</t>
  </si>
  <si>
    <t>ddirrigation</t>
  </si>
  <si>
    <t>ddplanttype</t>
  </si>
  <si>
    <t>Rain Sensor:</t>
  </si>
  <si>
    <t>Daily Weather Tracking:</t>
  </si>
  <si>
    <t>watering month:</t>
  </si>
  <si>
    <t>ET</t>
  </si>
  <si>
    <t>zone 1</t>
  </si>
  <si>
    <t>zone 2</t>
  </si>
  <si>
    <t>zone 3</t>
  </si>
  <si>
    <t>zone 4</t>
  </si>
  <si>
    <t>sf</t>
  </si>
  <si>
    <t>irrigation</t>
  </si>
  <si>
    <t>plant</t>
  </si>
  <si>
    <t>Total Area (sf):</t>
  </si>
  <si>
    <t>covered</t>
  </si>
  <si>
    <t>uncovered</t>
  </si>
  <si>
    <t>Water heater located in an attached garage?</t>
  </si>
  <si>
    <t>Total Area of Pools with Motorized Covers (sf):</t>
  </si>
  <si>
    <t>Weather data override:</t>
  </si>
  <si>
    <t>Original:</t>
  </si>
  <si>
    <t>Correction:</t>
  </si>
  <si>
    <t>Frost Days</t>
  </si>
  <si>
    <t>Jan</t>
  </si>
  <si>
    <t>Feb</t>
  </si>
  <si>
    <t>Mar</t>
  </si>
  <si>
    <t>Apr</t>
  </si>
  <si>
    <t>May</t>
  </si>
  <si>
    <t>Jun</t>
  </si>
  <si>
    <t>Jul</t>
  </si>
  <si>
    <t>Aug</t>
  </si>
  <si>
    <t>Sep</t>
  </si>
  <si>
    <t>Oct</t>
  </si>
  <si>
    <t>Nov</t>
  </si>
  <si>
    <t>Dec</t>
  </si>
  <si>
    <t>alt:</t>
  </si>
  <si>
    <t>Rainwater and Waste Water Capture</t>
  </si>
  <si>
    <t>Rainwater</t>
  </si>
  <si>
    <t>Total Roof Rainwater Capture Area (sf):</t>
  </si>
  <si>
    <t>Total Site Surface Rainwater Capture Area (sf):</t>
  </si>
  <si>
    <t>Greywater</t>
  </si>
  <si>
    <t>Blackwater</t>
  </si>
  <si>
    <t>Sources:</t>
  </si>
  <si>
    <t>Total Nominal Tank Capacity (gal):</t>
  </si>
  <si>
    <t>Shower:</t>
  </si>
  <si>
    <t>Bathtub:</t>
  </si>
  <si>
    <t>Lavatory:</t>
  </si>
  <si>
    <t>Clotheswasher:</t>
  </si>
  <si>
    <t>Clothes Washer:</t>
  </si>
  <si>
    <t>Toilet:</t>
  </si>
  <si>
    <t>Kitchen Faucet</t>
  </si>
  <si>
    <t>Used for:</t>
  </si>
  <si>
    <t>Irrigation:</t>
  </si>
  <si>
    <t>Last Freeze Month (Number)</t>
  </si>
  <si>
    <t>(0 = No Watering Months)</t>
  </si>
  <si>
    <t>Total Area of All Other Pools, Spas, and Fountains (sf):</t>
  </si>
  <si>
    <t>maximum rain capture:</t>
  </si>
  <si>
    <t>days:</t>
  </si>
  <si>
    <t>Asphalt</t>
  </si>
  <si>
    <t>Concrete</t>
  </si>
  <si>
    <t>Brick</t>
  </si>
  <si>
    <t>Patios, stone or other pavers</t>
  </si>
  <si>
    <t>Unknown (also default)</t>
  </si>
  <si>
    <t>Asphalt/sloped</t>
  </si>
  <si>
    <t>Concrete or Tile/sloped</t>
  </si>
  <si>
    <t>Metal/sloped</t>
  </si>
  <si>
    <t>Tar or Gravel/sloped</t>
  </si>
  <si>
    <t>Membrane/sloped</t>
  </si>
  <si>
    <t>Concrete or Tile/flat</t>
  </si>
  <si>
    <t>Foam &amp; Gravel/flat</t>
  </si>
  <si>
    <t>Foam/flat</t>
  </si>
  <si>
    <t>Table 3. Site Surface Fraction Captured</t>
  </si>
  <si>
    <t>Table 4. Roof Surface Fraction Captured</t>
  </si>
  <si>
    <t>Surface</t>
  </si>
  <si>
    <t>Capture</t>
  </si>
  <si>
    <t>maximum greywater capture:</t>
  </si>
  <si>
    <t>Faucet:</t>
  </si>
  <si>
    <t>indoor</t>
  </si>
  <si>
    <t>outdoor</t>
  </si>
  <si>
    <t>Notes:</t>
  </si>
  <si>
    <t>Other devices present in unit(s):</t>
  </si>
  <si>
    <t>Total Square Feet of all Fountains and Spas (sq ft)</t>
  </si>
  <si>
    <t>Plant Type (Table 6):</t>
  </si>
  <si>
    <t>Indoor Total</t>
  </si>
  <si>
    <t>Outdoor Total</t>
  </si>
  <si>
    <t>gal/day/person</t>
  </si>
  <si>
    <t>Other devices present in amenity area(s):</t>
  </si>
  <si>
    <t>Surface Capture:</t>
  </si>
  <si>
    <t>Roof Capture:</t>
  </si>
  <si>
    <t>ddsitematerial</t>
  </si>
  <si>
    <t>ddroofmaterial</t>
  </si>
  <si>
    <t>Patio/stone/paver</t>
  </si>
  <si>
    <t>Evapotranspiration (monthly sum of evaporation from soil and other surfaces, including plants; expressed in inches)</t>
  </si>
  <si>
    <t>Rainfall (monthly precipitation, expressed in inches)</t>
  </si>
  <si>
    <t>WRI (Final)</t>
  </si>
  <si>
    <t>Site Surface Material (if single material):</t>
  </si>
  <si>
    <t>Roof Surface Material (if single material):</t>
  </si>
  <si>
    <t>Area-weighted Fraction Captured (Calculated per Table 3):</t>
  </si>
  <si>
    <t>Area-weighted Fraction Captured (Calculated per Table 4):</t>
  </si>
  <si>
    <t>Membrane/flat</t>
  </si>
  <si>
    <t>All rights reserved.  This document is protected by U.S. copyright law. Requirements from ICC 700-2020 National Green Building Standard® © 2020 National Association of Home Builders of the U.S. - used by permission.  Home Innovation authorizes use of this document only by those individuals/organizations participating in Home Innovation's NGBS Green program and solely for purpose of seeking NGBS Green certification from the Home Innovation Research Labs.</t>
  </si>
  <si>
    <t>Bathroom Sink</t>
  </si>
  <si>
    <t>Floor to Floor Height (Vertical Rise) (ft)</t>
  </si>
  <si>
    <t xml:space="preserve">Floor to Floor Height (Vertical Rise) of Amenity Areas </t>
  </si>
  <si>
    <t>Number of 0/1-Bedroom Units:</t>
  </si>
  <si>
    <t>volume of liquid that evaporated / time duration</t>
  </si>
  <si>
    <t>Master Bath Adjustment (Optional)</t>
  </si>
  <si>
    <t>Landscape zones are areas with unique irrigation and plant types.</t>
  </si>
  <si>
    <t>PreliminaryHorizontalPipe (feet)</t>
  </si>
  <si>
    <t>PreliminaryStructuralWaste</t>
  </si>
  <si>
    <t>Summary</t>
  </si>
  <si>
    <t>Enter square footage of exterior conditioned space on the ground floor. For Multifamily, enter square footage of the largest unit.</t>
  </si>
  <si>
    <t>Used for Irrigation</t>
  </si>
  <si>
    <t>maximum blackwater capture:</t>
  </si>
  <si>
    <t>desWRISFBed</t>
  </si>
  <si>
    <t>desWRIMF1Bed</t>
  </si>
  <si>
    <t>desWRIMF3Bed</t>
  </si>
  <si>
    <t>desWRIMF4Bed</t>
  </si>
  <si>
    <t>desWRINoBath</t>
  </si>
  <si>
    <t>desWRINoDish</t>
  </si>
  <si>
    <t>desWRINoCW</t>
  </si>
  <si>
    <t>desWRIPipeMat</t>
  </si>
  <si>
    <t>desWRIPipeSize</t>
  </si>
  <si>
    <t>desWRIsqft</t>
  </si>
  <si>
    <t>desWRIAttachedGarage</t>
  </si>
  <si>
    <t>desWRIGarageFoot</t>
  </si>
  <si>
    <t>desWRILevels</t>
  </si>
  <si>
    <t>desWRIHeight</t>
  </si>
  <si>
    <t>desWRIUnitToilet</t>
  </si>
  <si>
    <t>desWRIUnitShower</t>
  </si>
  <si>
    <t>desWRIUnitTCD</t>
  </si>
  <si>
    <t>desWRIUnitLav</t>
  </si>
  <si>
    <t>desWRIUnitFaucet</t>
  </si>
  <si>
    <t>desWRIUnitDW</t>
  </si>
  <si>
    <t>desWRIUnitCW</t>
  </si>
  <si>
    <t>desWRIUnitHorPipe</t>
  </si>
  <si>
    <t>desWRIUnitOther1Rate</t>
  </si>
  <si>
    <t>desWRIUnitOther2Rate</t>
  </si>
  <si>
    <t>desWRIUnitOther3Rate</t>
  </si>
  <si>
    <t>desWRIUnitOther4Rate</t>
  </si>
  <si>
    <t>desWRIUnitOther5Rate</t>
  </si>
  <si>
    <t>desWRIUnitOther6Rate</t>
  </si>
  <si>
    <t>desWRIUnitOther7Rate</t>
  </si>
  <si>
    <t>desWRIMasterToilet</t>
  </si>
  <si>
    <t>desWRIMasterShower</t>
  </si>
  <si>
    <t>desWRIMasterTCD</t>
  </si>
  <si>
    <t>desWRIMasterLav</t>
  </si>
  <si>
    <t>desWRICommonMaxCap</t>
  </si>
  <si>
    <t>desWRICommonToilet</t>
  </si>
  <si>
    <t>desWRICommonUrinal</t>
  </si>
  <si>
    <t>desWRICommonShower</t>
  </si>
  <si>
    <t>desWRICommonLav</t>
  </si>
  <si>
    <t>desWRICommonFaucet</t>
  </si>
  <si>
    <t>desWRICommonDW</t>
  </si>
  <si>
    <t>desWRICommonCWRes</t>
  </si>
  <si>
    <t>desWRICommonCWCom</t>
  </si>
  <si>
    <t>desWRICommonCWCap</t>
  </si>
  <si>
    <t>desWRICommonCWStyle</t>
  </si>
  <si>
    <t>desWRICommonPipeMat</t>
  </si>
  <si>
    <t>desWRICommonPipeSize</t>
  </si>
  <si>
    <t>desWRICommonFoot</t>
  </si>
  <si>
    <t>desWRICommonHeight</t>
  </si>
  <si>
    <t>desWRICommonToiletRate</t>
  </si>
  <si>
    <t>desWRICommonUrinalRate</t>
  </si>
  <si>
    <t>desWRICommonShowerRate</t>
  </si>
  <si>
    <t>desWRICommonLavRate</t>
  </si>
  <si>
    <t>desWRICommonFaucetRate</t>
  </si>
  <si>
    <t>desWRICommonDWRate</t>
  </si>
  <si>
    <t>desWRICommonCWResRate</t>
  </si>
  <si>
    <t>desWRICommonCWComRate</t>
  </si>
  <si>
    <t>desWRICommonHorPipe</t>
  </si>
  <si>
    <t>desWRICommonFountains</t>
  </si>
  <si>
    <t>desWRICommonPanEvap</t>
  </si>
  <si>
    <t>desWRICommonOther1Rate</t>
  </si>
  <si>
    <t>desWRICommonOther2Rate</t>
  </si>
  <si>
    <t>desWRICommonOther3Rate</t>
  </si>
  <si>
    <t>desWRICommonOther4Rate</t>
  </si>
  <si>
    <t>desWRICommonOther5Rate</t>
  </si>
  <si>
    <t>desWRICommonOther6Rate</t>
  </si>
  <si>
    <t>desWRICommonOther7Rate</t>
  </si>
  <si>
    <t>desWRIZone1SF</t>
  </si>
  <si>
    <t>desWRIZone1Type</t>
  </si>
  <si>
    <t>desWRIZone1Plant</t>
  </si>
  <si>
    <t>desWRIZone1Sensor</t>
  </si>
  <si>
    <t>desWRIZone1WeatherTrack</t>
  </si>
  <si>
    <t>desWRIZone2SF</t>
  </si>
  <si>
    <t>desWRIZone2ype</t>
  </si>
  <si>
    <t>desWRIZone2Plant</t>
  </si>
  <si>
    <t>desWRIZone2Sensor</t>
  </si>
  <si>
    <t>desWRIZone2WeatherTrack</t>
  </si>
  <si>
    <t>desWRIZone3SF</t>
  </si>
  <si>
    <t>desWRIZone3Type</t>
  </si>
  <si>
    <t>desWRIZone3Plant</t>
  </si>
  <si>
    <t>desWRIZone3Sensor</t>
  </si>
  <si>
    <t>desWRIZone3WeatherTrack</t>
  </si>
  <si>
    <t>desWRIZone4SF</t>
  </si>
  <si>
    <t>desWRIZone4Type</t>
  </si>
  <si>
    <t>desWRIZone4Plant</t>
  </si>
  <si>
    <t>desWRIZone4Sensor</t>
  </si>
  <si>
    <t>desWRIZone4WeatherTrack</t>
  </si>
  <si>
    <t>desWRICoveredPoolArea</t>
  </si>
  <si>
    <t>desWRIOtherPoolArea</t>
  </si>
  <si>
    <t>desWRIRainTank</t>
  </si>
  <si>
    <t>desWRISurfaceCapSF</t>
  </si>
  <si>
    <t>desWRISurfaceCapMat</t>
  </si>
  <si>
    <t>desWRISurfaceCapAWF</t>
  </si>
  <si>
    <t>desWRIRoofCapSF</t>
  </si>
  <si>
    <t>desWRIRoofCapMat</t>
  </si>
  <si>
    <t>desWRIRoofCapAWF</t>
  </si>
  <si>
    <t>desWRIRainCW</t>
  </si>
  <si>
    <t>desWRIRainToilet</t>
  </si>
  <si>
    <t>desWRIRainFaucet</t>
  </si>
  <si>
    <t>desWRIRainIrrigation</t>
  </si>
  <si>
    <t>desWRIGreyTank</t>
  </si>
  <si>
    <t>desWRIGreyShower</t>
  </si>
  <si>
    <t>desWRIGreyBath</t>
  </si>
  <si>
    <t>desWRIGreyLav</t>
  </si>
  <si>
    <t>desWRIGreyCW</t>
  </si>
  <si>
    <t>desWRIGreyToilet</t>
  </si>
  <si>
    <t>desWRIGreyIrrigation</t>
  </si>
  <si>
    <t>desWRIBlackTank</t>
  </si>
  <si>
    <t>desWRIBlackToilet</t>
  </si>
  <si>
    <t>desWRIBlackFaucet</t>
  </si>
  <si>
    <t>dntWRISFBed</t>
  </si>
  <si>
    <t>dntWRIMF1Bed</t>
  </si>
  <si>
    <t>dntWRINoBath</t>
  </si>
  <si>
    <t>dntWRINoDish</t>
  </si>
  <si>
    <t>dntWRINoCW</t>
  </si>
  <si>
    <t>dntWRIPipeMat</t>
  </si>
  <si>
    <t>dntWRIPipeSize</t>
  </si>
  <si>
    <t>dntWRIsqft</t>
  </si>
  <si>
    <t>dntWRIAttachedGarage</t>
  </si>
  <si>
    <t>dntWRIGarageFoot</t>
  </si>
  <si>
    <t>dntWRILevels</t>
  </si>
  <si>
    <t>dntWRIHeight</t>
  </si>
  <si>
    <t>dntWRIUnitToilet</t>
  </si>
  <si>
    <t>dntWRIUnitShower</t>
  </si>
  <si>
    <t>dntWRIUnitTCD</t>
  </si>
  <si>
    <t>dntWRIUnitLav</t>
  </si>
  <si>
    <t>dntWRIUnitFaucet</t>
  </si>
  <si>
    <t>dntWRIUnitDW</t>
  </si>
  <si>
    <t>dntWRIUnitCW</t>
  </si>
  <si>
    <t>dntWRIUnitHorPipe</t>
  </si>
  <si>
    <t>dntWRIUnitOther1Rate</t>
  </si>
  <si>
    <t>dntWRIUnitOther2Rate</t>
  </si>
  <si>
    <t>dntWRIUnitOther3Rate</t>
  </si>
  <si>
    <t>dntWRIUnitOther4Rate</t>
  </si>
  <si>
    <t>dntWRIUnitOther5Rate</t>
  </si>
  <si>
    <t>dntWRIUnitOther6Rate</t>
  </si>
  <si>
    <t>dntWRIUnitOther7Rate</t>
  </si>
  <si>
    <t>dntWRIMasterToilet</t>
  </si>
  <si>
    <t>dntWRIMasterShower</t>
  </si>
  <si>
    <t>dntWRIMasterTCD</t>
  </si>
  <si>
    <t>dntWRIMasterLav</t>
  </si>
  <si>
    <t>dntWRICommonMaxCap</t>
  </si>
  <si>
    <t>dntWRICommonToilet</t>
  </si>
  <si>
    <t>dntWRICommonUrinal</t>
  </si>
  <si>
    <t>dntWRICommonShower</t>
  </si>
  <si>
    <t>dntWRICommonLav</t>
  </si>
  <si>
    <t>dntWRICommonFaucet</t>
  </si>
  <si>
    <t>dntWRICommonDW</t>
  </si>
  <si>
    <t>dntWRICommonCWRes</t>
  </si>
  <si>
    <t>dntWRICommonCWCom</t>
  </si>
  <si>
    <t>dntWRICommonCWCap</t>
  </si>
  <si>
    <t>dntWRICommonCWStyle</t>
  </si>
  <si>
    <t>dntWRICommonPipeMat</t>
  </si>
  <si>
    <t>dntWRICommonPipeSize</t>
  </si>
  <si>
    <t>dntWRICommonFoot</t>
  </si>
  <si>
    <t>dntWRICommonHeight</t>
  </si>
  <si>
    <t>dntWRICommonToiletRate</t>
  </si>
  <si>
    <t>dntWRICommonUrinalRate</t>
  </si>
  <si>
    <t>dntWRICommonShowerRate</t>
  </si>
  <si>
    <t>dntWRICommonLavRate</t>
  </si>
  <si>
    <t>dntWRICommonFaucetRate</t>
  </si>
  <si>
    <t>dntWRICommonDWRate</t>
  </si>
  <si>
    <t>dntWRICommonCWResRate</t>
  </si>
  <si>
    <t>dntWRICommonCWComRate</t>
  </si>
  <si>
    <t>dntWRICommonHorPipe</t>
  </si>
  <si>
    <t>dntWRICommonFountains</t>
  </si>
  <si>
    <t>dntWRICommonPanEvap</t>
  </si>
  <si>
    <t>dntWRICommonOther1Rate</t>
  </si>
  <si>
    <t>dntWRICommonOther2Rate</t>
  </si>
  <si>
    <t>dntWRICommonOther3Rate</t>
  </si>
  <si>
    <t>dntWRICommonOther4Rate</t>
  </si>
  <si>
    <t>dntWRICommonOther5Rate</t>
  </si>
  <si>
    <t>dntWRICommonOther6Rate</t>
  </si>
  <si>
    <t>dntWRICommonOther7Rate</t>
  </si>
  <si>
    <t>dntWRIZone1SF</t>
  </si>
  <si>
    <t>dntWRIZone1Type</t>
  </si>
  <si>
    <t>dntWRIZone1Plant</t>
  </si>
  <si>
    <t>dntWRIZone1Sensor</t>
  </si>
  <si>
    <t>dntWRIZone1WeatherTrack</t>
  </si>
  <si>
    <t>dntWRIZone2SF</t>
  </si>
  <si>
    <t>dntWRIZone2ype</t>
  </si>
  <si>
    <t>dntWRIZone2Plant</t>
  </si>
  <si>
    <t>dntWRIZone2Sensor</t>
  </si>
  <si>
    <t>dntWRIZone2WeatherTrack</t>
  </si>
  <si>
    <t>dntWRIZone3SF</t>
  </si>
  <si>
    <t>dntWRIZone3Type</t>
  </si>
  <si>
    <t>dntWRIZone3Plant</t>
  </si>
  <si>
    <t>dntWRIZone3Sensor</t>
  </si>
  <si>
    <t>dntWRIZone3WeatherTrack</t>
  </si>
  <si>
    <t>dntWRIZone4SF</t>
  </si>
  <si>
    <t>dntWRIZone4Type</t>
  </si>
  <si>
    <t>dntWRIZone4Plant</t>
  </si>
  <si>
    <t>dntWRIZone4Sensor</t>
  </si>
  <si>
    <t>dntWRIZone4WeatherTrack</t>
  </si>
  <si>
    <t>dntWRICoveredPoolArea</t>
  </si>
  <si>
    <t>dntWRIOtherPoolArea</t>
  </si>
  <si>
    <t>dntWRIRainTank</t>
  </si>
  <si>
    <t>dntWRISurfaceCapSF</t>
  </si>
  <si>
    <t>dntWRISurfaceCapMat</t>
  </si>
  <si>
    <t>dntWRISurfaceCapAWF</t>
  </si>
  <si>
    <t>dntWRIRoofCapSF</t>
  </si>
  <si>
    <t>dntWRIRoofCapMat</t>
  </si>
  <si>
    <t>dntWRIRoofCapAWF</t>
  </si>
  <si>
    <t>dntWRIRainCW</t>
  </si>
  <si>
    <t>dntWRIRainToilet</t>
  </si>
  <si>
    <t>dntWRIRainFaucet</t>
  </si>
  <si>
    <t>dntWRIRainIrrigation</t>
  </si>
  <si>
    <t>dntWRIGreyTank</t>
  </si>
  <si>
    <t>dntWRIGreyShower</t>
  </si>
  <si>
    <t>dntWRIGreyBath</t>
  </si>
  <si>
    <t>dntWRIGreyLav</t>
  </si>
  <si>
    <t>dntWRIGreyCW</t>
  </si>
  <si>
    <t>dntWRIGreyToilet</t>
  </si>
  <si>
    <t>dntWRIGreyIrrigation</t>
  </si>
  <si>
    <t>dntWRIBlackTank</t>
  </si>
  <si>
    <t>dntWRIBlackToilet</t>
  </si>
  <si>
    <t>dntWRIBlackFaucet</t>
  </si>
  <si>
    <t>dntWRIOverride</t>
  </si>
  <si>
    <t>desWRIMF2Bed</t>
  </si>
  <si>
    <t>1.0.0</t>
  </si>
  <si>
    <t>Water Rating Index Calculator
ICC 700-2020 National Green Building Standard®</t>
  </si>
  <si>
    <r>
      <t xml:space="preserve">This workbook allows you to generate a water rating index (WRI) score for a newly constructed home or multifamily building, based on the ICC 700-2020 National Green Building Standard®. Please read the instructions below. </t>
    </r>
    <r>
      <rPr>
        <b/>
        <sz val="11"/>
        <color rgb="FFFF0000"/>
        <rFont val="Calibri"/>
        <family val="2"/>
        <scheme val="minor"/>
      </rPr>
      <t>Excel 2013 or 2016 is required.</t>
    </r>
  </si>
  <si>
    <t>This tool follows 2 distinct phases: (1) the Design phase; and (2) the Verification phase.
During the Design phase, a WRI Verifier establishes baseline water use and calculates a preliminary WRI score.
During the Verification phase, a WRI Verifier performs on-site inspection to confirm home details and calculates a final WRI score.</t>
  </si>
  <si>
    <t>Next, go to the WRI tab and select “Design” for Report Phase at the top.</t>
  </si>
  <si>
    <t>Complete all required and optional inputs as prompted.</t>
  </si>
  <si>
    <t>On the WRI tab, selected “Verification” for Report Phase.</t>
  </si>
  <si>
    <t>Replace previous inputs with verified values.</t>
  </si>
  <si>
    <t>Print and sign the page.</t>
  </si>
  <si>
    <t>Enter the final WRI score on the separate NGBS Green Scoring Tool used for the home’s green certification.</t>
  </si>
  <si>
    <t>ddphase</t>
  </si>
  <si>
    <t>Design</t>
  </si>
  <si>
    <t>Verification</t>
  </si>
  <si>
    <t>desWRICommonStructWaste</t>
  </si>
  <si>
    <t>dntWRICommonStructWaste</t>
  </si>
  <si>
    <t>desWRIUnitStructWaste</t>
  </si>
  <si>
    <t>dntWRIUnitStructWaste</t>
  </si>
  <si>
    <t>desWRIPhase</t>
  </si>
  <si>
    <t>CLICK TO PROCEED TO WRI &gt;&gt;</t>
  </si>
  <si>
    <t>Overview</t>
  </si>
  <si>
    <r>
      <t xml:space="preserve">Begin on the </t>
    </r>
    <r>
      <rPr>
        <b/>
        <sz val="11"/>
        <color theme="1"/>
        <rFont val="Calibri"/>
        <family val="2"/>
        <scheme val="minor"/>
      </rPr>
      <t>Overview</t>
    </r>
    <r>
      <rPr>
        <sz val="11"/>
        <color theme="1"/>
        <rFont val="Calibri"/>
        <family val="2"/>
        <scheme val="minor"/>
      </rPr>
      <t xml:space="preserve"> tab and complete all information.</t>
    </r>
  </si>
  <si>
    <t>Report Phase:</t>
  </si>
  <si>
    <t>startError</t>
  </si>
  <si>
    <t>Bathroom Sink:</t>
  </si>
  <si>
    <t>Other (Units):</t>
  </si>
  <si>
    <t>Other (Common):</t>
  </si>
  <si>
    <t>Dishwasher:</t>
  </si>
  <si>
    <t>Urinal:</t>
  </si>
  <si>
    <t>Pools/Spas:</t>
  </si>
  <si>
    <t>Showers:</t>
  </si>
  <si>
    <t>Bathtubs:</t>
  </si>
  <si>
    <t>UnitsOther1:</t>
  </si>
  <si>
    <t>UnitsOther2:</t>
  </si>
  <si>
    <t>UnitsOther3:</t>
  </si>
  <si>
    <t>UnitsOther4:</t>
  </si>
  <si>
    <t>UnitsOther5:</t>
  </si>
  <si>
    <t>UnitsOther6:</t>
  </si>
  <si>
    <t>UnitsOther7:</t>
  </si>
  <si>
    <t>CommonOther1:</t>
  </si>
  <si>
    <t>CommonOther2:</t>
  </si>
  <si>
    <t>CommonOther3:</t>
  </si>
  <si>
    <t>CommonOther4:</t>
  </si>
  <si>
    <t>CommonOther5:</t>
  </si>
  <si>
    <t>CommonOther6:</t>
  </si>
  <si>
    <t>CommonOther7:</t>
  </si>
  <si>
    <t>Usage:</t>
  </si>
  <si>
    <t>Structural:</t>
  </si>
  <si>
    <t>No water hook-up provided; all water use is from captured water:</t>
  </si>
  <si>
    <t>desWRIRainUrinals</t>
  </si>
  <si>
    <t>desWRIRainShowers</t>
  </si>
  <si>
    <t>desWRIRainBathtubs</t>
  </si>
  <si>
    <t>desWRIRainLavatory</t>
  </si>
  <si>
    <t>desWRIRainDishwasher</t>
  </si>
  <si>
    <t>desWRIRainPools</t>
  </si>
  <si>
    <t>desWRIRainOtherUnit1</t>
  </si>
  <si>
    <t>desWRIRainOtherUnit2</t>
  </si>
  <si>
    <t>desWRIRainOtherUnit3</t>
  </si>
  <si>
    <t>desWRIRainOtherUnit4</t>
  </si>
  <si>
    <t>desWRIRainOtherUnit5</t>
  </si>
  <si>
    <t>desWRIRainOtherUnit6</t>
  </si>
  <si>
    <t>desWRIRainOtherUnit7</t>
  </si>
  <si>
    <t>desWRIRainOtherCommon1</t>
  </si>
  <si>
    <t>desWRIRainOtherCommon2</t>
  </si>
  <si>
    <t>desWRIRainOtherCommon3</t>
  </si>
  <si>
    <t>desWRIRainOtherCommon4</t>
  </si>
  <si>
    <t>desWRIRainOtherCommon5</t>
  </si>
  <si>
    <t>desWRIRainOtherCommon6</t>
  </si>
  <si>
    <t>desWRIRainOtherCommon7</t>
  </si>
  <si>
    <t>desWRIGreyUrinal</t>
  </si>
  <si>
    <t>desWRINoHookups</t>
  </si>
  <si>
    <t>dntWRIRainUrinals</t>
  </si>
  <si>
    <t>dntWRIRainShowers</t>
  </si>
  <si>
    <t>dntWRIRainBathtubs</t>
  </si>
  <si>
    <t>dntWRIRainLavatory</t>
  </si>
  <si>
    <t>dntWRIRainDishwasher</t>
  </si>
  <si>
    <t>dntWRIRainPools</t>
  </si>
  <si>
    <t>dntWRIRainOtherUnit1</t>
  </si>
  <si>
    <t>dntWRIRainOtherUnit2</t>
  </si>
  <si>
    <t>dntWRIRainOtherUnit3</t>
  </si>
  <si>
    <t>dntWRIRainOtherUnit4</t>
  </si>
  <si>
    <t>dntWRIRainOtherUnit5</t>
  </si>
  <si>
    <t>dntWRIRainOtherUnit6</t>
  </si>
  <si>
    <t>dntWRIRainOtherUnit7</t>
  </si>
  <si>
    <t>dntWRIRainOtherCommon1</t>
  </si>
  <si>
    <t>dntWRIRainOtherCommon2</t>
  </si>
  <si>
    <t>dntWRIRainOtherCommon3</t>
  </si>
  <si>
    <t>dntWRIRainOtherCommon4</t>
  </si>
  <si>
    <t>dntWRIRainOtherCommon5</t>
  </si>
  <si>
    <t>dntWRIRainOtherCommon6</t>
  </si>
  <si>
    <t>dntWRIRainOtherCommon7</t>
  </si>
  <si>
    <t>dntWRIGreyUrinal</t>
  </si>
  <si>
    <t>dntWRINoHookups</t>
  </si>
  <si>
    <t>YES</t>
  </si>
  <si>
    <t>NO</t>
  </si>
  <si>
    <t>BRONZE</t>
  </si>
  <si>
    <t>SILVER</t>
  </si>
  <si>
    <t>GOLD</t>
  </si>
  <si>
    <t>EMERALD</t>
  </si>
  <si>
    <t>points:</t>
  </si>
  <si>
    <t>level:</t>
  </si>
  <si>
    <t>levels</t>
  </si>
  <si>
    <t>NONE</t>
  </si>
  <si>
    <t>1.0.1</t>
  </si>
  <si>
    <t>fixed address display</t>
  </si>
  <si>
    <t>changed clothes washer baseline gallons/use</t>
  </si>
  <si>
    <t>1.0.2</t>
  </si>
  <si>
    <t>any:</t>
  </si>
  <si>
    <t>Designed max capacity of water-using multifamily amenity areas:</t>
  </si>
  <si>
    <t>If no water-using amenities, enter zero.</t>
  </si>
  <si>
    <t>Initial Need:</t>
  </si>
  <si>
    <t>used</t>
  </si>
  <si>
    <t>Remaining Need:</t>
  </si>
  <si>
    <t>1.0.3</t>
  </si>
  <si>
    <t>corrected water need calculations for water capture and reuse, corrected structural waste water calculation, corrected factor applied to some nominal tank sizes</t>
  </si>
  <si>
    <t>1.0.4</t>
  </si>
  <si>
    <t>corrected mandatory logic</t>
  </si>
  <si>
    <t>corrected baseline structural waste water</t>
  </si>
  <si>
    <t>1.0.5</t>
  </si>
  <si>
    <t>"Effective Rainfall" factor added to calculations</t>
  </si>
  <si>
    <t>1.0.6</t>
  </si>
  <si>
    <t>1.0.7</t>
  </si>
  <si>
    <t>Verifier Comments</t>
  </si>
  <si>
    <t>missing rainfall conversion factor added to landscape water usage. Signature removed. Outdoor baseline now uses corrected ET, if entered</t>
  </si>
  <si>
    <t>Include the WRI tool (Excel file) within final submission to Home Innovation.</t>
  </si>
  <si>
    <t>Dominican Republic</t>
  </si>
  <si>
    <t>DR</t>
  </si>
  <si>
    <t>Azua</t>
  </si>
  <si>
    <t>Baoruco</t>
  </si>
  <si>
    <t>Barahona</t>
  </si>
  <si>
    <t>Dajabón</t>
  </si>
  <si>
    <t>Distrito Nacional</t>
  </si>
  <si>
    <t>Duarte</t>
  </si>
  <si>
    <t>Elías Piña</t>
  </si>
  <si>
    <t>El Seibo</t>
  </si>
  <si>
    <t>Espaillat</t>
  </si>
  <si>
    <t>Hato Mayor</t>
  </si>
  <si>
    <t>Hermanas Mirabal</t>
  </si>
  <si>
    <t>Independencia</t>
  </si>
  <si>
    <t>La Altagracia</t>
  </si>
  <si>
    <t>La Romana</t>
  </si>
  <si>
    <t>La Vega</t>
  </si>
  <si>
    <t>María Trinidad Sánchez</t>
  </si>
  <si>
    <t>Monseñor Nouel</t>
  </si>
  <si>
    <t>Monte Cristi</t>
  </si>
  <si>
    <t>Monte Plata</t>
  </si>
  <si>
    <t>Pedernales</t>
  </si>
  <si>
    <t>Peravia</t>
  </si>
  <si>
    <t>Puerto Plata</t>
  </si>
  <si>
    <t>Samaná</t>
  </si>
  <si>
    <t>Sánchez Ramírez</t>
  </si>
  <si>
    <t>San Cristóbal</t>
  </si>
  <si>
    <t>San José de Ocoa</t>
  </si>
  <si>
    <t>San Pedro de Macorís</t>
  </si>
  <si>
    <t>Santiago</t>
  </si>
  <si>
    <t>Santiago Rodríguez</t>
  </si>
  <si>
    <t>Santo Domingo</t>
  </si>
  <si>
    <t>Valverde</t>
  </si>
  <si>
    <t>1.0.8</t>
  </si>
  <si>
    <t>added Dominican Republic to location options</t>
  </si>
  <si>
    <t>dstProjectID</t>
  </si>
  <si>
    <t>1.0.9</t>
  </si>
  <si>
    <t>backend changes</t>
  </si>
  <si>
    <t>Bob</t>
  </si>
  <si>
    <t>123 Test</t>
  </si>
  <si>
    <t>Cowpens</t>
  </si>
  <si>
    <t>99999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</si>
</sst>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_(&quot;$&quot;* #,##0_);_(&quot;$&quot;* \(#,##0\);_(&quot;$&quot;* &quot;-&quot;_);_(@_)"/>
    <numFmt numFmtId="165" formatCode="_(* #,##0_);_(* \(#,##0\);_(* &quot;-&quot;_);_(@_)"/>
    <numFmt numFmtId="166" formatCode="_(&quot;$&quot;* #,##0.00_);_(&quot;$&quot;* \(#,##0.00\);_(&quot;$&quot;* &quot;-&quot;??_);_(@_)"/>
    <numFmt numFmtId="167" formatCode="_(* #,##0.00_);_(* \(#,##0.00\);_(* &quot;-&quot;??_);_(@_)"/>
    <numFmt numFmtId="168" formatCode="&quot;(&quot;#&quot;)&quot;"/>
    <numFmt numFmtId="169" formatCode="0&quot; square feet&quot;"/>
    <numFmt numFmtId="170" formatCode="0.0"/>
    <numFmt numFmtId="171" formatCode="0&quot; unit(s)&quot;"/>
    <numFmt numFmtId="172" formatCode="0&quot; bedroom(s)&quot;"/>
    <numFmt numFmtId="173" formatCode="0.00&quot; gal/use&quot;"/>
    <numFmt numFmtId="174" formatCode="0.00&quot; gal/min&quot;"/>
    <numFmt numFmtId="175" formatCode="0.00&quot; gallons&quot;"/>
    <numFmt numFmtId="176" formatCode="0.0&quot; feet&quot;"/>
    <numFmt numFmtId="177" formatCode="0&quot; gallons&quot;"/>
    <numFmt numFmtId="178" formatCode="0.0&quot; cubic feet&quot;"/>
  </numFmts>
  <fonts count="3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4"/>
      <color theme="1"/>
      <name val="Calibri"/>
      <family val="2"/>
      <scheme val="minor"/>
    </font>
    <font>
      <u/>
      <sz val="10"/>
      <color indexed="12"/>
      <name val="Calibri"/>
      <family val="2"/>
      <scheme val="minor"/>
    </font>
    <font>
      <sz val="14"/>
      <color theme="0"/>
      <name val="Calibri"/>
      <family val="2"/>
      <scheme val="minor"/>
    </font>
    <font>
      <u/>
      <sz val="11"/>
      <color theme="11"/>
      <name val="Calibri"/>
      <family val="2"/>
      <scheme val="minor"/>
    </font>
    <font>
      <b/>
      <sz val="11"/>
      <color rgb="FFFF0000"/>
      <name val="Calibri"/>
      <family val="2"/>
      <scheme val="minor"/>
    </font>
    <font>
      <sz val="9"/>
      <color theme="0"/>
      <name val="Calibri"/>
      <family val="2"/>
      <scheme val="minor"/>
    </font>
    <font>
      <sz val="11"/>
      <color rgb="FF37CBFF"/>
      <name val="Calibri"/>
      <family val="2"/>
      <scheme val="minor"/>
    </font>
    <font>
      <sz val="10"/>
      <name val="Calibri"/>
      <family val="2"/>
    </font>
    <font>
      <i/>
      <sz val="10"/>
      <color theme="1"/>
      <name val="Calibri"/>
      <family val="2"/>
      <scheme val="minor"/>
    </font>
    <font>
      <sz val="11"/>
      <name val="Calibri"/>
      <family val="2"/>
      <scheme val="minor"/>
    </font>
    <font>
      <u/>
      <sz val="10"/>
      <color theme="10"/>
      <name val="Calibri"/>
      <family val="2"/>
      <scheme val="minor"/>
    </font>
    <font>
      <i/>
      <sz val="8"/>
      <color theme="0" tint="-0.499984740745262"/>
      <name val="Calibri"/>
      <family val="2"/>
      <scheme val="minor"/>
    </font>
    <font>
      <i/>
      <sz val="11"/>
      <color theme="1"/>
      <name val="Calibri"/>
      <family val="2"/>
      <scheme val="minor"/>
    </font>
    <font>
      <b/>
      <u/>
      <sz val="11"/>
      <color theme="1"/>
      <name val="Calibri"/>
      <family val="2"/>
      <scheme val="minor"/>
    </font>
    <font>
      <u/>
      <sz val="11"/>
      <color theme="10"/>
      <name val="Calibri"/>
      <family val="2"/>
      <scheme val="minor"/>
    </font>
    <font>
      <b/>
      <sz val="18"/>
      <color theme="1"/>
      <name val="Calibri"/>
      <family val="2"/>
      <scheme val="minor"/>
    </font>
    <font>
      <sz val="8"/>
      <name val="Calibri"/>
      <family val="2"/>
      <scheme val="minor"/>
    </font>
    <font>
      <u/>
      <sz val="14"/>
      <color theme="10"/>
      <name val="Calibri"/>
      <family val="2"/>
      <scheme val="minor"/>
    </font>
    <font>
      <b/>
      <sz val="11"/>
      <color rgb="FFFFFFFF"/>
      <name val="Calibri"/>
      <family val="2"/>
      <scheme val="minor"/>
    </font>
    <font>
      <sz val="11"/>
      <color rgb="FFFFFFFF"/>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indexed="64"/>
      </patternFill>
    </fill>
    <fill>
      <patternFill patternType="solid">
        <fgColor rgb="FFFFFF99"/>
        <bgColor indexed="64"/>
      </patternFill>
    </fill>
    <fill>
      <patternFill patternType="solid">
        <fgColor rgb="FF37CBFF"/>
        <bgColor indexed="64"/>
      </patternFill>
    </fill>
    <fill>
      <patternFill patternType="darkDown">
        <fgColor theme="0"/>
        <bgColor rgb="FFFFFF00"/>
      </patternFill>
    </fill>
    <fill>
      <patternFill patternType="darkGrid">
        <bgColor rgb="FF37CBFF"/>
      </patternFill>
    </fill>
    <fill>
      <patternFill patternType="solid">
        <fgColor theme="0" tint="-0.14999847407452621"/>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rgb="FF002060"/>
      </left>
      <right style="thin">
        <color rgb="FF002060"/>
      </right>
      <top style="thin">
        <color rgb="FF002060"/>
      </top>
      <bottom style="thin">
        <color rgb="FF00206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rgb="FFFFC000"/>
      </left>
      <right style="thin">
        <color rgb="FFFFC000"/>
      </right>
      <top style="thin">
        <color rgb="FFFFC000"/>
      </top>
      <bottom style="thin">
        <color rgb="FFFFC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0"/>
      </left>
      <right style="thin">
        <color theme="0"/>
      </right>
      <top/>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bottom/>
      <diagonal/>
    </border>
    <border>
      <left/>
      <right/>
      <top/>
      <bottom style="double">
        <color indexed="64"/>
      </bottom>
      <diagonal/>
    </border>
  </borders>
  <cellStyleXfs count="68">
    <xf numFmtId="0" fontId="0" fillId="0" borderId="0"/>
    <xf numFmtId="167" fontId="1" fillId="0" borderId="0" applyFont="0" applyFill="0" applyBorder="0" applyAlignment="0" applyProtection="0"/>
    <xf numFmtId="165" fontId="1" fillId="0" borderId="0" applyFont="0" applyFill="0" applyBorder="0" applyAlignment="0" applyProtection="0"/>
    <xf numFmtId="166"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4" applyNumberFormat="0" applyAlignment="0" applyProtection="0"/>
    <xf numFmtId="0" fontId="10" fillId="7" borderId="5" applyNumberFormat="0" applyAlignment="0" applyProtection="0"/>
    <xf numFmtId="0" fontId="11" fillId="7" borderId="4" applyNumberFormat="0" applyAlignment="0" applyProtection="0"/>
    <xf numFmtId="0" fontId="12" fillId="0" borderId="6" applyNumberFormat="0" applyFill="0" applyAlignment="0" applyProtection="0"/>
    <xf numFmtId="0" fontId="13" fillId="8" borderId="7" applyNumberFormat="0" applyAlignment="0" applyProtection="0"/>
    <xf numFmtId="0" fontId="14" fillId="0" borderId="0" applyNumberFormat="0" applyFill="0" applyBorder="0" applyAlignment="0" applyProtection="0"/>
    <xf numFmtId="0" fontId="1" fillId="9"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7" fillId="33" borderId="0" applyNumberFormat="0" applyBorder="0" applyAlignment="0" applyProtection="0"/>
    <xf numFmtId="0" fontId="1" fillId="38" borderId="10" applyNumberFormat="0" applyFont="0" applyAlignment="0">
      <protection locked="0"/>
    </xf>
    <xf numFmtId="0" fontId="1" fillId="39" borderId="10" applyNumberFormat="0" applyFont="0" applyAlignment="0">
      <protection locked="0"/>
    </xf>
    <xf numFmtId="0" fontId="20" fillId="0" borderId="0" applyNumberFormat="0" applyFill="0" applyBorder="0" applyAlignment="0" applyProtection="0"/>
    <xf numFmtId="0" fontId="21" fillId="34" borderId="0" applyNumberFormat="0" applyBorder="0" applyAlignment="0"/>
    <xf numFmtId="0" fontId="1" fillId="35" borderId="10" applyNumberFormat="0" applyFont="0" applyAlignment="0">
      <alignment horizontal="center" vertical="center"/>
    </xf>
    <xf numFmtId="0" fontId="1" fillId="36" borderId="10" applyNumberFormat="0" applyFont="0" applyAlignment="0"/>
    <xf numFmtId="0" fontId="1" fillId="37" borderId="10" applyNumberFormat="0" applyFont="0" applyAlignment="0">
      <protection locked="0"/>
    </xf>
    <xf numFmtId="0" fontId="1" fillId="37" borderId="10" applyFont="0">
      <alignment horizontal="left" vertical="top" wrapText="1"/>
      <protection locked="0"/>
    </xf>
    <xf numFmtId="0" fontId="20" fillId="0" borderId="0" applyNumberFormat="0" applyFill="0" applyBorder="0" applyAlignment="0" applyProtection="0"/>
    <xf numFmtId="0" fontId="22" fillId="0" borderId="0" applyNumberFormat="0" applyFill="0" applyBorder="0" applyAlignment="0" applyProtection="0"/>
    <xf numFmtId="0" fontId="29"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13" fillId="0" borderId="0" applyNumberFormat="0" applyBorder="0" applyAlignment="0" applyProtection="0">
      <alignment horizontal="left"/>
    </xf>
    <xf numFmtId="0" fontId="22" fillId="0" borderId="0" applyNumberFormat="0" applyFill="0" applyBorder="0" applyAlignment="0" applyProtection="0"/>
    <xf numFmtId="0" fontId="1" fillId="0" borderId="0" applyFont="0" applyFill="0" applyBorder="0">
      <alignment horizontal="center" vertical="center"/>
    </xf>
    <xf numFmtId="0" fontId="24" fillId="34" borderId="18">
      <alignment vertical="center" wrapText="1"/>
    </xf>
    <xf numFmtId="0" fontId="1" fillId="35" borderId="10" applyFont="0" applyAlignment="0">
      <alignment horizontal="center" vertical="center"/>
    </xf>
    <xf numFmtId="168" fontId="26" fillId="40" borderId="14">
      <alignment horizontal="left" vertical="top" wrapText="1"/>
    </xf>
    <xf numFmtId="0" fontId="1" fillId="37" borderId="10" applyFont="0">
      <alignment horizontal="left" vertical="top" wrapText="1"/>
    </xf>
    <xf numFmtId="0" fontId="33" fillId="0" borderId="0" applyNumberFormat="0" applyFill="0" applyBorder="0" applyAlignment="0" applyProtection="0"/>
  </cellStyleXfs>
  <cellXfs count="272">
    <xf numFmtId="0" fontId="0" fillId="0" borderId="0" xfId="0"/>
    <xf numFmtId="0" fontId="0" fillId="2" borderId="0" xfId="0" applyFill="1"/>
    <xf numFmtId="0" fontId="0" fillId="0" borderId="0" xfId="0" applyAlignment="1">
      <alignment horizontal="left"/>
    </xf>
    <xf numFmtId="0" fontId="0" fillId="0" borderId="0" xfId="0" applyBorder="1" applyAlignment="1">
      <alignment horizontal="left" vertical="top"/>
    </xf>
    <xf numFmtId="0" fontId="18" fillId="0" borderId="0" xfId="0" applyFont="1"/>
    <xf numFmtId="0" fontId="0" fillId="2" borderId="0" xfId="0" applyFill="1" applyAlignment="1">
      <alignment horizontal="left"/>
    </xf>
    <xf numFmtId="0" fontId="0" fillId="39" borderId="10" xfId="48" applyFont="1" applyAlignment="1">
      <alignment horizontal="left"/>
      <protection locked="0"/>
    </xf>
    <xf numFmtId="0" fontId="0" fillId="0" borderId="0" xfId="0"/>
    <xf numFmtId="0" fontId="21" fillId="34" borderId="0" xfId="50" applyAlignment="1"/>
    <xf numFmtId="0" fontId="0" fillId="0" borderId="0" xfId="0"/>
    <xf numFmtId="0" fontId="0" fillId="0" borderId="0" xfId="0"/>
    <xf numFmtId="49" fontId="0" fillId="0" borderId="0" xfId="0" applyNumberFormat="1"/>
    <xf numFmtId="0" fontId="25" fillId="39" borderId="10" xfId="48" applyFont="1">
      <protection locked="0"/>
    </xf>
    <xf numFmtId="0" fontId="0" fillId="0" borderId="0" xfId="0" applyAlignment="1">
      <alignment horizontal="left"/>
    </xf>
    <xf numFmtId="0" fontId="0" fillId="0" borderId="0" xfId="0"/>
    <xf numFmtId="0" fontId="0" fillId="0" borderId="0" xfId="0"/>
    <xf numFmtId="0" fontId="0" fillId="0" borderId="0" xfId="0" applyBorder="1"/>
    <xf numFmtId="0" fontId="0" fillId="0" borderId="27" xfId="0" applyBorder="1"/>
    <xf numFmtId="0" fontId="0" fillId="0" borderId="24" xfId="0" applyBorder="1"/>
    <xf numFmtId="0" fontId="0" fillId="0" borderId="21" xfId="0" applyBorder="1"/>
    <xf numFmtId="0" fontId="0" fillId="0" borderId="0" xfId="0" applyNumberFormat="1"/>
    <xf numFmtId="0" fontId="0" fillId="0" borderId="0" xfId="0"/>
    <xf numFmtId="49" fontId="0" fillId="39" borderId="10" xfId="48" applyNumberFormat="1" applyFont="1" applyAlignment="1">
      <alignment horizontal="left"/>
      <protection locked="0"/>
    </xf>
    <xf numFmtId="0" fontId="0" fillId="38" borderId="10" xfId="47" applyFont="1" applyAlignment="1">
      <alignment horizontal="left"/>
      <protection locked="0"/>
    </xf>
    <xf numFmtId="0" fontId="16" fillId="0" borderId="23" xfId="0" applyFont="1" applyBorder="1" applyAlignment="1">
      <alignment horizontal="right" vertical="center"/>
    </xf>
    <xf numFmtId="0" fontId="16" fillId="0" borderId="12" xfId="0" applyFont="1" applyBorder="1" applyAlignment="1">
      <alignment horizontal="right" vertical="center"/>
    </xf>
    <xf numFmtId="0" fontId="0" fillId="0" borderId="0" xfId="0" applyFill="1"/>
    <xf numFmtId="2" fontId="28" fillId="39" borderId="10" xfId="48" applyNumberFormat="1" applyFont="1" applyBorder="1">
      <protection locked="0"/>
    </xf>
    <xf numFmtId="0" fontId="0" fillId="2" borderId="0" xfId="0" applyFill="1" applyAlignment="1">
      <alignment horizontal="right"/>
    </xf>
    <xf numFmtId="170" fontId="28" fillId="39" borderId="10" xfId="48" applyNumberFormat="1" applyFont="1" applyBorder="1">
      <protection locked="0"/>
    </xf>
    <xf numFmtId="0" fontId="16" fillId="0" borderId="10" xfId="0" applyFont="1" applyBorder="1"/>
    <xf numFmtId="0" fontId="16" fillId="0" borderId="0" xfId="0" applyFont="1" applyFill="1" applyBorder="1" applyAlignment="1">
      <alignment horizontal="right"/>
    </xf>
    <xf numFmtId="0" fontId="0" fillId="0" borderId="0" xfId="0" applyFill="1" applyBorder="1" applyAlignment="1"/>
    <xf numFmtId="0" fontId="16" fillId="0" borderId="0" xfId="0" applyFont="1" applyAlignment="1">
      <alignment horizontal="center"/>
    </xf>
    <xf numFmtId="0" fontId="0" fillId="39" borderId="10" xfId="48" applyFont="1" applyProtection="1"/>
    <xf numFmtId="0" fontId="0" fillId="38" borderId="10" xfId="47" applyFont="1" applyProtection="1"/>
    <xf numFmtId="0" fontId="0" fillId="35" borderId="10" xfId="64" applyFont="1" applyAlignment="1" applyProtection="1"/>
    <xf numFmtId="0" fontId="0" fillId="36" borderId="11" xfId="0" applyFill="1" applyBorder="1" applyProtection="1"/>
    <xf numFmtId="0" fontId="0" fillId="37" borderId="10" xfId="54" applyFont="1" applyProtection="1">
      <alignment horizontal="left" vertical="top" wrapText="1"/>
    </xf>
    <xf numFmtId="0" fontId="0" fillId="41" borderId="10" xfId="48" applyFont="1" applyFill="1" applyProtection="1"/>
    <xf numFmtId="0" fontId="0" fillId="0" borderId="0" xfId="0"/>
    <xf numFmtId="0" fontId="16" fillId="0" borderId="0" xfId="0" applyFont="1" applyAlignment="1">
      <alignment horizontal="right"/>
    </xf>
    <xf numFmtId="0" fontId="0" fillId="0" borderId="0" xfId="0" applyBorder="1" applyAlignment="1">
      <alignment horizontal="right"/>
    </xf>
    <xf numFmtId="0" fontId="0" fillId="0" borderId="0" xfId="0" applyAlignment="1">
      <alignment horizontal="left" vertical="top" wrapText="1"/>
    </xf>
    <xf numFmtId="0" fontId="21" fillId="34" borderId="0" xfId="50" applyAlignment="1"/>
    <xf numFmtId="0" fontId="0" fillId="0" borderId="0" xfId="0"/>
    <xf numFmtId="49" fontId="21" fillId="34" borderId="0" xfId="50" applyNumberFormat="1" applyAlignment="1">
      <alignment horizontal="left"/>
    </xf>
    <xf numFmtId="0" fontId="0" fillId="0" borderId="0" xfId="0"/>
    <xf numFmtId="49" fontId="0" fillId="0" borderId="0" xfId="0" applyNumberFormat="1" applyAlignment="1">
      <alignment horizontal="right"/>
    </xf>
    <xf numFmtId="14" fontId="0" fillId="0" borderId="0" xfId="0" applyNumberFormat="1"/>
    <xf numFmtId="0" fontId="0" fillId="0" borderId="0" xfId="0" applyAlignment="1">
      <alignment horizontal="left"/>
    </xf>
    <xf numFmtId="0" fontId="0" fillId="0" borderId="0" xfId="0"/>
    <xf numFmtId="0" fontId="0" fillId="0" borderId="0" xfId="0" applyFont="1" applyAlignment="1">
      <alignment horizontal="left" vertical="top" wrapText="1"/>
    </xf>
    <xf numFmtId="0" fontId="0" fillId="0" borderId="0" xfId="0"/>
    <xf numFmtId="0" fontId="0" fillId="0" borderId="0" xfId="0"/>
    <xf numFmtId="0" fontId="0" fillId="0" borderId="0" xfId="0" applyAlignment="1">
      <alignment horizontal="center"/>
    </xf>
    <xf numFmtId="0" fontId="0" fillId="0" borderId="0" xfId="0" applyAlignment="1">
      <alignment horizontal="right"/>
    </xf>
    <xf numFmtId="0" fontId="0" fillId="0" borderId="0" xfId="0" applyAlignment="1">
      <alignment horizontal="center"/>
    </xf>
    <xf numFmtId="0" fontId="0" fillId="0" borderId="0" xfId="0" applyAlignment="1">
      <alignment horizontal="right"/>
    </xf>
    <xf numFmtId="0" fontId="0" fillId="0" borderId="0" xfId="0"/>
    <xf numFmtId="0" fontId="0" fillId="0" borderId="0" xfId="0" applyAlignment="1">
      <alignment horizontal="center"/>
    </xf>
    <xf numFmtId="0" fontId="0" fillId="0" borderId="0" xfId="0" applyAlignment="1">
      <alignment horizontal="left"/>
    </xf>
    <xf numFmtId="0" fontId="13" fillId="0" borderId="0" xfId="60" applyAlignment="1">
      <alignment horizontal="right"/>
    </xf>
    <xf numFmtId="0" fontId="16" fillId="0" borderId="0" xfId="0" applyFont="1" applyAlignment="1">
      <alignment horizontal="right"/>
    </xf>
    <xf numFmtId="0" fontId="0" fillId="0" borderId="0" xfId="0" applyAlignment="1">
      <alignment horizontal="right"/>
    </xf>
    <xf numFmtId="0" fontId="0" fillId="0" borderId="0" xfId="0"/>
    <xf numFmtId="0" fontId="0" fillId="0" borderId="0" xfId="0" applyAlignment="1">
      <alignment horizontal="right"/>
    </xf>
    <xf numFmtId="0" fontId="0" fillId="0" borderId="0" xfId="0"/>
    <xf numFmtId="3" fontId="0" fillId="0" borderId="0" xfId="0" applyNumberFormat="1"/>
    <xf numFmtId="0" fontId="31" fillId="0" borderId="0" xfId="0" applyFont="1" applyAlignment="1">
      <alignment horizontal="right"/>
    </xf>
    <xf numFmtId="172" fontId="28" fillId="39" borderId="10" xfId="48" applyNumberFormat="1" applyFont="1" applyBorder="1">
      <protection locked="0"/>
    </xf>
    <xf numFmtId="171" fontId="28" fillId="39" borderId="10" xfId="48" applyNumberFormat="1" applyFont="1" applyBorder="1">
      <protection locked="0"/>
    </xf>
    <xf numFmtId="0" fontId="0" fillId="0" borderId="0" xfId="0" applyFill="1" applyAlignment="1">
      <alignment horizontal="right"/>
    </xf>
    <xf numFmtId="3" fontId="0" fillId="0" borderId="0" xfId="0" applyNumberFormat="1" applyFill="1"/>
    <xf numFmtId="0" fontId="0" fillId="0" borderId="27" xfId="0" applyBorder="1" applyAlignment="1">
      <alignment horizontal="right"/>
    </xf>
    <xf numFmtId="0" fontId="16" fillId="0" borderId="24" xfId="0" applyFont="1" applyBorder="1" applyAlignment="1">
      <alignment horizontal="right"/>
    </xf>
    <xf numFmtId="3" fontId="0" fillId="0" borderId="0" xfId="0" applyNumberFormat="1" applyBorder="1"/>
    <xf numFmtId="173" fontId="28" fillId="39" borderId="10" xfId="48" applyNumberFormat="1" applyFont="1" applyBorder="1">
      <protection locked="0"/>
    </xf>
    <xf numFmtId="174" fontId="28" fillId="39" borderId="10" xfId="48" applyNumberFormat="1" applyFont="1" applyBorder="1">
      <protection locked="0"/>
    </xf>
    <xf numFmtId="175" fontId="28" fillId="39" borderId="10" xfId="48" applyNumberFormat="1" applyFont="1" applyBorder="1">
      <protection locked="0"/>
    </xf>
    <xf numFmtId="3" fontId="0" fillId="0" borderId="21" xfId="0" applyNumberFormat="1" applyBorder="1"/>
    <xf numFmtId="0" fontId="0" fillId="0" borderId="21" xfId="0" applyBorder="1" applyAlignment="1">
      <alignment horizontal="right"/>
    </xf>
    <xf numFmtId="175" fontId="28" fillId="39" borderId="15" xfId="48" applyNumberFormat="1" applyFont="1" applyBorder="1">
      <protection locked="0"/>
    </xf>
    <xf numFmtId="0" fontId="0" fillId="0" borderId="21" xfId="0" applyNumberFormat="1" applyBorder="1" applyAlignment="1">
      <alignment horizontal="right"/>
    </xf>
    <xf numFmtId="169" fontId="28" fillId="39" borderId="10" xfId="48" applyNumberFormat="1" applyFont="1" applyBorder="1">
      <protection locked="0"/>
    </xf>
    <xf numFmtId="176" fontId="28" fillId="39" borderId="10" xfId="48" applyNumberFormat="1" applyFont="1" applyBorder="1">
      <protection locked="0"/>
    </xf>
    <xf numFmtId="0" fontId="0" fillId="0" borderId="0" xfId="0" applyAlignment="1">
      <alignment horizontal="center"/>
    </xf>
    <xf numFmtId="0" fontId="0" fillId="0" borderId="0" xfId="0" applyAlignment="1">
      <alignment horizontal="right"/>
    </xf>
    <xf numFmtId="0" fontId="0" fillId="0" borderId="0" xfId="0"/>
    <xf numFmtId="0" fontId="0" fillId="0" borderId="0" xfId="0" applyAlignment="1">
      <alignment horizontal="center"/>
    </xf>
    <xf numFmtId="0" fontId="0" fillId="0" borderId="0" xfId="0" applyAlignment="1">
      <alignment horizontal="right"/>
    </xf>
    <xf numFmtId="0" fontId="16" fillId="0" borderId="0" xfId="0" applyFont="1"/>
    <xf numFmtId="0" fontId="0" fillId="0" borderId="0" xfId="0"/>
    <xf numFmtId="3" fontId="28" fillId="39" borderId="10" xfId="48" applyNumberFormat="1" applyFont="1" applyBorder="1">
      <protection locked="0"/>
    </xf>
    <xf numFmtId="0" fontId="0" fillId="0" borderId="0" xfId="0" applyAlignment="1">
      <alignment horizontal="left"/>
    </xf>
    <xf numFmtId="0" fontId="16" fillId="0" borderId="0" xfId="0" applyFont="1"/>
    <xf numFmtId="0" fontId="0" fillId="0" borderId="0" xfId="0" applyAlignment="1">
      <alignment horizontal="right"/>
    </xf>
    <xf numFmtId="0" fontId="0" fillId="0" borderId="0" xfId="0"/>
    <xf numFmtId="0" fontId="0" fillId="0" borderId="10" xfId="0" applyBorder="1"/>
    <xf numFmtId="3" fontId="0" fillId="0" borderId="10" xfId="0" applyNumberFormat="1" applyBorder="1"/>
    <xf numFmtId="0" fontId="16" fillId="0" borderId="0" xfId="0" applyFont="1" applyAlignment="1">
      <alignment horizontal="left"/>
    </xf>
    <xf numFmtId="0" fontId="0" fillId="0" borderId="24" xfId="0" applyBorder="1" applyAlignment="1">
      <alignment horizontal="right"/>
    </xf>
    <xf numFmtId="0" fontId="0" fillId="0" borderId="10" xfId="0" applyBorder="1" applyAlignment="1">
      <alignment horizontal="right"/>
    </xf>
    <xf numFmtId="0" fontId="0" fillId="0" borderId="10" xfId="0" applyBorder="1" applyAlignment="1">
      <alignment horizontal="center"/>
    </xf>
    <xf numFmtId="49" fontId="0" fillId="0" borderId="26" xfId="0" applyNumberFormat="1" applyBorder="1" applyAlignment="1">
      <alignment horizontal="right" vertical="center"/>
    </xf>
    <xf numFmtId="169" fontId="28" fillId="39" borderId="10" xfId="48" applyNumberFormat="1" applyFont="1" applyBorder="1" applyAlignment="1">
      <alignment horizontal="right"/>
      <protection locked="0"/>
    </xf>
    <xf numFmtId="0" fontId="0" fillId="0" borderId="0" xfId="0" applyNumberFormat="1" applyAlignment="1">
      <alignment horizontal="right"/>
    </xf>
    <xf numFmtId="0" fontId="0" fillId="0" borderId="10" xfId="0" applyNumberFormat="1" applyBorder="1" applyAlignment="1">
      <alignment horizontal="right"/>
    </xf>
    <xf numFmtId="0" fontId="0" fillId="42" borderId="10" xfId="0" applyFill="1" applyBorder="1"/>
    <xf numFmtId="177" fontId="28" fillId="39" borderId="10" xfId="48" applyNumberFormat="1" applyFont="1" applyBorder="1">
      <protection locked="0"/>
    </xf>
    <xf numFmtId="2" fontId="28" fillId="39" borderId="10" xfId="48" applyNumberFormat="1" applyFont="1" applyBorder="1" applyAlignment="1">
      <alignment horizontal="right"/>
      <protection locked="0"/>
    </xf>
    <xf numFmtId="0" fontId="16" fillId="0" borderId="21" xfId="0" applyFont="1" applyBorder="1"/>
    <xf numFmtId="178" fontId="28" fillId="39" borderId="10" xfId="48" applyNumberFormat="1" applyFont="1" applyBorder="1">
      <protection locked="0"/>
    </xf>
    <xf numFmtId="0" fontId="0" fillId="0" borderId="0" xfId="0" applyAlignment="1">
      <alignment horizontal="right"/>
    </xf>
    <xf numFmtId="0" fontId="0" fillId="0" borderId="0" xfId="0" applyAlignment="1">
      <alignment horizontal="center"/>
    </xf>
    <xf numFmtId="0" fontId="0" fillId="0" borderId="0" xfId="0" applyAlignment="1">
      <alignment horizontal="left"/>
    </xf>
    <xf numFmtId="0" fontId="16" fillId="0" borderId="0" xfId="0" applyFont="1" applyAlignment="1">
      <alignment horizontal="right"/>
    </xf>
    <xf numFmtId="0" fontId="16" fillId="0" borderId="0" xfId="0" applyFont="1"/>
    <xf numFmtId="0" fontId="0" fillId="0" borderId="0" xfId="0" applyAlignment="1">
      <alignment horizontal="right"/>
    </xf>
    <xf numFmtId="0" fontId="0" fillId="0" borderId="0" xfId="0"/>
    <xf numFmtId="0" fontId="0" fillId="37" borderId="10" xfId="54" applyFont="1">
      <alignment horizontal="left" vertical="top" wrapText="1"/>
      <protection locked="0"/>
    </xf>
    <xf numFmtId="0" fontId="0" fillId="39" borderId="10" xfId="48" applyFont="1">
      <protection locked="0"/>
    </xf>
    <xf numFmtId="0" fontId="0" fillId="0" borderId="10" xfId="0" applyBorder="1" applyAlignment="1">
      <alignment horizontal="center" wrapText="1"/>
    </xf>
    <xf numFmtId="0" fontId="0" fillId="0" borderId="10" xfId="0" applyBorder="1" applyAlignment="1">
      <alignment horizontal="center"/>
    </xf>
    <xf numFmtId="0" fontId="0" fillId="0" borderId="0" xfId="0" applyAlignment="1">
      <alignment horizontal="right"/>
    </xf>
    <xf numFmtId="0" fontId="0" fillId="0" borderId="0" xfId="0"/>
    <xf numFmtId="0" fontId="0" fillId="37" borderId="10" xfId="54" applyFont="1">
      <alignment horizontal="left" vertical="top" wrapText="1"/>
      <protection locked="0"/>
    </xf>
    <xf numFmtId="0" fontId="16" fillId="0" borderId="0" xfId="0" applyFont="1" applyFill="1" applyAlignment="1">
      <alignment horizontal="right"/>
    </xf>
    <xf numFmtId="0" fontId="0" fillId="0" borderId="0" xfId="0" applyAlignment="1">
      <alignment horizontal="center"/>
    </xf>
    <xf numFmtId="0" fontId="0" fillId="0" borderId="0" xfId="0" applyAlignment="1">
      <alignment horizontal="left"/>
    </xf>
    <xf numFmtId="0" fontId="16" fillId="0" borderId="0" xfId="0" applyFont="1"/>
    <xf numFmtId="0" fontId="0" fillId="0" borderId="0" xfId="0" applyAlignment="1">
      <alignment horizontal="right"/>
    </xf>
    <xf numFmtId="0" fontId="0" fillId="0" borderId="0" xfId="0"/>
    <xf numFmtId="0" fontId="30" fillId="0" borderId="0" xfId="0" applyFont="1" applyAlignment="1">
      <alignment horizontal="left" vertical="center"/>
    </xf>
    <xf numFmtId="0" fontId="0" fillId="39" borderId="10" xfId="48" applyFont="1">
      <protection locked="0"/>
    </xf>
    <xf numFmtId="0" fontId="0" fillId="39" borderId="10" xfId="48" applyFont="1">
      <protection locked="0"/>
    </xf>
    <xf numFmtId="0" fontId="16" fillId="0" borderId="0" xfId="0" applyFont="1" applyAlignment="1">
      <alignment horizontal="right"/>
    </xf>
    <xf numFmtId="0" fontId="0" fillId="0" borderId="0" xfId="0" applyAlignment="1">
      <alignment horizontal="right"/>
    </xf>
    <xf numFmtId="0" fontId="0" fillId="39" borderId="10" xfId="48" applyFont="1" applyAlignment="1">
      <alignment horizontal="right"/>
      <protection locked="0"/>
    </xf>
    <xf numFmtId="0" fontId="19" fillId="0" borderId="0" xfId="0" applyFont="1" applyAlignment="1">
      <alignment horizontal="right" vertical="center"/>
    </xf>
    <xf numFmtId="0" fontId="0" fillId="0" borderId="0" xfId="0" applyAlignment="1">
      <alignment horizontal="right"/>
    </xf>
    <xf numFmtId="0" fontId="0" fillId="0" borderId="0" xfId="0" applyAlignment="1">
      <alignment horizontal="right"/>
    </xf>
    <xf numFmtId="0" fontId="0" fillId="0" borderId="0" xfId="0"/>
    <xf numFmtId="0" fontId="0" fillId="0" borderId="0" xfId="0" applyAlignment="1">
      <alignment horizontal="right"/>
    </xf>
    <xf numFmtId="0" fontId="0" fillId="0" borderId="0" xfId="0"/>
    <xf numFmtId="176" fontId="28" fillId="39" borderId="15" xfId="48" applyNumberFormat="1" applyFont="1" applyBorder="1">
      <protection locked="0"/>
    </xf>
    <xf numFmtId="0" fontId="16" fillId="0" borderId="0" xfId="0" applyFont="1" applyAlignment="1">
      <alignment horizontal="right"/>
    </xf>
    <xf numFmtId="0" fontId="0" fillId="0" borderId="0" xfId="0" applyAlignment="1">
      <alignment horizontal="right"/>
    </xf>
    <xf numFmtId="0" fontId="0" fillId="0" borderId="0" xfId="0"/>
    <xf numFmtId="0" fontId="0" fillId="0" borderId="0" xfId="0" applyBorder="1" applyAlignment="1">
      <alignment horizontal="center" vertical="center" wrapText="1"/>
    </xf>
    <xf numFmtId="3" fontId="0" fillId="0" borderId="10" xfId="0" applyNumberFormat="1" applyBorder="1"/>
    <xf numFmtId="0" fontId="0" fillId="0" borderId="0" xfId="0" applyAlignment="1">
      <alignment horizontal="right"/>
    </xf>
    <xf numFmtId="0" fontId="0" fillId="37" borderId="10" xfId="54" applyFont="1">
      <alignment horizontal="left" vertical="top" wrapText="1"/>
      <protection locked="0"/>
    </xf>
    <xf numFmtId="0" fontId="0" fillId="0" borderId="0" xfId="0" applyNumberFormat="1" applyAlignment="1">
      <alignment horizontal="center"/>
    </xf>
    <xf numFmtId="0" fontId="0" fillId="0" borderId="10" xfId="0" applyBorder="1" applyAlignment="1">
      <alignment horizontal="left" vertical="center"/>
    </xf>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0" fillId="0" borderId="0" xfId="0"/>
    <xf numFmtId="0" fontId="0" fillId="37" borderId="10" xfId="54" applyFont="1">
      <alignment horizontal="left" vertical="top" wrapText="1"/>
      <protection locked="0"/>
    </xf>
    <xf numFmtId="0" fontId="0" fillId="39" borderId="10" xfId="48" applyFont="1">
      <protection locked="0"/>
    </xf>
    <xf numFmtId="0" fontId="0" fillId="0" borderId="0" xfId="0" applyFont="1"/>
    <xf numFmtId="0" fontId="13" fillId="0" borderId="0" xfId="60" applyBorder="1" applyAlignment="1"/>
    <xf numFmtId="0" fontId="13" fillId="0" borderId="0" xfId="60" applyBorder="1" applyAlignment="1">
      <alignment horizontal="right"/>
    </xf>
    <xf numFmtId="0" fontId="0" fillId="0" borderId="0" xfId="0"/>
    <xf numFmtId="0" fontId="0" fillId="0" borderId="0" xfId="0" applyAlignment="1">
      <alignment horizontal="right"/>
    </xf>
    <xf numFmtId="0" fontId="0" fillId="37" borderId="10" xfId="54" applyFont="1">
      <alignment horizontal="left" vertical="top" wrapText="1"/>
      <protection locked="0"/>
    </xf>
    <xf numFmtId="0" fontId="0" fillId="0" borderId="0" xfId="0" applyAlignment="1">
      <alignment horizontal="right"/>
    </xf>
    <xf numFmtId="0" fontId="0" fillId="0" borderId="0" xfId="0"/>
    <xf numFmtId="0" fontId="0" fillId="37" borderId="10" xfId="54" applyFont="1">
      <alignment horizontal="left" vertical="top" wrapText="1"/>
      <protection locked="0"/>
    </xf>
    <xf numFmtId="0" fontId="0" fillId="0" borderId="0" xfId="0" applyAlignment="1">
      <alignment horizontal="right"/>
    </xf>
    <xf numFmtId="0" fontId="0" fillId="0" borderId="0" xfId="0"/>
    <xf numFmtId="0" fontId="0" fillId="37" borderId="10" xfId="54" applyFont="1">
      <alignment horizontal="left" vertical="top" wrapText="1"/>
      <protection locked="0"/>
    </xf>
    <xf numFmtId="3" fontId="0" fillId="2" borderId="0" xfId="0" applyNumberFormat="1"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Alignment="1">
      <alignment horizontal="right"/>
    </xf>
    <xf numFmtId="0" fontId="16" fillId="0" borderId="0" xfId="0" applyFont="1" applyAlignment="1">
      <alignment horizontal="right"/>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7" fillId="0" borderId="0" xfId="60" applyFont="1" applyBorder="1" applyAlignment="1"/>
    <xf numFmtId="0" fontId="37" fillId="0" borderId="0" xfId="60" applyFont="1" applyBorder="1" applyAlignment="1">
      <alignment horizontal="left"/>
    </xf>
    <xf numFmtId="0" fontId="37" fillId="0" borderId="10" xfId="60" applyFont="1" applyBorder="1" applyAlignment="1"/>
    <xf numFmtId="0" fontId="38" fillId="0" borderId="0" xfId="0" applyFont="1"/>
    <xf numFmtId="0" fontId="0" fillId="0" borderId="0" xfId="0" applyFont="1" applyAlignment="1">
      <alignment horizontal="left" vertical="top" wrapText="1"/>
    </xf>
    <xf numFmtId="0" fontId="0" fillId="0" borderId="10" xfId="0" applyBorder="1" applyAlignment="1">
      <alignment horizontal="center" vertical="center"/>
    </xf>
    <xf numFmtId="0" fontId="19" fillId="0" borderId="10" xfId="0" applyFont="1" applyBorder="1" applyAlignment="1">
      <alignment horizontal="center" vertical="center" wrapText="1"/>
    </xf>
    <xf numFmtId="0" fontId="27" fillId="0" borderId="10" xfId="0" applyFont="1" applyBorder="1" applyAlignment="1">
      <alignment horizontal="center" vertical="top" wrapText="1"/>
    </xf>
    <xf numFmtId="0" fontId="0" fillId="0" borderId="0" xfId="0" applyAlignment="1">
      <alignment horizontal="center"/>
    </xf>
    <xf numFmtId="0" fontId="21" fillId="34" borderId="0" xfId="50" applyAlignment="1">
      <alignment horizontal="right"/>
    </xf>
    <xf numFmtId="14" fontId="21" fillId="34" borderId="21" xfId="50" applyNumberFormat="1" applyBorder="1" applyAlignment="1">
      <alignment horizontal="left"/>
    </xf>
    <xf numFmtId="0" fontId="0" fillId="0" borderId="0" xfId="0" applyAlignment="1">
      <alignment horizontal="left" vertical="top" wrapText="1"/>
    </xf>
    <xf numFmtId="0" fontId="0" fillId="0" borderId="0" xfId="0" applyAlignment="1">
      <alignment horizontal="left"/>
    </xf>
    <xf numFmtId="0" fontId="36" fillId="34" borderId="0" xfId="57" applyFont="1" applyFill="1" applyAlignment="1" applyProtection="1">
      <protection locked="0"/>
    </xf>
    <xf numFmtId="0" fontId="21" fillId="34" borderId="0" xfId="50" applyAlignment="1"/>
    <xf numFmtId="0" fontId="23" fillId="0" borderId="0" xfId="0" applyFont="1"/>
    <xf numFmtId="0" fontId="0" fillId="0" borderId="0" xfId="0" applyAlignment="1">
      <alignment wrapText="1"/>
    </xf>
    <xf numFmtId="0" fontId="32" fillId="0" borderId="0" xfId="0" applyFont="1" applyAlignment="1">
      <alignment horizontal="left" vertical="top" wrapText="1"/>
    </xf>
    <xf numFmtId="0" fontId="0" fillId="38" borderId="10" xfId="47" applyFont="1">
      <protection locked="0"/>
    </xf>
    <xf numFmtId="0" fontId="0" fillId="39" borderId="10" xfId="48" applyFont="1" applyBorder="1" applyAlignment="1">
      <alignment horizontal="left"/>
      <protection locked="0"/>
    </xf>
    <xf numFmtId="0" fontId="0" fillId="38" borderId="12" xfId="47" applyFont="1" applyBorder="1" applyAlignment="1">
      <alignment horizontal="left"/>
      <protection locked="0"/>
    </xf>
    <xf numFmtId="0" fontId="0" fillId="38" borderId="19" xfId="47" applyFont="1" applyBorder="1" applyAlignment="1">
      <alignment horizontal="left"/>
      <protection locked="0"/>
    </xf>
    <xf numFmtId="0" fontId="0" fillId="38" borderId="13" xfId="47" applyFont="1" applyBorder="1" applyAlignment="1">
      <alignment horizontal="left"/>
      <protection locked="0"/>
    </xf>
    <xf numFmtId="0" fontId="0" fillId="0" borderId="0" xfId="0" applyAlignment="1">
      <alignment horizontal="right"/>
    </xf>
    <xf numFmtId="0" fontId="0" fillId="39" borderId="20" xfId="48" applyFont="1" applyBorder="1" applyAlignment="1">
      <alignment horizontal="left" vertical="top" wrapText="1"/>
      <protection locked="0"/>
    </xf>
    <xf numFmtId="0" fontId="0" fillId="39" borderId="21" xfId="48" applyFont="1" applyBorder="1" applyAlignment="1">
      <alignment horizontal="left" vertical="top" wrapText="1"/>
      <protection locked="0"/>
    </xf>
    <xf numFmtId="0" fontId="0" fillId="39" borderId="22" xfId="48" applyFont="1" applyBorder="1" applyAlignment="1">
      <alignment horizontal="left" vertical="top" wrapText="1"/>
      <protection locked="0"/>
    </xf>
    <xf numFmtId="0" fontId="0" fillId="39" borderId="23" xfId="48" applyFont="1" applyBorder="1" applyAlignment="1">
      <alignment horizontal="left" vertical="top" wrapText="1"/>
      <protection locked="0"/>
    </xf>
    <xf numFmtId="0" fontId="0" fillId="39" borderId="24" xfId="48" applyFont="1" applyBorder="1" applyAlignment="1">
      <alignment horizontal="left" vertical="top" wrapText="1"/>
      <protection locked="0"/>
    </xf>
    <xf numFmtId="0" fontId="0" fillId="39" borderId="25" xfId="48" applyFont="1" applyBorder="1" applyAlignment="1">
      <alignment horizontal="left" vertical="top" wrapText="1"/>
      <protection locked="0"/>
    </xf>
    <xf numFmtId="0" fontId="0" fillId="39" borderId="10" xfId="48" applyFont="1" applyAlignment="1">
      <alignment horizontal="left"/>
      <protection locked="0"/>
    </xf>
    <xf numFmtId="0" fontId="16" fillId="0" borderId="0" xfId="0" applyFont="1" applyAlignment="1">
      <alignment horizontal="right"/>
    </xf>
    <xf numFmtId="0" fontId="37" fillId="0" borderId="0" xfId="60" applyFont="1" applyAlignment="1">
      <alignment horizontal="right"/>
    </xf>
    <xf numFmtId="0" fontId="13" fillId="0" borderId="0" xfId="60" applyAlignment="1">
      <alignment horizontal="right"/>
    </xf>
    <xf numFmtId="0" fontId="16" fillId="0" borderId="0" xfId="0" applyFont="1"/>
    <xf numFmtId="0" fontId="0" fillId="0" borderId="0" xfId="0"/>
    <xf numFmtId="0" fontId="0" fillId="0" borderId="20" xfId="0" applyBorder="1" applyAlignment="1">
      <alignment horizontal="left" wrapText="1"/>
    </xf>
    <xf numFmtId="0" fontId="0" fillId="0" borderId="21" xfId="0" applyBorder="1" applyAlignment="1">
      <alignment horizontal="left" wrapText="1"/>
    </xf>
    <xf numFmtId="0" fontId="0" fillId="0" borderId="22" xfId="0" applyBorder="1" applyAlignment="1">
      <alignment horizontal="left" wrapText="1"/>
    </xf>
    <xf numFmtId="0" fontId="0" fillId="0" borderId="23" xfId="0" applyBorder="1" applyAlignment="1">
      <alignment horizontal="left" wrapText="1"/>
    </xf>
    <xf numFmtId="0" fontId="0" fillId="0" borderId="24" xfId="0" applyBorder="1" applyAlignment="1">
      <alignment horizontal="left" wrapText="1"/>
    </xf>
    <xf numFmtId="0" fontId="0" fillId="0" borderId="25" xfId="0" applyBorder="1" applyAlignment="1">
      <alignment horizontal="left" wrapText="1"/>
    </xf>
    <xf numFmtId="0" fontId="1" fillId="38" borderId="12" xfId="47" applyFont="1" applyBorder="1" applyAlignment="1">
      <alignment horizontal="left"/>
      <protection locked="0"/>
    </xf>
    <xf numFmtId="0" fontId="1" fillId="38" borderId="13" xfId="47" applyFont="1" applyBorder="1" applyAlignment="1">
      <alignment horizontal="left"/>
      <protection locked="0"/>
    </xf>
    <xf numFmtId="0" fontId="13" fillId="0" borderId="0" xfId="60" applyBorder="1" applyAlignment="1">
      <alignment horizontal="right"/>
    </xf>
    <xf numFmtId="0" fontId="16" fillId="0" borderId="0" xfId="0" applyFont="1" applyBorder="1" applyAlignment="1">
      <alignment horizontal="right" wrapText="1"/>
    </xf>
    <xf numFmtId="0" fontId="16" fillId="0" borderId="24" xfId="0" applyFont="1" applyBorder="1" applyAlignment="1">
      <alignment horizontal="right" wrapText="1"/>
    </xf>
    <xf numFmtId="0" fontId="0" fillId="37" borderId="10" xfId="54" applyFont="1">
      <alignment horizontal="left" vertical="top" wrapText="1"/>
      <protection locked="0"/>
    </xf>
    <xf numFmtId="0" fontId="0" fillId="39" borderId="10" xfId="48" applyFont="1">
      <protection locked="0"/>
    </xf>
    <xf numFmtId="0" fontId="0" fillId="0" borderId="0" xfId="0" applyAlignment="1">
      <alignment horizontal="right" wrapText="1"/>
    </xf>
    <xf numFmtId="0" fontId="0" fillId="0" borderId="10" xfId="0" applyBorder="1" applyAlignment="1">
      <alignment horizontal="right"/>
    </xf>
    <xf numFmtId="0" fontId="34" fillId="0" borderId="0" xfId="0" applyFont="1" applyBorder="1"/>
    <xf numFmtId="0" fontId="34" fillId="0" borderId="27" xfId="0" applyFont="1" applyBorder="1"/>
    <xf numFmtId="0" fontId="0" fillId="0" borderId="12" xfId="0" applyBorder="1" applyAlignment="1">
      <alignment horizontal="right"/>
    </xf>
    <xf numFmtId="0" fontId="0" fillId="0" borderId="19" xfId="0" applyBorder="1" applyAlignment="1">
      <alignment horizontal="right"/>
    </xf>
    <xf numFmtId="0" fontId="0" fillId="0" borderId="13" xfId="0" applyBorder="1" applyAlignment="1">
      <alignment horizontal="right"/>
    </xf>
    <xf numFmtId="0" fontId="16" fillId="0" borderId="12" xfId="0" applyFont="1" applyBorder="1" applyAlignment="1">
      <alignment horizontal="right"/>
    </xf>
    <xf numFmtId="0" fontId="16" fillId="0" borderId="19" xfId="0" applyFont="1" applyBorder="1" applyAlignment="1">
      <alignment horizontal="right"/>
    </xf>
    <xf numFmtId="0" fontId="16" fillId="0" borderId="13" xfId="0" applyFont="1" applyBorder="1" applyAlignment="1">
      <alignment horizontal="right"/>
    </xf>
    <xf numFmtId="0" fontId="19" fillId="0" borderId="0" xfId="0" applyFont="1" applyAlignment="1">
      <alignment horizontal="center" vertical="center"/>
    </xf>
    <xf numFmtId="0" fontId="0" fillId="0" borderId="0" xfId="0" applyAlignment="1">
      <alignment horizontal="center" wrapText="1"/>
    </xf>
    <xf numFmtId="0" fontId="19" fillId="0" borderId="15" xfId="0" applyFont="1" applyBorder="1" applyAlignment="1">
      <alignment horizontal="center" vertical="center"/>
    </xf>
    <xf numFmtId="0" fontId="19" fillId="0" borderId="17" xfId="0" applyFont="1" applyBorder="1" applyAlignment="1">
      <alignment horizontal="center" vertical="center"/>
    </xf>
    <xf numFmtId="0" fontId="16" fillId="0" borderId="24" xfId="0" applyFont="1" applyFill="1" applyBorder="1" applyAlignment="1">
      <alignment horizontal="center"/>
    </xf>
    <xf numFmtId="0" fontId="16" fillId="0" borderId="24" xfId="0" applyFont="1" applyBorder="1" applyAlignment="1">
      <alignment horizontal="center"/>
    </xf>
    <xf numFmtId="0" fontId="16" fillId="0" borderId="10" xfId="0" applyFont="1" applyBorder="1" applyAlignment="1">
      <alignment horizontal="right"/>
    </xf>
    <xf numFmtId="0" fontId="18" fillId="0" borderId="16" xfId="0" applyFont="1" applyBorder="1" applyAlignment="1">
      <alignment horizontal="left" vertical="center" wrapText="1"/>
    </xf>
    <xf numFmtId="0" fontId="18" fillId="0" borderId="17" xfId="0" applyFont="1" applyBorder="1" applyAlignment="1">
      <alignment horizontal="left" vertical="center" wrapText="1"/>
    </xf>
    <xf numFmtId="3" fontId="0" fillId="0" borderId="10" xfId="0" applyNumberFormat="1" applyBorder="1"/>
    <xf numFmtId="3" fontId="19" fillId="0" borderId="10" xfId="0" applyNumberFormat="1" applyFont="1" applyBorder="1" applyAlignment="1">
      <alignment horizontal="center" vertical="center"/>
    </xf>
    <xf numFmtId="0" fontId="30" fillId="0" borderId="0" xfId="0" applyFont="1" applyAlignment="1">
      <alignment horizontal="left" vertical="center"/>
    </xf>
    <xf numFmtId="49" fontId="0" fillId="38" borderId="10" xfId="47" applyNumberFormat="1" applyFont="1" applyBorder="1" applyAlignment="1">
      <alignment horizontal="left"/>
      <protection locked="0"/>
    </xf>
    <xf numFmtId="49" fontId="0" fillId="0" borderId="26" xfId="0" applyNumberFormat="1" applyBorder="1" applyAlignment="1">
      <alignment horizontal="right" vertical="center"/>
    </xf>
    <xf numFmtId="0" fontId="0" fillId="0" borderId="10" xfId="0" applyBorder="1" applyAlignment="1">
      <alignment horizontal="right" wrapText="1"/>
    </xf>
    <xf numFmtId="0" fontId="16" fillId="0" borderId="27" xfId="0" applyFont="1" applyBorder="1" applyAlignment="1">
      <alignment horizontal="left"/>
    </xf>
    <xf numFmtId="0" fontId="16" fillId="0" borderId="26" xfId="0" applyFont="1" applyBorder="1" applyAlignment="1">
      <alignment horizontal="right"/>
    </xf>
    <xf numFmtId="49" fontId="0" fillId="38" borderId="10" xfId="47" applyNumberFormat="1" applyFont="1" applyBorder="1" applyAlignment="1">
      <alignment horizontal="left" vertical="top" wrapText="1"/>
      <protection locked="0"/>
    </xf>
    <xf numFmtId="3" fontId="16" fillId="0" borderId="10" xfId="0" applyNumberFormat="1" applyFont="1" applyFill="1" applyBorder="1"/>
    <xf numFmtId="3" fontId="16" fillId="0" borderId="10" xfId="0" applyNumberFormat="1" applyFont="1" applyBorder="1"/>
    <xf numFmtId="0" fontId="16" fillId="0" borderId="10" xfId="0" applyFont="1" applyBorder="1"/>
    <xf numFmtId="3" fontId="16" fillId="0" borderId="12" xfId="0" applyNumberFormat="1" applyFont="1" applyBorder="1"/>
    <xf numFmtId="0" fontId="16" fillId="0" borderId="13" xfId="0" applyFont="1" applyBorder="1"/>
    <xf numFmtId="3" fontId="0" fillId="0" borderId="10" xfId="0" applyNumberFormat="1" applyFill="1" applyBorder="1"/>
  </cellXfs>
  <cellStyles count="68">
    <cellStyle name="20% - Accent1" xfId="24" builtinId="30" hidden="1"/>
    <cellStyle name="20% - Accent2" xfId="28" builtinId="34" hidden="1"/>
    <cellStyle name="20% - Accent3" xfId="32" builtinId="38" hidden="1"/>
    <cellStyle name="20% - Accent4" xfId="36" builtinId="42" hidden="1"/>
    <cellStyle name="20% - Accent5" xfId="40" builtinId="46" hidden="1"/>
    <cellStyle name="20% - Accent6" xfId="44" builtinId="50" hidden="1"/>
    <cellStyle name="40% - Accent1" xfId="25" builtinId="31" hidden="1"/>
    <cellStyle name="40% - Accent2" xfId="29" builtinId="35" hidden="1"/>
    <cellStyle name="40% - Accent3" xfId="33" builtinId="39" hidden="1"/>
    <cellStyle name="40% - Accent4" xfId="37" builtinId="43" hidden="1"/>
    <cellStyle name="40% - Accent5" xfId="41" builtinId="47" hidden="1"/>
    <cellStyle name="40% - Accent6" xfId="45" builtinId="51" hidden="1"/>
    <cellStyle name="60% - Accent1" xfId="26" builtinId="32" hidden="1"/>
    <cellStyle name="60% - Accent2" xfId="30" builtinId="36" hidden="1"/>
    <cellStyle name="60% - Accent3" xfId="34" builtinId="40" hidden="1"/>
    <cellStyle name="60% - Accent4" xfId="38" builtinId="44" hidden="1"/>
    <cellStyle name="60% - Accent5" xfId="42" builtinId="48" hidden="1"/>
    <cellStyle name="60% - Accent6" xfId="46" builtinId="52" hidden="1"/>
    <cellStyle name="Accent1" xfId="23" builtinId="29" hidden="1"/>
    <cellStyle name="Accent2" xfId="27" builtinId="33" hidden="1"/>
    <cellStyle name="Accent3" xfId="31" builtinId="37" hidden="1"/>
    <cellStyle name="Accent4" xfId="35" builtinId="41" hidden="1"/>
    <cellStyle name="Accent5" xfId="39" builtinId="45" hidden="1"/>
    <cellStyle name="Accent6" xfId="43" builtinId="49" hidden="1"/>
    <cellStyle name="Answered" xfId="64" xr:uid="{00000000-0005-0000-0000-000018000000}"/>
    <cellStyle name="Bad" xfId="12" builtinId="27" hidden="1"/>
    <cellStyle name="Calculation" xfId="16" builtinId="22" hidden="1"/>
    <cellStyle name="Calculation" xfId="51" builtinId="22" hidden="1" customBuiltin="1"/>
    <cellStyle name="Check Cell" xfId="18" builtinId="23" hidden="1"/>
    <cellStyle name="Comma" xfId="1" builtinId="3" hidden="1"/>
    <cellStyle name="Comma [0]" xfId="2" builtinId="6" hidden="1"/>
    <cellStyle name="Currency" xfId="3" builtinId="4" hidden="1"/>
    <cellStyle name="Currency [0]" xfId="4" builtinId="7" hidden="1"/>
    <cellStyle name="Explanatory Text" xfId="21" builtinId="53" hidden="1"/>
    <cellStyle name="Followed Hyperlink" xfId="56" builtinId="9" hidden="1"/>
    <cellStyle name="Followed Hyperlink" xfId="58" builtinId="9" hidden="1"/>
    <cellStyle name="Followed Hyperlink" xfId="59" builtinId="9" hidden="1"/>
    <cellStyle name="Followed Hyperlink" xfId="61" builtinId="9" hidden="1"/>
    <cellStyle name="Good" xfId="11" builtinId="26" hidden="1"/>
    <cellStyle name="Heading 1" xfId="7" builtinId="16" hidden="1"/>
    <cellStyle name="Heading 2" xfId="8" builtinId="17" hidden="1"/>
    <cellStyle name="Heading 3" xfId="9" builtinId="18" hidden="1"/>
    <cellStyle name="Heading 4" xfId="10" builtinId="19" hidden="1"/>
    <cellStyle name="Hidden" xfId="60" xr:uid="{00000000-0005-0000-0000-00002B000000}"/>
    <cellStyle name="Hyperlink" xfId="49" builtinId="8" hidden="1"/>
    <cellStyle name="Hyperlink" xfId="55" builtinId="8" hidden="1"/>
    <cellStyle name="Hyperlink" xfId="57" builtinId="8" customBuiltin="1"/>
    <cellStyle name="Hyperlink 2" xfId="67" xr:uid="{00000000-0005-0000-0000-00002F000000}"/>
    <cellStyle name="Input" xfId="14" builtinId="20" hidden="1"/>
    <cellStyle name="Linked Cell" xfId="17" builtinId="24" hidden="1"/>
    <cellStyle name="Main Title" xfId="50" xr:uid="{00000000-0005-0000-0000-000032000000}"/>
    <cellStyle name="Mandatory" xfId="47" xr:uid="{00000000-0005-0000-0000-000033000000}"/>
    <cellStyle name="Neutral" xfId="13" builtinId="28" hidden="1"/>
    <cellStyle name="Normal" xfId="0" builtinId="0"/>
    <cellStyle name="Normal Entry" xfId="48" xr:uid="{00000000-0005-0000-0000-000036000000}"/>
    <cellStyle name="Note" xfId="20" builtinId="10" hidden="1"/>
    <cellStyle name="Note" xfId="53" builtinId="10" hidden="1" customBuiltin="1"/>
    <cellStyle name="Note Entry" xfId="54" xr:uid="{00000000-0005-0000-0000-000039000000}"/>
    <cellStyle name="Note Entry 2" xfId="66" xr:uid="{00000000-0005-0000-0000-00003A000000}"/>
    <cellStyle name="Output" xfId="15" builtinId="21" hidden="1"/>
    <cellStyle name="Per cent" xfId="5" builtinId="5" hidden="1"/>
    <cellStyle name="Points" xfId="62" xr:uid="{00000000-0005-0000-0000-00003D000000}"/>
    <cellStyle name="Section Header" xfId="63" xr:uid="{00000000-0005-0000-0000-00003E000000}"/>
    <cellStyle name="Title" xfId="6" builtinId="15" hidden="1"/>
    <cellStyle name="Total" xfId="22" builtinId="25" hidden="1"/>
    <cellStyle name="Warning" xfId="52" xr:uid="{00000000-0005-0000-0000-000041000000}"/>
    <cellStyle name="Warning Text" xfId="19" builtinId="11" hidden="1"/>
    <cellStyle name="Warnings" xfId="65" xr:uid="{00000000-0005-0000-0000-000043000000}"/>
  </cellStyles>
  <dxfs count="561">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9C0006"/>
      </font>
      <fill>
        <patternFill>
          <bgColor rgb="FFFFC7CE"/>
        </patternFill>
      </fill>
    </dxf>
    <dxf>
      <font>
        <b val="0"/>
        <i val="0"/>
        <color theme="1"/>
      </font>
    </dxf>
    <dxf>
      <font>
        <b val="0"/>
        <i val="0"/>
        <color theme="1"/>
      </font>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92D05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92D05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92D050"/>
        </patternFill>
      </fill>
    </dxf>
    <dxf>
      <fill>
        <patternFill>
          <bgColor rgb="FF92D050"/>
        </patternFill>
      </fill>
    </dxf>
    <dxf>
      <fill>
        <patternFill patternType="lightGray"/>
      </fill>
    </dxf>
    <dxf>
      <fill>
        <patternFill patternType="lightGray"/>
      </fill>
    </dxf>
    <dxf>
      <font>
        <color theme="1"/>
      </font>
    </dxf>
    <dxf>
      <font>
        <color theme="1"/>
      </font>
    </dxf>
    <dxf>
      <font>
        <color auto="1"/>
      </font>
      <fill>
        <patternFill>
          <bgColor rgb="FFFFFF99"/>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s>
  <tableStyles count="0" defaultTableStyle="TableStyleMedium2" defaultPivotStyle="PivotStyleLight16"/>
  <colors>
    <mruColors>
      <color rgb="FFFFFF99"/>
      <color rgb="FF37CBFF"/>
      <color rgb="FFFF9393"/>
      <color rgb="FFFFB1B1"/>
      <color rgb="FFFFD700"/>
      <color rgb="FF8FE2FF"/>
      <color rgb="FFCC6600"/>
      <color rgb="FFCCFF66"/>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trlProps/ctrlProp1.xml><?xml version="1.0" encoding="utf-8"?>
<formControlPr xmlns="http://schemas.microsoft.com/office/spreadsheetml/2009/9/main" objectType="CheckBox" fmlaLink="$W$149" lockText="1" noThreeD="1"/>
</file>

<file path=xl/ctrlProps/ctrlProp2.xml><?xml version="1.0" encoding="utf-8"?>
<formControlPr xmlns="http://schemas.microsoft.com/office/spreadsheetml/2009/9/main" objectType="CheckBox" fmlaLink="$W$150" lockText="1" noThreeD="1"/>
</file>

<file path=xl/ctrlProps/ctrlProp3.xml><?xml version="1.0" encoding="utf-8"?>
<formControlPr xmlns="http://schemas.microsoft.com/office/spreadsheetml/2009/9/main" objectType="CheckBox" fmlaLink="$W$155" lockText="1" noThreeD="1"/>
</file>

<file path=xl/ctrlProps/ctrlProp4.xml><?xml version="1.0" encoding="utf-8"?>
<formControlPr xmlns="http://schemas.microsoft.com/office/spreadsheetml/2009/9/main" objectType="CheckBox" fmlaLink="$W$156" lockText="1" noThreeD="1"/>
</file>

<file path=xl/ctrlProps/ctrlProp5.xml><?xml version="1.0" encoding="utf-8"?>
<formControlPr xmlns="http://schemas.microsoft.com/office/spreadsheetml/2009/9/main" objectType="CheckBox" fmlaLink="$W$161" lockText="1" noThreeD="1"/>
</file>

<file path=xl/ctrlProps/ctrlProp6.xml><?xml version="1.0" encoding="utf-8"?>
<formControlPr xmlns="http://schemas.microsoft.com/office/spreadsheetml/2009/9/main" objectType="CheckBox" fmlaLink="$W$162" lockText="1" noThreeD="1"/>
</file>

<file path=xl/ctrlProps/ctrlProp7.xml><?xml version="1.0" encoding="utf-8"?>
<formControlPr xmlns="http://schemas.microsoft.com/office/spreadsheetml/2009/9/main" objectType="CheckBox" fmlaLink="$W$167" lockText="1" noThreeD="1"/>
</file>

<file path=xl/ctrlProps/ctrlProp8.xml><?xml version="1.0" encoding="utf-8"?>
<formControlPr xmlns="http://schemas.microsoft.com/office/spreadsheetml/2009/9/main" objectType="CheckBox" fmlaLink="$W$168" lockText="1" noThreeD="1"/>
</file>

<file path=xl/ctrlProps/ctrlProp9.xml><?xml version="1.0" encoding="utf-8"?>
<formControlPr xmlns="http://schemas.microsoft.com/office/spreadsheetml/2009/9/main" objectType="CheckBox" fmlaLink="$W$220" lockText="1" noThreeD="1"/>
</file>

<file path=xl/ctrlProps/ctrlProp10.xml><?xml version="1.0" encoding="utf-8"?>
<formControlPr xmlns="http://schemas.microsoft.com/office/spreadsheetml/2009/9/main" objectType="CheckBox" fmlaLink="$W$221" lockText="1" noThreeD="1"/>
</file>

<file path=xl/ctrlProps/ctrlProp11.xml><?xml version="1.0" encoding="utf-8"?>
<formControlPr xmlns="http://schemas.microsoft.com/office/spreadsheetml/2009/9/main" objectType="CheckBox" fmlaLink="$W$222" lockText="1" noThreeD="1"/>
</file>

<file path=xl/ctrlProps/ctrlProp12.xml><?xml version="1.0" encoding="utf-8"?>
<formControlPr xmlns="http://schemas.microsoft.com/office/spreadsheetml/2009/9/main" objectType="CheckBox" fmlaLink="$W$223" lockText="1" noThreeD="1"/>
</file>

<file path=xl/ctrlProps/ctrlProp13.xml><?xml version="1.0" encoding="utf-8"?>
<formControlPr xmlns="http://schemas.microsoft.com/office/spreadsheetml/2009/9/main" objectType="CheckBox" fmlaLink="$W$196" lockText="1" noThreeD="1"/>
</file>

<file path=xl/ctrlProps/ctrlProp14.xml><?xml version="1.0" encoding="utf-8"?>
<formControlPr xmlns="http://schemas.microsoft.com/office/spreadsheetml/2009/9/main" objectType="CheckBox" checked="Checked" fmlaLink="$W$189" lockText="1" noThreeD="1"/>
</file>

<file path=xl/ctrlProps/ctrlProp15.xml><?xml version="1.0" encoding="utf-8"?>
<formControlPr xmlns="http://schemas.microsoft.com/office/spreadsheetml/2009/9/main" objectType="CheckBox" fmlaLink="$W$194" lockText="1" noThreeD="1"/>
</file>

<file path=xl/ctrlProps/ctrlProp16.xml><?xml version="1.0" encoding="utf-8"?>
<formControlPr xmlns="http://schemas.microsoft.com/office/spreadsheetml/2009/9/main" objectType="CheckBox" fmlaLink="$W$226" lockText="1" noThreeD="1"/>
</file>

<file path=xl/ctrlProps/ctrlProp17.xml><?xml version="1.0" encoding="utf-8"?>
<formControlPr xmlns="http://schemas.microsoft.com/office/spreadsheetml/2009/9/main" objectType="CheckBox" fmlaLink="$W$228" lockText="1" noThreeD="1"/>
</file>

<file path=xl/ctrlProps/ctrlProp18.xml><?xml version="1.0" encoding="utf-8"?>
<formControlPr xmlns="http://schemas.microsoft.com/office/spreadsheetml/2009/9/main" objectType="CheckBox" fmlaLink="$W$234" lockText="1" noThreeD="1"/>
</file>

<file path=xl/ctrlProps/ctrlProp19.xml><?xml version="1.0" encoding="utf-8"?>
<formControlPr xmlns="http://schemas.microsoft.com/office/spreadsheetml/2009/9/main" objectType="CheckBox" fmlaLink="$W$235" lockText="1" noThreeD="1"/>
</file>

<file path=xl/ctrlProps/ctrlProp20.xml><?xml version="1.0" encoding="utf-8"?>
<formControlPr xmlns="http://schemas.microsoft.com/office/spreadsheetml/2009/9/main" objectType="CheckBox" fmlaLink="$W$198" lockText="1" noThreeD="1"/>
</file>

<file path=xl/ctrlProps/ctrlProp21.xml><?xml version="1.0" encoding="utf-8"?>
<formControlPr xmlns="http://schemas.microsoft.com/office/spreadsheetml/2009/9/main" objectType="CheckBox" fmlaLink="$W$29" lockText="1" noThreeD="1"/>
</file>

<file path=xl/ctrlProps/ctrlProp22.xml><?xml version="1.0" encoding="utf-8"?>
<formControlPr xmlns="http://schemas.microsoft.com/office/spreadsheetml/2009/9/main" objectType="CheckBox" fmlaLink="$W$32" lockText="1" noThreeD="1"/>
</file>

<file path=xl/ctrlProps/ctrlProp23.xml><?xml version="1.0" encoding="utf-8"?>
<formControlPr xmlns="http://schemas.microsoft.com/office/spreadsheetml/2009/9/main" objectType="CheckBox" fmlaLink="$W$33" lockText="1" noThreeD="1"/>
</file>

<file path=xl/ctrlProps/ctrlProp24.xml><?xml version="1.0" encoding="utf-8"?>
<formControlPr xmlns="http://schemas.microsoft.com/office/spreadsheetml/2009/9/main" objectType="CheckBox" checked="Checked" fmlaLink="$W$59" lockText="1" noThreeD="1"/>
</file>

<file path=xl/ctrlProps/ctrlProp25.xml><?xml version="1.0" encoding="utf-8"?>
<formControlPr xmlns="http://schemas.microsoft.com/office/spreadsheetml/2009/9/main" objectType="CheckBox" fmlaLink="$W$81" lockText="1" noThreeD="1"/>
</file>

<file path=xl/ctrlProps/ctrlProp26.xml><?xml version="1.0" encoding="utf-8"?>
<formControlPr xmlns="http://schemas.microsoft.com/office/spreadsheetml/2009/9/main" objectType="CheckBox" fmlaLink="$W$94" lockText="1" noThreeD="1"/>
</file>

<file path=xl/ctrlProps/ctrlProp27.xml><?xml version="1.0" encoding="utf-8"?>
<formControlPr xmlns="http://schemas.microsoft.com/office/spreadsheetml/2009/9/main" objectType="CheckBox" fmlaLink="$W$95" lockText="1" noThreeD="1"/>
</file>

<file path=xl/ctrlProps/ctrlProp28.xml><?xml version="1.0" encoding="utf-8"?>
<formControlPr xmlns="http://schemas.microsoft.com/office/spreadsheetml/2009/9/main" objectType="CheckBox" fmlaLink="$W$96" lockText="1" noThreeD="1"/>
</file>

<file path=xl/ctrlProps/ctrlProp29.xml><?xml version="1.0" encoding="utf-8"?>
<formControlPr xmlns="http://schemas.microsoft.com/office/spreadsheetml/2009/9/main" objectType="CheckBox" fmlaLink="$W$97" lockText="1" noThreeD="1"/>
</file>

<file path=xl/ctrlProps/ctrlProp30.xml><?xml version="1.0" encoding="utf-8"?>
<formControlPr xmlns="http://schemas.microsoft.com/office/spreadsheetml/2009/9/main" objectType="CheckBox" fmlaLink="$W$98" lockText="1" noThreeD="1"/>
</file>

<file path=xl/ctrlProps/ctrlProp31.xml><?xml version="1.0" encoding="utf-8"?>
<formControlPr xmlns="http://schemas.microsoft.com/office/spreadsheetml/2009/9/main" objectType="CheckBox" fmlaLink="$W$99" lockText="1" noThreeD="1"/>
</file>

<file path=xl/ctrlProps/ctrlProp32.xml><?xml version="1.0" encoding="utf-8"?>
<formControlPr xmlns="http://schemas.microsoft.com/office/spreadsheetml/2009/9/main" objectType="CheckBox" checked="Checked" fmlaLink="$W$100" lockText="1" noThreeD="1"/>
</file>

<file path=xl/ctrlProps/ctrlProp33.xml><?xml version="1.0" encoding="utf-8"?>
<formControlPr xmlns="http://schemas.microsoft.com/office/spreadsheetml/2009/9/main" objectType="CheckBox" fmlaLink="$W$101" lockText="1" noThreeD="1"/>
</file>

<file path=xl/ctrlProps/ctrlProp34.xml><?xml version="1.0" encoding="utf-8"?>
<formControlPr xmlns="http://schemas.microsoft.com/office/spreadsheetml/2009/9/main" objectType="CheckBox" fmlaLink="$W$190" lockText="1" noThreeD="1"/>
</file>

<file path=xl/ctrlProps/ctrlProp35.xml><?xml version="1.0" encoding="utf-8"?>
<formControlPr xmlns="http://schemas.microsoft.com/office/spreadsheetml/2009/9/main" objectType="CheckBox" checked="Checked" fmlaLink="$W$191" lockText="1" noThreeD="1"/>
</file>

<file path=xl/ctrlProps/ctrlProp36.xml><?xml version="1.0" encoding="utf-8"?>
<formControlPr xmlns="http://schemas.microsoft.com/office/spreadsheetml/2009/9/main" objectType="CheckBox" fmlaLink="$W$192" lockText="1" noThreeD="1"/>
</file>

<file path=xl/ctrlProps/ctrlProp37.xml><?xml version="1.0" encoding="utf-8"?>
<formControlPr xmlns="http://schemas.microsoft.com/office/spreadsheetml/2009/9/main" objectType="CheckBox" fmlaLink="$W$193" lockText="1" noThreeD="1"/>
</file>

<file path=xl/ctrlProps/ctrlProp38.xml><?xml version="1.0" encoding="utf-8"?>
<formControlPr xmlns="http://schemas.microsoft.com/office/spreadsheetml/2009/9/main" objectType="CheckBox" fmlaLink="$W$195" lockText="1" noThreeD="1"/>
</file>

<file path=xl/ctrlProps/ctrlProp39.xml><?xml version="1.0" encoding="utf-8"?>
<formControlPr xmlns="http://schemas.microsoft.com/office/spreadsheetml/2009/9/main" objectType="CheckBox" fmlaLink="$W$197" lockText="1" noThreeD="1"/>
</file>

<file path=xl/ctrlProps/ctrlProp40.xml><?xml version="1.0" encoding="utf-8"?>
<formControlPr xmlns="http://schemas.microsoft.com/office/spreadsheetml/2009/9/main" objectType="CheckBox" fmlaLink="$W$200" lockText="1" noThreeD="1"/>
</file>

<file path=xl/ctrlProps/ctrlProp41.xml><?xml version="1.0" encoding="utf-8"?>
<formControlPr xmlns="http://schemas.microsoft.com/office/spreadsheetml/2009/9/main" objectType="CheckBox" fmlaLink="$W$201" lockText="1" noThreeD="1"/>
</file>

<file path=xl/ctrlProps/ctrlProp42.xml><?xml version="1.0" encoding="utf-8"?>
<formControlPr xmlns="http://schemas.microsoft.com/office/spreadsheetml/2009/9/main" objectType="CheckBox" fmlaLink="$W$202" lockText="1" noThreeD="1"/>
</file>

<file path=xl/ctrlProps/ctrlProp43.xml><?xml version="1.0" encoding="utf-8"?>
<formControlPr xmlns="http://schemas.microsoft.com/office/spreadsheetml/2009/9/main" objectType="CheckBox" fmlaLink="$W$203" lockText="1" noThreeD="1"/>
</file>

<file path=xl/ctrlProps/ctrlProp44.xml><?xml version="1.0" encoding="utf-8"?>
<formControlPr xmlns="http://schemas.microsoft.com/office/spreadsheetml/2009/9/main" objectType="CheckBox" fmlaLink="$W$204" lockText="1" noThreeD="1"/>
</file>

<file path=xl/ctrlProps/ctrlProp45.xml><?xml version="1.0" encoding="utf-8"?>
<formControlPr xmlns="http://schemas.microsoft.com/office/spreadsheetml/2009/9/main" objectType="CheckBox" fmlaLink="$W$205" lockText="1" noThreeD="1"/>
</file>

<file path=xl/ctrlProps/ctrlProp46.xml><?xml version="1.0" encoding="utf-8"?>
<formControlPr xmlns="http://schemas.microsoft.com/office/spreadsheetml/2009/9/main" objectType="CheckBox" fmlaLink="$W$206" lockText="1" noThreeD="1"/>
</file>

<file path=xl/ctrlProps/ctrlProp47.xml><?xml version="1.0" encoding="utf-8"?>
<formControlPr xmlns="http://schemas.microsoft.com/office/spreadsheetml/2009/9/main" objectType="CheckBox" fmlaLink="$W$208" lockText="1" noThreeD="1"/>
</file>

<file path=xl/ctrlProps/ctrlProp48.xml><?xml version="1.0" encoding="utf-8"?>
<formControlPr xmlns="http://schemas.microsoft.com/office/spreadsheetml/2009/9/main" objectType="CheckBox" fmlaLink="$W$209" lockText="1" noThreeD="1"/>
</file>

<file path=xl/ctrlProps/ctrlProp49.xml><?xml version="1.0" encoding="utf-8"?>
<formControlPr xmlns="http://schemas.microsoft.com/office/spreadsheetml/2009/9/main" objectType="CheckBox" fmlaLink="$W$210" lockText="1" noThreeD="1"/>
</file>

<file path=xl/ctrlProps/ctrlProp50.xml><?xml version="1.0" encoding="utf-8"?>
<formControlPr xmlns="http://schemas.microsoft.com/office/spreadsheetml/2009/9/main" objectType="CheckBox" fmlaLink="$W$211" lockText="1" noThreeD="1"/>
</file>

<file path=xl/ctrlProps/ctrlProp51.xml><?xml version="1.0" encoding="utf-8"?>
<formControlPr xmlns="http://schemas.microsoft.com/office/spreadsheetml/2009/9/main" objectType="CheckBox" fmlaLink="$W$212" lockText="1" noThreeD="1"/>
</file>

<file path=xl/ctrlProps/ctrlProp52.xml><?xml version="1.0" encoding="utf-8"?>
<formControlPr xmlns="http://schemas.microsoft.com/office/spreadsheetml/2009/9/main" objectType="CheckBox" fmlaLink="$W$213" lockText="1" noThreeD="1"/>
</file>

<file path=xl/ctrlProps/ctrlProp53.xml><?xml version="1.0" encoding="utf-8"?>
<formControlPr xmlns="http://schemas.microsoft.com/office/spreadsheetml/2009/9/main" objectType="CheckBox" fmlaLink="$W$214" lockText="1" noThreeD="1"/>
</file>

<file path=xl/ctrlProps/ctrlProp54.xml><?xml version="1.0" encoding="utf-8"?>
<formControlPr xmlns="http://schemas.microsoft.com/office/spreadsheetml/2009/9/main" objectType="CheckBox" fmlaLink="$W$239" lockText="1" noThreeD="1"/>
</file>

<file path=xl/ctrlProps/ctrlProp55.xml><?xml version="1.0" encoding="utf-8"?>
<formControlPr xmlns="http://schemas.microsoft.com/office/spreadsheetml/2009/9/main" objectType="CheckBox" fmlaLink="$W$227" lockText="1" noThreeD="1"/>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66675</xdr:rowOff>
    </xdr:from>
    <xdr:to>
      <xdr:col>3</xdr:col>
      <xdr:colOff>0</xdr:colOff>
      <xdr:row>5</xdr:row>
      <xdr:rowOff>141103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66675"/>
          <a:ext cx="1828800" cy="9888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22</xdr:col>
          <xdr:colOff>0</xdr:colOff>
          <xdr:row>148</xdr:row>
          <xdr:rowOff>0</xdr:rowOff>
        </xdr:from>
        <xdr:to>
          <xdr:col>22</xdr:col>
          <xdr:colOff>177800</xdr:colOff>
          <xdr:row>148</xdr:row>
          <xdr:rowOff>177800</xdr:rowOff>
        </xdr:to>
        <xdr:sp macro="" textlink="">
          <xdr:nvSpPr>
            <xdr:cNvPr id="129054" name="Check Box 30" hidden="1">
              <a:extLst>
                <a:ext uri="{63B3BB69-23CF-44E3-9099-C40C66FF867C}">
                  <a14:compatExt spid="_x0000_s129054"/>
                </a:ext>
                <a:ext uri="{FF2B5EF4-FFF2-40B4-BE49-F238E27FC236}">
                  <a16:creationId xmlns:a16="http://schemas.microsoft.com/office/drawing/2014/main" id="{00000000-0008-0000-0300-00001E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149</xdr:row>
          <xdr:rowOff>0</xdr:rowOff>
        </xdr:from>
        <xdr:to>
          <xdr:col>22</xdr:col>
          <xdr:colOff>177800</xdr:colOff>
          <xdr:row>149</xdr:row>
          <xdr:rowOff>177800</xdr:rowOff>
        </xdr:to>
        <xdr:sp macro="" textlink="">
          <xdr:nvSpPr>
            <xdr:cNvPr id="129055" name="Check Box 31" hidden="1">
              <a:extLst>
                <a:ext uri="{63B3BB69-23CF-44E3-9099-C40C66FF867C}">
                  <a14:compatExt spid="_x0000_s129055"/>
                </a:ext>
                <a:ext uri="{FF2B5EF4-FFF2-40B4-BE49-F238E27FC236}">
                  <a16:creationId xmlns:a16="http://schemas.microsoft.com/office/drawing/2014/main" id="{00000000-0008-0000-0300-00001F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154</xdr:row>
          <xdr:rowOff>0</xdr:rowOff>
        </xdr:from>
        <xdr:to>
          <xdr:col>22</xdr:col>
          <xdr:colOff>177800</xdr:colOff>
          <xdr:row>154</xdr:row>
          <xdr:rowOff>177800</xdr:rowOff>
        </xdr:to>
        <xdr:sp macro="" textlink="">
          <xdr:nvSpPr>
            <xdr:cNvPr id="129056" name="Check Box 32" hidden="1">
              <a:extLst>
                <a:ext uri="{63B3BB69-23CF-44E3-9099-C40C66FF867C}">
                  <a14:compatExt spid="_x0000_s129056"/>
                </a:ext>
                <a:ext uri="{FF2B5EF4-FFF2-40B4-BE49-F238E27FC236}">
                  <a16:creationId xmlns:a16="http://schemas.microsoft.com/office/drawing/2014/main" id="{00000000-0008-0000-0300-000020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155</xdr:row>
          <xdr:rowOff>0</xdr:rowOff>
        </xdr:from>
        <xdr:to>
          <xdr:col>22</xdr:col>
          <xdr:colOff>177800</xdr:colOff>
          <xdr:row>155</xdr:row>
          <xdr:rowOff>177800</xdr:rowOff>
        </xdr:to>
        <xdr:sp macro="" textlink="">
          <xdr:nvSpPr>
            <xdr:cNvPr id="129057" name="Check Box 33" hidden="1">
              <a:extLst>
                <a:ext uri="{63B3BB69-23CF-44E3-9099-C40C66FF867C}">
                  <a14:compatExt spid="_x0000_s129057"/>
                </a:ext>
                <a:ext uri="{FF2B5EF4-FFF2-40B4-BE49-F238E27FC236}">
                  <a16:creationId xmlns:a16="http://schemas.microsoft.com/office/drawing/2014/main" id="{00000000-0008-0000-0300-000021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160</xdr:row>
          <xdr:rowOff>0</xdr:rowOff>
        </xdr:from>
        <xdr:to>
          <xdr:col>22</xdr:col>
          <xdr:colOff>177800</xdr:colOff>
          <xdr:row>160</xdr:row>
          <xdr:rowOff>177800</xdr:rowOff>
        </xdr:to>
        <xdr:sp macro="" textlink="">
          <xdr:nvSpPr>
            <xdr:cNvPr id="129058" name="Check Box 34" hidden="1">
              <a:extLst>
                <a:ext uri="{63B3BB69-23CF-44E3-9099-C40C66FF867C}">
                  <a14:compatExt spid="_x0000_s129058"/>
                </a:ext>
                <a:ext uri="{FF2B5EF4-FFF2-40B4-BE49-F238E27FC236}">
                  <a16:creationId xmlns:a16="http://schemas.microsoft.com/office/drawing/2014/main" id="{00000000-0008-0000-0300-000022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161</xdr:row>
          <xdr:rowOff>0</xdr:rowOff>
        </xdr:from>
        <xdr:to>
          <xdr:col>22</xdr:col>
          <xdr:colOff>177800</xdr:colOff>
          <xdr:row>161</xdr:row>
          <xdr:rowOff>177800</xdr:rowOff>
        </xdr:to>
        <xdr:sp macro="" textlink="">
          <xdr:nvSpPr>
            <xdr:cNvPr id="129059" name="Check Box 35" hidden="1">
              <a:extLst>
                <a:ext uri="{63B3BB69-23CF-44E3-9099-C40C66FF867C}">
                  <a14:compatExt spid="_x0000_s129059"/>
                </a:ext>
                <a:ext uri="{FF2B5EF4-FFF2-40B4-BE49-F238E27FC236}">
                  <a16:creationId xmlns:a16="http://schemas.microsoft.com/office/drawing/2014/main" id="{00000000-0008-0000-0300-000023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166</xdr:row>
          <xdr:rowOff>0</xdr:rowOff>
        </xdr:from>
        <xdr:to>
          <xdr:col>22</xdr:col>
          <xdr:colOff>177800</xdr:colOff>
          <xdr:row>166</xdr:row>
          <xdr:rowOff>177800</xdr:rowOff>
        </xdr:to>
        <xdr:sp macro="" textlink="">
          <xdr:nvSpPr>
            <xdr:cNvPr id="129060" name="Check Box 36" hidden="1">
              <a:extLst>
                <a:ext uri="{63B3BB69-23CF-44E3-9099-C40C66FF867C}">
                  <a14:compatExt spid="_x0000_s129060"/>
                </a:ext>
                <a:ext uri="{FF2B5EF4-FFF2-40B4-BE49-F238E27FC236}">
                  <a16:creationId xmlns:a16="http://schemas.microsoft.com/office/drawing/2014/main" id="{00000000-0008-0000-0300-000024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167</xdr:row>
          <xdr:rowOff>0</xdr:rowOff>
        </xdr:from>
        <xdr:to>
          <xdr:col>22</xdr:col>
          <xdr:colOff>177800</xdr:colOff>
          <xdr:row>167</xdr:row>
          <xdr:rowOff>177800</xdr:rowOff>
        </xdr:to>
        <xdr:sp macro="" textlink="">
          <xdr:nvSpPr>
            <xdr:cNvPr id="129061" name="Check Box 37" hidden="1">
              <a:extLst>
                <a:ext uri="{63B3BB69-23CF-44E3-9099-C40C66FF867C}">
                  <a14:compatExt spid="_x0000_s129061"/>
                </a:ext>
                <a:ext uri="{FF2B5EF4-FFF2-40B4-BE49-F238E27FC236}">
                  <a16:creationId xmlns:a16="http://schemas.microsoft.com/office/drawing/2014/main" id="{00000000-0008-0000-0300-000025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219</xdr:row>
          <xdr:rowOff>0</xdr:rowOff>
        </xdr:from>
        <xdr:to>
          <xdr:col>22</xdr:col>
          <xdr:colOff>177800</xdr:colOff>
          <xdr:row>219</xdr:row>
          <xdr:rowOff>177800</xdr:rowOff>
        </xdr:to>
        <xdr:sp macro="" textlink="">
          <xdr:nvSpPr>
            <xdr:cNvPr id="129070" name="Check Box 46" hidden="1">
              <a:extLst>
                <a:ext uri="{63B3BB69-23CF-44E3-9099-C40C66FF867C}">
                  <a14:compatExt spid="_x0000_s129070"/>
                </a:ext>
                <a:ext uri="{FF2B5EF4-FFF2-40B4-BE49-F238E27FC236}">
                  <a16:creationId xmlns:a16="http://schemas.microsoft.com/office/drawing/2014/main" id="{00000000-0008-0000-0300-00002E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220</xdr:row>
          <xdr:rowOff>0</xdr:rowOff>
        </xdr:from>
        <xdr:to>
          <xdr:col>22</xdr:col>
          <xdr:colOff>177800</xdr:colOff>
          <xdr:row>220</xdr:row>
          <xdr:rowOff>177800</xdr:rowOff>
        </xdr:to>
        <xdr:sp macro="" textlink="">
          <xdr:nvSpPr>
            <xdr:cNvPr id="129071" name="Check Box 47" hidden="1">
              <a:extLst>
                <a:ext uri="{63B3BB69-23CF-44E3-9099-C40C66FF867C}">
                  <a14:compatExt spid="_x0000_s129071"/>
                </a:ext>
                <a:ext uri="{FF2B5EF4-FFF2-40B4-BE49-F238E27FC236}">
                  <a16:creationId xmlns:a16="http://schemas.microsoft.com/office/drawing/2014/main" id="{00000000-0008-0000-0300-00002F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221</xdr:row>
          <xdr:rowOff>0</xdr:rowOff>
        </xdr:from>
        <xdr:to>
          <xdr:col>22</xdr:col>
          <xdr:colOff>177800</xdr:colOff>
          <xdr:row>221</xdr:row>
          <xdr:rowOff>177800</xdr:rowOff>
        </xdr:to>
        <xdr:sp macro="" textlink="">
          <xdr:nvSpPr>
            <xdr:cNvPr id="129072" name="Check Box 48" hidden="1">
              <a:extLst>
                <a:ext uri="{63B3BB69-23CF-44E3-9099-C40C66FF867C}">
                  <a14:compatExt spid="_x0000_s129072"/>
                </a:ext>
                <a:ext uri="{FF2B5EF4-FFF2-40B4-BE49-F238E27FC236}">
                  <a16:creationId xmlns:a16="http://schemas.microsoft.com/office/drawing/2014/main" id="{00000000-0008-0000-0300-000030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222</xdr:row>
          <xdr:rowOff>0</xdr:rowOff>
        </xdr:from>
        <xdr:to>
          <xdr:col>22</xdr:col>
          <xdr:colOff>177800</xdr:colOff>
          <xdr:row>222</xdr:row>
          <xdr:rowOff>177800</xdr:rowOff>
        </xdr:to>
        <xdr:sp macro="" textlink="">
          <xdr:nvSpPr>
            <xdr:cNvPr id="129073" name="Check Box 49" hidden="1">
              <a:extLst>
                <a:ext uri="{63B3BB69-23CF-44E3-9099-C40C66FF867C}">
                  <a14:compatExt spid="_x0000_s129073"/>
                </a:ext>
                <a:ext uri="{FF2B5EF4-FFF2-40B4-BE49-F238E27FC236}">
                  <a16:creationId xmlns:a16="http://schemas.microsoft.com/office/drawing/2014/main" id="{00000000-0008-0000-0300-000031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195</xdr:row>
          <xdr:rowOff>0</xdr:rowOff>
        </xdr:from>
        <xdr:to>
          <xdr:col>22</xdr:col>
          <xdr:colOff>177800</xdr:colOff>
          <xdr:row>195</xdr:row>
          <xdr:rowOff>177800</xdr:rowOff>
        </xdr:to>
        <xdr:sp macro="" textlink="">
          <xdr:nvSpPr>
            <xdr:cNvPr id="129075" name="Check Box 51" hidden="1">
              <a:extLst>
                <a:ext uri="{63B3BB69-23CF-44E3-9099-C40C66FF867C}">
                  <a14:compatExt spid="_x0000_s129075"/>
                </a:ext>
                <a:ext uri="{FF2B5EF4-FFF2-40B4-BE49-F238E27FC236}">
                  <a16:creationId xmlns:a16="http://schemas.microsoft.com/office/drawing/2014/main" id="{00000000-0008-0000-0300-000033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188</xdr:row>
          <xdr:rowOff>0</xdr:rowOff>
        </xdr:from>
        <xdr:to>
          <xdr:col>22</xdr:col>
          <xdr:colOff>177800</xdr:colOff>
          <xdr:row>188</xdr:row>
          <xdr:rowOff>177800</xdr:rowOff>
        </xdr:to>
        <xdr:sp macro="" textlink="">
          <xdr:nvSpPr>
            <xdr:cNvPr id="129076" name="Check Box 52" hidden="1">
              <a:extLst>
                <a:ext uri="{63B3BB69-23CF-44E3-9099-C40C66FF867C}">
                  <a14:compatExt spid="_x0000_s129076"/>
                </a:ext>
                <a:ext uri="{FF2B5EF4-FFF2-40B4-BE49-F238E27FC236}">
                  <a16:creationId xmlns:a16="http://schemas.microsoft.com/office/drawing/2014/main" id="{00000000-0008-0000-0300-000034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193</xdr:row>
          <xdr:rowOff>0</xdr:rowOff>
        </xdr:from>
        <xdr:to>
          <xdr:col>22</xdr:col>
          <xdr:colOff>177800</xdr:colOff>
          <xdr:row>193</xdr:row>
          <xdr:rowOff>177800</xdr:rowOff>
        </xdr:to>
        <xdr:sp macro="" textlink="">
          <xdr:nvSpPr>
            <xdr:cNvPr id="129077" name="Check Box 53" hidden="1">
              <a:extLst>
                <a:ext uri="{63B3BB69-23CF-44E3-9099-C40C66FF867C}">
                  <a14:compatExt spid="_x0000_s129077"/>
                </a:ext>
                <a:ext uri="{FF2B5EF4-FFF2-40B4-BE49-F238E27FC236}">
                  <a16:creationId xmlns:a16="http://schemas.microsoft.com/office/drawing/2014/main" id="{00000000-0008-0000-0300-000035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225</xdr:row>
          <xdr:rowOff>0</xdr:rowOff>
        </xdr:from>
        <xdr:to>
          <xdr:col>22</xdr:col>
          <xdr:colOff>177800</xdr:colOff>
          <xdr:row>225</xdr:row>
          <xdr:rowOff>177800</xdr:rowOff>
        </xdr:to>
        <xdr:sp macro="" textlink="">
          <xdr:nvSpPr>
            <xdr:cNvPr id="129079" name="Check Box 55" hidden="1">
              <a:extLst>
                <a:ext uri="{63B3BB69-23CF-44E3-9099-C40C66FF867C}">
                  <a14:compatExt spid="_x0000_s129079"/>
                </a:ext>
                <a:ext uri="{FF2B5EF4-FFF2-40B4-BE49-F238E27FC236}">
                  <a16:creationId xmlns:a16="http://schemas.microsoft.com/office/drawing/2014/main" id="{00000000-0008-0000-0300-000037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227</xdr:row>
          <xdr:rowOff>0</xdr:rowOff>
        </xdr:from>
        <xdr:to>
          <xdr:col>22</xdr:col>
          <xdr:colOff>177800</xdr:colOff>
          <xdr:row>227</xdr:row>
          <xdr:rowOff>177800</xdr:rowOff>
        </xdr:to>
        <xdr:sp macro="" textlink="">
          <xdr:nvSpPr>
            <xdr:cNvPr id="129080" name="Check Box 56" hidden="1">
              <a:extLst>
                <a:ext uri="{63B3BB69-23CF-44E3-9099-C40C66FF867C}">
                  <a14:compatExt spid="_x0000_s129080"/>
                </a:ext>
                <a:ext uri="{FF2B5EF4-FFF2-40B4-BE49-F238E27FC236}">
                  <a16:creationId xmlns:a16="http://schemas.microsoft.com/office/drawing/2014/main" id="{00000000-0008-0000-0300-000038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233</xdr:row>
          <xdr:rowOff>0</xdr:rowOff>
        </xdr:from>
        <xdr:to>
          <xdr:col>22</xdr:col>
          <xdr:colOff>177800</xdr:colOff>
          <xdr:row>233</xdr:row>
          <xdr:rowOff>177800</xdr:rowOff>
        </xdr:to>
        <xdr:sp macro="" textlink="">
          <xdr:nvSpPr>
            <xdr:cNvPr id="129082" name="Check Box 58" hidden="1">
              <a:extLst>
                <a:ext uri="{63B3BB69-23CF-44E3-9099-C40C66FF867C}">
                  <a14:compatExt spid="_x0000_s129082"/>
                </a:ext>
                <a:ext uri="{FF2B5EF4-FFF2-40B4-BE49-F238E27FC236}">
                  <a16:creationId xmlns:a16="http://schemas.microsoft.com/office/drawing/2014/main" id="{00000000-0008-0000-0300-00003A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234</xdr:row>
          <xdr:rowOff>0</xdr:rowOff>
        </xdr:from>
        <xdr:to>
          <xdr:col>22</xdr:col>
          <xdr:colOff>177800</xdr:colOff>
          <xdr:row>234</xdr:row>
          <xdr:rowOff>177800</xdr:rowOff>
        </xdr:to>
        <xdr:sp macro="" textlink="">
          <xdr:nvSpPr>
            <xdr:cNvPr id="129083" name="Check Box 59" hidden="1">
              <a:extLst>
                <a:ext uri="{63B3BB69-23CF-44E3-9099-C40C66FF867C}">
                  <a14:compatExt spid="_x0000_s129083"/>
                </a:ext>
                <a:ext uri="{FF2B5EF4-FFF2-40B4-BE49-F238E27FC236}">
                  <a16:creationId xmlns:a16="http://schemas.microsoft.com/office/drawing/2014/main" id="{00000000-0008-0000-0300-00003B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197</xdr:row>
          <xdr:rowOff>0</xdr:rowOff>
        </xdr:from>
        <xdr:to>
          <xdr:col>22</xdr:col>
          <xdr:colOff>177800</xdr:colOff>
          <xdr:row>197</xdr:row>
          <xdr:rowOff>177800</xdr:rowOff>
        </xdr:to>
        <xdr:sp macro="" textlink="">
          <xdr:nvSpPr>
            <xdr:cNvPr id="129088" name="Check Box 64" hidden="1">
              <a:extLst>
                <a:ext uri="{63B3BB69-23CF-44E3-9099-C40C66FF867C}">
                  <a14:compatExt spid="_x0000_s129088"/>
                </a:ext>
                <a:ext uri="{FF2B5EF4-FFF2-40B4-BE49-F238E27FC236}">
                  <a16:creationId xmlns:a16="http://schemas.microsoft.com/office/drawing/2014/main" id="{00000000-0008-0000-0300-000040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28</xdr:row>
          <xdr:rowOff>0</xdr:rowOff>
        </xdr:from>
        <xdr:to>
          <xdr:col>22</xdr:col>
          <xdr:colOff>177800</xdr:colOff>
          <xdr:row>28</xdr:row>
          <xdr:rowOff>177800</xdr:rowOff>
        </xdr:to>
        <xdr:sp macro="" textlink="">
          <xdr:nvSpPr>
            <xdr:cNvPr id="129103" name="Check Box 79" hidden="1">
              <a:extLst>
                <a:ext uri="{63B3BB69-23CF-44E3-9099-C40C66FF867C}">
                  <a14:compatExt spid="_x0000_s129103"/>
                </a:ext>
                <a:ext uri="{FF2B5EF4-FFF2-40B4-BE49-F238E27FC236}">
                  <a16:creationId xmlns:a16="http://schemas.microsoft.com/office/drawing/2014/main" id="{00000000-0008-0000-0300-00004F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31</xdr:row>
          <xdr:rowOff>0</xdr:rowOff>
        </xdr:from>
        <xdr:to>
          <xdr:col>22</xdr:col>
          <xdr:colOff>177800</xdr:colOff>
          <xdr:row>31</xdr:row>
          <xdr:rowOff>177800</xdr:rowOff>
        </xdr:to>
        <xdr:sp macro="" textlink="">
          <xdr:nvSpPr>
            <xdr:cNvPr id="129104" name="Check Box 80" hidden="1">
              <a:extLst>
                <a:ext uri="{63B3BB69-23CF-44E3-9099-C40C66FF867C}">
                  <a14:compatExt spid="_x0000_s129104"/>
                </a:ext>
                <a:ext uri="{FF2B5EF4-FFF2-40B4-BE49-F238E27FC236}">
                  <a16:creationId xmlns:a16="http://schemas.microsoft.com/office/drawing/2014/main" id="{00000000-0008-0000-0300-000050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32</xdr:row>
          <xdr:rowOff>0</xdr:rowOff>
        </xdr:from>
        <xdr:to>
          <xdr:col>22</xdr:col>
          <xdr:colOff>177800</xdr:colOff>
          <xdr:row>32</xdr:row>
          <xdr:rowOff>177800</xdr:rowOff>
        </xdr:to>
        <xdr:sp macro="" textlink="">
          <xdr:nvSpPr>
            <xdr:cNvPr id="129105" name="Check Box 81" hidden="1">
              <a:extLst>
                <a:ext uri="{63B3BB69-23CF-44E3-9099-C40C66FF867C}">
                  <a14:compatExt spid="_x0000_s129105"/>
                </a:ext>
                <a:ext uri="{FF2B5EF4-FFF2-40B4-BE49-F238E27FC236}">
                  <a16:creationId xmlns:a16="http://schemas.microsoft.com/office/drawing/2014/main" id="{00000000-0008-0000-0300-000051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58</xdr:row>
          <xdr:rowOff>0</xdr:rowOff>
        </xdr:from>
        <xdr:to>
          <xdr:col>22</xdr:col>
          <xdr:colOff>177800</xdr:colOff>
          <xdr:row>58</xdr:row>
          <xdr:rowOff>177800</xdr:rowOff>
        </xdr:to>
        <xdr:sp macro="" textlink="">
          <xdr:nvSpPr>
            <xdr:cNvPr id="129106" name="Check Box 82" hidden="1">
              <a:extLst>
                <a:ext uri="{63B3BB69-23CF-44E3-9099-C40C66FF867C}">
                  <a14:compatExt spid="_x0000_s129106"/>
                </a:ext>
                <a:ext uri="{FF2B5EF4-FFF2-40B4-BE49-F238E27FC236}">
                  <a16:creationId xmlns:a16="http://schemas.microsoft.com/office/drawing/2014/main" id="{00000000-0008-0000-0300-000052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80</xdr:row>
          <xdr:rowOff>0</xdr:rowOff>
        </xdr:from>
        <xdr:to>
          <xdr:col>22</xdr:col>
          <xdr:colOff>177800</xdr:colOff>
          <xdr:row>80</xdr:row>
          <xdr:rowOff>177800</xdr:rowOff>
        </xdr:to>
        <xdr:sp macro="" textlink="">
          <xdr:nvSpPr>
            <xdr:cNvPr id="129107" name="Check Box 83" hidden="1">
              <a:extLst>
                <a:ext uri="{63B3BB69-23CF-44E3-9099-C40C66FF867C}">
                  <a14:compatExt spid="_x0000_s129107"/>
                </a:ext>
                <a:ext uri="{FF2B5EF4-FFF2-40B4-BE49-F238E27FC236}">
                  <a16:creationId xmlns:a16="http://schemas.microsoft.com/office/drawing/2014/main" id="{00000000-0008-0000-0300-000053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93</xdr:row>
          <xdr:rowOff>0</xdr:rowOff>
        </xdr:from>
        <xdr:to>
          <xdr:col>22</xdr:col>
          <xdr:colOff>177800</xdr:colOff>
          <xdr:row>93</xdr:row>
          <xdr:rowOff>177800</xdr:rowOff>
        </xdr:to>
        <xdr:sp macro="" textlink="">
          <xdr:nvSpPr>
            <xdr:cNvPr id="129108" name="Check Box 84" hidden="1">
              <a:extLst>
                <a:ext uri="{63B3BB69-23CF-44E3-9099-C40C66FF867C}">
                  <a14:compatExt spid="_x0000_s129108"/>
                </a:ext>
                <a:ext uri="{FF2B5EF4-FFF2-40B4-BE49-F238E27FC236}">
                  <a16:creationId xmlns:a16="http://schemas.microsoft.com/office/drawing/2014/main" id="{00000000-0008-0000-0300-000054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94</xdr:row>
          <xdr:rowOff>0</xdr:rowOff>
        </xdr:from>
        <xdr:to>
          <xdr:col>22</xdr:col>
          <xdr:colOff>177800</xdr:colOff>
          <xdr:row>94</xdr:row>
          <xdr:rowOff>177800</xdr:rowOff>
        </xdr:to>
        <xdr:sp macro="" textlink="">
          <xdr:nvSpPr>
            <xdr:cNvPr id="129109" name="Check Box 85" hidden="1">
              <a:extLst>
                <a:ext uri="{63B3BB69-23CF-44E3-9099-C40C66FF867C}">
                  <a14:compatExt spid="_x0000_s129109"/>
                </a:ext>
                <a:ext uri="{FF2B5EF4-FFF2-40B4-BE49-F238E27FC236}">
                  <a16:creationId xmlns:a16="http://schemas.microsoft.com/office/drawing/2014/main" id="{00000000-0008-0000-0300-000055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95</xdr:row>
          <xdr:rowOff>0</xdr:rowOff>
        </xdr:from>
        <xdr:to>
          <xdr:col>22</xdr:col>
          <xdr:colOff>177800</xdr:colOff>
          <xdr:row>95</xdr:row>
          <xdr:rowOff>177800</xdr:rowOff>
        </xdr:to>
        <xdr:sp macro="" textlink="">
          <xdr:nvSpPr>
            <xdr:cNvPr id="129110" name="Check Box 86" hidden="1">
              <a:extLst>
                <a:ext uri="{63B3BB69-23CF-44E3-9099-C40C66FF867C}">
                  <a14:compatExt spid="_x0000_s129110"/>
                </a:ext>
                <a:ext uri="{FF2B5EF4-FFF2-40B4-BE49-F238E27FC236}">
                  <a16:creationId xmlns:a16="http://schemas.microsoft.com/office/drawing/2014/main" id="{00000000-0008-0000-0300-000056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96</xdr:row>
          <xdr:rowOff>0</xdr:rowOff>
        </xdr:from>
        <xdr:to>
          <xdr:col>22</xdr:col>
          <xdr:colOff>177800</xdr:colOff>
          <xdr:row>96</xdr:row>
          <xdr:rowOff>177800</xdr:rowOff>
        </xdr:to>
        <xdr:sp macro="" textlink="">
          <xdr:nvSpPr>
            <xdr:cNvPr id="129111" name="Check Box 87" hidden="1">
              <a:extLst>
                <a:ext uri="{63B3BB69-23CF-44E3-9099-C40C66FF867C}">
                  <a14:compatExt spid="_x0000_s129111"/>
                </a:ext>
                <a:ext uri="{FF2B5EF4-FFF2-40B4-BE49-F238E27FC236}">
                  <a16:creationId xmlns:a16="http://schemas.microsoft.com/office/drawing/2014/main" id="{00000000-0008-0000-0300-000057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97</xdr:row>
          <xdr:rowOff>0</xdr:rowOff>
        </xdr:from>
        <xdr:to>
          <xdr:col>22</xdr:col>
          <xdr:colOff>177800</xdr:colOff>
          <xdr:row>97</xdr:row>
          <xdr:rowOff>177800</xdr:rowOff>
        </xdr:to>
        <xdr:sp macro="" textlink="">
          <xdr:nvSpPr>
            <xdr:cNvPr id="129112" name="Check Box 88" hidden="1">
              <a:extLst>
                <a:ext uri="{63B3BB69-23CF-44E3-9099-C40C66FF867C}">
                  <a14:compatExt spid="_x0000_s129112"/>
                </a:ext>
                <a:ext uri="{FF2B5EF4-FFF2-40B4-BE49-F238E27FC236}">
                  <a16:creationId xmlns:a16="http://schemas.microsoft.com/office/drawing/2014/main" id="{00000000-0008-0000-0300-000058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98</xdr:row>
          <xdr:rowOff>0</xdr:rowOff>
        </xdr:from>
        <xdr:to>
          <xdr:col>22</xdr:col>
          <xdr:colOff>177800</xdr:colOff>
          <xdr:row>98</xdr:row>
          <xdr:rowOff>177800</xdr:rowOff>
        </xdr:to>
        <xdr:sp macro="" textlink="">
          <xdr:nvSpPr>
            <xdr:cNvPr id="129113" name="Check Box 89" hidden="1">
              <a:extLst>
                <a:ext uri="{63B3BB69-23CF-44E3-9099-C40C66FF867C}">
                  <a14:compatExt spid="_x0000_s129113"/>
                </a:ext>
                <a:ext uri="{FF2B5EF4-FFF2-40B4-BE49-F238E27FC236}">
                  <a16:creationId xmlns:a16="http://schemas.microsoft.com/office/drawing/2014/main" id="{00000000-0008-0000-0300-000059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99</xdr:row>
          <xdr:rowOff>0</xdr:rowOff>
        </xdr:from>
        <xdr:to>
          <xdr:col>22</xdr:col>
          <xdr:colOff>177800</xdr:colOff>
          <xdr:row>99</xdr:row>
          <xdr:rowOff>177800</xdr:rowOff>
        </xdr:to>
        <xdr:sp macro="" textlink="">
          <xdr:nvSpPr>
            <xdr:cNvPr id="129114" name="Check Box 90" hidden="1">
              <a:extLst>
                <a:ext uri="{63B3BB69-23CF-44E3-9099-C40C66FF867C}">
                  <a14:compatExt spid="_x0000_s129114"/>
                </a:ext>
                <a:ext uri="{FF2B5EF4-FFF2-40B4-BE49-F238E27FC236}">
                  <a16:creationId xmlns:a16="http://schemas.microsoft.com/office/drawing/2014/main" id="{00000000-0008-0000-0300-00005A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100</xdr:row>
          <xdr:rowOff>0</xdr:rowOff>
        </xdr:from>
        <xdr:to>
          <xdr:col>22</xdr:col>
          <xdr:colOff>177800</xdr:colOff>
          <xdr:row>100</xdr:row>
          <xdr:rowOff>177800</xdr:rowOff>
        </xdr:to>
        <xdr:sp macro="" textlink="">
          <xdr:nvSpPr>
            <xdr:cNvPr id="129115" name="Check Box 91" hidden="1">
              <a:extLst>
                <a:ext uri="{63B3BB69-23CF-44E3-9099-C40C66FF867C}">
                  <a14:compatExt spid="_x0000_s129115"/>
                </a:ext>
                <a:ext uri="{FF2B5EF4-FFF2-40B4-BE49-F238E27FC236}">
                  <a16:creationId xmlns:a16="http://schemas.microsoft.com/office/drawing/2014/main" id="{00000000-0008-0000-0300-00005B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twoCellAnchor editAs="oneCell">
    <xdr:from>
      <xdr:col>10</xdr:col>
      <xdr:colOff>457200</xdr:colOff>
      <xdr:row>1</xdr:row>
      <xdr:rowOff>0</xdr:rowOff>
    </xdr:from>
    <xdr:to>
      <xdr:col>14</xdr:col>
      <xdr:colOff>266700</xdr:colOff>
      <xdr:row>5</xdr:row>
      <xdr:rowOff>141767</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05450" y="19050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22</xdr:col>
          <xdr:colOff>0</xdr:colOff>
          <xdr:row>189</xdr:row>
          <xdr:rowOff>0</xdr:rowOff>
        </xdr:from>
        <xdr:to>
          <xdr:col>22</xdr:col>
          <xdr:colOff>177800</xdr:colOff>
          <xdr:row>189</xdr:row>
          <xdr:rowOff>177800</xdr:rowOff>
        </xdr:to>
        <xdr:sp macro="" textlink="">
          <xdr:nvSpPr>
            <xdr:cNvPr id="129181" name="Check Box 157" hidden="1">
              <a:extLst>
                <a:ext uri="{63B3BB69-23CF-44E3-9099-C40C66FF867C}">
                  <a14:compatExt spid="_x0000_s129181"/>
                </a:ext>
                <a:ext uri="{FF2B5EF4-FFF2-40B4-BE49-F238E27FC236}">
                  <a16:creationId xmlns:a16="http://schemas.microsoft.com/office/drawing/2014/main" id="{00000000-0008-0000-0300-00009D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190</xdr:row>
          <xdr:rowOff>0</xdr:rowOff>
        </xdr:from>
        <xdr:to>
          <xdr:col>22</xdr:col>
          <xdr:colOff>177800</xdr:colOff>
          <xdr:row>190</xdr:row>
          <xdr:rowOff>177800</xdr:rowOff>
        </xdr:to>
        <xdr:sp macro="" textlink="">
          <xdr:nvSpPr>
            <xdr:cNvPr id="129182" name="Check Box 158" hidden="1">
              <a:extLst>
                <a:ext uri="{63B3BB69-23CF-44E3-9099-C40C66FF867C}">
                  <a14:compatExt spid="_x0000_s129182"/>
                </a:ext>
                <a:ext uri="{FF2B5EF4-FFF2-40B4-BE49-F238E27FC236}">
                  <a16:creationId xmlns:a16="http://schemas.microsoft.com/office/drawing/2014/main" id="{00000000-0008-0000-0300-00009E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191</xdr:row>
          <xdr:rowOff>0</xdr:rowOff>
        </xdr:from>
        <xdr:to>
          <xdr:col>22</xdr:col>
          <xdr:colOff>177800</xdr:colOff>
          <xdr:row>191</xdr:row>
          <xdr:rowOff>177800</xdr:rowOff>
        </xdr:to>
        <xdr:sp macro="" textlink="">
          <xdr:nvSpPr>
            <xdr:cNvPr id="129183" name="Check Box 159" hidden="1">
              <a:extLst>
                <a:ext uri="{63B3BB69-23CF-44E3-9099-C40C66FF867C}">
                  <a14:compatExt spid="_x0000_s129183"/>
                </a:ext>
                <a:ext uri="{FF2B5EF4-FFF2-40B4-BE49-F238E27FC236}">
                  <a16:creationId xmlns:a16="http://schemas.microsoft.com/office/drawing/2014/main" id="{00000000-0008-0000-0300-00009F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192</xdr:row>
          <xdr:rowOff>0</xdr:rowOff>
        </xdr:from>
        <xdr:to>
          <xdr:col>22</xdr:col>
          <xdr:colOff>177800</xdr:colOff>
          <xdr:row>192</xdr:row>
          <xdr:rowOff>177800</xdr:rowOff>
        </xdr:to>
        <xdr:sp macro="" textlink="">
          <xdr:nvSpPr>
            <xdr:cNvPr id="129184" name="Check Box 160" hidden="1">
              <a:extLst>
                <a:ext uri="{63B3BB69-23CF-44E3-9099-C40C66FF867C}">
                  <a14:compatExt spid="_x0000_s129184"/>
                </a:ext>
                <a:ext uri="{FF2B5EF4-FFF2-40B4-BE49-F238E27FC236}">
                  <a16:creationId xmlns:a16="http://schemas.microsoft.com/office/drawing/2014/main" id="{00000000-0008-0000-0300-0000A0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194</xdr:row>
          <xdr:rowOff>0</xdr:rowOff>
        </xdr:from>
        <xdr:to>
          <xdr:col>22</xdr:col>
          <xdr:colOff>177800</xdr:colOff>
          <xdr:row>194</xdr:row>
          <xdr:rowOff>177800</xdr:rowOff>
        </xdr:to>
        <xdr:sp macro="" textlink="">
          <xdr:nvSpPr>
            <xdr:cNvPr id="129185" name="Check Box 161" hidden="1">
              <a:extLst>
                <a:ext uri="{63B3BB69-23CF-44E3-9099-C40C66FF867C}">
                  <a14:compatExt spid="_x0000_s129185"/>
                </a:ext>
                <a:ext uri="{FF2B5EF4-FFF2-40B4-BE49-F238E27FC236}">
                  <a16:creationId xmlns:a16="http://schemas.microsoft.com/office/drawing/2014/main" id="{00000000-0008-0000-0300-0000A1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196</xdr:row>
          <xdr:rowOff>0</xdr:rowOff>
        </xdr:from>
        <xdr:to>
          <xdr:col>22</xdr:col>
          <xdr:colOff>177800</xdr:colOff>
          <xdr:row>196</xdr:row>
          <xdr:rowOff>177800</xdr:rowOff>
        </xdr:to>
        <xdr:sp macro="" textlink="">
          <xdr:nvSpPr>
            <xdr:cNvPr id="129186" name="Check Box 162" hidden="1">
              <a:extLst>
                <a:ext uri="{63B3BB69-23CF-44E3-9099-C40C66FF867C}">
                  <a14:compatExt spid="_x0000_s129186"/>
                </a:ext>
                <a:ext uri="{FF2B5EF4-FFF2-40B4-BE49-F238E27FC236}">
                  <a16:creationId xmlns:a16="http://schemas.microsoft.com/office/drawing/2014/main" id="{00000000-0008-0000-0300-0000A2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199</xdr:row>
          <xdr:rowOff>0</xdr:rowOff>
        </xdr:from>
        <xdr:to>
          <xdr:col>22</xdr:col>
          <xdr:colOff>177800</xdr:colOff>
          <xdr:row>199</xdr:row>
          <xdr:rowOff>177800</xdr:rowOff>
        </xdr:to>
        <xdr:sp macro="" textlink="">
          <xdr:nvSpPr>
            <xdr:cNvPr id="129187" name="Check Box 163" hidden="1">
              <a:extLst>
                <a:ext uri="{63B3BB69-23CF-44E3-9099-C40C66FF867C}">
                  <a14:compatExt spid="_x0000_s129187"/>
                </a:ext>
                <a:ext uri="{FF2B5EF4-FFF2-40B4-BE49-F238E27FC236}">
                  <a16:creationId xmlns:a16="http://schemas.microsoft.com/office/drawing/2014/main" id="{00000000-0008-0000-0300-0000A3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200</xdr:row>
          <xdr:rowOff>0</xdr:rowOff>
        </xdr:from>
        <xdr:to>
          <xdr:col>22</xdr:col>
          <xdr:colOff>177800</xdr:colOff>
          <xdr:row>200</xdr:row>
          <xdr:rowOff>177800</xdr:rowOff>
        </xdr:to>
        <xdr:sp macro="" textlink="">
          <xdr:nvSpPr>
            <xdr:cNvPr id="129188" name="Check Box 164" hidden="1">
              <a:extLst>
                <a:ext uri="{63B3BB69-23CF-44E3-9099-C40C66FF867C}">
                  <a14:compatExt spid="_x0000_s129188"/>
                </a:ext>
                <a:ext uri="{FF2B5EF4-FFF2-40B4-BE49-F238E27FC236}">
                  <a16:creationId xmlns:a16="http://schemas.microsoft.com/office/drawing/2014/main" id="{00000000-0008-0000-0300-0000A4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201</xdr:row>
          <xdr:rowOff>0</xdr:rowOff>
        </xdr:from>
        <xdr:to>
          <xdr:col>22</xdr:col>
          <xdr:colOff>177800</xdr:colOff>
          <xdr:row>201</xdr:row>
          <xdr:rowOff>177800</xdr:rowOff>
        </xdr:to>
        <xdr:sp macro="" textlink="">
          <xdr:nvSpPr>
            <xdr:cNvPr id="129189" name="Check Box 165" hidden="1">
              <a:extLst>
                <a:ext uri="{63B3BB69-23CF-44E3-9099-C40C66FF867C}">
                  <a14:compatExt spid="_x0000_s129189"/>
                </a:ext>
                <a:ext uri="{FF2B5EF4-FFF2-40B4-BE49-F238E27FC236}">
                  <a16:creationId xmlns:a16="http://schemas.microsoft.com/office/drawing/2014/main" id="{00000000-0008-0000-0300-0000A5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202</xdr:row>
          <xdr:rowOff>0</xdr:rowOff>
        </xdr:from>
        <xdr:to>
          <xdr:col>22</xdr:col>
          <xdr:colOff>177800</xdr:colOff>
          <xdr:row>202</xdr:row>
          <xdr:rowOff>177800</xdr:rowOff>
        </xdr:to>
        <xdr:sp macro="" textlink="">
          <xdr:nvSpPr>
            <xdr:cNvPr id="129190" name="Check Box 166" hidden="1">
              <a:extLst>
                <a:ext uri="{63B3BB69-23CF-44E3-9099-C40C66FF867C}">
                  <a14:compatExt spid="_x0000_s129190"/>
                </a:ext>
                <a:ext uri="{FF2B5EF4-FFF2-40B4-BE49-F238E27FC236}">
                  <a16:creationId xmlns:a16="http://schemas.microsoft.com/office/drawing/2014/main" id="{00000000-0008-0000-0300-0000A6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203</xdr:row>
          <xdr:rowOff>0</xdr:rowOff>
        </xdr:from>
        <xdr:to>
          <xdr:col>22</xdr:col>
          <xdr:colOff>177800</xdr:colOff>
          <xdr:row>203</xdr:row>
          <xdr:rowOff>177800</xdr:rowOff>
        </xdr:to>
        <xdr:sp macro="" textlink="">
          <xdr:nvSpPr>
            <xdr:cNvPr id="129191" name="Check Box 167" hidden="1">
              <a:extLst>
                <a:ext uri="{63B3BB69-23CF-44E3-9099-C40C66FF867C}">
                  <a14:compatExt spid="_x0000_s129191"/>
                </a:ext>
                <a:ext uri="{FF2B5EF4-FFF2-40B4-BE49-F238E27FC236}">
                  <a16:creationId xmlns:a16="http://schemas.microsoft.com/office/drawing/2014/main" id="{00000000-0008-0000-0300-0000A7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204</xdr:row>
          <xdr:rowOff>0</xdr:rowOff>
        </xdr:from>
        <xdr:to>
          <xdr:col>22</xdr:col>
          <xdr:colOff>177800</xdr:colOff>
          <xdr:row>204</xdr:row>
          <xdr:rowOff>177800</xdr:rowOff>
        </xdr:to>
        <xdr:sp macro="" textlink="">
          <xdr:nvSpPr>
            <xdr:cNvPr id="129192" name="Check Box 168" hidden="1">
              <a:extLst>
                <a:ext uri="{63B3BB69-23CF-44E3-9099-C40C66FF867C}">
                  <a14:compatExt spid="_x0000_s129192"/>
                </a:ext>
                <a:ext uri="{FF2B5EF4-FFF2-40B4-BE49-F238E27FC236}">
                  <a16:creationId xmlns:a16="http://schemas.microsoft.com/office/drawing/2014/main" id="{00000000-0008-0000-0300-0000A8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205</xdr:row>
          <xdr:rowOff>0</xdr:rowOff>
        </xdr:from>
        <xdr:to>
          <xdr:col>22</xdr:col>
          <xdr:colOff>177800</xdr:colOff>
          <xdr:row>205</xdr:row>
          <xdr:rowOff>177800</xdr:rowOff>
        </xdr:to>
        <xdr:sp macro="" textlink="">
          <xdr:nvSpPr>
            <xdr:cNvPr id="129193" name="Check Box 169" hidden="1">
              <a:extLst>
                <a:ext uri="{63B3BB69-23CF-44E3-9099-C40C66FF867C}">
                  <a14:compatExt spid="_x0000_s129193"/>
                </a:ext>
                <a:ext uri="{FF2B5EF4-FFF2-40B4-BE49-F238E27FC236}">
                  <a16:creationId xmlns:a16="http://schemas.microsoft.com/office/drawing/2014/main" id="{00000000-0008-0000-0300-0000A9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207</xdr:row>
          <xdr:rowOff>0</xdr:rowOff>
        </xdr:from>
        <xdr:to>
          <xdr:col>22</xdr:col>
          <xdr:colOff>177800</xdr:colOff>
          <xdr:row>207</xdr:row>
          <xdr:rowOff>177800</xdr:rowOff>
        </xdr:to>
        <xdr:sp macro="" textlink="">
          <xdr:nvSpPr>
            <xdr:cNvPr id="129194" name="Check Box 170" hidden="1">
              <a:extLst>
                <a:ext uri="{63B3BB69-23CF-44E3-9099-C40C66FF867C}">
                  <a14:compatExt spid="_x0000_s129194"/>
                </a:ext>
                <a:ext uri="{FF2B5EF4-FFF2-40B4-BE49-F238E27FC236}">
                  <a16:creationId xmlns:a16="http://schemas.microsoft.com/office/drawing/2014/main" id="{00000000-0008-0000-0300-0000AA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208</xdr:row>
          <xdr:rowOff>0</xdr:rowOff>
        </xdr:from>
        <xdr:to>
          <xdr:col>22</xdr:col>
          <xdr:colOff>177800</xdr:colOff>
          <xdr:row>208</xdr:row>
          <xdr:rowOff>177800</xdr:rowOff>
        </xdr:to>
        <xdr:sp macro="" textlink="">
          <xdr:nvSpPr>
            <xdr:cNvPr id="129195" name="Check Box 171" hidden="1">
              <a:extLst>
                <a:ext uri="{63B3BB69-23CF-44E3-9099-C40C66FF867C}">
                  <a14:compatExt spid="_x0000_s129195"/>
                </a:ext>
                <a:ext uri="{FF2B5EF4-FFF2-40B4-BE49-F238E27FC236}">
                  <a16:creationId xmlns:a16="http://schemas.microsoft.com/office/drawing/2014/main" id="{00000000-0008-0000-0300-0000AB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209</xdr:row>
          <xdr:rowOff>0</xdr:rowOff>
        </xdr:from>
        <xdr:to>
          <xdr:col>22</xdr:col>
          <xdr:colOff>177800</xdr:colOff>
          <xdr:row>209</xdr:row>
          <xdr:rowOff>177800</xdr:rowOff>
        </xdr:to>
        <xdr:sp macro="" textlink="">
          <xdr:nvSpPr>
            <xdr:cNvPr id="129196" name="Check Box 172" hidden="1">
              <a:extLst>
                <a:ext uri="{63B3BB69-23CF-44E3-9099-C40C66FF867C}">
                  <a14:compatExt spid="_x0000_s129196"/>
                </a:ext>
                <a:ext uri="{FF2B5EF4-FFF2-40B4-BE49-F238E27FC236}">
                  <a16:creationId xmlns:a16="http://schemas.microsoft.com/office/drawing/2014/main" id="{00000000-0008-0000-0300-0000AC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210</xdr:row>
          <xdr:rowOff>0</xdr:rowOff>
        </xdr:from>
        <xdr:to>
          <xdr:col>22</xdr:col>
          <xdr:colOff>177800</xdr:colOff>
          <xdr:row>210</xdr:row>
          <xdr:rowOff>177800</xdr:rowOff>
        </xdr:to>
        <xdr:sp macro="" textlink="">
          <xdr:nvSpPr>
            <xdr:cNvPr id="129197" name="Check Box 173" hidden="1">
              <a:extLst>
                <a:ext uri="{63B3BB69-23CF-44E3-9099-C40C66FF867C}">
                  <a14:compatExt spid="_x0000_s129197"/>
                </a:ext>
                <a:ext uri="{FF2B5EF4-FFF2-40B4-BE49-F238E27FC236}">
                  <a16:creationId xmlns:a16="http://schemas.microsoft.com/office/drawing/2014/main" id="{00000000-0008-0000-0300-0000AD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211</xdr:row>
          <xdr:rowOff>0</xdr:rowOff>
        </xdr:from>
        <xdr:to>
          <xdr:col>22</xdr:col>
          <xdr:colOff>177800</xdr:colOff>
          <xdr:row>211</xdr:row>
          <xdr:rowOff>177800</xdr:rowOff>
        </xdr:to>
        <xdr:sp macro="" textlink="">
          <xdr:nvSpPr>
            <xdr:cNvPr id="129198" name="Check Box 174" hidden="1">
              <a:extLst>
                <a:ext uri="{63B3BB69-23CF-44E3-9099-C40C66FF867C}">
                  <a14:compatExt spid="_x0000_s129198"/>
                </a:ext>
                <a:ext uri="{FF2B5EF4-FFF2-40B4-BE49-F238E27FC236}">
                  <a16:creationId xmlns:a16="http://schemas.microsoft.com/office/drawing/2014/main" id="{00000000-0008-0000-0300-0000AE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212</xdr:row>
          <xdr:rowOff>0</xdr:rowOff>
        </xdr:from>
        <xdr:to>
          <xdr:col>22</xdr:col>
          <xdr:colOff>177800</xdr:colOff>
          <xdr:row>212</xdr:row>
          <xdr:rowOff>177800</xdr:rowOff>
        </xdr:to>
        <xdr:sp macro="" textlink="">
          <xdr:nvSpPr>
            <xdr:cNvPr id="129199" name="Check Box 175" hidden="1">
              <a:extLst>
                <a:ext uri="{63B3BB69-23CF-44E3-9099-C40C66FF867C}">
                  <a14:compatExt spid="_x0000_s129199"/>
                </a:ext>
                <a:ext uri="{FF2B5EF4-FFF2-40B4-BE49-F238E27FC236}">
                  <a16:creationId xmlns:a16="http://schemas.microsoft.com/office/drawing/2014/main" id="{00000000-0008-0000-0300-0000AF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213</xdr:row>
          <xdr:rowOff>0</xdr:rowOff>
        </xdr:from>
        <xdr:to>
          <xdr:col>22</xdr:col>
          <xdr:colOff>177800</xdr:colOff>
          <xdr:row>213</xdr:row>
          <xdr:rowOff>177800</xdr:rowOff>
        </xdr:to>
        <xdr:sp macro="" textlink="">
          <xdr:nvSpPr>
            <xdr:cNvPr id="129200" name="Check Box 176" hidden="1">
              <a:extLst>
                <a:ext uri="{63B3BB69-23CF-44E3-9099-C40C66FF867C}">
                  <a14:compatExt spid="_x0000_s129200"/>
                </a:ext>
                <a:ext uri="{FF2B5EF4-FFF2-40B4-BE49-F238E27FC236}">
                  <a16:creationId xmlns:a16="http://schemas.microsoft.com/office/drawing/2014/main" id="{00000000-0008-0000-0300-0000B0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238</xdr:row>
          <xdr:rowOff>0</xdr:rowOff>
        </xdr:from>
        <xdr:to>
          <xdr:col>22</xdr:col>
          <xdr:colOff>177800</xdr:colOff>
          <xdr:row>238</xdr:row>
          <xdr:rowOff>177800</xdr:rowOff>
        </xdr:to>
        <xdr:sp macro="" textlink="">
          <xdr:nvSpPr>
            <xdr:cNvPr id="129202" name="Check Box 178" hidden="1">
              <a:extLst>
                <a:ext uri="{63B3BB69-23CF-44E3-9099-C40C66FF867C}">
                  <a14:compatExt spid="_x0000_s129202"/>
                </a:ext>
                <a:ext uri="{FF2B5EF4-FFF2-40B4-BE49-F238E27FC236}">
                  <a16:creationId xmlns:a16="http://schemas.microsoft.com/office/drawing/2014/main" id="{00000000-0008-0000-0300-0000B2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226</xdr:row>
          <xdr:rowOff>0</xdr:rowOff>
        </xdr:from>
        <xdr:to>
          <xdr:col>22</xdr:col>
          <xdr:colOff>177800</xdr:colOff>
          <xdr:row>226</xdr:row>
          <xdr:rowOff>177800</xdr:rowOff>
        </xdr:to>
        <xdr:sp macro="" textlink="">
          <xdr:nvSpPr>
            <xdr:cNvPr id="129204" name="Check Box 180" hidden="1">
              <a:extLst>
                <a:ext uri="{63B3BB69-23CF-44E3-9099-C40C66FF867C}">
                  <a14:compatExt spid="_x0000_s129204"/>
                </a:ext>
                <a:ext uri="{FF2B5EF4-FFF2-40B4-BE49-F238E27FC236}">
                  <a16:creationId xmlns:a16="http://schemas.microsoft.com/office/drawing/2014/main" id="{00000000-0008-0000-0300-0000B4F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3" Type="http://schemas.openxmlformats.org/officeDocument/2006/relationships/ctrlProp" Target="../ctrlProps/ctrlProp10.xml"/><Relationship Id="rId18" Type="http://schemas.openxmlformats.org/officeDocument/2006/relationships/ctrlProp" Target="../ctrlProps/ctrlProp15.xml"/><Relationship Id="rId26" Type="http://schemas.openxmlformats.org/officeDocument/2006/relationships/ctrlProp" Target="../ctrlProps/ctrlProp23.xml"/><Relationship Id="rId39" Type="http://schemas.openxmlformats.org/officeDocument/2006/relationships/ctrlProp" Target="../ctrlProps/ctrlProp36.xml"/><Relationship Id="rId21" Type="http://schemas.openxmlformats.org/officeDocument/2006/relationships/ctrlProp" Target="../ctrlProps/ctrlProp18.xml"/><Relationship Id="rId34" Type="http://schemas.openxmlformats.org/officeDocument/2006/relationships/ctrlProp" Target="../ctrlProps/ctrlProp31.xml"/><Relationship Id="rId42" Type="http://schemas.openxmlformats.org/officeDocument/2006/relationships/ctrlProp" Target="../ctrlProps/ctrlProp39.xml"/><Relationship Id="rId47" Type="http://schemas.openxmlformats.org/officeDocument/2006/relationships/ctrlProp" Target="../ctrlProps/ctrlProp44.xml"/><Relationship Id="rId50" Type="http://schemas.openxmlformats.org/officeDocument/2006/relationships/ctrlProp" Target="../ctrlProps/ctrlProp47.xml"/><Relationship Id="rId55" Type="http://schemas.openxmlformats.org/officeDocument/2006/relationships/ctrlProp" Target="../ctrlProps/ctrlProp52.xml"/><Relationship Id="rId7" Type="http://schemas.openxmlformats.org/officeDocument/2006/relationships/ctrlProp" Target="../ctrlProps/ctrlProp4.xml"/><Relationship Id="rId2" Type="http://schemas.openxmlformats.org/officeDocument/2006/relationships/drawing" Target="../drawings/drawing3.xml"/><Relationship Id="rId16" Type="http://schemas.openxmlformats.org/officeDocument/2006/relationships/ctrlProp" Target="../ctrlProps/ctrlProp13.xml"/><Relationship Id="rId29" Type="http://schemas.openxmlformats.org/officeDocument/2006/relationships/ctrlProp" Target="../ctrlProps/ctrlProp26.xml"/><Relationship Id="rId11" Type="http://schemas.openxmlformats.org/officeDocument/2006/relationships/ctrlProp" Target="../ctrlProps/ctrlProp8.xml"/><Relationship Id="rId24" Type="http://schemas.openxmlformats.org/officeDocument/2006/relationships/ctrlProp" Target="../ctrlProps/ctrlProp21.xml"/><Relationship Id="rId32" Type="http://schemas.openxmlformats.org/officeDocument/2006/relationships/ctrlProp" Target="../ctrlProps/ctrlProp29.xml"/><Relationship Id="rId37" Type="http://schemas.openxmlformats.org/officeDocument/2006/relationships/ctrlProp" Target="../ctrlProps/ctrlProp34.xml"/><Relationship Id="rId40" Type="http://schemas.openxmlformats.org/officeDocument/2006/relationships/ctrlProp" Target="../ctrlProps/ctrlProp37.xml"/><Relationship Id="rId45" Type="http://schemas.openxmlformats.org/officeDocument/2006/relationships/ctrlProp" Target="../ctrlProps/ctrlProp42.xml"/><Relationship Id="rId53" Type="http://schemas.openxmlformats.org/officeDocument/2006/relationships/ctrlProp" Target="../ctrlProps/ctrlProp50.xml"/><Relationship Id="rId58" Type="http://schemas.openxmlformats.org/officeDocument/2006/relationships/ctrlProp" Target="../ctrlProps/ctrlProp55.xml"/><Relationship Id="rId5" Type="http://schemas.openxmlformats.org/officeDocument/2006/relationships/ctrlProp" Target="../ctrlProps/ctrlProp2.xml"/><Relationship Id="rId19" Type="http://schemas.openxmlformats.org/officeDocument/2006/relationships/ctrlProp" Target="../ctrlProps/ctrlProp16.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 Id="rId22" Type="http://schemas.openxmlformats.org/officeDocument/2006/relationships/ctrlProp" Target="../ctrlProps/ctrlProp19.xml"/><Relationship Id="rId27" Type="http://schemas.openxmlformats.org/officeDocument/2006/relationships/ctrlProp" Target="../ctrlProps/ctrlProp24.xml"/><Relationship Id="rId30" Type="http://schemas.openxmlformats.org/officeDocument/2006/relationships/ctrlProp" Target="../ctrlProps/ctrlProp27.xml"/><Relationship Id="rId35" Type="http://schemas.openxmlformats.org/officeDocument/2006/relationships/ctrlProp" Target="../ctrlProps/ctrlProp32.xml"/><Relationship Id="rId43" Type="http://schemas.openxmlformats.org/officeDocument/2006/relationships/ctrlProp" Target="../ctrlProps/ctrlProp40.xml"/><Relationship Id="rId48" Type="http://schemas.openxmlformats.org/officeDocument/2006/relationships/ctrlProp" Target="../ctrlProps/ctrlProp45.xml"/><Relationship Id="rId56" Type="http://schemas.openxmlformats.org/officeDocument/2006/relationships/ctrlProp" Target="../ctrlProps/ctrlProp53.xml"/><Relationship Id="rId8" Type="http://schemas.openxmlformats.org/officeDocument/2006/relationships/ctrlProp" Target="../ctrlProps/ctrlProp5.xml"/><Relationship Id="rId51" Type="http://schemas.openxmlformats.org/officeDocument/2006/relationships/ctrlProp" Target="../ctrlProps/ctrlProp48.xml"/><Relationship Id="rId3" Type="http://schemas.openxmlformats.org/officeDocument/2006/relationships/vmlDrawing" Target="../drawings/vmlDrawing1.vml"/><Relationship Id="rId12" Type="http://schemas.openxmlformats.org/officeDocument/2006/relationships/ctrlProp" Target="../ctrlProps/ctrlProp9.xml"/><Relationship Id="rId17" Type="http://schemas.openxmlformats.org/officeDocument/2006/relationships/ctrlProp" Target="../ctrlProps/ctrlProp14.xml"/><Relationship Id="rId25" Type="http://schemas.openxmlformats.org/officeDocument/2006/relationships/ctrlProp" Target="../ctrlProps/ctrlProp22.xml"/><Relationship Id="rId33" Type="http://schemas.openxmlformats.org/officeDocument/2006/relationships/ctrlProp" Target="../ctrlProps/ctrlProp30.xml"/><Relationship Id="rId38" Type="http://schemas.openxmlformats.org/officeDocument/2006/relationships/ctrlProp" Target="../ctrlProps/ctrlProp35.xml"/><Relationship Id="rId46" Type="http://schemas.openxmlformats.org/officeDocument/2006/relationships/ctrlProp" Target="../ctrlProps/ctrlProp43.xml"/><Relationship Id="rId20" Type="http://schemas.openxmlformats.org/officeDocument/2006/relationships/ctrlProp" Target="../ctrlProps/ctrlProp17.xml"/><Relationship Id="rId41" Type="http://schemas.openxmlformats.org/officeDocument/2006/relationships/ctrlProp" Target="../ctrlProps/ctrlProp38.xml"/><Relationship Id="rId54" Type="http://schemas.openxmlformats.org/officeDocument/2006/relationships/ctrlProp" Target="../ctrlProps/ctrlProp51.xml"/><Relationship Id="rId1" Type="http://schemas.openxmlformats.org/officeDocument/2006/relationships/printerSettings" Target="../printerSettings/printerSettings4.bin"/><Relationship Id="rId6" Type="http://schemas.openxmlformats.org/officeDocument/2006/relationships/ctrlProp" Target="../ctrlProps/ctrlProp3.xml"/><Relationship Id="rId15" Type="http://schemas.openxmlformats.org/officeDocument/2006/relationships/ctrlProp" Target="../ctrlProps/ctrlProp12.xml"/><Relationship Id="rId23" Type="http://schemas.openxmlformats.org/officeDocument/2006/relationships/ctrlProp" Target="../ctrlProps/ctrlProp20.xml"/><Relationship Id="rId28" Type="http://schemas.openxmlformats.org/officeDocument/2006/relationships/ctrlProp" Target="../ctrlProps/ctrlProp25.xml"/><Relationship Id="rId36" Type="http://schemas.openxmlformats.org/officeDocument/2006/relationships/ctrlProp" Target="../ctrlProps/ctrlProp33.xml"/><Relationship Id="rId49" Type="http://schemas.openxmlformats.org/officeDocument/2006/relationships/ctrlProp" Target="../ctrlProps/ctrlProp46.xml"/><Relationship Id="rId57" Type="http://schemas.openxmlformats.org/officeDocument/2006/relationships/ctrlProp" Target="../ctrlProps/ctrlProp54.xml"/><Relationship Id="rId10" Type="http://schemas.openxmlformats.org/officeDocument/2006/relationships/ctrlProp" Target="../ctrlProps/ctrlProp7.xml"/><Relationship Id="rId31" Type="http://schemas.openxmlformats.org/officeDocument/2006/relationships/ctrlProp" Target="../ctrlProps/ctrlProp28.xml"/><Relationship Id="rId44" Type="http://schemas.openxmlformats.org/officeDocument/2006/relationships/ctrlProp" Target="../ctrlProps/ctrlProp41.xml"/><Relationship Id="rId52" Type="http://schemas.openxmlformats.org/officeDocument/2006/relationships/ctrlProp" Target="../ctrlProps/ctrlProp49.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pageSetUpPr fitToPage="1"/>
  </sheetPr>
  <dimension ref="A1:S63"/>
  <sheetViews>
    <sheetView showGridLines="0" topLeftCell="A28" zoomScaleNormal="100" workbookViewId="0">
      <selection activeCell="A63" sqref="A63:S63"/>
    </sheetView>
  </sheetViews>
  <sheetFormatPr baseColWidth="10" defaultColWidth="8.83203125" defaultRowHeight="15" x14ac:dyDescent="0.2"/>
  <sheetData>
    <row r="1" spans="1:19" ht="14.5" customHeight="1" x14ac:dyDescent="0.2">
      <c r="A1" s="194"/>
      <c r="B1" s="194"/>
      <c r="C1" s="194"/>
      <c r="D1" s="195" t="s">
        <v>2598</v>
      </c>
      <c r="E1" s="195"/>
      <c r="F1" s="195"/>
      <c r="G1" s="195"/>
      <c r="H1" s="195"/>
      <c r="I1" s="195"/>
      <c r="J1" s="195"/>
      <c r="K1" s="195"/>
      <c r="L1" s="195"/>
      <c r="M1" s="195"/>
      <c r="N1" s="195"/>
      <c r="O1" s="195"/>
      <c r="P1" s="195"/>
      <c r="Q1" s="195"/>
      <c r="R1" s="195"/>
      <c r="S1" s="195"/>
    </row>
    <row r="2" spans="1:19" ht="14.5" customHeight="1" x14ac:dyDescent="0.2">
      <c r="A2" s="194"/>
      <c r="B2" s="194"/>
      <c r="C2" s="194"/>
      <c r="D2" s="195"/>
      <c r="E2" s="195"/>
      <c r="F2" s="195"/>
      <c r="G2" s="195"/>
      <c r="H2" s="195"/>
      <c r="I2" s="195"/>
      <c r="J2" s="195"/>
      <c r="K2" s="195"/>
      <c r="L2" s="195"/>
      <c r="M2" s="195"/>
      <c r="N2" s="195"/>
      <c r="O2" s="195"/>
      <c r="P2" s="195"/>
      <c r="Q2" s="195"/>
      <c r="R2" s="195"/>
      <c r="S2" s="195"/>
    </row>
    <row r="3" spans="1:19" ht="14.5" customHeight="1" x14ac:dyDescent="0.2">
      <c r="A3" s="194"/>
      <c r="B3" s="194"/>
      <c r="C3" s="194"/>
      <c r="D3" s="195"/>
      <c r="E3" s="195"/>
      <c r="F3" s="195"/>
      <c r="G3" s="195"/>
      <c r="H3" s="195"/>
      <c r="I3" s="195"/>
      <c r="J3" s="195"/>
      <c r="K3" s="195"/>
      <c r="L3" s="195"/>
      <c r="M3" s="195"/>
      <c r="N3" s="195"/>
      <c r="O3" s="195"/>
      <c r="P3" s="195"/>
      <c r="Q3" s="195"/>
      <c r="R3" s="195"/>
      <c r="S3" s="195"/>
    </row>
    <row r="4" spans="1:19" ht="14.5" customHeight="1" x14ac:dyDescent="0.2">
      <c r="A4" s="194"/>
      <c r="B4" s="194"/>
      <c r="C4" s="194"/>
      <c r="D4" s="196" t="s">
        <v>2365</v>
      </c>
      <c r="E4" s="196"/>
      <c r="F4" s="196"/>
      <c r="G4" s="196"/>
      <c r="H4" s="196"/>
      <c r="I4" s="196"/>
      <c r="J4" s="196"/>
      <c r="K4" s="196"/>
      <c r="L4" s="196"/>
      <c r="M4" s="196"/>
      <c r="N4" s="196"/>
      <c r="O4" s="196"/>
      <c r="P4" s="196"/>
      <c r="Q4" s="196"/>
      <c r="R4" s="196"/>
      <c r="S4" s="196"/>
    </row>
    <row r="5" spans="1:19" x14ac:dyDescent="0.2">
      <c r="A5" s="194"/>
      <c r="B5" s="194"/>
      <c r="C5" s="194"/>
      <c r="D5" s="196"/>
      <c r="E5" s="196"/>
      <c r="F5" s="196"/>
      <c r="G5" s="196"/>
      <c r="H5" s="196"/>
      <c r="I5" s="196"/>
      <c r="J5" s="196"/>
      <c r="K5" s="196"/>
      <c r="L5" s="196"/>
      <c r="M5" s="196"/>
      <c r="N5" s="196"/>
      <c r="O5" s="196"/>
      <c r="P5" s="196"/>
      <c r="Q5" s="196"/>
      <c r="R5" s="196"/>
      <c r="S5" s="196"/>
    </row>
    <row r="6" spans="1:19" x14ac:dyDescent="0.2">
      <c r="A6" s="194"/>
      <c r="B6" s="194"/>
      <c r="C6" s="194"/>
      <c r="D6" s="196"/>
      <c r="E6" s="196"/>
      <c r="F6" s="196"/>
      <c r="G6" s="196"/>
      <c r="H6" s="196"/>
      <c r="I6" s="196"/>
      <c r="J6" s="196"/>
      <c r="K6" s="196"/>
      <c r="L6" s="196"/>
      <c r="M6" s="196"/>
      <c r="N6" s="196"/>
      <c r="O6" s="196"/>
      <c r="P6" s="196"/>
      <c r="Q6" s="196"/>
      <c r="R6" s="196"/>
      <c r="S6" s="196"/>
    </row>
    <row r="7" spans="1:19" ht="19" x14ac:dyDescent="0.25">
      <c r="A7" s="44" t="s">
        <v>153</v>
      </c>
      <c r="B7" s="46" t="s">
        <v>2757</v>
      </c>
      <c r="C7" s="198" t="s">
        <v>157</v>
      </c>
      <c r="D7" s="198"/>
      <c r="E7" s="199">
        <v>44670.584229745371</v>
      </c>
      <c r="F7" s="199"/>
      <c r="G7" s="44"/>
      <c r="H7" s="44"/>
      <c r="I7" s="44"/>
      <c r="J7" s="44"/>
      <c r="K7" s="44"/>
      <c r="L7" s="44"/>
      <c r="M7" s="44"/>
      <c r="N7" s="44"/>
      <c r="O7" s="44"/>
      <c r="P7" s="44"/>
      <c r="Q7" s="44"/>
      <c r="R7" s="44"/>
      <c r="S7" s="44"/>
    </row>
    <row r="8" spans="1:19" s="9" customFormat="1" x14ac:dyDescent="0.2">
      <c r="A8" s="197"/>
      <c r="B8" s="197"/>
      <c r="C8" s="197"/>
      <c r="D8" s="197"/>
      <c r="E8" s="197"/>
      <c r="F8" s="197"/>
      <c r="G8" s="197"/>
      <c r="H8" s="197"/>
      <c r="I8" s="197"/>
      <c r="J8" s="197"/>
      <c r="K8" s="197"/>
      <c r="L8" s="197"/>
      <c r="M8" s="197"/>
      <c r="N8" s="197"/>
      <c r="O8" s="197"/>
      <c r="P8" s="197"/>
      <c r="Q8" s="197"/>
      <c r="R8" s="197"/>
      <c r="S8" s="197"/>
    </row>
    <row r="9" spans="1:19" x14ac:dyDescent="0.2">
      <c r="A9" s="45"/>
      <c r="B9" s="201" t="s">
        <v>2056</v>
      </c>
      <c r="C9" s="201"/>
      <c r="D9" s="201"/>
      <c r="E9" s="201"/>
      <c r="F9" s="201"/>
      <c r="G9" s="201"/>
      <c r="H9" s="201"/>
      <c r="I9" s="201"/>
      <c r="J9" s="201"/>
      <c r="K9" s="201"/>
      <c r="L9" s="201"/>
      <c r="M9" s="201"/>
      <c r="N9" s="201"/>
      <c r="O9" s="201"/>
      <c r="P9" s="201"/>
      <c r="Q9" s="201"/>
      <c r="R9" s="201"/>
      <c r="S9" s="45"/>
    </row>
    <row r="10" spans="1:19" s="9" customFormat="1" x14ac:dyDescent="0.2">
      <c r="A10" s="197"/>
      <c r="B10" s="197"/>
      <c r="C10" s="197"/>
      <c r="D10" s="197"/>
      <c r="E10" s="197"/>
      <c r="F10" s="197"/>
      <c r="G10" s="197"/>
      <c r="H10" s="197"/>
      <c r="I10" s="197"/>
      <c r="J10" s="197"/>
      <c r="K10" s="197"/>
      <c r="L10" s="197"/>
      <c r="M10" s="197"/>
      <c r="N10" s="197"/>
      <c r="O10" s="197"/>
      <c r="P10" s="197"/>
      <c r="Q10" s="197"/>
      <c r="R10" s="197"/>
      <c r="S10" s="197"/>
    </row>
    <row r="11" spans="1:19" s="7" customFormat="1" ht="19" x14ac:dyDescent="0.25">
      <c r="A11" s="203" t="s">
        <v>156</v>
      </c>
      <c r="B11" s="203"/>
      <c r="C11" s="203"/>
      <c r="D11" s="203"/>
      <c r="E11" s="203"/>
      <c r="F11" s="203"/>
      <c r="G11" s="203"/>
      <c r="H11" s="203"/>
      <c r="I11" s="203"/>
      <c r="J11" s="203"/>
      <c r="K11" s="203"/>
      <c r="L11" s="203"/>
      <c r="M11" s="203"/>
      <c r="N11" s="203"/>
      <c r="O11" s="203"/>
      <c r="P11" s="203"/>
      <c r="Q11" s="203"/>
      <c r="R11" s="203"/>
      <c r="S11" s="203"/>
    </row>
    <row r="12" spans="1:19" s="9" customFormat="1" x14ac:dyDescent="0.2">
      <c r="A12" s="197"/>
      <c r="B12" s="197"/>
      <c r="C12" s="197"/>
      <c r="D12" s="197"/>
      <c r="E12" s="197"/>
      <c r="F12" s="197"/>
      <c r="G12" s="197"/>
      <c r="H12" s="197"/>
      <c r="I12" s="197"/>
      <c r="J12" s="197"/>
      <c r="K12" s="197"/>
      <c r="L12" s="197"/>
      <c r="M12" s="197"/>
      <c r="N12" s="197"/>
      <c r="O12" s="197"/>
      <c r="P12" s="197"/>
      <c r="Q12" s="197"/>
      <c r="R12" s="197"/>
      <c r="S12" s="197"/>
    </row>
    <row r="13" spans="1:19" s="7" customFormat="1" ht="14.5" customHeight="1" x14ac:dyDescent="0.2">
      <c r="A13" s="45"/>
      <c r="B13" s="200" t="s">
        <v>2599</v>
      </c>
      <c r="C13" s="200"/>
      <c r="D13" s="200"/>
      <c r="E13" s="200"/>
      <c r="F13" s="200"/>
      <c r="G13" s="200"/>
      <c r="H13" s="200"/>
      <c r="I13" s="200"/>
      <c r="J13" s="200"/>
      <c r="K13" s="200"/>
      <c r="L13" s="200"/>
      <c r="M13" s="200"/>
      <c r="N13" s="200"/>
      <c r="O13" s="200"/>
      <c r="P13" s="200"/>
      <c r="Q13" s="200"/>
      <c r="R13" s="200"/>
      <c r="S13" s="45"/>
    </row>
    <row r="14" spans="1:19" s="7" customFormat="1" x14ac:dyDescent="0.2">
      <c r="A14" s="45"/>
      <c r="B14" s="200"/>
      <c r="C14" s="200"/>
      <c r="D14" s="200"/>
      <c r="E14" s="200"/>
      <c r="F14" s="200"/>
      <c r="G14" s="200"/>
      <c r="H14" s="200"/>
      <c r="I14" s="200"/>
      <c r="J14" s="200"/>
      <c r="K14" s="200"/>
      <c r="L14" s="200"/>
      <c r="M14" s="200"/>
      <c r="N14" s="200"/>
      <c r="O14" s="200"/>
      <c r="P14" s="200"/>
      <c r="Q14" s="200"/>
      <c r="R14" s="200"/>
      <c r="S14" s="45"/>
    </row>
    <row r="15" spans="1:19" s="9" customFormat="1" x14ac:dyDescent="0.2">
      <c r="A15" s="197"/>
      <c r="B15" s="197"/>
      <c r="C15" s="197"/>
      <c r="D15" s="197"/>
      <c r="E15" s="197"/>
      <c r="F15" s="197"/>
      <c r="G15" s="197"/>
      <c r="H15" s="197"/>
      <c r="I15" s="197"/>
      <c r="J15" s="197"/>
      <c r="K15" s="197"/>
      <c r="L15" s="197"/>
      <c r="M15" s="197"/>
      <c r="N15" s="197"/>
      <c r="O15" s="197"/>
      <c r="P15" s="197"/>
      <c r="Q15" s="197"/>
      <c r="R15" s="197"/>
      <c r="S15" s="197"/>
    </row>
    <row r="16" spans="1:19" s="40" customFormat="1" ht="19" x14ac:dyDescent="0.25">
      <c r="A16" s="203" t="s">
        <v>2051</v>
      </c>
      <c r="B16" s="203"/>
      <c r="C16" s="203"/>
      <c r="D16" s="203"/>
      <c r="E16" s="203"/>
      <c r="F16" s="203"/>
      <c r="G16" s="203"/>
      <c r="H16" s="203"/>
      <c r="I16" s="203"/>
      <c r="J16" s="203"/>
      <c r="K16" s="203"/>
      <c r="L16" s="203"/>
      <c r="M16" s="203"/>
      <c r="N16" s="203"/>
      <c r="O16" s="203"/>
      <c r="P16" s="203"/>
      <c r="Q16" s="203"/>
      <c r="R16" s="203"/>
      <c r="S16" s="203"/>
    </row>
    <row r="17" spans="1:19" s="40" customFormat="1" x14ac:dyDescent="0.2">
      <c r="A17" s="45"/>
      <c r="B17" s="45"/>
      <c r="C17" s="45"/>
      <c r="D17" s="45"/>
      <c r="E17" s="45"/>
      <c r="F17" s="45"/>
      <c r="G17" s="45"/>
      <c r="H17" s="45"/>
      <c r="I17" s="45"/>
      <c r="J17" s="45"/>
      <c r="K17" s="45"/>
      <c r="L17" s="45"/>
      <c r="M17" s="45"/>
      <c r="N17" s="45"/>
      <c r="O17" s="45"/>
      <c r="P17" s="45"/>
      <c r="Q17" s="45"/>
      <c r="R17" s="45"/>
      <c r="S17" s="45"/>
    </row>
    <row r="18" spans="1:19" s="40" customFormat="1" x14ac:dyDescent="0.2">
      <c r="A18" s="45"/>
      <c r="B18" s="204" t="s">
        <v>2030</v>
      </c>
      <c r="C18" s="204"/>
      <c r="D18" s="204"/>
      <c r="E18" s="204"/>
      <c r="F18" s="204"/>
      <c r="G18" s="204"/>
      <c r="H18" s="204"/>
      <c r="I18" s="204"/>
      <c r="J18" s="204"/>
      <c r="K18" s="204"/>
      <c r="L18" s="204"/>
      <c r="M18" s="204"/>
      <c r="N18" s="204"/>
      <c r="O18" s="204"/>
      <c r="P18" s="204"/>
      <c r="Q18" s="204"/>
      <c r="R18" s="204"/>
      <c r="S18" s="45"/>
    </row>
    <row r="19" spans="1:19" s="40" customFormat="1" x14ac:dyDescent="0.2">
      <c r="A19" s="45"/>
      <c r="B19" s="45"/>
      <c r="C19" s="45"/>
      <c r="D19" s="45"/>
      <c r="E19" s="45"/>
      <c r="F19" s="45"/>
      <c r="G19" s="45"/>
      <c r="H19" s="45"/>
      <c r="I19" s="45"/>
      <c r="J19" s="45"/>
      <c r="K19" s="45"/>
      <c r="L19" s="45"/>
      <c r="M19" s="45"/>
      <c r="N19" s="45"/>
      <c r="O19" s="45"/>
      <c r="P19" s="45"/>
      <c r="Q19" s="45"/>
      <c r="R19" s="45"/>
      <c r="S19" s="45"/>
    </row>
    <row r="20" spans="1:19" s="40" customFormat="1" ht="15" customHeight="1" x14ac:dyDescent="0.2">
      <c r="A20" s="45"/>
      <c r="B20" s="205" t="s">
        <v>2057</v>
      </c>
      <c r="C20" s="205"/>
      <c r="D20" s="205"/>
      <c r="E20" s="205"/>
      <c r="F20" s="205"/>
      <c r="G20" s="205"/>
      <c r="H20" s="205"/>
      <c r="I20" s="205"/>
      <c r="J20" s="205"/>
      <c r="K20" s="205"/>
      <c r="L20" s="205"/>
      <c r="M20" s="205"/>
      <c r="N20" s="205"/>
      <c r="O20" s="205"/>
      <c r="P20" s="205"/>
      <c r="Q20" s="205"/>
      <c r="R20" s="205"/>
      <c r="S20" s="45"/>
    </row>
    <row r="21" spans="1:19" s="40" customFormat="1" x14ac:dyDescent="0.2">
      <c r="A21" s="45"/>
      <c r="B21" s="205"/>
      <c r="C21" s="205"/>
      <c r="D21" s="205"/>
      <c r="E21" s="205"/>
      <c r="F21" s="205"/>
      <c r="G21" s="205"/>
      <c r="H21" s="205"/>
      <c r="I21" s="205"/>
      <c r="J21" s="205"/>
      <c r="K21" s="205"/>
      <c r="L21" s="205"/>
      <c r="M21" s="205"/>
      <c r="N21" s="205"/>
      <c r="O21" s="205"/>
      <c r="P21" s="205"/>
      <c r="Q21" s="205"/>
      <c r="R21" s="205"/>
      <c r="S21" s="45"/>
    </row>
    <row r="22" spans="1:19" s="40" customFormat="1" x14ac:dyDescent="0.2">
      <c r="A22" s="45"/>
      <c r="B22" s="45"/>
      <c r="C22" s="45"/>
      <c r="D22" s="45"/>
      <c r="E22" s="45"/>
      <c r="F22" s="45"/>
      <c r="G22" s="45"/>
      <c r="H22" s="45"/>
      <c r="I22" s="45"/>
      <c r="J22" s="45"/>
      <c r="K22" s="45"/>
      <c r="L22" s="45"/>
      <c r="M22" s="45"/>
      <c r="N22" s="45"/>
      <c r="O22" s="45"/>
      <c r="P22" s="45"/>
      <c r="Q22" s="45"/>
      <c r="R22" s="45"/>
      <c r="S22" s="45"/>
    </row>
    <row r="23" spans="1:19" ht="19" x14ac:dyDescent="0.25">
      <c r="A23" s="203" t="s">
        <v>154</v>
      </c>
      <c r="B23" s="203"/>
      <c r="C23" s="203"/>
      <c r="D23" s="203"/>
      <c r="E23" s="203"/>
      <c r="F23" s="203"/>
      <c r="G23" s="203"/>
      <c r="H23" s="203"/>
      <c r="I23" s="203"/>
      <c r="J23" s="203"/>
      <c r="K23" s="203"/>
      <c r="L23" s="203"/>
      <c r="M23" s="203"/>
      <c r="N23" s="203"/>
      <c r="O23" s="203"/>
      <c r="P23" s="203"/>
      <c r="Q23" s="203"/>
      <c r="R23" s="203"/>
      <c r="S23" s="203"/>
    </row>
    <row r="24" spans="1:19" x14ac:dyDescent="0.2">
      <c r="A24" s="45"/>
      <c r="B24" s="45"/>
      <c r="C24" s="45"/>
      <c r="D24" s="45"/>
      <c r="E24" s="45"/>
      <c r="F24" s="45"/>
      <c r="G24" s="45"/>
      <c r="H24" s="45"/>
      <c r="I24" s="45"/>
      <c r="J24" s="45"/>
      <c r="K24" s="45"/>
      <c r="L24" s="45"/>
      <c r="M24" s="45"/>
      <c r="N24" s="45"/>
      <c r="O24" s="45"/>
      <c r="P24" s="45"/>
      <c r="Q24" s="45"/>
      <c r="R24" s="45"/>
      <c r="S24" s="45"/>
    </row>
    <row r="25" spans="1:19" s="40" customFormat="1" ht="15" customHeight="1" x14ac:dyDescent="0.2">
      <c r="A25" s="45"/>
      <c r="B25" s="200" t="s">
        <v>2600</v>
      </c>
      <c r="C25" s="200"/>
      <c r="D25" s="200"/>
      <c r="E25" s="200"/>
      <c r="F25" s="200"/>
      <c r="G25" s="200"/>
      <c r="H25" s="200"/>
      <c r="I25" s="200"/>
      <c r="J25" s="200"/>
      <c r="K25" s="200"/>
      <c r="L25" s="200"/>
      <c r="M25" s="200"/>
      <c r="N25" s="200"/>
      <c r="O25" s="200"/>
      <c r="P25" s="200"/>
      <c r="Q25" s="200"/>
      <c r="R25" s="200"/>
      <c r="S25" s="45"/>
    </row>
    <row r="26" spans="1:19" s="40" customFormat="1" x14ac:dyDescent="0.2">
      <c r="A26" s="45"/>
      <c r="B26" s="200"/>
      <c r="C26" s="200"/>
      <c r="D26" s="200"/>
      <c r="E26" s="200"/>
      <c r="F26" s="200"/>
      <c r="G26" s="200"/>
      <c r="H26" s="200"/>
      <c r="I26" s="200"/>
      <c r="J26" s="200"/>
      <c r="K26" s="200"/>
      <c r="L26" s="200"/>
      <c r="M26" s="200"/>
      <c r="N26" s="200"/>
      <c r="O26" s="200"/>
      <c r="P26" s="200"/>
      <c r="Q26" s="200"/>
      <c r="R26" s="200"/>
      <c r="S26" s="45"/>
    </row>
    <row r="27" spans="1:19" s="40" customFormat="1" x14ac:dyDescent="0.2">
      <c r="A27" s="45"/>
      <c r="B27" s="200"/>
      <c r="C27" s="200"/>
      <c r="D27" s="200"/>
      <c r="E27" s="200"/>
      <c r="F27" s="200"/>
      <c r="G27" s="200"/>
      <c r="H27" s="200"/>
      <c r="I27" s="200"/>
      <c r="J27" s="200"/>
      <c r="K27" s="200"/>
      <c r="L27" s="200"/>
      <c r="M27" s="200"/>
      <c r="N27" s="200"/>
      <c r="O27" s="200"/>
      <c r="P27" s="200"/>
      <c r="Q27" s="200"/>
      <c r="R27" s="200"/>
      <c r="S27" s="45"/>
    </row>
    <row r="28" spans="1:19" s="7" customFormat="1" x14ac:dyDescent="0.2">
      <c r="A28" s="45"/>
      <c r="B28" s="43"/>
      <c r="C28" s="43"/>
      <c r="D28" s="43"/>
      <c r="E28" s="43"/>
      <c r="F28" s="43"/>
      <c r="G28" s="43"/>
      <c r="H28" s="43"/>
      <c r="I28" s="43"/>
      <c r="J28" s="43"/>
      <c r="K28" s="43"/>
      <c r="L28" s="43"/>
      <c r="M28" s="43"/>
      <c r="N28" s="43"/>
      <c r="O28" s="43"/>
      <c r="P28" s="43"/>
      <c r="Q28" s="43"/>
      <c r="R28" s="43"/>
      <c r="S28" s="45"/>
    </row>
    <row r="29" spans="1:19" s="40" customFormat="1" ht="15" customHeight="1" x14ac:dyDescent="0.2">
      <c r="A29" s="45"/>
      <c r="B29" s="206" t="s">
        <v>2053</v>
      </c>
      <c r="C29" s="206"/>
      <c r="D29" s="206"/>
      <c r="E29" s="206"/>
      <c r="F29" s="206"/>
      <c r="G29" s="206"/>
      <c r="H29" s="206"/>
      <c r="I29" s="206"/>
      <c r="J29" s="206"/>
      <c r="K29" s="206"/>
      <c r="L29" s="206"/>
      <c r="M29" s="206"/>
      <c r="N29" s="206"/>
      <c r="O29" s="206"/>
      <c r="P29" s="206"/>
      <c r="Q29" s="206"/>
      <c r="R29" s="206"/>
      <c r="S29" s="45"/>
    </row>
    <row r="30" spans="1:19" s="40" customFormat="1" x14ac:dyDescent="0.2">
      <c r="A30" s="45"/>
      <c r="B30" s="43"/>
      <c r="C30" s="43"/>
      <c r="D30" s="43"/>
      <c r="E30" s="43"/>
      <c r="F30" s="43"/>
      <c r="G30" s="43"/>
      <c r="H30" s="43"/>
      <c r="I30" s="43"/>
      <c r="J30" s="43"/>
      <c r="K30" s="43"/>
      <c r="L30" s="43"/>
      <c r="M30" s="43"/>
      <c r="N30" s="43"/>
      <c r="O30" s="43"/>
      <c r="P30" s="43"/>
      <c r="Q30" s="43"/>
      <c r="R30" s="43"/>
      <c r="S30" s="45"/>
    </row>
    <row r="31" spans="1:19" s="40" customFormat="1" ht="15" customHeight="1" x14ac:dyDescent="0.2">
      <c r="A31" s="45"/>
      <c r="B31" s="200" t="s">
        <v>2617</v>
      </c>
      <c r="C31" s="200"/>
      <c r="D31" s="200"/>
      <c r="E31" s="200"/>
      <c r="F31" s="200"/>
      <c r="G31" s="200"/>
      <c r="H31" s="200"/>
      <c r="I31" s="200"/>
      <c r="J31" s="200"/>
      <c r="K31" s="200"/>
      <c r="L31" s="200"/>
      <c r="M31" s="200"/>
      <c r="N31" s="200"/>
      <c r="O31" s="200"/>
      <c r="P31" s="200"/>
      <c r="Q31" s="200"/>
      <c r="R31" s="200"/>
      <c r="S31" s="200"/>
    </row>
    <row r="32" spans="1:19" s="40" customFormat="1" x14ac:dyDescent="0.2">
      <c r="A32" s="45"/>
      <c r="B32" s="43"/>
      <c r="C32" s="43"/>
      <c r="D32" s="43"/>
      <c r="E32" s="43"/>
      <c r="F32" s="43"/>
      <c r="G32" s="43"/>
      <c r="H32" s="43"/>
      <c r="I32" s="43"/>
      <c r="J32" s="43"/>
      <c r="K32" s="43"/>
      <c r="L32" s="43"/>
      <c r="M32" s="43"/>
      <c r="N32" s="43"/>
      <c r="O32" s="43"/>
      <c r="P32" s="43"/>
      <c r="Q32" s="43"/>
      <c r="R32" s="43"/>
      <c r="S32" s="45"/>
    </row>
    <row r="33" spans="1:19" s="40" customFormat="1" ht="15" customHeight="1" x14ac:dyDescent="0.2">
      <c r="A33" s="45"/>
      <c r="B33" s="193" t="s">
        <v>2601</v>
      </c>
      <c r="C33" s="193"/>
      <c r="D33" s="193"/>
      <c r="E33" s="193"/>
      <c r="F33" s="193"/>
      <c r="G33" s="193"/>
      <c r="H33" s="193"/>
      <c r="I33" s="193"/>
      <c r="J33" s="193"/>
      <c r="K33" s="193"/>
      <c r="L33" s="193"/>
      <c r="M33" s="193"/>
      <c r="N33" s="193"/>
      <c r="O33" s="193"/>
      <c r="P33" s="193"/>
      <c r="Q33" s="193"/>
      <c r="R33" s="193"/>
      <c r="S33" s="193"/>
    </row>
    <row r="34" spans="1:19" s="40" customFormat="1" x14ac:dyDescent="0.2">
      <c r="A34" s="45"/>
      <c r="B34" s="43"/>
      <c r="C34" s="43"/>
      <c r="D34" s="43"/>
      <c r="E34" s="43"/>
      <c r="F34" s="43"/>
      <c r="G34" s="43"/>
      <c r="H34" s="43"/>
      <c r="I34" s="43"/>
      <c r="J34" s="43"/>
      <c r="K34" s="43"/>
      <c r="L34" s="43"/>
      <c r="M34" s="43"/>
      <c r="N34" s="43"/>
      <c r="O34" s="43"/>
      <c r="P34" s="43"/>
      <c r="Q34" s="43"/>
      <c r="R34" s="43"/>
      <c r="S34" s="45"/>
    </row>
    <row r="35" spans="1:19" s="40" customFormat="1" ht="15" customHeight="1" x14ac:dyDescent="0.2">
      <c r="A35" s="45"/>
      <c r="B35" s="193" t="s">
        <v>2602</v>
      </c>
      <c r="C35" s="193"/>
      <c r="D35" s="193"/>
      <c r="E35" s="193"/>
      <c r="F35" s="193"/>
      <c r="G35" s="193"/>
      <c r="H35" s="193"/>
      <c r="I35" s="193"/>
      <c r="J35" s="193"/>
      <c r="K35" s="193"/>
      <c r="L35" s="193"/>
      <c r="M35" s="193"/>
      <c r="N35" s="193"/>
      <c r="O35" s="193"/>
      <c r="P35" s="193"/>
      <c r="Q35" s="193"/>
      <c r="R35" s="193"/>
      <c r="S35" s="45"/>
    </row>
    <row r="36" spans="1:19" s="40" customFormat="1" x14ac:dyDescent="0.2">
      <c r="A36" s="45"/>
      <c r="B36" s="43"/>
      <c r="C36" s="43"/>
      <c r="D36" s="43"/>
      <c r="E36" s="43"/>
      <c r="F36" s="43"/>
      <c r="G36" s="43"/>
      <c r="H36" s="43"/>
      <c r="I36" s="43"/>
      <c r="J36" s="43"/>
      <c r="K36" s="43"/>
      <c r="L36" s="43"/>
      <c r="M36" s="43"/>
      <c r="N36" s="43"/>
      <c r="O36" s="43"/>
      <c r="P36" s="43"/>
      <c r="Q36" s="43"/>
      <c r="R36" s="43"/>
      <c r="S36" s="45"/>
    </row>
    <row r="37" spans="1:19" s="40" customFormat="1" ht="15" customHeight="1" x14ac:dyDescent="0.2">
      <c r="A37" s="45"/>
      <c r="B37" s="206" t="s">
        <v>2054</v>
      </c>
      <c r="C37" s="206"/>
      <c r="D37" s="206"/>
      <c r="E37" s="206"/>
      <c r="F37" s="206"/>
      <c r="G37" s="206"/>
      <c r="H37" s="206"/>
      <c r="I37" s="206"/>
      <c r="J37" s="206"/>
      <c r="K37" s="206"/>
      <c r="L37" s="206"/>
      <c r="M37" s="206"/>
      <c r="N37" s="206"/>
      <c r="O37" s="206"/>
      <c r="P37" s="206"/>
      <c r="Q37" s="206"/>
      <c r="R37" s="206"/>
      <c r="S37" s="45"/>
    </row>
    <row r="38" spans="1:19" s="40" customFormat="1" x14ac:dyDescent="0.2">
      <c r="A38" s="45"/>
      <c r="B38" s="45"/>
      <c r="C38" s="45"/>
      <c r="D38" s="45"/>
      <c r="E38" s="45"/>
      <c r="F38" s="45"/>
      <c r="G38" s="45"/>
      <c r="H38" s="45"/>
      <c r="I38" s="45"/>
      <c r="J38" s="45"/>
      <c r="K38" s="45"/>
      <c r="L38" s="45"/>
      <c r="M38" s="45"/>
      <c r="N38" s="45"/>
      <c r="O38" s="45"/>
      <c r="P38" s="45"/>
      <c r="Q38" s="45"/>
      <c r="R38" s="45"/>
      <c r="S38" s="45"/>
    </row>
    <row r="39" spans="1:19" s="40" customFormat="1" ht="15" customHeight="1" x14ac:dyDescent="0.2">
      <c r="A39" s="45"/>
      <c r="B39" s="193" t="s">
        <v>2603</v>
      </c>
      <c r="C39" s="193"/>
      <c r="D39" s="193"/>
      <c r="E39" s="193"/>
      <c r="F39" s="193"/>
      <c r="G39" s="193"/>
      <c r="H39" s="193"/>
      <c r="I39" s="193"/>
      <c r="J39" s="193"/>
      <c r="K39" s="193"/>
      <c r="L39" s="193"/>
      <c r="M39" s="193"/>
      <c r="N39" s="193"/>
      <c r="O39" s="193"/>
      <c r="P39" s="193"/>
      <c r="Q39" s="193"/>
      <c r="R39" s="193"/>
      <c r="S39" s="45"/>
    </row>
    <row r="40" spans="1:19" s="40" customFormat="1" x14ac:dyDescent="0.2">
      <c r="A40" s="45"/>
      <c r="B40" s="45"/>
      <c r="C40" s="45"/>
      <c r="D40" s="45"/>
      <c r="E40" s="45"/>
      <c r="F40" s="45"/>
      <c r="G40" s="45"/>
      <c r="H40" s="45"/>
      <c r="I40" s="45"/>
      <c r="J40" s="45"/>
      <c r="K40" s="45"/>
      <c r="L40" s="45"/>
      <c r="M40" s="45"/>
      <c r="N40" s="45"/>
      <c r="O40" s="45"/>
      <c r="P40" s="45"/>
      <c r="Q40" s="45"/>
      <c r="R40" s="45"/>
      <c r="S40" s="45"/>
    </row>
    <row r="41" spans="1:19" s="40" customFormat="1" ht="15" customHeight="1" x14ac:dyDescent="0.2">
      <c r="A41" s="45"/>
      <c r="B41" s="193" t="s">
        <v>2604</v>
      </c>
      <c r="C41" s="193"/>
      <c r="D41" s="193"/>
      <c r="E41" s="193"/>
      <c r="F41" s="193"/>
      <c r="G41" s="193"/>
      <c r="H41" s="193"/>
      <c r="I41" s="193"/>
      <c r="J41" s="193"/>
      <c r="K41" s="193"/>
      <c r="L41" s="193"/>
      <c r="M41" s="193"/>
      <c r="N41" s="193"/>
      <c r="O41" s="193"/>
      <c r="P41" s="193"/>
      <c r="Q41" s="193"/>
      <c r="R41" s="193"/>
      <c r="S41" s="45"/>
    </row>
    <row r="42" spans="1:19" s="40" customFormat="1" x14ac:dyDescent="0.2">
      <c r="A42" s="45"/>
      <c r="B42" s="45"/>
      <c r="C42" s="45"/>
      <c r="D42" s="45"/>
      <c r="E42" s="45"/>
      <c r="F42" s="45"/>
      <c r="G42" s="45"/>
      <c r="H42" s="45"/>
      <c r="I42" s="45"/>
      <c r="J42" s="45"/>
      <c r="K42" s="45"/>
      <c r="L42" s="45"/>
      <c r="M42" s="45"/>
      <c r="N42" s="45"/>
      <c r="O42" s="45"/>
      <c r="P42" s="45"/>
      <c r="Q42" s="45"/>
      <c r="R42" s="45"/>
      <c r="S42" s="45"/>
    </row>
    <row r="43" spans="1:19" s="40" customFormat="1" ht="15" customHeight="1" x14ac:dyDescent="0.2">
      <c r="A43" s="45"/>
      <c r="B43" s="193" t="s">
        <v>2605</v>
      </c>
      <c r="C43" s="193"/>
      <c r="D43" s="193"/>
      <c r="E43" s="193"/>
      <c r="F43" s="193"/>
      <c r="G43" s="193"/>
      <c r="H43" s="193"/>
      <c r="I43" s="193"/>
      <c r="J43" s="193"/>
      <c r="K43" s="193"/>
      <c r="L43" s="193"/>
      <c r="M43" s="193"/>
      <c r="N43" s="193"/>
      <c r="O43" s="193"/>
      <c r="P43" s="193"/>
      <c r="Q43" s="193"/>
      <c r="R43" s="193"/>
      <c r="S43" s="45"/>
    </row>
    <row r="44" spans="1:19" s="40" customFormat="1" x14ac:dyDescent="0.2">
      <c r="A44" s="45"/>
      <c r="B44" s="45"/>
      <c r="C44" s="45"/>
      <c r="D44" s="45"/>
      <c r="E44" s="45"/>
      <c r="F44" s="45"/>
      <c r="G44" s="45"/>
      <c r="H44" s="45"/>
      <c r="I44" s="45"/>
      <c r="J44" s="45"/>
      <c r="K44" s="45"/>
      <c r="L44" s="45"/>
      <c r="M44" s="45"/>
      <c r="N44" s="45"/>
      <c r="O44" s="45"/>
      <c r="P44" s="45"/>
      <c r="Q44" s="45"/>
      <c r="R44" s="45"/>
      <c r="S44" s="45"/>
    </row>
    <row r="45" spans="1:19" s="40" customFormat="1" ht="15" customHeight="1" x14ac:dyDescent="0.2">
      <c r="A45" s="45"/>
      <c r="B45" s="193" t="s">
        <v>2606</v>
      </c>
      <c r="C45" s="193"/>
      <c r="D45" s="193"/>
      <c r="E45" s="193"/>
      <c r="F45" s="193"/>
      <c r="G45" s="193"/>
      <c r="H45" s="193"/>
      <c r="I45" s="193"/>
      <c r="J45" s="193"/>
      <c r="K45" s="193"/>
      <c r="L45" s="193"/>
      <c r="M45" s="193"/>
      <c r="N45" s="193"/>
      <c r="O45" s="193"/>
      <c r="P45" s="193"/>
      <c r="Q45" s="193"/>
      <c r="R45" s="193"/>
      <c r="S45" s="193"/>
    </row>
    <row r="46" spans="1:19" s="40" customFormat="1" x14ac:dyDescent="0.2">
      <c r="A46" s="45"/>
      <c r="B46" s="45"/>
      <c r="C46" s="45"/>
      <c r="D46" s="45"/>
      <c r="E46" s="45"/>
      <c r="F46" s="45"/>
      <c r="G46" s="45"/>
      <c r="H46" s="45"/>
      <c r="I46" s="45"/>
      <c r="J46" s="45"/>
      <c r="K46" s="45"/>
      <c r="L46" s="45"/>
      <c r="M46" s="45"/>
      <c r="N46" s="45"/>
      <c r="O46" s="45"/>
      <c r="P46" s="45"/>
      <c r="Q46" s="45"/>
      <c r="R46" s="45"/>
      <c r="S46" s="45"/>
    </row>
    <row r="47" spans="1:19" s="40" customFormat="1" ht="15" customHeight="1" x14ac:dyDescent="0.2">
      <c r="A47" s="45"/>
      <c r="B47" s="193" t="s">
        <v>2720</v>
      </c>
      <c r="C47" s="193"/>
      <c r="D47" s="193"/>
      <c r="E47" s="193"/>
      <c r="F47" s="193"/>
      <c r="G47" s="193"/>
      <c r="H47" s="193"/>
      <c r="I47" s="193"/>
      <c r="J47" s="193"/>
      <c r="K47" s="193"/>
      <c r="L47" s="193"/>
      <c r="M47" s="193"/>
      <c r="N47" s="193"/>
      <c r="O47" s="193"/>
      <c r="P47" s="193"/>
      <c r="Q47" s="193"/>
      <c r="R47" s="193"/>
      <c r="S47" s="193"/>
    </row>
    <row r="48" spans="1:19" s="53" customFormat="1" ht="15" customHeight="1" x14ac:dyDescent="0.2">
      <c r="B48" s="52"/>
      <c r="C48" s="52"/>
      <c r="D48" s="52"/>
      <c r="E48" s="52"/>
      <c r="F48" s="52"/>
      <c r="G48" s="52"/>
      <c r="H48" s="52"/>
      <c r="I48" s="52"/>
      <c r="J48" s="52"/>
      <c r="K48" s="52"/>
      <c r="L48" s="52"/>
      <c r="M48" s="52"/>
      <c r="N48" s="52"/>
      <c r="O48" s="52"/>
      <c r="P48" s="52"/>
      <c r="Q48" s="52"/>
      <c r="R48" s="52"/>
      <c r="S48" s="52"/>
    </row>
    <row r="49" spans="1:19" ht="19" x14ac:dyDescent="0.25">
      <c r="A49" s="203" t="s">
        <v>155</v>
      </c>
      <c r="B49" s="203"/>
      <c r="C49" s="203"/>
      <c r="D49" s="203"/>
      <c r="E49" s="203"/>
      <c r="F49" s="203"/>
      <c r="G49" s="203"/>
      <c r="H49" s="203"/>
      <c r="I49" s="203"/>
      <c r="J49" s="203"/>
      <c r="K49" s="203"/>
      <c r="L49" s="203"/>
      <c r="M49" s="203"/>
      <c r="N49" s="203"/>
      <c r="O49" s="203"/>
      <c r="P49" s="203"/>
      <c r="Q49" s="203"/>
      <c r="R49" s="203"/>
      <c r="S49" s="203"/>
    </row>
    <row r="51" spans="1:19" x14ac:dyDescent="0.2">
      <c r="B51" s="34"/>
      <c r="C51" t="s">
        <v>2037</v>
      </c>
    </row>
    <row r="53" spans="1:19" x14ac:dyDescent="0.2">
      <c r="B53" s="35"/>
      <c r="C53" t="s">
        <v>2038</v>
      </c>
    </row>
    <row r="55" spans="1:19" x14ac:dyDescent="0.2">
      <c r="B55" s="36"/>
      <c r="C55" t="s">
        <v>2041</v>
      </c>
    </row>
    <row r="57" spans="1:19" x14ac:dyDescent="0.2">
      <c r="B57" s="37"/>
      <c r="C57" t="s">
        <v>2034</v>
      </c>
    </row>
    <row r="59" spans="1:19" x14ac:dyDescent="0.2">
      <c r="B59" s="38"/>
      <c r="C59" t="s">
        <v>2035</v>
      </c>
    </row>
    <row r="61" spans="1:19" x14ac:dyDescent="0.2">
      <c r="B61" s="39"/>
      <c r="C61" t="s">
        <v>2036</v>
      </c>
    </row>
    <row r="63" spans="1:19" ht="18.75" customHeight="1" x14ac:dyDescent="0.25">
      <c r="A63" s="202" t="s">
        <v>2052</v>
      </c>
      <c r="B63" s="202"/>
      <c r="C63" s="202"/>
      <c r="D63" s="202"/>
      <c r="E63" s="202"/>
      <c r="F63" s="202"/>
      <c r="G63" s="202"/>
      <c r="H63" s="202"/>
      <c r="I63" s="202"/>
      <c r="J63" s="202"/>
      <c r="K63" s="202"/>
      <c r="L63" s="202"/>
      <c r="M63" s="202"/>
      <c r="N63" s="202"/>
      <c r="O63" s="202"/>
      <c r="P63" s="202"/>
      <c r="Q63" s="202"/>
      <c r="R63" s="202"/>
      <c r="S63" s="202"/>
    </row>
  </sheetData>
  <sheetProtection algorithmName="SHA-512" hashValue="r6nX8rWm7HyTqwYrOw0q2ohhYJElEF2xBSLBo8l4gqZTSB3ukuKrAGpOQFFtE6BkS/qpcQv/nPuZTPits5E8bw==" saltValue="ElIPgXfEWN8WnxqrT4L1GA==" spinCount="100000" sheet="1" objects="1" scenarios="1" selectLockedCells="1"/>
  <dataConsolidate link="1"/>
  <mergeCells count="29">
    <mergeCell ref="A63:S63"/>
    <mergeCell ref="A11:S11"/>
    <mergeCell ref="A16:S16"/>
    <mergeCell ref="A23:S23"/>
    <mergeCell ref="A49:S49"/>
    <mergeCell ref="B18:R18"/>
    <mergeCell ref="B20:R21"/>
    <mergeCell ref="B25:R27"/>
    <mergeCell ref="B29:R29"/>
    <mergeCell ref="B31:S31"/>
    <mergeCell ref="B37:R37"/>
    <mergeCell ref="B35:R35"/>
    <mergeCell ref="B39:R39"/>
    <mergeCell ref="B47:S47"/>
    <mergeCell ref="B45:S45"/>
    <mergeCell ref="B41:R41"/>
    <mergeCell ref="B33:S33"/>
    <mergeCell ref="B43:R43"/>
    <mergeCell ref="A1:C6"/>
    <mergeCell ref="D1:S3"/>
    <mergeCell ref="D4:S6"/>
    <mergeCell ref="A15:S15"/>
    <mergeCell ref="C7:D7"/>
    <mergeCell ref="E7:F7"/>
    <mergeCell ref="B13:R14"/>
    <mergeCell ref="A8:S8"/>
    <mergeCell ref="B9:R9"/>
    <mergeCell ref="A10:S10"/>
    <mergeCell ref="A12:S12"/>
  </mergeCells>
  <hyperlinks>
    <hyperlink ref="A63" location="'Overview (Design)'!A1" display="CLICK HERE TO GET STARTED!" xr:uid="{00000000-0004-0000-0000-000000000000}"/>
    <hyperlink ref="A63:S63" location="Overview!A1" display="CLICK HERE TO GET STARTED!" xr:uid="{2B55F3F5-FCB6-4128-8904-8AA2EC206187}"/>
  </hyperlinks>
  <pageMargins left="0.7" right="0.7" top="0.75" bottom="0.75" header="0.3" footer="0.3"/>
  <pageSetup scale="51"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U28"/>
  <sheetViews>
    <sheetView showGridLines="0" zoomScaleNormal="100" workbookViewId="0">
      <pane ySplit="6" topLeftCell="A7" activePane="bottomLeft" state="frozen"/>
      <selection pane="bottomLeft" activeCell="A28" sqref="A28:U28"/>
    </sheetView>
  </sheetViews>
  <sheetFormatPr baseColWidth="10" defaultColWidth="8.83203125" defaultRowHeight="15" x14ac:dyDescent="0.2"/>
  <cols>
    <col min="5" max="5" width="16.83203125" hidden="1" customWidth="1"/>
    <col min="6" max="6" width="17.5" hidden="1" customWidth="1"/>
  </cols>
  <sheetData>
    <row r="1" spans="1:21" x14ac:dyDescent="0.2">
      <c r="A1" s="194"/>
      <c r="B1" s="194"/>
      <c r="C1" s="194"/>
      <c r="D1" s="194" t="s">
        <v>2067</v>
      </c>
      <c r="E1" s="194"/>
      <c r="F1" s="194"/>
      <c r="G1" s="194"/>
      <c r="H1" s="194"/>
      <c r="I1" s="194"/>
      <c r="J1" s="194"/>
      <c r="K1" s="194"/>
      <c r="L1" s="194"/>
      <c r="M1" s="194"/>
      <c r="N1" s="194"/>
      <c r="O1" s="194"/>
      <c r="P1" s="194"/>
      <c r="Q1" s="194"/>
      <c r="R1" s="194"/>
      <c r="S1" s="194"/>
      <c r="T1" s="194"/>
      <c r="U1" s="194"/>
    </row>
    <row r="2" spans="1:21" s="15" customFormat="1" x14ac:dyDescent="0.2">
      <c r="A2" s="194"/>
      <c r="B2" s="194"/>
      <c r="C2" s="194"/>
      <c r="D2" s="194"/>
      <c r="E2" s="194"/>
      <c r="F2" s="194"/>
      <c r="G2" s="194"/>
      <c r="H2" s="194"/>
      <c r="I2" s="194"/>
      <c r="J2" s="194"/>
      <c r="K2" s="194"/>
      <c r="L2" s="194"/>
      <c r="M2" s="194"/>
      <c r="N2" s="194"/>
      <c r="O2" s="194"/>
      <c r="P2" s="194"/>
      <c r="Q2" s="194"/>
      <c r="R2" s="194"/>
      <c r="S2" s="194"/>
      <c r="T2" s="194"/>
      <c r="U2" s="194"/>
    </row>
    <row r="3" spans="1:21" s="15" customFormat="1" x14ac:dyDescent="0.2">
      <c r="A3" s="194"/>
      <c r="B3" s="194"/>
      <c r="C3" s="194"/>
      <c r="D3" s="194"/>
      <c r="E3" s="194"/>
      <c r="F3" s="194"/>
      <c r="G3" s="194"/>
      <c r="H3" s="194"/>
      <c r="I3" s="194"/>
      <c r="J3" s="194"/>
      <c r="K3" s="194"/>
      <c r="L3" s="194"/>
      <c r="M3" s="194"/>
      <c r="N3" s="194"/>
      <c r="O3" s="194"/>
      <c r="P3" s="194"/>
      <c r="Q3" s="194"/>
      <c r="R3" s="194"/>
      <c r="S3" s="194"/>
      <c r="T3" s="194"/>
      <c r="U3" s="194"/>
    </row>
    <row r="4" spans="1:21" s="15" customFormat="1" x14ac:dyDescent="0.2">
      <c r="A4" s="194"/>
      <c r="B4" s="194"/>
      <c r="C4" s="194"/>
      <c r="D4" s="194"/>
      <c r="E4" s="194"/>
      <c r="F4" s="194"/>
      <c r="G4" s="194"/>
      <c r="H4" s="194"/>
      <c r="I4" s="194"/>
      <c r="J4" s="194"/>
      <c r="K4" s="194"/>
      <c r="L4" s="194"/>
      <c r="M4" s="194"/>
      <c r="N4" s="194"/>
      <c r="O4" s="194"/>
      <c r="P4" s="194"/>
      <c r="Q4" s="194"/>
      <c r="R4" s="194"/>
      <c r="S4" s="194"/>
      <c r="T4" s="194"/>
      <c r="U4" s="194"/>
    </row>
    <row r="5" spans="1:21" s="15" customFormat="1" x14ac:dyDescent="0.2">
      <c r="A5" s="194"/>
      <c r="B5" s="194"/>
      <c r="C5" s="194"/>
      <c r="D5" s="194"/>
      <c r="E5" s="194"/>
      <c r="F5" s="194"/>
      <c r="G5" s="194"/>
      <c r="H5" s="194"/>
      <c r="I5" s="194"/>
      <c r="J5" s="194"/>
      <c r="K5" s="194"/>
      <c r="L5" s="194"/>
      <c r="M5" s="194"/>
      <c r="N5" s="194"/>
      <c r="O5" s="194"/>
      <c r="P5" s="194"/>
      <c r="Q5" s="194"/>
      <c r="R5" s="194"/>
      <c r="S5" s="194"/>
      <c r="T5" s="194"/>
      <c r="U5" s="194"/>
    </row>
    <row r="6" spans="1:21" s="9" customFormat="1" ht="19" x14ac:dyDescent="0.25">
      <c r="A6" s="8" t="s">
        <v>2616</v>
      </c>
      <c r="B6" s="8"/>
      <c r="C6" s="8"/>
      <c r="D6" s="8"/>
      <c r="E6" s="10" t="s">
        <v>158</v>
      </c>
      <c r="F6" s="10" t="s">
        <v>158</v>
      </c>
      <c r="G6" s="8"/>
      <c r="H6" s="8"/>
      <c r="I6" s="8"/>
      <c r="J6" s="8"/>
      <c r="K6" s="8"/>
      <c r="L6" s="8"/>
      <c r="M6" s="8"/>
      <c r="N6" s="8"/>
      <c r="O6" s="8"/>
      <c r="P6" s="8"/>
      <c r="Q6" s="8"/>
      <c r="R6" s="8"/>
      <c r="S6" s="8"/>
      <c r="T6" s="8"/>
      <c r="U6" s="8"/>
    </row>
    <row r="7" spans="1:21" x14ac:dyDescent="0.2">
      <c r="E7" t="s">
        <v>151</v>
      </c>
      <c r="F7" t="s">
        <v>152</v>
      </c>
    </row>
    <row r="8" spans="1:21" s="51" customFormat="1" x14ac:dyDescent="0.2">
      <c r="A8" s="220" t="s">
        <v>2042</v>
      </c>
      <c r="B8" s="220"/>
      <c r="C8" s="220"/>
      <c r="D8" s="220"/>
      <c r="F8" s="50" t="s">
        <v>2756</v>
      </c>
      <c r="G8" s="207"/>
      <c r="H8" s="207"/>
    </row>
    <row r="9" spans="1:21" s="51" customFormat="1" x14ac:dyDescent="0.2"/>
    <row r="10" spans="1:21" x14ac:dyDescent="0.2">
      <c r="A10" s="220" t="s">
        <v>120</v>
      </c>
      <c r="B10" s="220"/>
      <c r="C10" s="220"/>
      <c r="D10" s="220"/>
      <c r="E10" s="2"/>
      <c r="F10" s="2" t="s">
        <v>130</v>
      </c>
      <c r="G10" s="208" t="s">
        <v>2759</v>
      </c>
      <c r="H10" s="208"/>
      <c r="I10" s="208"/>
      <c r="J10" s="208"/>
      <c r="K10" s="162"/>
      <c r="L10" s="233" t="s">
        <v>2040</v>
      </c>
      <c r="M10" s="233"/>
      <c r="N10" s="163"/>
      <c r="O10" s="162"/>
      <c r="P10" s="162"/>
      <c r="Q10" s="162"/>
    </row>
    <row r="11" spans="1:21" x14ac:dyDescent="0.2">
      <c r="A11" s="220" t="s">
        <v>121</v>
      </c>
      <c r="B11" s="220"/>
      <c r="C11" s="220"/>
      <c r="D11" s="220"/>
      <c r="E11" s="2"/>
      <c r="F11" s="2" t="s">
        <v>131</v>
      </c>
      <c r="G11" s="208" t="s">
        <v>2760</v>
      </c>
      <c r="H11" s="208"/>
      <c r="I11" s="208"/>
      <c r="J11" s="208"/>
      <c r="K11" s="162"/>
      <c r="L11" s="163" t="str">
        <f>N15</f>
        <v>!!</v>
      </c>
      <c r="M11" s="162" t="str">
        <f>O15</f>
        <v>!!</v>
      </c>
      <c r="N11" s="162" t="str">
        <f>P15</f>
        <v>!!</v>
      </c>
      <c r="O11" s="162"/>
      <c r="P11" s="162" t="str">
        <f>Q15</f>
        <v>!!</v>
      </c>
      <c r="Q11" s="162"/>
    </row>
    <row r="12" spans="1:21" x14ac:dyDescent="0.2">
      <c r="A12" s="220" t="s">
        <v>126</v>
      </c>
      <c r="B12" s="220"/>
      <c r="C12" s="220"/>
      <c r="D12" s="220"/>
      <c r="E12" s="2"/>
      <c r="F12" s="2" t="s">
        <v>132</v>
      </c>
      <c r="G12" s="208"/>
      <c r="H12" s="208"/>
      <c r="I12" s="208"/>
      <c r="J12" s="208"/>
      <c r="K12" s="162"/>
      <c r="L12" s="162"/>
      <c r="M12" s="162"/>
      <c r="N12" s="162"/>
      <c r="O12" s="162"/>
      <c r="P12" s="162"/>
      <c r="Q12" s="162"/>
    </row>
    <row r="13" spans="1:21" x14ac:dyDescent="0.2">
      <c r="A13" s="220" t="s">
        <v>122</v>
      </c>
      <c r="B13" s="220"/>
      <c r="C13" s="220"/>
      <c r="D13" s="220"/>
      <c r="E13" s="2"/>
      <c r="F13" s="2" t="s">
        <v>133</v>
      </c>
      <c r="G13" s="208" t="s">
        <v>2761</v>
      </c>
      <c r="H13" s="208"/>
      <c r="I13" s="208"/>
      <c r="J13" s="208"/>
      <c r="K13" s="189"/>
      <c r="L13" s="162"/>
      <c r="M13" s="162"/>
      <c r="N13" s="163"/>
      <c r="O13" s="162"/>
      <c r="P13" s="162"/>
      <c r="Q13" s="162"/>
    </row>
    <row r="14" spans="1:21" x14ac:dyDescent="0.2">
      <c r="A14" s="220" t="s">
        <v>124</v>
      </c>
      <c r="B14" s="220"/>
      <c r="C14" s="220"/>
      <c r="D14" s="220"/>
      <c r="E14" s="5" t="s">
        <v>144</v>
      </c>
      <c r="F14" s="2" t="s">
        <v>134</v>
      </c>
      <c r="G14" s="209" t="s">
        <v>51</v>
      </c>
      <c r="H14" s="210"/>
      <c r="I14" s="210"/>
      <c r="J14" s="211"/>
      <c r="K14" s="189" t="s">
        <v>1</v>
      </c>
      <c r="L14" s="189" t="s">
        <v>3</v>
      </c>
      <c r="M14" s="162" t="str">
        <f>Geography!D1</f>
        <v>Radon</v>
      </c>
      <c r="N14" s="189" t="str">
        <f>Geography!E1</f>
        <v>Climate</v>
      </c>
      <c r="O14" s="189" t="str">
        <f>Geography!F1</f>
        <v>Moist</v>
      </c>
      <c r="P14" s="189" t="str">
        <f>Geography!G1</f>
        <v>WarmHumid</v>
      </c>
      <c r="Q14" s="189" t="str">
        <f>Geography!H1</f>
        <v>Tropical</v>
      </c>
    </row>
    <row r="15" spans="1:21" x14ac:dyDescent="0.2">
      <c r="A15" s="220" t="s">
        <v>123</v>
      </c>
      <c r="B15" s="220"/>
      <c r="C15" s="220"/>
      <c r="D15" s="220"/>
      <c r="E15" s="5" t="s">
        <v>145</v>
      </c>
      <c r="F15" s="2" t="s">
        <v>135</v>
      </c>
      <c r="G15" s="209"/>
      <c r="H15" s="210"/>
      <c r="I15" s="210"/>
      <c r="J15" s="211"/>
      <c r="K15" s="190" t="str">
        <f>G14</f>
        <v>South Carolina</v>
      </c>
      <c r="L15" s="190" t="str">
        <f>IF(LEN(G15)=0,"",G15)</f>
        <v/>
      </c>
      <c r="M15" s="162" t="str">
        <f>IFERROR(DGET(dbState,M14,$K$14:$L$15),"!!")</f>
        <v>!!</v>
      </c>
      <c r="N15" s="189" t="str">
        <f>IFERROR(DGET(dbState,N14,$K$14:$L$15),"!!")</f>
        <v>!!</v>
      </c>
      <c r="O15" s="189" t="str">
        <f>IFERROR(DGET(dbState,O14,$K$14:$L$15),"!!")</f>
        <v>!!</v>
      </c>
      <c r="P15" s="189" t="str">
        <f>IFERROR(DGET(dbState,P14,$K$14:$L$15),"!!")</f>
        <v>!!</v>
      </c>
      <c r="Q15" s="189" t="str">
        <f>IFERROR(DGET(dbState,Q14,$K$14:$L$15),"!!")</f>
        <v>!!</v>
      </c>
    </row>
    <row r="16" spans="1:21" x14ac:dyDescent="0.2">
      <c r="A16" s="220" t="s">
        <v>125</v>
      </c>
      <c r="B16" s="220"/>
      <c r="C16" s="220"/>
      <c r="D16" s="220"/>
      <c r="E16" s="2"/>
      <c r="F16" s="2" t="s">
        <v>136</v>
      </c>
      <c r="G16" s="22" t="s">
        <v>2762</v>
      </c>
      <c r="H16" s="2"/>
      <c r="I16" s="2"/>
      <c r="J16" s="2"/>
      <c r="K16" s="192"/>
    </row>
    <row r="17" spans="1:21" x14ac:dyDescent="0.2">
      <c r="A17" s="212"/>
      <c r="B17" s="212"/>
      <c r="C17" s="212"/>
      <c r="D17" s="212"/>
      <c r="E17" s="2"/>
      <c r="F17" s="2"/>
      <c r="G17" s="2"/>
      <c r="H17" s="2"/>
      <c r="I17" s="2"/>
      <c r="J17" s="2"/>
    </row>
    <row r="18" spans="1:21" x14ac:dyDescent="0.2">
      <c r="A18" s="220" t="s">
        <v>171</v>
      </c>
      <c r="B18" s="220"/>
      <c r="C18" s="220"/>
      <c r="D18" s="220"/>
      <c r="E18" s="2" t="s">
        <v>146</v>
      </c>
      <c r="F18" s="2" t="s">
        <v>137</v>
      </c>
      <c r="G18" s="231" t="s">
        <v>149</v>
      </c>
      <c r="H18" s="232"/>
      <c r="I18" s="2"/>
      <c r="J18" s="2"/>
    </row>
    <row r="19" spans="1:21" x14ac:dyDescent="0.2">
      <c r="A19" s="221" t="s">
        <v>138</v>
      </c>
      <c r="B19" s="222"/>
      <c r="C19" s="222"/>
      <c r="D19" s="222"/>
      <c r="E19" s="2"/>
      <c r="F19" s="2" t="s">
        <v>140</v>
      </c>
      <c r="G19" s="6"/>
      <c r="H19" s="2"/>
      <c r="I19" s="2"/>
      <c r="J19" s="2"/>
    </row>
    <row r="20" spans="1:21" x14ac:dyDescent="0.2">
      <c r="A20" s="221" t="s">
        <v>139</v>
      </c>
      <c r="B20" s="222"/>
      <c r="C20" s="222"/>
      <c r="D20" s="222"/>
      <c r="E20" s="2"/>
      <c r="F20" s="2" t="s">
        <v>141</v>
      </c>
      <c r="G20" s="219"/>
      <c r="H20" s="219"/>
      <c r="I20" s="219"/>
      <c r="J20" s="219"/>
    </row>
    <row r="21" spans="1:21" x14ac:dyDescent="0.2">
      <c r="A21" s="224"/>
      <c r="B21" s="224"/>
      <c r="C21" s="224"/>
      <c r="D21" s="224"/>
      <c r="E21" s="2"/>
      <c r="F21" s="2"/>
    </row>
    <row r="22" spans="1:21" x14ac:dyDescent="0.2">
      <c r="A22" s="220" t="s">
        <v>127</v>
      </c>
      <c r="B22" s="220"/>
      <c r="C22" s="220"/>
      <c r="D22" s="220"/>
      <c r="E22" s="2"/>
      <c r="F22" s="2" t="s">
        <v>142</v>
      </c>
      <c r="G22" s="23">
        <v>2000</v>
      </c>
      <c r="H22" s="3" t="s">
        <v>129</v>
      </c>
      <c r="I22" s="225" t="s">
        <v>172</v>
      </c>
      <c r="J22" s="226"/>
      <c r="K22" s="226"/>
      <c r="L22" s="226"/>
      <c r="M22" s="226"/>
      <c r="N22" s="227"/>
      <c r="O22" s="13"/>
      <c r="P22" s="13"/>
      <c r="Q22" s="13"/>
      <c r="R22" s="13"/>
      <c r="S22" s="13"/>
      <c r="T22" s="13"/>
      <c r="U22" s="13"/>
    </row>
    <row r="23" spans="1:21" x14ac:dyDescent="0.2">
      <c r="I23" s="228"/>
      <c r="J23" s="229"/>
      <c r="K23" s="229"/>
      <c r="L23" s="229"/>
      <c r="M23" s="229"/>
      <c r="N23" s="230"/>
    </row>
    <row r="24" spans="1:21" x14ac:dyDescent="0.2">
      <c r="A24" s="223"/>
      <c r="B24" s="223"/>
      <c r="C24" s="223"/>
      <c r="D24" s="223"/>
      <c r="E24" s="2"/>
      <c r="F24" s="2"/>
    </row>
    <row r="25" spans="1:21" x14ac:dyDescent="0.2">
      <c r="A25" s="220" t="s">
        <v>128</v>
      </c>
      <c r="B25" s="220"/>
      <c r="C25" s="220"/>
      <c r="D25" s="220"/>
      <c r="E25" s="2"/>
      <c r="F25" s="2" t="s">
        <v>143</v>
      </c>
      <c r="G25" s="213"/>
      <c r="H25" s="214"/>
      <c r="I25" s="214"/>
      <c r="J25" s="214"/>
      <c r="K25" s="214"/>
      <c r="L25" s="214"/>
      <c r="M25" s="214"/>
      <c r="N25" s="215"/>
      <c r="O25" s="14"/>
      <c r="P25" s="14"/>
      <c r="Q25" s="14"/>
      <c r="R25" s="14"/>
      <c r="S25" s="14"/>
      <c r="T25" s="14"/>
      <c r="U25" s="14"/>
    </row>
    <row r="26" spans="1:21" s="14" customFormat="1" x14ac:dyDescent="0.2">
      <c r="A26" s="41"/>
      <c r="B26" s="41"/>
      <c r="C26" s="41"/>
      <c r="D26" s="41"/>
      <c r="E26" s="13"/>
      <c r="F26" s="13"/>
      <c r="G26" s="216"/>
      <c r="H26" s="217"/>
      <c r="I26" s="217"/>
      <c r="J26" s="217"/>
      <c r="K26" s="217"/>
      <c r="L26" s="217"/>
      <c r="M26" s="217"/>
      <c r="N26" s="218"/>
    </row>
    <row r="28" spans="1:21" ht="19" x14ac:dyDescent="0.25">
      <c r="A28" s="202" t="s">
        <v>2615</v>
      </c>
      <c r="B28" s="202"/>
      <c r="C28" s="202"/>
      <c r="D28" s="202"/>
      <c r="E28" s="202"/>
      <c r="F28" s="202"/>
      <c r="G28" s="202"/>
      <c r="H28" s="202"/>
      <c r="I28" s="202"/>
      <c r="J28" s="202"/>
      <c r="K28" s="202"/>
      <c r="L28" s="202"/>
      <c r="M28" s="202"/>
      <c r="N28" s="202"/>
      <c r="O28" s="202"/>
      <c r="P28" s="202"/>
      <c r="Q28" s="202"/>
      <c r="R28" s="202"/>
      <c r="S28" s="202"/>
      <c r="T28" s="202"/>
      <c r="U28" s="202"/>
    </row>
  </sheetData>
  <sheetProtection algorithmName="SHA-512" hashValue="QvK17KkRc5NDFWRIB0YRn1xOWRjWBN2mki76tnmB15B2sY5ZFH3voS/wBoBXbSFnCtC6qVi/rSKZvFanJyBvkQ==" saltValue="ZaNHBpr+gYU/woUaxWCjjw==" spinCount="100000" sheet="1" objects="1" scenarios="1" selectLockedCells="1"/>
  <mergeCells count="31">
    <mergeCell ref="A28:U28"/>
    <mergeCell ref="A1:C5"/>
    <mergeCell ref="D1:U5"/>
    <mergeCell ref="A19:D19"/>
    <mergeCell ref="G11:J11"/>
    <mergeCell ref="G18:H18"/>
    <mergeCell ref="A10:D10"/>
    <mergeCell ref="A11:D11"/>
    <mergeCell ref="A12:D12"/>
    <mergeCell ref="A13:D13"/>
    <mergeCell ref="A14:D14"/>
    <mergeCell ref="A15:D15"/>
    <mergeCell ref="A16:D16"/>
    <mergeCell ref="L10:M10"/>
    <mergeCell ref="G10:J10"/>
    <mergeCell ref="A8:D8"/>
    <mergeCell ref="A17:D17"/>
    <mergeCell ref="G25:N26"/>
    <mergeCell ref="G20:J20"/>
    <mergeCell ref="A18:D18"/>
    <mergeCell ref="A25:D25"/>
    <mergeCell ref="A20:D20"/>
    <mergeCell ref="A24:D24"/>
    <mergeCell ref="A21:D21"/>
    <mergeCell ref="I22:N23"/>
    <mergeCell ref="A22:D22"/>
    <mergeCell ref="G8:H8"/>
    <mergeCell ref="G12:J12"/>
    <mergeCell ref="G13:J13"/>
    <mergeCell ref="G14:J14"/>
    <mergeCell ref="G15:J15"/>
  </mergeCells>
  <conditionalFormatting sqref="G18:H18">
    <cfRule type="expression" dxfId="560" priority="55">
      <formula>LEN(TRIM($G$18:$H$18))&gt;0</formula>
    </cfRule>
  </conditionalFormatting>
  <conditionalFormatting sqref="G19">
    <cfRule type="expression" dxfId="559" priority="25">
      <formula>AND($G$18&lt;&gt;INDEX(INDIRECT($E$18),2),LEN(TRIM($G$19))&gt;0)</formula>
    </cfRule>
  </conditionalFormatting>
  <conditionalFormatting sqref="G16 G22 G25 G10:J13 G18:G20">
    <cfRule type="notContainsBlanks" dxfId="558" priority="29">
      <formula>LEN(TRIM(G10))&gt;0</formula>
    </cfRule>
  </conditionalFormatting>
  <conditionalFormatting sqref="G20:J20">
    <cfRule type="expression" dxfId="557" priority="28">
      <formula>AND($G$18&lt;&gt;INDEX(INDIRECT($E$18),2),LEN(TRIM($G$20))&gt;0)</formula>
    </cfRule>
  </conditionalFormatting>
  <conditionalFormatting sqref="G15:J15">
    <cfRule type="expression" dxfId="556" priority="27">
      <formula>$M$15&lt;&gt;"!!"</formula>
    </cfRule>
  </conditionalFormatting>
  <conditionalFormatting sqref="G19:G20">
    <cfRule type="expression" dxfId="555" priority="30">
      <formula>IF($G$18=INDEX(ddSingleOrMulti,2),TRUE,FALSE)</formula>
    </cfRule>
  </conditionalFormatting>
  <conditionalFormatting sqref="A19:D19">
    <cfRule type="expression" dxfId="554" priority="73">
      <formula>IF($G$18=INDEX(ddSingleOrMulti,2),TRUE,FALSE)</formula>
    </cfRule>
  </conditionalFormatting>
  <conditionalFormatting sqref="A20:D20">
    <cfRule type="expression" dxfId="553" priority="72">
      <formula>IF($G$18=INDEX(ddSingleOrMulti,2),TRUE,FALSE)</formula>
    </cfRule>
  </conditionalFormatting>
  <conditionalFormatting sqref="G19">
    <cfRule type="expression" dxfId="552" priority="70">
      <formula>NOT($G$18=INDEX(ddSingleOrMulti,2))</formula>
    </cfRule>
  </conditionalFormatting>
  <conditionalFormatting sqref="G20">
    <cfRule type="expression" dxfId="551" priority="69">
      <formula>NOT($G$18=INDEX(ddSingleOrMulti,2))</formula>
    </cfRule>
  </conditionalFormatting>
  <conditionalFormatting sqref="G8">
    <cfRule type="notContainsBlanks" dxfId="550" priority="2">
      <formula>LEN(TRIM(G8))&gt;0</formula>
    </cfRule>
  </conditionalFormatting>
  <dataValidations count="2">
    <dataValidation type="list" allowBlank="1" showInputMessage="1" showErrorMessage="1" error="Please use the dropdown." sqref="G18:H18" xr:uid="{00000000-0002-0000-0100-000000000000}">
      <formula1>INDIRECT($E$18)</formula1>
    </dataValidation>
    <dataValidation type="whole" allowBlank="1" showInputMessage="1" showErrorMessage="1" error="Must enter a whole number." sqref="G19" xr:uid="{00000000-0002-0000-0100-000013000000}">
      <formula1>0</formula1>
      <formula2>100000000000</formula2>
    </dataValidation>
  </dataValidations>
  <hyperlinks>
    <hyperlink ref="A28:G28" location="'Ch5'!A1" display="CLICK TO PROCEED TO CHAPTER 5 &gt;&gt;" xr:uid="{00000000-0004-0000-0100-000000000000}"/>
    <hyperlink ref="A28:U28" location="WRI!A1" display="CLICK TO PROCEED TO WRI &gt;&gt;" xr:uid="{7C23D35D-A9BB-4F7D-8FD0-2083C5865814}"/>
  </hyperlinks>
  <pageMargins left="0.7" right="0.7" top="0.75" bottom="0.75" header="0.3" footer="0.3"/>
  <pageSetup scale="51"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3805" id="{BF6E4F97-0E9D-4B17-BFCE-97D9EE33CD91}">
            <xm:f>NOT(ISERROR(MATCH(G14,Geography!$AJ$2:$AJ$58,0)))</xm:f>
            <x14:dxf>
              <fill>
                <patternFill>
                  <bgColor rgb="FF92D050"/>
                </patternFill>
              </fill>
            </x14:dxf>
          </x14:cfRule>
          <xm:sqref>G14:J14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1C000000}">
          <x14:formula1>
            <xm:f>OFFSET(Geography!$C$2,MATCH($G$14,Geography!$A$2:$A$3255,0)-1,0,COUNTIF(Geography!$A$2:$A$3255,$G$14),1)</xm:f>
          </x14:formula1>
          <xm:sqref>G15:J15</xm:sqref>
        </x14:dataValidation>
        <x14:dataValidation type="list" allowBlank="1" showInputMessage="1" showErrorMessage="1" xr:uid="{00000000-0002-0000-0100-00001B000000}">
          <x14:formula1>
            <xm:f>Geography!$AJ$2:$AJ$58</xm:f>
          </x14:formula1>
          <xm:sqref>G14:J14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1"/>
  </sheetPr>
  <dimension ref="A1:AJ3255"/>
  <sheetViews>
    <sheetView topLeftCell="K1" workbookViewId="0"/>
  </sheetViews>
  <sheetFormatPr baseColWidth="10" defaultColWidth="8.83203125" defaultRowHeight="15" x14ac:dyDescent="0.2"/>
  <cols>
    <col min="1" max="2" width="0" hidden="1" customWidth="1"/>
    <col min="3" max="3" width="23.33203125" hidden="1" customWidth="1"/>
    <col min="4" max="7" width="0" hidden="1" customWidth="1"/>
    <col min="8" max="8" width="0" style="21" hidden="1" customWidth="1"/>
    <col min="9" max="9" width="7.5" style="65" hidden="1" customWidth="1"/>
    <col min="10" max="10" width="7.1640625" style="65" hidden="1" customWidth="1"/>
    <col min="11" max="11" width="8.1640625" style="65" bestFit="1" customWidth="1"/>
    <col min="12" max="12" width="7.5" style="65" bestFit="1" customWidth="1"/>
    <col min="13" max="13" width="8" style="65" bestFit="1" customWidth="1"/>
    <col min="14" max="14" width="7.5" style="65" bestFit="1" customWidth="1"/>
    <col min="15" max="15" width="6.83203125" style="65" bestFit="1" customWidth="1"/>
    <col min="16" max="16" width="7.83203125" style="65" bestFit="1" customWidth="1"/>
    <col min="17" max="17" width="7.1640625" bestFit="1" customWidth="1"/>
    <col min="18" max="18" width="7.5" style="65" bestFit="1" customWidth="1"/>
    <col min="19" max="19" width="8.1640625" style="65" bestFit="1" customWidth="1"/>
    <col min="20" max="21" width="7.5" style="65" bestFit="1" customWidth="1"/>
    <col min="22" max="22" width="7.33203125" style="65" bestFit="1" customWidth="1"/>
    <col min="23" max="23" width="8.33203125" style="65" bestFit="1" customWidth="1"/>
    <col min="24" max="24" width="7.6640625" style="65" bestFit="1" customWidth="1"/>
    <col min="25" max="25" width="8.1640625" style="65" bestFit="1" customWidth="1"/>
    <col min="26" max="26" width="7.5" style="65" bestFit="1" customWidth="1"/>
    <col min="27" max="27" width="7" style="65" bestFit="1" customWidth="1"/>
    <col min="28" max="28" width="8" style="65" bestFit="1" customWidth="1"/>
    <col min="29" max="29" width="7.33203125" style="65" bestFit="1" customWidth="1"/>
    <col min="30" max="30" width="7.6640625" style="65" bestFit="1" customWidth="1"/>
    <col min="31" max="31" width="8.33203125" style="65" bestFit="1" customWidth="1"/>
    <col min="32" max="32" width="7.5" style="65" bestFit="1" customWidth="1"/>
    <col min="33" max="34" width="12.5" style="65" customWidth="1"/>
    <col min="35" max="35" width="9.1640625" style="65"/>
    <col min="39" max="39" width="18.6640625" customWidth="1"/>
    <col min="40" max="40" width="19" bestFit="1" customWidth="1"/>
  </cols>
  <sheetData>
    <row r="1" spans="1:36" x14ac:dyDescent="0.2">
      <c r="A1" t="s">
        <v>1</v>
      </c>
      <c r="B1" t="s">
        <v>2</v>
      </c>
      <c r="C1" t="s">
        <v>3</v>
      </c>
      <c r="D1" t="s">
        <v>4</v>
      </c>
      <c r="E1" t="s">
        <v>5</v>
      </c>
      <c r="F1" t="s">
        <v>6</v>
      </c>
      <c r="G1" t="s">
        <v>7</v>
      </c>
      <c r="H1" s="21" t="s">
        <v>2029</v>
      </c>
      <c r="I1" s="65" t="s">
        <v>2117</v>
      </c>
      <c r="J1" s="65" t="s">
        <v>2092</v>
      </c>
      <c r="K1" s="65" t="s">
        <v>2093</v>
      </c>
      <c r="L1" s="65" t="s">
        <v>2094</v>
      </c>
      <c r="M1" s="65" t="s">
        <v>2095</v>
      </c>
      <c r="N1" s="65" t="s">
        <v>2096</v>
      </c>
      <c r="O1" s="65" t="s">
        <v>2097</v>
      </c>
      <c r="P1" s="65" t="s">
        <v>2098</v>
      </c>
      <c r="Q1" s="65" t="s">
        <v>2099</v>
      </c>
      <c r="R1" s="65" t="s">
        <v>2100</v>
      </c>
      <c r="S1" s="65" t="s">
        <v>2101</v>
      </c>
      <c r="T1" s="65" t="s">
        <v>2102</v>
      </c>
      <c r="U1" s="65" t="s">
        <v>2103</v>
      </c>
      <c r="V1" s="65" t="s">
        <v>2104</v>
      </c>
      <c r="W1" s="65" t="s">
        <v>2105</v>
      </c>
      <c r="X1" s="65" t="s">
        <v>2106</v>
      </c>
      <c r="Y1" s="65" t="s">
        <v>2107</v>
      </c>
      <c r="Z1" s="65" t="s">
        <v>2108</v>
      </c>
      <c r="AA1" s="65" t="s">
        <v>2109</v>
      </c>
      <c r="AB1" s="65" t="s">
        <v>2110</v>
      </c>
      <c r="AC1" s="65" t="s">
        <v>2111</v>
      </c>
      <c r="AD1" s="65" t="s">
        <v>2112</v>
      </c>
      <c r="AE1" s="65" t="s">
        <v>2113</v>
      </c>
      <c r="AF1" s="65" t="s">
        <v>2114</v>
      </c>
      <c r="AG1" s="65" t="s">
        <v>2115</v>
      </c>
      <c r="AH1" s="65" t="s">
        <v>2116</v>
      </c>
      <c r="AJ1" t="s">
        <v>1</v>
      </c>
    </row>
    <row r="2" spans="1:36" x14ac:dyDescent="0.2">
      <c r="A2" t="s">
        <v>11</v>
      </c>
      <c r="B2" t="s">
        <v>113</v>
      </c>
      <c r="C2" t="s">
        <v>178</v>
      </c>
      <c r="D2">
        <v>2</v>
      </c>
      <c r="E2" s="21">
        <v>3</v>
      </c>
      <c r="F2" s="21" t="s">
        <v>6</v>
      </c>
      <c r="G2" s="21" t="s">
        <v>114</v>
      </c>
      <c r="H2" s="21" t="s">
        <v>10</v>
      </c>
      <c r="I2" s="26">
        <v>1.9572579999999997</v>
      </c>
      <c r="J2" s="26">
        <v>2.7181641666666665</v>
      </c>
      <c r="K2" s="26">
        <v>3.9114928333333339</v>
      </c>
      <c r="L2" s="26">
        <v>5.1099058333333334</v>
      </c>
      <c r="M2" s="26">
        <v>5.7448855000000014</v>
      </c>
      <c r="N2" s="26">
        <v>6.363179333333334</v>
      </c>
      <c r="O2" s="26">
        <v>6.1485656666666664</v>
      </c>
      <c r="P2" s="26">
        <v>5.713560666666667</v>
      </c>
      <c r="Q2" s="26">
        <v>4.875679166666667</v>
      </c>
      <c r="R2" s="26">
        <v>3.5950538333333331</v>
      </c>
      <c r="S2" s="26">
        <v>2.5060833333333332</v>
      </c>
      <c r="T2" s="26">
        <v>1.9855939999999999</v>
      </c>
      <c r="U2" s="26">
        <v>4.7117779999999998</v>
      </c>
      <c r="V2" s="26">
        <v>4.8485746666666669</v>
      </c>
      <c r="W2" s="26">
        <v>5.9541059999999995</v>
      </c>
      <c r="X2" s="26">
        <v>4.2891590000000006</v>
      </c>
      <c r="Y2" s="26">
        <v>3.5770471666666666</v>
      </c>
      <c r="Z2" s="26">
        <v>3.4680521666666664</v>
      </c>
      <c r="AA2" s="26">
        <v>4.5086065</v>
      </c>
      <c r="AB2" s="26">
        <v>3.2467561666666662</v>
      </c>
      <c r="AC2" s="26">
        <v>3.3063968333333338</v>
      </c>
      <c r="AD2" s="26">
        <v>2.2723813333333331</v>
      </c>
      <c r="AE2" s="26">
        <v>3.4880455000000001</v>
      </c>
      <c r="AF2" s="26">
        <v>4.866191333333334</v>
      </c>
      <c r="AG2" s="26">
        <v>164</v>
      </c>
      <c r="AH2" s="26">
        <v>3</v>
      </c>
      <c r="AJ2" t="s">
        <v>11</v>
      </c>
    </row>
    <row r="3" spans="1:36" x14ac:dyDescent="0.2">
      <c r="A3" t="s">
        <v>11</v>
      </c>
      <c r="B3" t="s">
        <v>113</v>
      </c>
      <c r="C3" t="s">
        <v>179</v>
      </c>
      <c r="D3">
        <v>3</v>
      </c>
      <c r="E3" s="21">
        <v>2</v>
      </c>
      <c r="F3" s="21" t="s">
        <v>6</v>
      </c>
      <c r="G3" s="21" t="s">
        <v>114</v>
      </c>
      <c r="H3" s="21" t="s">
        <v>10</v>
      </c>
      <c r="I3" s="26">
        <v>2.2507429999999999</v>
      </c>
      <c r="J3" s="26">
        <v>2.9302168500000003</v>
      </c>
      <c r="K3" s="26">
        <v>3.9058753499999996</v>
      </c>
      <c r="L3" s="26">
        <v>5.1499255999999995</v>
      </c>
      <c r="M3" s="26">
        <v>5.9799257000000008</v>
      </c>
      <c r="N3" s="26">
        <v>6.3746159000000002</v>
      </c>
      <c r="O3" s="26">
        <v>6.0409957500000004</v>
      </c>
      <c r="P3" s="26">
        <v>5.6102901499999991</v>
      </c>
      <c r="Q3" s="26">
        <v>4.9898058499999998</v>
      </c>
      <c r="R3" s="26">
        <v>4.0918834999999998</v>
      </c>
      <c r="S3" s="26">
        <v>2.8067683000000003</v>
      </c>
      <c r="T3" s="26">
        <v>2.2190433499999997</v>
      </c>
      <c r="U3" s="26">
        <v>4.2885063499999996</v>
      </c>
      <c r="V3" s="26">
        <v>4.7579310999999995</v>
      </c>
      <c r="W3" s="26">
        <v>5.4831781500000005</v>
      </c>
      <c r="X3" s="26">
        <v>3.7381034499999997</v>
      </c>
      <c r="Y3" s="26">
        <v>4.0813894500000005</v>
      </c>
      <c r="Z3" s="26">
        <v>5.0919403499999998</v>
      </c>
      <c r="AA3" s="26">
        <v>6.6625855500000002</v>
      </c>
      <c r="AB3" s="26">
        <v>5.7209002499999997</v>
      </c>
      <c r="AC3" s="26">
        <v>5.1531679500000003</v>
      </c>
      <c r="AD3" s="26">
        <v>2.5222834000000001</v>
      </c>
      <c r="AE3" s="26">
        <v>3.3151235500000005</v>
      </c>
      <c r="AF3" s="26">
        <v>4.2986009000000003</v>
      </c>
      <c r="AG3" s="26">
        <v>131</v>
      </c>
      <c r="AH3" s="26">
        <v>2</v>
      </c>
      <c r="AJ3" t="s">
        <v>8</v>
      </c>
    </row>
    <row r="4" spans="1:36" x14ac:dyDescent="0.2">
      <c r="A4" t="s">
        <v>11</v>
      </c>
      <c r="B4" t="s">
        <v>113</v>
      </c>
      <c r="C4" t="s">
        <v>180</v>
      </c>
      <c r="D4">
        <v>2</v>
      </c>
      <c r="E4" s="21">
        <v>3</v>
      </c>
      <c r="F4" s="21" t="s">
        <v>6</v>
      </c>
      <c r="G4" s="21" t="s">
        <v>114</v>
      </c>
      <c r="H4" s="21" t="s">
        <v>10</v>
      </c>
      <c r="I4" s="26">
        <v>2.0303509999999996</v>
      </c>
      <c r="J4" s="26">
        <v>2.7861912499999999</v>
      </c>
      <c r="K4" s="26">
        <v>3.9666267500000001</v>
      </c>
      <c r="L4" s="26">
        <v>5.2787482499999996</v>
      </c>
      <c r="M4" s="26">
        <v>6.006011749999999</v>
      </c>
      <c r="N4" s="26">
        <v>6.5640132499999995</v>
      </c>
      <c r="O4" s="26">
        <v>6.2227705000000002</v>
      </c>
      <c r="P4" s="26">
        <v>5.7466487500000003</v>
      </c>
      <c r="Q4" s="26">
        <v>4.9340112500000002</v>
      </c>
      <c r="R4" s="26">
        <v>3.7609905000000001</v>
      </c>
      <c r="S4" s="26">
        <v>2.5832004999999998</v>
      </c>
      <c r="T4" s="26">
        <v>2.0049865000000002</v>
      </c>
      <c r="U4" s="26">
        <v>4.3887670000000005</v>
      </c>
      <c r="V4" s="26">
        <v>4.7414424999999998</v>
      </c>
      <c r="W4" s="26">
        <v>5.3832637500000002</v>
      </c>
      <c r="X4" s="26">
        <v>3.81760725</v>
      </c>
      <c r="Y4" s="26">
        <v>3.398463</v>
      </c>
      <c r="Z4" s="26">
        <v>4.1252217499999997</v>
      </c>
      <c r="AA4" s="26">
        <v>5.1416535000000003</v>
      </c>
      <c r="AB4" s="26">
        <v>3.7191219999999996</v>
      </c>
      <c r="AC4" s="26">
        <v>3.2776417499999999</v>
      </c>
      <c r="AD4" s="26">
        <v>1.7888852499999999</v>
      </c>
      <c r="AE4" s="26">
        <v>2.8506317499999998</v>
      </c>
      <c r="AF4" s="26">
        <v>4.5282699999999991</v>
      </c>
      <c r="AG4" s="26">
        <v>168</v>
      </c>
      <c r="AH4" s="26">
        <v>3</v>
      </c>
      <c r="AJ4" t="s">
        <v>13</v>
      </c>
    </row>
    <row r="5" spans="1:36" x14ac:dyDescent="0.2">
      <c r="A5" t="s">
        <v>11</v>
      </c>
      <c r="B5" t="s">
        <v>113</v>
      </c>
      <c r="C5" t="s">
        <v>181</v>
      </c>
      <c r="D5">
        <v>2</v>
      </c>
      <c r="E5" s="21">
        <v>3</v>
      </c>
      <c r="F5" s="21" t="s">
        <v>6</v>
      </c>
      <c r="G5" s="21" t="s">
        <v>10</v>
      </c>
      <c r="H5" s="21" t="s">
        <v>10</v>
      </c>
      <c r="I5" s="26">
        <v>1.8457602857142861</v>
      </c>
      <c r="J5" s="26">
        <v>2.5908769999999999</v>
      </c>
      <c r="K5" s="26">
        <v>3.8405264285714287</v>
      </c>
      <c r="L5" s="26">
        <v>5.0300894285714284</v>
      </c>
      <c r="M5" s="26">
        <v>5.6713524285714287</v>
      </c>
      <c r="N5" s="26">
        <v>6.318510857142857</v>
      </c>
      <c r="O5" s="26">
        <v>6.1287534285714287</v>
      </c>
      <c r="P5" s="26">
        <v>5.6986301428571426</v>
      </c>
      <c r="Q5" s="26">
        <v>4.7659114285714281</v>
      </c>
      <c r="R5" s="26">
        <v>3.4808588571428571</v>
      </c>
      <c r="S5" s="26">
        <v>2.4099665714285718</v>
      </c>
      <c r="T5" s="26">
        <v>1.8843127142857143</v>
      </c>
      <c r="U5" s="26">
        <v>4.9564314285714284</v>
      </c>
      <c r="V5" s="26">
        <v>4.6041421428571425</v>
      </c>
      <c r="W5" s="26">
        <v>5.8570537142857138</v>
      </c>
      <c r="X5" s="26">
        <v>4.6727698571428578</v>
      </c>
      <c r="Y5" s="26">
        <v>3.7988617142857142</v>
      </c>
      <c r="Z5" s="26">
        <v>3.4026391428571432</v>
      </c>
      <c r="AA5" s="26">
        <v>4.578335</v>
      </c>
      <c r="AB5" s="26">
        <v>3.2921007142857142</v>
      </c>
      <c r="AC5" s="26">
        <v>3.1514727142857146</v>
      </c>
      <c r="AD5" s="26">
        <v>2.5331355714285713</v>
      </c>
      <c r="AE5" s="26">
        <v>3.6171141428571434</v>
      </c>
      <c r="AF5" s="26">
        <v>4.7452955714285716</v>
      </c>
      <c r="AG5" s="26">
        <v>174</v>
      </c>
      <c r="AH5" s="26">
        <v>3</v>
      </c>
      <c r="AJ5" t="s">
        <v>12</v>
      </c>
    </row>
    <row r="6" spans="1:36" x14ac:dyDescent="0.2">
      <c r="A6" t="s">
        <v>11</v>
      </c>
      <c r="B6" t="s">
        <v>113</v>
      </c>
      <c r="C6" t="s">
        <v>182</v>
      </c>
      <c r="D6">
        <v>2</v>
      </c>
      <c r="E6" s="21">
        <v>3</v>
      </c>
      <c r="F6" s="21" t="s">
        <v>6</v>
      </c>
      <c r="G6" s="21" t="s">
        <v>10</v>
      </c>
      <c r="H6" s="21" t="s">
        <v>10</v>
      </c>
      <c r="I6" s="26">
        <v>1.6872123333333333</v>
      </c>
      <c r="J6" s="26">
        <v>2.3705583333333333</v>
      </c>
      <c r="K6" s="26">
        <v>3.6765818333333335</v>
      </c>
      <c r="L6" s="26">
        <v>4.9436340000000003</v>
      </c>
      <c r="M6" s="26">
        <v>5.5334689999999993</v>
      </c>
      <c r="N6" s="26">
        <v>6.1742494999999993</v>
      </c>
      <c r="O6" s="26">
        <v>6.0562915000000004</v>
      </c>
      <c r="P6" s="26">
        <v>5.5607776666666666</v>
      </c>
      <c r="Q6" s="26">
        <v>4.5093066666666664</v>
      </c>
      <c r="R6" s="26">
        <v>3.3021008333333337</v>
      </c>
      <c r="S6" s="26">
        <v>2.2857080000000001</v>
      </c>
      <c r="T6" s="26">
        <v>1.7717493333333332</v>
      </c>
      <c r="U6" s="26">
        <v>5.0306730000000002</v>
      </c>
      <c r="V6" s="26">
        <v>4.6741033333333339</v>
      </c>
      <c r="W6" s="26">
        <v>5.8007493333333331</v>
      </c>
      <c r="X6" s="26">
        <v>4.4370335000000001</v>
      </c>
      <c r="Y6" s="26">
        <v>4.3059746666666667</v>
      </c>
      <c r="Z6" s="26">
        <v>3.6235835000000001</v>
      </c>
      <c r="AA6" s="26">
        <v>4.4658081666666662</v>
      </c>
      <c r="AB6" s="26">
        <v>3.3356178333333326</v>
      </c>
      <c r="AC6" s="26">
        <v>3.7846755000000001</v>
      </c>
      <c r="AD6" s="26">
        <v>2.6121090000000002</v>
      </c>
      <c r="AE6" s="26">
        <v>4.0272851666666671</v>
      </c>
      <c r="AF6" s="26">
        <v>4.818289</v>
      </c>
      <c r="AG6" s="26">
        <v>172</v>
      </c>
      <c r="AH6" s="26">
        <v>3</v>
      </c>
      <c r="AJ6" t="s">
        <v>14</v>
      </c>
    </row>
    <row r="7" spans="1:36" x14ac:dyDescent="0.2">
      <c r="A7" t="s">
        <v>11</v>
      </c>
      <c r="B7" t="s">
        <v>113</v>
      </c>
      <c r="C7" t="s">
        <v>183</v>
      </c>
      <c r="D7">
        <v>2</v>
      </c>
      <c r="E7" s="21">
        <v>3</v>
      </c>
      <c r="F7" s="21" t="s">
        <v>6</v>
      </c>
      <c r="G7" s="21" t="s">
        <v>114</v>
      </c>
      <c r="H7" s="21" t="s">
        <v>10</v>
      </c>
      <c r="I7" s="26">
        <v>2.0058316666666665</v>
      </c>
      <c r="J7" s="26">
        <v>2.7580266666666664</v>
      </c>
      <c r="K7" s="26">
        <v>3.940331</v>
      </c>
      <c r="L7" s="26">
        <v>5.2148293333333333</v>
      </c>
      <c r="M7" s="26">
        <v>5.9049690000000004</v>
      </c>
      <c r="N7" s="26">
        <v>6.4948976666666667</v>
      </c>
      <c r="O7" s="26">
        <v>6.2193380000000005</v>
      </c>
      <c r="P7" s="26">
        <v>5.7262599999999999</v>
      </c>
      <c r="Q7" s="26">
        <v>4.8888240000000005</v>
      </c>
      <c r="R7" s="26">
        <v>3.6927940000000006</v>
      </c>
      <c r="S7" s="26">
        <v>2.5494249999999998</v>
      </c>
      <c r="T7" s="26">
        <v>2.0053466666666666</v>
      </c>
      <c r="U7" s="26">
        <v>4.4501396666666659</v>
      </c>
      <c r="V7" s="26">
        <v>4.7319640000000005</v>
      </c>
      <c r="W7" s="26">
        <v>5.6747879999999995</v>
      </c>
      <c r="X7" s="26">
        <v>3.8523919999999996</v>
      </c>
      <c r="Y7" s="26">
        <v>3.4936503333333335</v>
      </c>
      <c r="Z7" s="26">
        <v>4.0608996666666668</v>
      </c>
      <c r="AA7" s="26">
        <v>5.0662843333333329</v>
      </c>
      <c r="AB7" s="26">
        <v>3.5757316666666665</v>
      </c>
      <c r="AC7" s="26">
        <v>3.2867123333333335</v>
      </c>
      <c r="AD7" s="26">
        <v>1.85989</v>
      </c>
      <c r="AE7" s="26">
        <v>3.2166206666666661</v>
      </c>
      <c r="AF7" s="26">
        <v>4.7051536666666669</v>
      </c>
      <c r="AG7" s="26">
        <v>164</v>
      </c>
      <c r="AH7" s="26">
        <v>3</v>
      </c>
      <c r="AJ7" t="s">
        <v>15</v>
      </c>
    </row>
    <row r="8" spans="1:36" x14ac:dyDescent="0.2">
      <c r="A8" t="s">
        <v>11</v>
      </c>
      <c r="B8" t="s">
        <v>113</v>
      </c>
      <c r="C8" t="s">
        <v>184</v>
      </c>
      <c r="D8">
        <v>3</v>
      </c>
      <c r="E8" s="21">
        <v>3</v>
      </c>
      <c r="F8" s="21" t="s">
        <v>6</v>
      </c>
      <c r="G8" s="21" t="s">
        <v>114</v>
      </c>
      <c r="H8" s="21" t="s">
        <v>10</v>
      </c>
      <c r="I8" s="26">
        <v>2.0630977499999998</v>
      </c>
      <c r="J8" s="26">
        <v>2.8084284999999998</v>
      </c>
      <c r="K8" s="26">
        <v>3.9321477499999999</v>
      </c>
      <c r="L8" s="26">
        <v>5.1289752499999999</v>
      </c>
      <c r="M8" s="26">
        <v>5.8239150000000004</v>
      </c>
      <c r="N8" s="26">
        <v>6.3226650000000006</v>
      </c>
      <c r="O8" s="26">
        <v>6.0303562499999996</v>
      </c>
      <c r="P8" s="26">
        <v>5.5942702500000001</v>
      </c>
      <c r="Q8" s="26">
        <v>4.8672745000000006</v>
      </c>
      <c r="R8" s="26">
        <v>3.73038625</v>
      </c>
      <c r="S8" s="26">
        <v>2.5801397499999998</v>
      </c>
      <c r="T8" s="26">
        <v>2.0610755000000003</v>
      </c>
      <c r="U8" s="26">
        <v>4.7042194999999998</v>
      </c>
      <c r="V8" s="26">
        <v>5.0690092499999997</v>
      </c>
      <c r="W8" s="26">
        <v>6.0257492499999996</v>
      </c>
      <c r="X8" s="26">
        <v>3.9613652500000001</v>
      </c>
      <c r="Y8" s="26">
        <v>3.9141822499999996</v>
      </c>
      <c r="Z8" s="26">
        <v>4.2215352499999996</v>
      </c>
      <c r="AA8" s="26">
        <v>5.4110255</v>
      </c>
      <c r="AB8" s="26">
        <v>4.1514442499999999</v>
      </c>
      <c r="AC8" s="26">
        <v>3.6493054999999996</v>
      </c>
      <c r="AD8" s="26">
        <v>2.1041249999999998</v>
      </c>
      <c r="AE8" s="26">
        <v>3.6370369999999999</v>
      </c>
      <c r="AF8" s="26">
        <v>4.6763892499999997</v>
      </c>
      <c r="AG8" s="26">
        <v>165</v>
      </c>
      <c r="AH8" s="26">
        <v>3</v>
      </c>
      <c r="AJ8" t="s">
        <v>16</v>
      </c>
    </row>
    <row r="9" spans="1:36" x14ac:dyDescent="0.2">
      <c r="A9" t="s">
        <v>11</v>
      </c>
      <c r="B9" t="s">
        <v>113</v>
      </c>
      <c r="C9" t="s">
        <v>185</v>
      </c>
      <c r="D9">
        <v>1</v>
      </c>
      <c r="E9" s="21">
        <v>3</v>
      </c>
      <c r="F9" s="21" t="s">
        <v>6</v>
      </c>
      <c r="G9" s="21" t="s">
        <v>10</v>
      </c>
      <c r="H9" s="21" t="s">
        <v>10</v>
      </c>
      <c r="I9" s="26">
        <v>1.7707000833333331</v>
      </c>
      <c r="J9" s="26">
        <v>2.4700582499999997</v>
      </c>
      <c r="K9" s="26">
        <v>3.7427506666666672</v>
      </c>
      <c r="L9" s="26">
        <v>5.0302719999999992</v>
      </c>
      <c r="M9" s="26">
        <v>5.5849917500000004</v>
      </c>
      <c r="N9" s="26">
        <v>6.265369416666668</v>
      </c>
      <c r="O9" s="26">
        <v>6.0647060000000002</v>
      </c>
      <c r="P9" s="26">
        <v>5.5943800000000001</v>
      </c>
      <c r="Q9" s="26">
        <v>4.5409135833333334</v>
      </c>
      <c r="R9" s="26">
        <v>3.3295646666666663</v>
      </c>
      <c r="S9" s="26">
        <v>2.3517370833333331</v>
      </c>
      <c r="T9" s="26">
        <v>1.8141717500000001</v>
      </c>
      <c r="U9" s="26">
        <v>5.0648186666666666</v>
      </c>
      <c r="V9" s="26">
        <v>4.5351779166666661</v>
      </c>
      <c r="W9" s="26">
        <v>5.8740813333333328</v>
      </c>
      <c r="X9" s="26">
        <v>4.4046799999999999</v>
      </c>
      <c r="Y9" s="26">
        <v>4.0698625833333342</v>
      </c>
      <c r="Z9" s="26">
        <v>3.7398905</v>
      </c>
      <c r="AA9" s="26">
        <v>4.2376487499999991</v>
      </c>
      <c r="AB9" s="26">
        <v>3.4808571666666666</v>
      </c>
      <c r="AC9" s="26">
        <v>3.4043303333333328</v>
      </c>
      <c r="AD9" s="26">
        <v>2.4192809166666667</v>
      </c>
      <c r="AE9" s="26">
        <v>3.7188813333333335</v>
      </c>
      <c r="AF9" s="26">
        <v>4.61502225</v>
      </c>
      <c r="AG9" s="26">
        <v>164</v>
      </c>
      <c r="AH9" s="26">
        <v>3</v>
      </c>
      <c r="AJ9" t="s">
        <v>18</v>
      </c>
    </row>
    <row r="10" spans="1:36" x14ac:dyDescent="0.2">
      <c r="A10" t="s">
        <v>11</v>
      </c>
      <c r="B10" t="s">
        <v>113</v>
      </c>
      <c r="C10" t="s">
        <v>186</v>
      </c>
      <c r="D10">
        <v>3</v>
      </c>
      <c r="E10" s="21">
        <v>3</v>
      </c>
      <c r="F10" s="21" t="s">
        <v>6</v>
      </c>
      <c r="G10" s="21" t="s">
        <v>10</v>
      </c>
      <c r="H10" s="21" t="s">
        <v>10</v>
      </c>
      <c r="I10" s="26">
        <v>1.9269892500000001</v>
      </c>
      <c r="J10" s="26">
        <v>2.6911135000000002</v>
      </c>
      <c r="K10" s="26">
        <v>3.8753262500000001</v>
      </c>
      <c r="L10" s="26">
        <v>5.2073912499999997</v>
      </c>
      <c r="M10" s="26">
        <v>5.8387375000000006</v>
      </c>
      <c r="N10" s="26">
        <v>6.4655810000000002</v>
      </c>
      <c r="O10" s="26">
        <v>6.2249737499999993</v>
      </c>
      <c r="P10" s="26">
        <v>5.7272642500000002</v>
      </c>
      <c r="Q10" s="26">
        <v>4.7241457499999999</v>
      </c>
      <c r="R10" s="26">
        <v>3.5723450000000003</v>
      </c>
      <c r="S10" s="26">
        <v>2.4658317499999995</v>
      </c>
      <c r="T10" s="26">
        <v>1.9193737500000001</v>
      </c>
      <c r="U10" s="26">
        <v>4.5739192500000003</v>
      </c>
      <c r="V10" s="26">
        <v>4.7794125000000003</v>
      </c>
      <c r="W10" s="26">
        <v>5.5715357500000007</v>
      </c>
      <c r="X10" s="26">
        <v>4.1825349999999997</v>
      </c>
      <c r="Y10" s="26">
        <v>3.5504420000000003</v>
      </c>
      <c r="Z10" s="26">
        <v>3.3890089999999997</v>
      </c>
      <c r="AA10" s="26">
        <v>5.2071407499999998</v>
      </c>
      <c r="AB10" s="26">
        <v>3.2570905000000003</v>
      </c>
      <c r="AC10" s="26">
        <v>3.0490449999999996</v>
      </c>
      <c r="AD10" s="26">
        <v>2.2777607499999997</v>
      </c>
      <c r="AE10" s="26">
        <v>3.1976297499999999</v>
      </c>
      <c r="AF10" s="26">
        <v>4.6855754999999997</v>
      </c>
      <c r="AG10" s="26">
        <v>183</v>
      </c>
      <c r="AH10" s="26">
        <v>3</v>
      </c>
      <c r="AJ10" t="s">
        <v>17</v>
      </c>
    </row>
    <row r="11" spans="1:36" x14ac:dyDescent="0.2">
      <c r="A11" t="s">
        <v>11</v>
      </c>
      <c r="B11" t="s">
        <v>113</v>
      </c>
      <c r="C11" t="s">
        <v>187</v>
      </c>
      <c r="D11">
        <v>2</v>
      </c>
      <c r="E11" s="21">
        <v>3</v>
      </c>
      <c r="F11" s="21" t="s">
        <v>6</v>
      </c>
      <c r="G11" s="21" t="s">
        <v>10</v>
      </c>
      <c r="H11" s="21" t="s">
        <v>10</v>
      </c>
      <c r="I11" s="26">
        <v>1.6553282499999999</v>
      </c>
      <c r="J11" s="26">
        <v>2.3408367500000002</v>
      </c>
      <c r="K11" s="26">
        <v>3.5400110000000002</v>
      </c>
      <c r="L11" s="26">
        <v>4.914504749999999</v>
      </c>
      <c r="M11" s="26">
        <v>5.4819022500000001</v>
      </c>
      <c r="N11" s="26">
        <v>6.1279297499999998</v>
      </c>
      <c r="O11" s="26">
        <v>6.0136595000000002</v>
      </c>
      <c r="P11" s="26">
        <v>5.5136689999999993</v>
      </c>
      <c r="Q11" s="26">
        <v>4.4212322500000001</v>
      </c>
      <c r="R11" s="26">
        <v>3.1983997500000001</v>
      </c>
      <c r="S11" s="26">
        <v>2.22335175</v>
      </c>
      <c r="T11" s="26">
        <v>1.71040875</v>
      </c>
      <c r="U11" s="26">
        <v>5.2391447499999995</v>
      </c>
      <c r="V11" s="26">
        <v>4.7534725</v>
      </c>
      <c r="W11" s="26">
        <v>6.1365619999999996</v>
      </c>
      <c r="X11" s="26">
        <v>4.6895867500000001</v>
      </c>
      <c r="Y11" s="26">
        <v>4.2002422500000005</v>
      </c>
      <c r="Z11" s="26">
        <v>3.7833045000000003</v>
      </c>
      <c r="AA11" s="26">
        <v>4.5422257500000001</v>
      </c>
      <c r="AB11" s="26">
        <v>3.4203679999999999</v>
      </c>
      <c r="AC11" s="26">
        <v>3.6625189999999996</v>
      </c>
      <c r="AD11" s="26">
        <v>2.6030250000000001</v>
      </c>
      <c r="AE11" s="26">
        <v>4.0221995000000001</v>
      </c>
      <c r="AF11" s="26">
        <v>4.8016292499999995</v>
      </c>
      <c r="AG11" s="26">
        <v>173</v>
      </c>
      <c r="AH11" s="26">
        <v>3</v>
      </c>
      <c r="AJ11" t="s">
        <v>19</v>
      </c>
    </row>
    <row r="12" spans="1:36" x14ac:dyDescent="0.2">
      <c r="A12" t="s">
        <v>11</v>
      </c>
      <c r="B12" t="s">
        <v>113</v>
      </c>
      <c r="C12" t="s">
        <v>188</v>
      </c>
      <c r="D12">
        <v>2</v>
      </c>
      <c r="E12" s="21">
        <v>3</v>
      </c>
      <c r="F12" s="21" t="s">
        <v>6</v>
      </c>
      <c r="G12" s="21" t="s">
        <v>10</v>
      </c>
      <c r="H12" s="21" t="s">
        <v>10</v>
      </c>
      <c r="I12" s="26">
        <v>1.8696408571428569</v>
      </c>
      <c r="J12" s="26">
        <v>2.6437687142857138</v>
      </c>
      <c r="K12" s="26">
        <v>3.8559862857142853</v>
      </c>
      <c r="L12" s="26">
        <v>5.0574117142857142</v>
      </c>
      <c r="M12" s="26">
        <v>5.6728202857142858</v>
      </c>
      <c r="N12" s="26">
        <v>6.3018032857142856</v>
      </c>
      <c r="O12" s="26">
        <v>6.1364288571428576</v>
      </c>
      <c r="P12" s="26">
        <v>5.6783742857142858</v>
      </c>
      <c r="Q12" s="26">
        <v>4.7842752857142861</v>
      </c>
      <c r="R12" s="26">
        <v>3.4922999999999997</v>
      </c>
      <c r="S12" s="26">
        <v>2.4303219999999999</v>
      </c>
      <c r="T12" s="26">
        <v>1.9239848571428571</v>
      </c>
      <c r="U12" s="26">
        <v>4.9476505714285723</v>
      </c>
      <c r="V12" s="26">
        <v>4.7373884285714283</v>
      </c>
      <c r="W12" s="26">
        <v>6.0180888571428568</v>
      </c>
      <c r="X12" s="26">
        <v>4.6951981428571425</v>
      </c>
      <c r="Y12" s="26">
        <v>3.770234857142857</v>
      </c>
      <c r="Z12" s="26">
        <v>3.4278047142857142</v>
      </c>
      <c r="AA12" s="26">
        <v>4.5391770000000005</v>
      </c>
      <c r="AB12" s="26">
        <v>3.3044221428571423</v>
      </c>
      <c r="AC12" s="26">
        <v>3.3164352857142854</v>
      </c>
      <c r="AD12" s="26">
        <v>2.5372405714285717</v>
      </c>
      <c r="AE12" s="26">
        <v>3.5826385714285718</v>
      </c>
      <c r="AF12" s="26">
        <v>4.9128235714285724</v>
      </c>
      <c r="AG12" s="26">
        <v>164</v>
      </c>
      <c r="AH12" s="26">
        <v>3</v>
      </c>
      <c r="AJ12" t="s">
        <v>20</v>
      </c>
    </row>
    <row r="13" spans="1:36" x14ac:dyDescent="0.2">
      <c r="A13" t="s">
        <v>11</v>
      </c>
      <c r="B13" t="s">
        <v>113</v>
      </c>
      <c r="C13" t="s">
        <v>189</v>
      </c>
      <c r="D13">
        <v>3</v>
      </c>
      <c r="E13" s="21">
        <v>3</v>
      </c>
      <c r="F13" s="21" t="s">
        <v>6</v>
      </c>
      <c r="G13" s="21" t="s">
        <v>114</v>
      </c>
      <c r="H13" s="21" t="s">
        <v>10</v>
      </c>
      <c r="I13" s="26">
        <v>1.9446564444444445</v>
      </c>
      <c r="J13" s="26">
        <v>2.6626532222222226</v>
      </c>
      <c r="K13" s="26">
        <v>3.8439946666666671</v>
      </c>
      <c r="L13" s="26">
        <v>4.9883694444444453</v>
      </c>
      <c r="M13" s="26">
        <v>5.6704025555555555</v>
      </c>
      <c r="N13" s="26">
        <v>6.2762674444444446</v>
      </c>
      <c r="O13" s="26">
        <v>6.0128226666666666</v>
      </c>
      <c r="P13" s="26">
        <v>5.6227341111111109</v>
      </c>
      <c r="Q13" s="26">
        <v>4.7763365555555559</v>
      </c>
      <c r="R13" s="26">
        <v>3.575689555555555</v>
      </c>
      <c r="S13" s="26">
        <v>2.4862534444444444</v>
      </c>
      <c r="T13" s="26">
        <v>1.9545255555555556</v>
      </c>
      <c r="U13" s="26">
        <v>4.8297614444444434</v>
      </c>
      <c r="V13" s="26">
        <v>4.6946019999999997</v>
      </c>
      <c r="W13" s="26">
        <v>5.9041541111111107</v>
      </c>
      <c r="X13" s="26">
        <v>4.4946389999999994</v>
      </c>
      <c r="Y13" s="26">
        <v>3.874198666666667</v>
      </c>
      <c r="Z13" s="26">
        <v>3.5060192222222226</v>
      </c>
      <c r="AA13" s="26">
        <v>5.1748588888888891</v>
      </c>
      <c r="AB13" s="26">
        <v>3.5030532222222224</v>
      </c>
      <c r="AC13" s="26">
        <v>3.1597835555555558</v>
      </c>
      <c r="AD13" s="26">
        <v>2.2678473333333335</v>
      </c>
      <c r="AE13" s="26">
        <v>3.6983325555555555</v>
      </c>
      <c r="AF13" s="26">
        <v>5.1192054444444439</v>
      </c>
      <c r="AG13" s="26">
        <v>163</v>
      </c>
      <c r="AH13" s="26">
        <v>3</v>
      </c>
      <c r="AJ13" t="s">
        <v>21</v>
      </c>
    </row>
    <row r="14" spans="1:36" x14ac:dyDescent="0.2">
      <c r="A14" t="s">
        <v>11</v>
      </c>
      <c r="B14" t="s">
        <v>113</v>
      </c>
      <c r="C14" t="s">
        <v>190</v>
      </c>
      <c r="D14">
        <v>3</v>
      </c>
      <c r="E14" s="21">
        <v>3</v>
      </c>
      <c r="F14" s="21" t="s">
        <v>6</v>
      </c>
      <c r="G14" s="21" t="s">
        <v>114</v>
      </c>
      <c r="H14" s="21" t="s">
        <v>10</v>
      </c>
      <c r="I14" s="26">
        <v>2.0445241000000003</v>
      </c>
      <c r="J14" s="26">
        <v>2.7567481999999996</v>
      </c>
      <c r="K14" s="26">
        <v>3.8903322000000005</v>
      </c>
      <c r="L14" s="26">
        <v>5.0598139999999994</v>
      </c>
      <c r="M14" s="26">
        <v>5.7533436</v>
      </c>
      <c r="N14" s="26">
        <v>6.3017592000000002</v>
      </c>
      <c r="O14" s="26">
        <v>6.0212073999999998</v>
      </c>
      <c r="P14" s="26">
        <v>5.6093036999999999</v>
      </c>
      <c r="Q14" s="26">
        <v>4.8602909999999993</v>
      </c>
      <c r="R14" s="26">
        <v>3.7310110000000001</v>
      </c>
      <c r="S14" s="26">
        <v>2.5879403000000001</v>
      </c>
      <c r="T14" s="26">
        <v>2.027603</v>
      </c>
      <c r="U14" s="26">
        <v>4.8014038000000001</v>
      </c>
      <c r="V14" s="26">
        <v>4.8772330000000004</v>
      </c>
      <c r="W14" s="26">
        <v>6.073601</v>
      </c>
      <c r="X14" s="26">
        <v>4.1771475000000002</v>
      </c>
      <c r="Y14" s="26">
        <v>4.0756183000000004</v>
      </c>
      <c r="Z14" s="26">
        <v>4.0277675000000004</v>
      </c>
      <c r="AA14" s="26">
        <v>5.7875084000000001</v>
      </c>
      <c r="AB14" s="26">
        <v>4.0385711999999998</v>
      </c>
      <c r="AC14" s="26">
        <v>3.5777550999999996</v>
      </c>
      <c r="AD14" s="26">
        <v>2.2338599000000001</v>
      </c>
      <c r="AE14" s="26">
        <v>3.7742975999999997</v>
      </c>
      <c r="AF14" s="26">
        <v>5.0656364999999992</v>
      </c>
      <c r="AG14" s="26">
        <v>167</v>
      </c>
      <c r="AH14" s="26">
        <v>3</v>
      </c>
      <c r="AJ14" t="s">
        <v>23</v>
      </c>
    </row>
    <row r="15" spans="1:36" x14ac:dyDescent="0.2">
      <c r="A15" t="s">
        <v>11</v>
      </c>
      <c r="B15" t="s">
        <v>113</v>
      </c>
      <c r="C15" t="s">
        <v>191</v>
      </c>
      <c r="D15">
        <v>1</v>
      </c>
      <c r="E15" s="21">
        <v>3</v>
      </c>
      <c r="F15" s="21" t="s">
        <v>6</v>
      </c>
      <c r="G15" s="21" t="s">
        <v>10</v>
      </c>
      <c r="H15" s="21" t="s">
        <v>10</v>
      </c>
      <c r="I15" s="26">
        <v>1.8486486</v>
      </c>
      <c r="J15" s="26">
        <v>2.5729548000000002</v>
      </c>
      <c r="K15" s="26">
        <v>3.8022440000000004</v>
      </c>
      <c r="L15" s="26">
        <v>5.0818716000000004</v>
      </c>
      <c r="M15" s="26">
        <v>5.6325262000000009</v>
      </c>
      <c r="N15" s="26">
        <v>6.2737866000000002</v>
      </c>
      <c r="O15" s="26">
        <v>6.0530641999999997</v>
      </c>
      <c r="P15" s="26">
        <v>5.5610663999999996</v>
      </c>
      <c r="Q15" s="26">
        <v>4.5820454000000002</v>
      </c>
      <c r="R15" s="26">
        <v>3.4148354000000003</v>
      </c>
      <c r="S15" s="26">
        <v>2.3876807999999996</v>
      </c>
      <c r="T15" s="26">
        <v>1.8672531999999999</v>
      </c>
      <c r="U15" s="26">
        <v>5.0537143999999996</v>
      </c>
      <c r="V15" s="26">
        <v>4.7042126</v>
      </c>
      <c r="W15" s="26">
        <v>5.9765205999999989</v>
      </c>
      <c r="X15" s="26">
        <v>4.4191101999999995</v>
      </c>
      <c r="Y15" s="26">
        <v>4.0437197999999999</v>
      </c>
      <c r="Z15" s="26">
        <v>3.7949873999999992</v>
      </c>
      <c r="AA15" s="26">
        <v>4.6720950000000006</v>
      </c>
      <c r="AB15" s="26">
        <v>3.5735694000000002</v>
      </c>
      <c r="AC15" s="26">
        <v>3.3737355999999998</v>
      </c>
      <c r="AD15" s="26">
        <v>2.5088535999999997</v>
      </c>
      <c r="AE15" s="26">
        <v>3.6438391999999999</v>
      </c>
      <c r="AF15" s="26">
        <v>4.6876505999999996</v>
      </c>
      <c r="AG15" s="26">
        <v>180</v>
      </c>
      <c r="AH15" s="26">
        <v>3</v>
      </c>
      <c r="AJ15" t="s">
        <v>24</v>
      </c>
    </row>
    <row r="16" spans="1:36" x14ac:dyDescent="0.2">
      <c r="A16" t="s">
        <v>11</v>
      </c>
      <c r="B16" t="s">
        <v>113</v>
      </c>
      <c r="C16" t="s">
        <v>192</v>
      </c>
      <c r="D16">
        <v>1</v>
      </c>
      <c r="E16" s="21">
        <v>3</v>
      </c>
      <c r="F16" s="21" t="s">
        <v>6</v>
      </c>
      <c r="G16" s="21" t="s">
        <v>10</v>
      </c>
      <c r="H16" s="21" t="s">
        <v>10</v>
      </c>
      <c r="I16" s="26">
        <v>1.77916875</v>
      </c>
      <c r="J16" s="26">
        <v>2.5057367500000001</v>
      </c>
      <c r="K16" s="26">
        <v>3.7310702500000001</v>
      </c>
      <c r="L16" s="26">
        <v>5.0561307500000003</v>
      </c>
      <c r="M16" s="26">
        <v>5.6275597500000005</v>
      </c>
      <c r="N16" s="26">
        <v>6.2347374999999996</v>
      </c>
      <c r="O16" s="26">
        <v>6.0143352500000002</v>
      </c>
      <c r="P16" s="26">
        <v>5.5598990000000006</v>
      </c>
      <c r="Q16" s="26">
        <v>4.4982600000000001</v>
      </c>
      <c r="R16" s="26">
        <v>3.3506325000000001</v>
      </c>
      <c r="S16" s="26">
        <v>2.341116</v>
      </c>
      <c r="T16" s="26">
        <v>1.7987275000000003</v>
      </c>
      <c r="U16" s="26">
        <v>5.0776184999999998</v>
      </c>
      <c r="V16" s="26">
        <v>4.6519084999999993</v>
      </c>
      <c r="W16" s="26">
        <v>5.9154769999999992</v>
      </c>
      <c r="X16" s="26">
        <v>4.5139922499999994</v>
      </c>
      <c r="Y16" s="26">
        <v>4.1182984999999999</v>
      </c>
      <c r="Z16" s="26">
        <v>3.7735457500000003</v>
      </c>
      <c r="AA16" s="26">
        <v>4.5177659999999999</v>
      </c>
      <c r="AB16" s="26">
        <v>3.5946345000000002</v>
      </c>
      <c r="AC16" s="26">
        <v>3.2846514999999998</v>
      </c>
      <c r="AD16" s="26">
        <v>2.5168459999999997</v>
      </c>
      <c r="AE16" s="26">
        <v>3.6965837500000003</v>
      </c>
      <c r="AF16" s="26">
        <v>4.5892835000000005</v>
      </c>
      <c r="AG16" s="26">
        <v>179</v>
      </c>
      <c r="AH16" s="26">
        <v>3</v>
      </c>
      <c r="AJ16" t="s">
        <v>25</v>
      </c>
    </row>
    <row r="17" spans="1:36" x14ac:dyDescent="0.2">
      <c r="A17" t="s">
        <v>11</v>
      </c>
      <c r="B17" t="s">
        <v>113</v>
      </c>
      <c r="C17" t="s">
        <v>193</v>
      </c>
      <c r="D17">
        <v>3</v>
      </c>
      <c r="E17" s="21">
        <v>3</v>
      </c>
      <c r="F17" s="21" t="s">
        <v>6</v>
      </c>
      <c r="G17" s="21" t="s">
        <v>114</v>
      </c>
      <c r="H17" s="21" t="s">
        <v>10</v>
      </c>
      <c r="I17" s="26">
        <v>2.1170239999999998</v>
      </c>
      <c r="J17" s="26">
        <v>2.8658890000000001</v>
      </c>
      <c r="K17" s="26">
        <v>3.9922862000000001</v>
      </c>
      <c r="L17" s="26">
        <v>5.2662339999999999</v>
      </c>
      <c r="M17" s="26">
        <v>6.0143411999999996</v>
      </c>
      <c r="N17" s="26">
        <v>6.4731554000000004</v>
      </c>
      <c r="O17" s="26">
        <v>6.1343686000000002</v>
      </c>
      <c r="P17" s="26">
        <v>5.6536688000000002</v>
      </c>
      <c r="Q17" s="26">
        <v>4.9624003999999999</v>
      </c>
      <c r="R17" s="26">
        <v>3.8325075999999996</v>
      </c>
      <c r="S17" s="26">
        <v>2.6169123999999995</v>
      </c>
      <c r="T17" s="26">
        <v>2.0815258000000001</v>
      </c>
      <c r="U17" s="26">
        <v>4.3371336000000005</v>
      </c>
      <c r="V17" s="26">
        <v>5.0500266000000007</v>
      </c>
      <c r="W17" s="26">
        <v>5.4544389999999998</v>
      </c>
      <c r="X17" s="26">
        <v>3.8854413999999999</v>
      </c>
      <c r="Y17" s="26">
        <v>3.4496707999999998</v>
      </c>
      <c r="Z17" s="26">
        <v>4.4762122</v>
      </c>
      <c r="AA17" s="26">
        <v>5.6775614000000001</v>
      </c>
      <c r="AB17" s="26">
        <v>4.4197883999999998</v>
      </c>
      <c r="AC17" s="26">
        <v>3.8452013999999997</v>
      </c>
      <c r="AD17" s="26">
        <v>2.1961322000000001</v>
      </c>
      <c r="AE17" s="26">
        <v>2.8869295999999998</v>
      </c>
      <c r="AF17" s="26">
        <v>4.3428589999999998</v>
      </c>
      <c r="AG17" s="26">
        <v>129</v>
      </c>
      <c r="AH17" s="26">
        <v>2</v>
      </c>
      <c r="AJ17" t="s">
        <v>22</v>
      </c>
    </row>
    <row r="18" spans="1:36" x14ac:dyDescent="0.2">
      <c r="A18" t="s">
        <v>11</v>
      </c>
      <c r="B18" t="s">
        <v>113</v>
      </c>
      <c r="C18" t="s">
        <v>194</v>
      </c>
      <c r="D18">
        <v>1</v>
      </c>
      <c r="E18" s="21">
        <v>3</v>
      </c>
      <c r="F18" s="21" t="s">
        <v>6</v>
      </c>
      <c r="G18" s="21" t="s">
        <v>10</v>
      </c>
      <c r="H18" s="21" t="s">
        <v>10</v>
      </c>
      <c r="I18" s="26">
        <v>1.6131316000000002</v>
      </c>
      <c r="J18" s="26">
        <v>2.2414785999999998</v>
      </c>
      <c r="K18" s="26">
        <v>3.5260438000000001</v>
      </c>
      <c r="L18" s="26">
        <v>4.9490719999999992</v>
      </c>
      <c r="M18" s="26">
        <v>5.6296836000000008</v>
      </c>
      <c r="N18" s="26">
        <v>6.4203713999999987</v>
      </c>
      <c r="O18" s="26">
        <v>6.3054782000000005</v>
      </c>
      <c r="P18" s="26">
        <v>5.773947999999999</v>
      </c>
      <c r="Q18" s="26">
        <v>4.583501</v>
      </c>
      <c r="R18" s="26">
        <v>3.3608732000000003</v>
      </c>
      <c r="S18" s="26">
        <v>2.2426956000000002</v>
      </c>
      <c r="T18" s="26">
        <v>1.6863287999999996</v>
      </c>
      <c r="U18" s="26">
        <v>4.6577625999999999</v>
      </c>
      <c r="V18" s="26">
        <v>4.5621309999999999</v>
      </c>
      <c r="W18" s="26">
        <v>5.619677600000001</v>
      </c>
      <c r="X18" s="26">
        <v>4.5477005999999998</v>
      </c>
      <c r="Y18" s="26">
        <v>4.3695144000000008</v>
      </c>
      <c r="Z18" s="26">
        <v>3.6305415999999999</v>
      </c>
      <c r="AA18" s="26">
        <v>4.1603323999999997</v>
      </c>
      <c r="AB18" s="26">
        <v>3.0287782000000001</v>
      </c>
      <c r="AC18" s="26">
        <v>3.3102157999999995</v>
      </c>
      <c r="AD18" s="26">
        <v>2.7138027999999998</v>
      </c>
      <c r="AE18" s="26">
        <v>3.9455869999999997</v>
      </c>
      <c r="AF18" s="26">
        <v>5.0694743999999998</v>
      </c>
      <c r="AG18" s="26">
        <v>165</v>
      </c>
      <c r="AH18" s="26">
        <v>3</v>
      </c>
      <c r="AJ18" t="s">
        <v>26</v>
      </c>
    </row>
    <row r="19" spans="1:36" x14ac:dyDescent="0.2">
      <c r="A19" t="s">
        <v>11</v>
      </c>
      <c r="B19" t="s">
        <v>113</v>
      </c>
      <c r="C19" t="s">
        <v>195</v>
      </c>
      <c r="D19">
        <v>3</v>
      </c>
      <c r="E19" s="21">
        <v>3</v>
      </c>
      <c r="F19" s="21" t="s">
        <v>6</v>
      </c>
      <c r="G19" s="21" t="s">
        <v>114</v>
      </c>
      <c r="H19" s="21" t="s">
        <v>10</v>
      </c>
      <c r="I19" s="26">
        <v>2.1236007999999997</v>
      </c>
      <c r="J19" s="26">
        <v>2.8450186000000004</v>
      </c>
      <c r="K19" s="26">
        <v>3.9053446000000003</v>
      </c>
      <c r="L19" s="26">
        <v>5.0744854000000004</v>
      </c>
      <c r="M19" s="26">
        <v>5.8069826000000004</v>
      </c>
      <c r="N19" s="26">
        <v>6.2830431999999998</v>
      </c>
      <c r="O19" s="26">
        <v>5.9280676000000003</v>
      </c>
      <c r="P19" s="26">
        <v>5.5230891999999994</v>
      </c>
      <c r="Q19" s="26">
        <v>4.8546642000000002</v>
      </c>
      <c r="R19" s="26">
        <v>3.7708068000000003</v>
      </c>
      <c r="S19" s="26">
        <v>2.6215478000000001</v>
      </c>
      <c r="T19" s="26">
        <v>2.0861201999999999</v>
      </c>
      <c r="U19" s="26">
        <v>4.8772998000000003</v>
      </c>
      <c r="V19" s="26">
        <v>5.1645192</v>
      </c>
      <c r="W19" s="26">
        <v>6.0055925999999999</v>
      </c>
      <c r="X19" s="26">
        <v>4.0751922</v>
      </c>
      <c r="Y19" s="26">
        <v>4.2731128000000007</v>
      </c>
      <c r="Z19" s="26">
        <v>4.7718484000000005</v>
      </c>
      <c r="AA19" s="26">
        <v>6.2518180000000001</v>
      </c>
      <c r="AB19" s="26">
        <v>4.7012049999999999</v>
      </c>
      <c r="AC19" s="26">
        <v>3.9970460000000001</v>
      </c>
      <c r="AD19" s="26">
        <v>2.2525565999999997</v>
      </c>
      <c r="AE19" s="26">
        <v>3.7865606000000001</v>
      </c>
      <c r="AF19" s="26">
        <v>4.8193526000000002</v>
      </c>
      <c r="AG19" s="26">
        <v>152</v>
      </c>
      <c r="AH19" s="26">
        <v>2</v>
      </c>
      <c r="AJ19" t="s">
        <v>27</v>
      </c>
    </row>
    <row r="20" spans="1:36" x14ac:dyDescent="0.2">
      <c r="A20" t="s">
        <v>11</v>
      </c>
      <c r="B20" t="s">
        <v>113</v>
      </c>
      <c r="C20" t="s">
        <v>196</v>
      </c>
      <c r="D20">
        <v>1</v>
      </c>
      <c r="E20" s="21">
        <v>3</v>
      </c>
      <c r="F20" s="21" t="s">
        <v>6</v>
      </c>
      <c r="G20" s="21" t="s">
        <v>10</v>
      </c>
      <c r="H20" s="21" t="s">
        <v>10</v>
      </c>
      <c r="I20" s="26">
        <v>1.9096774000000001</v>
      </c>
      <c r="J20" s="26">
        <v>2.6457058</v>
      </c>
      <c r="K20" s="26">
        <v>3.8740327999999997</v>
      </c>
      <c r="L20" s="26">
        <v>5.0846971999999999</v>
      </c>
      <c r="M20" s="26">
        <v>5.6859786000000003</v>
      </c>
      <c r="N20" s="26">
        <v>6.2858142000000008</v>
      </c>
      <c r="O20" s="26">
        <v>6.1191815999999992</v>
      </c>
      <c r="P20" s="26">
        <v>5.6324506000000003</v>
      </c>
      <c r="Q20" s="26">
        <v>4.7462797999999999</v>
      </c>
      <c r="R20" s="26">
        <v>3.5003774000000001</v>
      </c>
      <c r="S20" s="26">
        <v>2.4239920000000001</v>
      </c>
      <c r="T20" s="26">
        <v>1.9356928</v>
      </c>
      <c r="U20" s="26">
        <v>4.9385362000000006</v>
      </c>
      <c r="V20" s="26">
        <v>4.802214600000001</v>
      </c>
      <c r="W20" s="26">
        <v>6.0620209999999997</v>
      </c>
      <c r="X20" s="26">
        <v>4.4978776000000007</v>
      </c>
      <c r="Y20" s="26">
        <v>3.8428578</v>
      </c>
      <c r="Z20" s="26">
        <v>3.6424840000000005</v>
      </c>
      <c r="AA20" s="26">
        <v>4.7936965999999996</v>
      </c>
      <c r="AB20" s="26">
        <v>3.4891110000000003</v>
      </c>
      <c r="AC20" s="26">
        <v>3.5014694</v>
      </c>
      <c r="AD20" s="26">
        <v>2.4865151999999999</v>
      </c>
      <c r="AE20" s="26">
        <v>3.6378496</v>
      </c>
      <c r="AF20" s="26">
        <v>4.8295915999999997</v>
      </c>
      <c r="AG20" s="26">
        <v>163</v>
      </c>
      <c r="AH20" s="26">
        <v>3</v>
      </c>
      <c r="AJ20" t="s">
        <v>28</v>
      </c>
    </row>
    <row r="21" spans="1:36" x14ac:dyDescent="0.2">
      <c r="A21" t="s">
        <v>11</v>
      </c>
      <c r="B21" t="s">
        <v>113</v>
      </c>
      <c r="C21" t="s">
        <v>197</v>
      </c>
      <c r="D21">
        <v>3</v>
      </c>
      <c r="E21" s="21">
        <v>3</v>
      </c>
      <c r="F21" s="21" t="s">
        <v>6</v>
      </c>
      <c r="G21" s="21" t="s">
        <v>114</v>
      </c>
      <c r="H21" s="21" t="s">
        <v>10</v>
      </c>
      <c r="I21" s="26">
        <v>2.1499327142857143</v>
      </c>
      <c r="J21" s="26">
        <v>2.880448857142857</v>
      </c>
      <c r="K21" s="26">
        <v>3.9772418571428569</v>
      </c>
      <c r="L21" s="26">
        <v>5.2053641428571433</v>
      </c>
      <c r="M21" s="26">
        <v>5.9456602857142853</v>
      </c>
      <c r="N21" s="26">
        <v>6.3950118571428565</v>
      </c>
      <c r="O21" s="26">
        <v>6.0561335714285702</v>
      </c>
      <c r="P21" s="26">
        <v>5.6011171428571425</v>
      </c>
      <c r="Q21" s="26">
        <v>4.9413628571428569</v>
      </c>
      <c r="R21" s="26">
        <v>3.844184714285714</v>
      </c>
      <c r="S21" s="26">
        <v>2.6353657142857143</v>
      </c>
      <c r="T21" s="26">
        <v>2.112628</v>
      </c>
      <c r="U21" s="26">
        <v>4.5511021428571432</v>
      </c>
      <c r="V21" s="26">
        <v>5.0722129999999996</v>
      </c>
      <c r="W21" s="26">
        <v>5.6933910000000001</v>
      </c>
      <c r="X21" s="26">
        <v>3.8633095714285717</v>
      </c>
      <c r="Y21" s="26">
        <v>3.850304714285715</v>
      </c>
      <c r="Z21" s="26">
        <v>4.8622805714285722</v>
      </c>
      <c r="AA21" s="26">
        <v>6.1092431428571432</v>
      </c>
      <c r="AB21" s="26">
        <v>4.9482248571428569</v>
      </c>
      <c r="AC21" s="26">
        <v>4.1450524285714296</v>
      </c>
      <c r="AD21" s="26">
        <v>2.2758414285714288</v>
      </c>
      <c r="AE21" s="26">
        <v>3.3797109999999999</v>
      </c>
      <c r="AF21" s="26">
        <v>4.4361099999999993</v>
      </c>
      <c r="AG21" s="26">
        <v>178</v>
      </c>
      <c r="AH21" s="26">
        <v>3</v>
      </c>
      <c r="AJ21" t="s">
        <v>31</v>
      </c>
    </row>
    <row r="22" spans="1:36" x14ac:dyDescent="0.2">
      <c r="A22" t="s">
        <v>11</v>
      </c>
      <c r="B22" t="s">
        <v>113</v>
      </c>
      <c r="C22" t="s">
        <v>198</v>
      </c>
      <c r="D22">
        <v>3</v>
      </c>
      <c r="E22" s="21">
        <v>3</v>
      </c>
      <c r="F22" s="21" t="s">
        <v>6</v>
      </c>
      <c r="G22" s="21" t="s">
        <v>114</v>
      </c>
      <c r="H22" s="21" t="s">
        <v>10</v>
      </c>
      <c r="I22" s="26">
        <v>2.0682211428571429</v>
      </c>
      <c r="J22" s="26">
        <v>2.7993301428571433</v>
      </c>
      <c r="K22" s="26">
        <v>3.9399925714285713</v>
      </c>
      <c r="L22" s="26">
        <v>5.1816785714285709</v>
      </c>
      <c r="M22" s="26">
        <v>5.8934315714285717</v>
      </c>
      <c r="N22" s="26">
        <v>6.3694280000000001</v>
      </c>
      <c r="O22" s="26">
        <v>6.0697165714285717</v>
      </c>
      <c r="P22" s="26">
        <v>5.6263305714285723</v>
      </c>
      <c r="Q22" s="26">
        <v>4.8989802857142859</v>
      </c>
      <c r="R22" s="26">
        <v>3.752259142857143</v>
      </c>
      <c r="S22" s="26">
        <v>2.5831228571428571</v>
      </c>
      <c r="T22" s="26">
        <v>2.0493269999999999</v>
      </c>
      <c r="U22" s="26">
        <v>4.5182314285714282</v>
      </c>
      <c r="V22" s="26">
        <v>4.9622098571428577</v>
      </c>
      <c r="W22" s="26">
        <v>5.8994677142857146</v>
      </c>
      <c r="X22" s="26">
        <v>3.8790104285714286</v>
      </c>
      <c r="Y22" s="26">
        <v>3.7410355714285717</v>
      </c>
      <c r="Z22" s="26">
        <v>4.1122734285714282</v>
      </c>
      <c r="AA22" s="26">
        <v>5.2805821428571429</v>
      </c>
      <c r="AB22" s="26">
        <v>4.0453805714285709</v>
      </c>
      <c r="AC22" s="26">
        <v>3.5400962857142857</v>
      </c>
      <c r="AD22" s="26">
        <v>2.0182835714285714</v>
      </c>
      <c r="AE22" s="26">
        <v>3.4768807142857141</v>
      </c>
      <c r="AF22" s="26">
        <v>4.4762884285714284</v>
      </c>
      <c r="AG22" s="26">
        <v>170</v>
      </c>
      <c r="AH22" s="26">
        <v>3</v>
      </c>
      <c r="AJ22" t="s">
        <v>30</v>
      </c>
    </row>
    <row r="23" spans="1:36" x14ac:dyDescent="0.2">
      <c r="A23" t="s">
        <v>11</v>
      </c>
      <c r="B23" t="s">
        <v>113</v>
      </c>
      <c r="C23" t="s">
        <v>199</v>
      </c>
      <c r="D23">
        <v>2</v>
      </c>
      <c r="E23" s="21">
        <v>3</v>
      </c>
      <c r="F23" s="21" t="s">
        <v>6</v>
      </c>
      <c r="G23" s="21" t="s">
        <v>10</v>
      </c>
      <c r="H23" s="21" t="s">
        <v>10</v>
      </c>
      <c r="I23" s="26">
        <v>1.6515813636363637</v>
      </c>
      <c r="J23" s="26">
        <v>2.315511454545454</v>
      </c>
      <c r="K23" s="26">
        <v>3.5777304545454554</v>
      </c>
      <c r="L23" s="26">
        <v>4.9030081818181808</v>
      </c>
      <c r="M23" s="26">
        <v>5.5424299090909095</v>
      </c>
      <c r="N23" s="26">
        <v>6.219845545454544</v>
      </c>
      <c r="O23" s="26">
        <v>6.0729899090909081</v>
      </c>
      <c r="P23" s="26">
        <v>5.5748200000000008</v>
      </c>
      <c r="Q23" s="26">
        <v>4.4879564545454551</v>
      </c>
      <c r="R23" s="26">
        <v>3.2848242727272723</v>
      </c>
      <c r="S23" s="26">
        <v>2.2592336363636361</v>
      </c>
      <c r="T23" s="26">
        <v>1.709157090909091</v>
      </c>
      <c r="U23" s="26">
        <v>5.0504926363636367</v>
      </c>
      <c r="V23" s="26">
        <v>4.8226280909090908</v>
      </c>
      <c r="W23" s="26">
        <v>5.8538103636363639</v>
      </c>
      <c r="X23" s="26">
        <v>4.5490327272727278</v>
      </c>
      <c r="Y23" s="26">
        <v>4.4733304545454544</v>
      </c>
      <c r="Z23" s="26">
        <v>3.6399267272727269</v>
      </c>
      <c r="AA23" s="26">
        <v>4.4044540909090912</v>
      </c>
      <c r="AB23" s="26">
        <v>3.276930272727272</v>
      </c>
      <c r="AC23" s="26">
        <v>3.849541545454545</v>
      </c>
      <c r="AD23" s="26">
        <v>2.7191853636363632</v>
      </c>
      <c r="AE23" s="26">
        <v>4.1527740909090909</v>
      </c>
      <c r="AF23" s="26">
        <v>5.0479425454545463</v>
      </c>
      <c r="AG23" s="26">
        <v>191</v>
      </c>
      <c r="AH23" s="26">
        <v>3</v>
      </c>
      <c r="AJ23" t="s">
        <v>29</v>
      </c>
    </row>
    <row r="24" spans="1:36" x14ac:dyDescent="0.2">
      <c r="A24" t="s">
        <v>11</v>
      </c>
      <c r="B24" t="s">
        <v>113</v>
      </c>
      <c r="C24" t="s">
        <v>200</v>
      </c>
      <c r="D24">
        <v>3</v>
      </c>
      <c r="E24" s="21">
        <v>3</v>
      </c>
      <c r="F24" s="21" t="s">
        <v>6</v>
      </c>
      <c r="G24" s="21" t="s">
        <v>114</v>
      </c>
      <c r="H24" s="21" t="s">
        <v>10</v>
      </c>
      <c r="I24" s="26">
        <v>2.0935052857142855</v>
      </c>
      <c r="J24" s="26">
        <v>2.8339192857142854</v>
      </c>
      <c r="K24" s="26">
        <v>3.991634714285714</v>
      </c>
      <c r="L24" s="26">
        <v>5.3007068571428571</v>
      </c>
      <c r="M24" s="26">
        <v>6.0761124285714283</v>
      </c>
      <c r="N24" s="26">
        <v>6.5234762857142856</v>
      </c>
      <c r="O24" s="26">
        <v>6.1824514285714276</v>
      </c>
      <c r="P24" s="26">
        <v>5.6932065714285711</v>
      </c>
      <c r="Q24" s="26">
        <v>4.9459534285714284</v>
      </c>
      <c r="R24" s="26">
        <v>3.841863428571429</v>
      </c>
      <c r="S24" s="26">
        <v>2.6085097142857143</v>
      </c>
      <c r="T24" s="26">
        <v>2.0578282857142858</v>
      </c>
      <c r="U24" s="26">
        <v>4.2966877142857145</v>
      </c>
      <c r="V24" s="26">
        <v>4.9965534285714286</v>
      </c>
      <c r="W24" s="26">
        <v>5.2025544285714291</v>
      </c>
      <c r="X24" s="26">
        <v>3.892362571428571</v>
      </c>
      <c r="Y24" s="26">
        <v>3.2561368571428568</v>
      </c>
      <c r="Z24" s="26">
        <v>4.311623142857143</v>
      </c>
      <c r="AA24" s="26">
        <v>5.3213414285714293</v>
      </c>
      <c r="AB24" s="26">
        <v>4.0823464285714293</v>
      </c>
      <c r="AC24" s="26">
        <v>3.6865392857142858</v>
      </c>
      <c r="AD24" s="26">
        <v>2.0827335714285717</v>
      </c>
      <c r="AE24" s="26">
        <v>2.4730695714285713</v>
      </c>
      <c r="AF24" s="26">
        <v>4.3050768571428568</v>
      </c>
      <c r="AG24" s="26">
        <v>130</v>
      </c>
      <c r="AH24" s="26">
        <v>2</v>
      </c>
      <c r="AJ24" t="s">
        <v>32</v>
      </c>
    </row>
    <row r="25" spans="1:36" x14ac:dyDescent="0.2">
      <c r="A25" t="s">
        <v>11</v>
      </c>
      <c r="B25" t="s">
        <v>113</v>
      </c>
      <c r="C25" t="s">
        <v>201</v>
      </c>
      <c r="D25">
        <v>2</v>
      </c>
      <c r="E25" s="21">
        <v>3</v>
      </c>
      <c r="F25" s="21" t="s">
        <v>6</v>
      </c>
      <c r="G25" s="21" t="s">
        <v>114</v>
      </c>
      <c r="H25" s="21" t="s">
        <v>10</v>
      </c>
      <c r="I25" s="26">
        <v>1.980396625</v>
      </c>
      <c r="J25" s="26">
        <v>2.7220006249999997</v>
      </c>
      <c r="K25" s="26">
        <v>3.9392885</v>
      </c>
      <c r="L25" s="26">
        <v>5.1028498750000004</v>
      </c>
      <c r="M25" s="26">
        <v>5.7983058749999996</v>
      </c>
      <c r="N25" s="26">
        <v>6.3557922499999995</v>
      </c>
      <c r="O25" s="26">
        <v>6.1225181249999991</v>
      </c>
      <c r="P25" s="26">
        <v>5.7168787500000002</v>
      </c>
      <c r="Q25" s="26">
        <v>4.8701272500000004</v>
      </c>
      <c r="R25" s="26">
        <v>3.643377375</v>
      </c>
      <c r="S25" s="26">
        <v>2.5112696249999997</v>
      </c>
      <c r="T25" s="26">
        <v>1.9998398749999999</v>
      </c>
      <c r="U25" s="26">
        <v>4.7761655000000003</v>
      </c>
      <c r="V25" s="26">
        <v>4.8467625000000005</v>
      </c>
      <c r="W25" s="26">
        <v>6.0239547500000015</v>
      </c>
      <c r="X25" s="26">
        <v>4.2009267499999998</v>
      </c>
      <c r="Y25" s="26">
        <v>3.5514286250000002</v>
      </c>
      <c r="Z25" s="26">
        <v>3.5848089999999999</v>
      </c>
      <c r="AA25" s="26">
        <v>4.5966496250000004</v>
      </c>
      <c r="AB25" s="26">
        <v>3.4243056250000001</v>
      </c>
      <c r="AC25" s="26">
        <v>3.2412788750000003</v>
      </c>
      <c r="AD25" s="26">
        <v>2.2441601250000001</v>
      </c>
      <c r="AE25" s="26">
        <v>3.4698677499999997</v>
      </c>
      <c r="AF25" s="26">
        <v>4.8225530000000001</v>
      </c>
      <c r="AG25" s="26">
        <v>143</v>
      </c>
      <c r="AH25" s="26">
        <v>2</v>
      </c>
      <c r="AJ25" t="s">
        <v>33</v>
      </c>
    </row>
    <row r="26" spans="1:36" x14ac:dyDescent="0.2">
      <c r="A26" t="s">
        <v>11</v>
      </c>
      <c r="B26" t="s">
        <v>113</v>
      </c>
      <c r="C26" t="s">
        <v>202</v>
      </c>
      <c r="D26">
        <v>2</v>
      </c>
      <c r="E26" s="21">
        <v>3</v>
      </c>
      <c r="F26" s="21" t="s">
        <v>6</v>
      </c>
      <c r="G26" s="21" t="s">
        <v>10</v>
      </c>
      <c r="H26" s="21" t="s">
        <v>10</v>
      </c>
      <c r="I26" s="26">
        <v>1.5730967142857146</v>
      </c>
      <c r="J26" s="26">
        <v>2.240471928571429</v>
      </c>
      <c r="K26" s="26">
        <v>3.4090722857142857</v>
      </c>
      <c r="L26" s="26">
        <v>4.7840260714285714</v>
      </c>
      <c r="M26" s="26">
        <v>5.3582307142857131</v>
      </c>
      <c r="N26" s="26">
        <v>6.0130657857142875</v>
      </c>
      <c r="O26" s="26">
        <v>5.8892678571428565</v>
      </c>
      <c r="P26" s="26">
        <v>5.3944775714285713</v>
      </c>
      <c r="Q26" s="26">
        <v>4.2883701428571435</v>
      </c>
      <c r="R26" s="26">
        <v>3.0890072142857141</v>
      </c>
      <c r="S26" s="26">
        <v>2.1313822857142859</v>
      </c>
      <c r="T26" s="26">
        <v>1.6185617142857145</v>
      </c>
      <c r="U26" s="26">
        <v>5.4376082857142842</v>
      </c>
      <c r="V26" s="26">
        <v>5.0291607857142848</v>
      </c>
      <c r="W26" s="26">
        <v>6.2706584285714273</v>
      </c>
      <c r="X26" s="26">
        <v>4.8078445714285705</v>
      </c>
      <c r="Y26" s="26">
        <v>4.4854878571428571</v>
      </c>
      <c r="Z26" s="26">
        <v>3.9083934285714284</v>
      </c>
      <c r="AA26" s="26">
        <v>4.8348518571428567</v>
      </c>
      <c r="AB26" s="26">
        <v>3.4668518571428573</v>
      </c>
      <c r="AC26" s="26">
        <v>3.9294379285714283</v>
      </c>
      <c r="AD26" s="26">
        <v>2.8579767142857144</v>
      </c>
      <c r="AE26" s="26">
        <v>4.4191826428571419</v>
      </c>
      <c r="AF26" s="26">
        <v>5.2153182857142868</v>
      </c>
      <c r="AG26" s="26">
        <v>193</v>
      </c>
      <c r="AH26" s="26">
        <v>3</v>
      </c>
      <c r="AJ26" t="s">
        <v>35</v>
      </c>
    </row>
    <row r="27" spans="1:36" x14ac:dyDescent="0.2">
      <c r="A27" t="s">
        <v>11</v>
      </c>
      <c r="B27" t="s">
        <v>113</v>
      </c>
      <c r="C27" t="s">
        <v>203</v>
      </c>
      <c r="D27">
        <v>2</v>
      </c>
      <c r="E27" s="21">
        <v>3</v>
      </c>
      <c r="F27" s="21" t="s">
        <v>6</v>
      </c>
      <c r="G27" s="21" t="s">
        <v>114</v>
      </c>
      <c r="H27" s="21" t="s">
        <v>10</v>
      </c>
      <c r="I27" s="26">
        <v>2.0057604444444443</v>
      </c>
      <c r="J27" s="26">
        <v>2.7563091111111109</v>
      </c>
      <c r="K27" s="26">
        <v>3.9285231111111116</v>
      </c>
      <c r="L27" s="26">
        <v>5.1289925555555547</v>
      </c>
      <c r="M27" s="26">
        <v>5.7518402222222216</v>
      </c>
      <c r="N27" s="26">
        <v>6.379529999999999</v>
      </c>
      <c r="O27" s="26">
        <v>6.1779226666666673</v>
      </c>
      <c r="P27" s="26">
        <v>5.7122067777777783</v>
      </c>
      <c r="Q27" s="26">
        <v>4.886951555555556</v>
      </c>
      <c r="R27" s="26">
        <v>3.632031</v>
      </c>
      <c r="S27" s="26">
        <v>2.518008</v>
      </c>
      <c r="T27" s="26">
        <v>2.0250835555555557</v>
      </c>
      <c r="U27" s="26">
        <v>4.626951222222222</v>
      </c>
      <c r="V27" s="26">
        <v>4.8484439999999998</v>
      </c>
      <c r="W27" s="26">
        <v>5.9040971111111107</v>
      </c>
      <c r="X27" s="26">
        <v>4.166086</v>
      </c>
      <c r="Y27" s="26">
        <v>3.5847784444444439</v>
      </c>
      <c r="Z27" s="26">
        <v>3.5374283333333327</v>
      </c>
      <c r="AA27" s="26">
        <v>4.7650877777777776</v>
      </c>
      <c r="AB27" s="26">
        <v>3.327480111111111</v>
      </c>
      <c r="AC27" s="26">
        <v>3.4090952222222222</v>
      </c>
      <c r="AD27" s="26">
        <v>2.1654532222222223</v>
      </c>
      <c r="AE27" s="26">
        <v>3.5028605555555554</v>
      </c>
      <c r="AF27" s="26">
        <v>4.8311356666666665</v>
      </c>
      <c r="AG27" s="26">
        <v>156</v>
      </c>
      <c r="AH27" s="26">
        <v>3</v>
      </c>
      <c r="AJ27" t="s">
        <v>34</v>
      </c>
    </row>
    <row r="28" spans="1:36" x14ac:dyDescent="0.2">
      <c r="A28" t="s">
        <v>11</v>
      </c>
      <c r="B28" t="s">
        <v>113</v>
      </c>
      <c r="C28" t="s">
        <v>204</v>
      </c>
      <c r="D28">
        <v>3</v>
      </c>
      <c r="E28" s="21">
        <v>3</v>
      </c>
      <c r="F28" s="21" t="s">
        <v>6</v>
      </c>
      <c r="G28" s="21" t="s">
        <v>114</v>
      </c>
      <c r="H28" s="21" t="s">
        <v>10</v>
      </c>
      <c r="I28" s="26">
        <v>2.1818236666666668</v>
      </c>
      <c r="J28" s="26">
        <v>2.8897539999999999</v>
      </c>
      <c r="K28" s="26">
        <v>3.9061973333333335</v>
      </c>
      <c r="L28" s="26">
        <v>5.1072263333333332</v>
      </c>
      <c r="M28" s="26">
        <v>5.8648280000000002</v>
      </c>
      <c r="N28" s="26">
        <v>6.2994046666666668</v>
      </c>
      <c r="O28" s="26">
        <v>5.9429270000000001</v>
      </c>
      <c r="P28" s="26">
        <v>5.5018733333333332</v>
      </c>
      <c r="Q28" s="26">
        <v>4.8999050000000004</v>
      </c>
      <c r="R28" s="26">
        <v>3.8720810000000001</v>
      </c>
      <c r="S28" s="26">
        <v>2.6432579999999999</v>
      </c>
      <c r="T28" s="26">
        <v>2.1350936666666667</v>
      </c>
      <c r="U28" s="26">
        <v>4.7872940000000002</v>
      </c>
      <c r="V28" s="26">
        <v>5.0872656666666671</v>
      </c>
      <c r="W28" s="26">
        <v>5.8591140000000008</v>
      </c>
      <c r="X28" s="26">
        <v>4.0045286666666664</v>
      </c>
      <c r="Y28" s="26">
        <v>4.3567713333333336</v>
      </c>
      <c r="Z28" s="26">
        <v>5.1474736666666674</v>
      </c>
      <c r="AA28" s="26">
        <v>6.6674116666666663</v>
      </c>
      <c r="AB28" s="26">
        <v>5.1324823333333329</v>
      </c>
      <c r="AC28" s="26">
        <v>4.3396463333333335</v>
      </c>
      <c r="AD28" s="26">
        <v>2.3372983333333335</v>
      </c>
      <c r="AE28" s="26">
        <v>3.6822036666666667</v>
      </c>
      <c r="AF28" s="26">
        <v>4.7224879999999994</v>
      </c>
      <c r="AG28" s="26">
        <v>134</v>
      </c>
      <c r="AH28" s="26">
        <v>2</v>
      </c>
      <c r="AJ28" t="s">
        <v>36</v>
      </c>
    </row>
    <row r="29" spans="1:36" x14ac:dyDescent="0.2">
      <c r="A29" t="s">
        <v>11</v>
      </c>
      <c r="B29" t="s">
        <v>113</v>
      </c>
      <c r="C29" t="s">
        <v>205</v>
      </c>
      <c r="D29">
        <v>2</v>
      </c>
      <c r="E29" s="21">
        <v>3</v>
      </c>
      <c r="F29" s="21" t="s">
        <v>6</v>
      </c>
      <c r="G29" s="21" t="s">
        <v>10</v>
      </c>
      <c r="H29" s="21" t="s">
        <v>10</v>
      </c>
      <c r="I29" s="26">
        <v>1.6839383000000001</v>
      </c>
      <c r="J29" s="26">
        <v>2.4036204000000003</v>
      </c>
      <c r="K29" s="26">
        <v>3.6400066999999998</v>
      </c>
      <c r="L29" s="26">
        <v>4.9371682999999997</v>
      </c>
      <c r="M29" s="26">
        <v>5.5310003000000005</v>
      </c>
      <c r="N29" s="26">
        <v>6.1863781000000007</v>
      </c>
      <c r="O29" s="26">
        <v>6.0580805</v>
      </c>
      <c r="P29" s="26">
        <v>5.5534754</v>
      </c>
      <c r="Q29" s="26">
        <v>4.4814211999999989</v>
      </c>
      <c r="R29" s="26">
        <v>3.2550674000000002</v>
      </c>
      <c r="S29" s="26">
        <v>2.2929282</v>
      </c>
      <c r="T29" s="26">
        <v>1.7635200000000002</v>
      </c>
      <c r="U29" s="26">
        <v>5.1568120000000004</v>
      </c>
      <c r="V29" s="26">
        <v>4.6962339000000011</v>
      </c>
      <c r="W29" s="26">
        <v>5.9679808999999997</v>
      </c>
      <c r="X29" s="26">
        <v>4.4877722000000002</v>
      </c>
      <c r="Y29" s="26">
        <v>4.2024746000000004</v>
      </c>
      <c r="Z29" s="26">
        <v>3.7479912999999998</v>
      </c>
      <c r="AA29" s="26">
        <v>4.3637497999999999</v>
      </c>
      <c r="AB29" s="26">
        <v>3.3837789000000003</v>
      </c>
      <c r="AC29" s="26">
        <v>3.6794783999999998</v>
      </c>
      <c r="AD29" s="26">
        <v>2.5498415000000003</v>
      </c>
      <c r="AE29" s="26">
        <v>3.9690877000000002</v>
      </c>
      <c r="AF29" s="26">
        <v>4.8164267000000009</v>
      </c>
      <c r="AG29" s="26">
        <v>156</v>
      </c>
      <c r="AH29" s="26">
        <v>3</v>
      </c>
      <c r="AJ29" t="s">
        <v>40</v>
      </c>
    </row>
    <row r="30" spans="1:36" x14ac:dyDescent="0.2">
      <c r="A30" t="s">
        <v>11</v>
      </c>
      <c r="B30" t="s">
        <v>113</v>
      </c>
      <c r="C30" t="s">
        <v>206</v>
      </c>
      <c r="D30">
        <v>2</v>
      </c>
      <c r="E30" s="21">
        <v>3</v>
      </c>
      <c r="F30" s="21" t="s">
        <v>6</v>
      </c>
      <c r="G30" s="21" t="s">
        <v>10</v>
      </c>
      <c r="H30" s="21" t="s">
        <v>10</v>
      </c>
      <c r="I30" s="26">
        <v>1.7056486666666668</v>
      </c>
      <c r="J30" s="26">
        <v>2.439241</v>
      </c>
      <c r="K30" s="26">
        <v>3.7125726666666665</v>
      </c>
      <c r="L30" s="26">
        <v>4.9255769999999997</v>
      </c>
      <c r="M30" s="26">
        <v>5.6411323333333341</v>
      </c>
      <c r="N30" s="26">
        <v>6.3203636666666663</v>
      </c>
      <c r="O30" s="26">
        <v>6.2037216666666666</v>
      </c>
      <c r="P30" s="26">
        <v>5.7372170000000002</v>
      </c>
      <c r="Q30" s="26">
        <v>4.6742586666666668</v>
      </c>
      <c r="R30" s="26">
        <v>3.4041406666666667</v>
      </c>
      <c r="S30" s="26">
        <v>2.3291393333333335</v>
      </c>
      <c r="T30" s="26">
        <v>1.7836303333333337</v>
      </c>
      <c r="U30" s="26">
        <v>4.963349</v>
      </c>
      <c r="V30" s="26">
        <v>4.6594379999999997</v>
      </c>
      <c r="W30" s="26">
        <v>5.6368130000000001</v>
      </c>
      <c r="X30" s="26">
        <v>4.6874833333333337</v>
      </c>
      <c r="Y30" s="26">
        <v>4.1154493333333342</v>
      </c>
      <c r="Z30" s="26">
        <v>3.5126429999999993</v>
      </c>
      <c r="AA30" s="26">
        <v>4.3708359999999997</v>
      </c>
      <c r="AB30" s="26">
        <v>3.1958289999999998</v>
      </c>
      <c r="AC30" s="26">
        <v>3.057836</v>
      </c>
      <c r="AD30" s="26">
        <v>2.7301409999999997</v>
      </c>
      <c r="AE30" s="26">
        <v>3.9222710000000003</v>
      </c>
      <c r="AF30" s="26">
        <v>4.7668469999999994</v>
      </c>
      <c r="AG30" s="26">
        <v>166</v>
      </c>
      <c r="AH30" s="26">
        <v>3</v>
      </c>
      <c r="AJ30" t="s">
        <v>44</v>
      </c>
    </row>
    <row r="31" spans="1:36" x14ac:dyDescent="0.2">
      <c r="A31" t="s">
        <v>11</v>
      </c>
      <c r="B31" t="s">
        <v>113</v>
      </c>
      <c r="C31" t="s">
        <v>207</v>
      </c>
      <c r="D31">
        <v>1</v>
      </c>
      <c r="E31" s="21">
        <v>3</v>
      </c>
      <c r="F31" s="21" t="s">
        <v>6</v>
      </c>
      <c r="G31" s="21" t="s">
        <v>10</v>
      </c>
      <c r="H31" s="21" t="s">
        <v>10</v>
      </c>
      <c r="I31" s="26">
        <v>1.6330692857142854</v>
      </c>
      <c r="J31" s="26">
        <v>2.3010149999999996</v>
      </c>
      <c r="K31" s="26">
        <v>3.5650905714285712</v>
      </c>
      <c r="L31" s="26">
        <v>4.9373195714285716</v>
      </c>
      <c r="M31" s="26">
        <v>5.6259041428571424</v>
      </c>
      <c r="N31" s="26">
        <v>6.3698520000000007</v>
      </c>
      <c r="O31" s="26">
        <v>6.2801864285714277</v>
      </c>
      <c r="P31" s="26">
        <v>5.7286065714285712</v>
      </c>
      <c r="Q31" s="26">
        <v>4.5599888571428568</v>
      </c>
      <c r="R31" s="26">
        <v>3.374984428571429</v>
      </c>
      <c r="S31" s="26">
        <v>2.2491277142857142</v>
      </c>
      <c r="T31" s="26">
        <v>1.6820904285714284</v>
      </c>
      <c r="U31" s="26">
        <v>4.7795311428571434</v>
      </c>
      <c r="V31" s="26">
        <v>4.6802488571428569</v>
      </c>
      <c r="W31" s="26">
        <v>5.7188167142857145</v>
      </c>
      <c r="X31" s="26">
        <v>4.7162309999999996</v>
      </c>
      <c r="Y31" s="26">
        <v>4.4654601428571423</v>
      </c>
      <c r="Z31" s="26">
        <v>3.6216081428571427</v>
      </c>
      <c r="AA31" s="26">
        <v>4.1275977142857139</v>
      </c>
      <c r="AB31" s="26">
        <v>3.0738741428571426</v>
      </c>
      <c r="AC31" s="26">
        <v>3.2949231428571433</v>
      </c>
      <c r="AD31" s="26">
        <v>2.8388938571428577</v>
      </c>
      <c r="AE31" s="26">
        <v>4.0845877142857141</v>
      </c>
      <c r="AF31" s="26">
        <v>5.0811350000000006</v>
      </c>
      <c r="AG31" s="26">
        <v>175</v>
      </c>
      <c r="AH31" s="26">
        <v>3</v>
      </c>
      <c r="AJ31" t="s">
        <v>41</v>
      </c>
    </row>
    <row r="32" spans="1:36" x14ac:dyDescent="0.2">
      <c r="A32" t="s">
        <v>11</v>
      </c>
      <c r="B32" t="s">
        <v>113</v>
      </c>
      <c r="C32" t="s">
        <v>208</v>
      </c>
      <c r="D32">
        <v>3</v>
      </c>
      <c r="E32" s="21">
        <v>3</v>
      </c>
      <c r="F32" s="21" t="s">
        <v>6</v>
      </c>
      <c r="G32" s="21" t="s">
        <v>114</v>
      </c>
      <c r="H32" s="21" t="s">
        <v>10</v>
      </c>
      <c r="I32" s="26">
        <v>2.1578357500000003</v>
      </c>
      <c r="J32" s="26">
        <v>2.8957299999999999</v>
      </c>
      <c r="K32" s="26">
        <v>4.0250773750000004</v>
      </c>
      <c r="L32" s="26">
        <v>5.3423328750000003</v>
      </c>
      <c r="M32" s="26">
        <v>6.0883607499999997</v>
      </c>
      <c r="N32" s="26">
        <v>6.5301231250000011</v>
      </c>
      <c r="O32" s="26">
        <v>6.1600989999999998</v>
      </c>
      <c r="P32" s="26">
        <v>5.6969353749999998</v>
      </c>
      <c r="Q32" s="26">
        <v>4.9995101250000005</v>
      </c>
      <c r="R32" s="26">
        <v>3.933276625</v>
      </c>
      <c r="S32" s="26">
        <v>2.6721246249999999</v>
      </c>
      <c r="T32" s="26">
        <v>2.1076861249999999</v>
      </c>
      <c r="U32" s="26">
        <v>4.2907600000000006</v>
      </c>
      <c r="V32" s="26">
        <v>5.0305645000000005</v>
      </c>
      <c r="W32" s="26">
        <v>5.1883776250000002</v>
      </c>
      <c r="X32" s="26">
        <v>3.8159411250000002</v>
      </c>
      <c r="Y32" s="26">
        <v>3.3849237500000005</v>
      </c>
      <c r="Z32" s="26">
        <v>4.7417292499999997</v>
      </c>
      <c r="AA32" s="26">
        <v>5.8976233749999993</v>
      </c>
      <c r="AB32" s="26">
        <v>4.8674147500000009</v>
      </c>
      <c r="AC32" s="26">
        <v>4.1549950000000004</v>
      </c>
      <c r="AD32" s="26">
        <v>2.294431125</v>
      </c>
      <c r="AE32" s="26">
        <v>2.558691</v>
      </c>
      <c r="AF32" s="26">
        <v>4.136774</v>
      </c>
      <c r="AG32" s="26">
        <v>152</v>
      </c>
      <c r="AH32" s="26">
        <v>2</v>
      </c>
      <c r="AJ32" t="s">
        <v>42</v>
      </c>
    </row>
    <row r="33" spans="1:36" x14ac:dyDescent="0.2">
      <c r="A33" t="s">
        <v>11</v>
      </c>
      <c r="B33" t="s">
        <v>113</v>
      </c>
      <c r="C33" t="s">
        <v>209</v>
      </c>
      <c r="D33">
        <v>2</v>
      </c>
      <c r="E33" s="21">
        <v>3</v>
      </c>
      <c r="F33" s="21" t="s">
        <v>6</v>
      </c>
      <c r="G33" s="21" t="s">
        <v>10</v>
      </c>
      <c r="H33" s="21" t="s">
        <v>10</v>
      </c>
      <c r="I33" s="26">
        <v>1.8207514999999999</v>
      </c>
      <c r="J33" s="26">
        <v>2.5450207499999999</v>
      </c>
      <c r="K33" s="26">
        <v>3.783995</v>
      </c>
      <c r="L33" s="26">
        <v>4.95583025</v>
      </c>
      <c r="M33" s="26">
        <v>5.6489227499999997</v>
      </c>
      <c r="N33" s="26">
        <v>6.3236875000000001</v>
      </c>
      <c r="O33" s="26">
        <v>6.1279232500000003</v>
      </c>
      <c r="P33" s="26">
        <v>5.6909092499999998</v>
      </c>
      <c r="Q33" s="26">
        <v>4.7493879999999997</v>
      </c>
      <c r="R33" s="26">
        <v>3.4567514999999998</v>
      </c>
      <c r="S33" s="26">
        <v>2.4172414999999998</v>
      </c>
      <c r="T33" s="26">
        <v>1.8572774999999999</v>
      </c>
      <c r="U33" s="26">
        <v>4.8449954999999996</v>
      </c>
      <c r="V33" s="26">
        <v>4.6133290000000002</v>
      </c>
      <c r="W33" s="26">
        <v>5.7931865</v>
      </c>
      <c r="X33" s="26">
        <v>4.5792035000000002</v>
      </c>
      <c r="Y33" s="26">
        <v>3.5985729999999996</v>
      </c>
      <c r="Z33" s="26">
        <v>3.2110457499999998</v>
      </c>
      <c r="AA33" s="26">
        <v>4.5367362499999997</v>
      </c>
      <c r="AB33" s="26">
        <v>3.2917724999999995</v>
      </c>
      <c r="AC33" s="26">
        <v>3.23882475</v>
      </c>
      <c r="AD33" s="26">
        <v>2.4754432500000001</v>
      </c>
      <c r="AE33" s="26">
        <v>3.5973492500000002</v>
      </c>
      <c r="AF33" s="26">
        <v>4.6323922499999997</v>
      </c>
      <c r="AG33" s="26">
        <v>151</v>
      </c>
      <c r="AH33" s="26">
        <v>2</v>
      </c>
      <c r="AJ33" t="s">
        <v>43</v>
      </c>
    </row>
    <row r="34" spans="1:36" x14ac:dyDescent="0.2">
      <c r="A34" t="s">
        <v>11</v>
      </c>
      <c r="B34" t="s">
        <v>113</v>
      </c>
      <c r="C34" t="s">
        <v>210</v>
      </c>
      <c r="D34">
        <v>2</v>
      </c>
      <c r="E34" s="21">
        <v>3</v>
      </c>
      <c r="F34" s="21" t="s">
        <v>6</v>
      </c>
      <c r="G34" s="21" t="s">
        <v>10</v>
      </c>
      <c r="H34" s="21" t="s">
        <v>10</v>
      </c>
      <c r="I34" s="26">
        <v>1.8612259999999998</v>
      </c>
      <c r="J34" s="26">
        <v>2.5998606</v>
      </c>
      <c r="K34" s="26">
        <v>3.8382756000000002</v>
      </c>
      <c r="L34" s="26">
        <v>5.0086694000000005</v>
      </c>
      <c r="M34" s="26">
        <v>5.7059045999999993</v>
      </c>
      <c r="N34" s="26">
        <v>6.3295235999999999</v>
      </c>
      <c r="O34" s="26">
        <v>6.1443259999999995</v>
      </c>
      <c r="P34" s="26">
        <v>5.7016399999999994</v>
      </c>
      <c r="Q34" s="26">
        <v>4.8020371999999991</v>
      </c>
      <c r="R34" s="26">
        <v>3.5381711999999998</v>
      </c>
      <c r="S34" s="26">
        <v>2.4410737999999998</v>
      </c>
      <c r="T34" s="26">
        <v>1.8944247999999999</v>
      </c>
      <c r="U34" s="26">
        <v>4.9760108000000001</v>
      </c>
      <c r="V34" s="26">
        <v>4.6450610000000001</v>
      </c>
      <c r="W34" s="26">
        <v>5.8986399999999994</v>
      </c>
      <c r="X34" s="26">
        <v>4.7132081999999995</v>
      </c>
      <c r="Y34" s="26">
        <v>3.7110086000000004</v>
      </c>
      <c r="Z34" s="26">
        <v>3.2657413999999996</v>
      </c>
      <c r="AA34" s="26">
        <v>4.6224672</v>
      </c>
      <c r="AB34" s="26">
        <v>3.2566775999999997</v>
      </c>
      <c r="AC34" s="26">
        <v>3.1428956000000001</v>
      </c>
      <c r="AD34" s="26">
        <v>2.4623117999999997</v>
      </c>
      <c r="AE34" s="26">
        <v>3.5480482000000002</v>
      </c>
      <c r="AF34" s="26">
        <v>4.7047264000000002</v>
      </c>
      <c r="AG34" s="26">
        <v>154</v>
      </c>
      <c r="AH34" s="26">
        <v>2</v>
      </c>
      <c r="AJ34" t="s">
        <v>45</v>
      </c>
    </row>
    <row r="35" spans="1:36" x14ac:dyDescent="0.2">
      <c r="A35" t="s">
        <v>11</v>
      </c>
      <c r="B35" t="s">
        <v>113</v>
      </c>
      <c r="C35" t="s">
        <v>211</v>
      </c>
      <c r="D35">
        <v>3</v>
      </c>
      <c r="E35" s="21">
        <v>3</v>
      </c>
      <c r="F35" s="21" t="s">
        <v>6</v>
      </c>
      <c r="G35" s="21" t="s">
        <v>114</v>
      </c>
      <c r="H35" s="21" t="s">
        <v>10</v>
      </c>
      <c r="I35" s="26">
        <v>2.0766482000000002</v>
      </c>
      <c r="J35" s="26">
        <v>2.8217667999999998</v>
      </c>
      <c r="K35" s="26">
        <v>3.9744024000000002</v>
      </c>
      <c r="L35" s="26">
        <v>5.3363670000000001</v>
      </c>
      <c r="M35" s="26">
        <v>6.1165941999999998</v>
      </c>
      <c r="N35" s="26">
        <v>6.5644493999999991</v>
      </c>
      <c r="O35" s="26">
        <v>6.2215562000000002</v>
      </c>
      <c r="P35" s="26">
        <v>5.7164042000000004</v>
      </c>
      <c r="Q35" s="26">
        <v>4.9571208000000002</v>
      </c>
      <c r="R35" s="26">
        <v>3.8485415999999999</v>
      </c>
      <c r="S35" s="26">
        <v>2.6068902</v>
      </c>
      <c r="T35" s="26">
        <v>2.0419983999999998</v>
      </c>
      <c r="U35" s="26">
        <v>4.5787768</v>
      </c>
      <c r="V35" s="26">
        <v>4.8668537999999995</v>
      </c>
      <c r="W35" s="26">
        <v>5.267944</v>
      </c>
      <c r="X35" s="26">
        <v>3.7364868000000002</v>
      </c>
      <c r="Y35" s="26">
        <v>3.4492620000000001</v>
      </c>
      <c r="Z35" s="26">
        <v>4.2341367999999999</v>
      </c>
      <c r="AA35" s="26">
        <v>5.2172125999999999</v>
      </c>
      <c r="AB35" s="26">
        <v>3.9496601999999994</v>
      </c>
      <c r="AC35" s="26">
        <v>3.3011176</v>
      </c>
      <c r="AD35" s="26">
        <v>1.8021108000000001</v>
      </c>
      <c r="AE35" s="26">
        <v>2.6746642</v>
      </c>
      <c r="AF35" s="26">
        <v>4.3103134000000001</v>
      </c>
      <c r="AG35" s="26">
        <v>130</v>
      </c>
      <c r="AH35" s="26">
        <v>2</v>
      </c>
      <c r="AJ35" t="s">
        <v>37</v>
      </c>
    </row>
    <row r="36" spans="1:36" x14ac:dyDescent="0.2">
      <c r="A36" t="s">
        <v>11</v>
      </c>
      <c r="B36" t="s">
        <v>113</v>
      </c>
      <c r="C36" t="s">
        <v>212</v>
      </c>
      <c r="D36">
        <v>3</v>
      </c>
      <c r="E36" s="21">
        <v>3</v>
      </c>
      <c r="F36" s="21" t="s">
        <v>6</v>
      </c>
      <c r="G36" s="21" t="s">
        <v>114</v>
      </c>
      <c r="H36" s="21" t="s">
        <v>10</v>
      </c>
      <c r="I36" s="26">
        <v>2.1141871000000001</v>
      </c>
      <c r="J36" s="26">
        <v>2.8606099</v>
      </c>
      <c r="K36" s="26">
        <v>4.0012668999999992</v>
      </c>
      <c r="L36" s="26">
        <v>5.3577212999999997</v>
      </c>
      <c r="M36" s="26">
        <v>6.1799224999999991</v>
      </c>
      <c r="N36" s="26">
        <v>6.5808054999999994</v>
      </c>
      <c r="O36" s="26">
        <v>6.1956337999999995</v>
      </c>
      <c r="P36" s="26">
        <v>5.7208769000000004</v>
      </c>
      <c r="Q36" s="26">
        <v>5.0220146000000003</v>
      </c>
      <c r="R36" s="26">
        <v>3.9220616999999995</v>
      </c>
      <c r="S36" s="26">
        <v>2.6658743</v>
      </c>
      <c r="T36" s="26">
        <v>2.0810088999999996</v>
      </c>
      <c r="U36" s="26">
        <v>4.6001821999999999</v>
      </c>
      <c r="V36" s="26">
        <v>4.8707070999999997</v>
      </c>
      <c r="W36" s="26">
        <v>5.1504951000000005</v>
      </c>
      <c r="X36" s="26">
        <v>3.6958647</v>
      </c>
      <c r="Y36" s="26">
        <v>3.4890754999999998</v>
      </c>
      <c r="Z36" s="26">
        <v>4.4823018000000001</v>
      </c>
      <c r="AA36" s="26">
        <v>5.5153512000000005</v>
      </c>
      <c r="AB36" s="26">
        <v>4.3288234000000001</v>
      </c>
      <c r="AC36" s="26">
        <v>3.5950752999999991</v>
      </c>
      <c r="AD36" s="26">
        <v>1.9768466</v>
      </c>
      <c r="AE36" s="26">
        <v>2.5500282000000003</v>
      </c>
      <c r="AF36" s="26">
        <v>4.0820957999999994</v>
      </c>
      <c r="AG36" s="26">
        <v>130</v>
      </c>
      <c r="AH36" s="26">
        <v>2</v>
      </c>
      <c r="AJ36" t="s">
        <v>38</v>
      </c>
    </row>
    <row r="37" spans="1:36" x14ac:dyDescent="0.2">
      <c r="A37" t="s">
        <v>11</v>
      </c>
      <c r="B37" t="s">
        <v>113</v>
      </c>
      <c r="C37" t="s">
        <v>213</v>
      </c>
      <c r="D37">
        <v>1</v>
      </c>
      <c r="E37" s="21">
        <v>3</v>
      </c>
      <c r="F37" s="21" t="s">
        <v>6</v>
      </c>
      <c r="G37" s="21" t="s">
        <v>10</v>
      </c>
      <c r="H37" s="21" t="s">
        <v>10</v>
      </c>
      <c r="I37" s="26">
        <v>1.562752736842105</v>
      </c>
      <c r="J37" s="26">
        <v>2.2033761052631582</v>
      </c>
      <c r="K37" s="26">
        <v>3.3995393684210522</v>
      </c>
      <c r="L37" s="26">
        <v>4.7952633157894731</v>
      </c>
      <c r="M37" s="26">
        <v>5.3899309999999989</v>
      </c>
      <c r="N37" s="26">
        <v>6.0678658421052623</v>
      </c>
      <c r="O37" s="26">
        <v>5.9568115789473692</v>
      </c>
      <c r="P37" s="26">
        <v>5.4506781052631581</v>
      </c>
      <c r="Q37" s="26">
        <v>4.3147946315789474</v>
      </c>
      <c r="R37" s="26">
        <v>3.1048800526315787</v>
      </c>
      <c r="S37" s="26">
        <v>2.1262353157894736</v>
      </c>
      <c r="T37" s="26">
        <v>1.6146595789473683</v>
      </c>
      <c r="U37" s="26">
        <v>5.2191913157894732</v>
      </c>
      <c r="V37" s="26">
        <v>4.9030204210526307</v>
      </c>
      <c r="W37" s="26">
        <v>6.115471789473685</v>
      </c>
      <c r="X37" s="26">
        <v>4.5819281052631569</v>
      </c>
      <c r="Y37" s="26">
        <v>4.4932601052631584</v>
      </c>
      <c r="Z37" s="26">
        <v>3.7624572105263168</v>
      </c>
      <c r="AA37" s="26">
        <v>4.6552950000000006</v>
      </c>
      <c r="AB37" s="26">
        <v>3.306259789473684</v>
      </c>
      <c r="AC37" s="26">
        <v>3.9401247894736842</v>
      </c>
      <c r="AD37" s="26">
        <v>2.9418591578947364</v>
      </c>
      <c r="AE37" s="26">
        <v>4.4934317894736839</v>
      </c>
      <c r="AF37" s="26">
        <v>5.3018475789473687</v>
      </c>
      <c r="AG37" s="26">
        <v>181</v>
      </c>
      <c r="AH37" s="26">
        <v>3</v>
      </c>
      <c r="AJ37" t="s">
        <v>46</v>
      </c>
    </row>
    <row r="38" spans="1:36" x14ac:dyDescent="0.2">
      <c r="A38" t="s">
        <v>11</v>
      </c>
      <c r="B38" t="s">
        <v>113</v>
      </c>
      <c r="C38" t="s">
        <v>214</v>
      </c>
      <c r="D38">
        <v>2</v>
      </c>
      <c r="E38" s="21">
        <v>3</v>
      </c>
      <c r="F38" s="21" t="s">
        <v>6</v>
      </c>
      <c r="G38" s="21" t="s">
        <v>10</v>
      </c>
      <c r="H38" s="21" t="s">
        <v>10</v>
      </c>
      <c r="I38" s="26">
        <v>1.7505751730769232</v>
      </c>
      <c r="J38" s="26">
        <v>2.4947155769230771</v>
      </c>
      <c r="K38" s="26">
        <v>3.7878229038461546</v>
      </c>
      <c r="L38" s="26">
        <v>4.974542576923076</v>
      </c>
      <c r="M38" s="26">
        <v>5.6119827692307691</v>
      </c>
      <c r="N38" s="26">
        <v>6.2326284038461548</v>
      </c>
      <c r="O38" s="26">
        <v>6.1130488653846164</v>
      </c>
      <c r="P38" s="26">
        <v>5.6314354807692313</v>
      </c>
      <c r="Q38" s="26">
        <v>4.6227006153846144</v>
      </c>
      <c r="R38" s="26">
        <v>3.3489064230769232</v>
      </c>
      <c r="S38" s="26">
        <v>2.3514595576923076</v>
      </c>
      <c r="T38" s="26">
        <v>1.831484576923077</v>
      </c>
      <c r="U38" s="26">
        <v>4.8377561923076948</v>
      </c>
      <c r="V38" s="26">
        <v>4.3344338076923075</v>
      </c>
      <c r="W38" s="26">
        <v>5.5797968653846164</v>
      </c>
      <c r="X38" s="26">
        <v>4.3512558269230759</v>
      </c>
      <c r="Y38" s="26">
        <v>4.0638973076923071</v>
      </c>
      <c r="Z38" s="26">
        <v>3.4304770384615395</v>
      </c>
      <c r="AA38" s="26">
        <v>4.6554795384615382</v>
      </c>
      <c r="AB38" s="26">
        <v>3.3559704999999997</v>
      </c>
      <c r="AC38" s="26">
        <v>3.4274093846153848</v>
      </c>
      <c r="AD38" s="26">
        <v>2.5041314807692308</v>
      </c>
      <c r="AE38" s="26">
        <v>3.8157238653846148</v>
      </c>
      <c r="AF38" s="26">
        <v>4.5107176923076917</v>
      </c>
      <c r="AG38" s="26">
        <v>159</v>
      </c>
      <c r="AH38" s="26">
        <v>3</v>
      </c>
      <c r="AJ38" t="s">
        <v>47</v>
      </c>
    </row>
    <row r="39" spans="1:36" x14ac:dyDescent="0.2">
      <c r="A39" t="s">
        <v>11</v>
      </c>
      <c r="B39" t="s">
        <v>113</v>
      </c>
      <c r="C39" t="s">
        <v>215</v>
      </c>
      <c r="D39">
        <v>2</v>
      </c>
      <c r="E39" s="21">
        <v>3</v>
      </c>
      <c r="F39" s="21" t="s">
        <v>6</v>
      </c>
      <c r="G39" s="21" t="s">
        <v>10</v>
      </c>
      <c r="H39" s="21" t="s">
        <v>10</v>
      </c>
      <c r="I39" s="26">
        <v>1.6947281666666665</v>
      </c>
      <c r="J39" s="26">
        <v>2.3871665000000002</v>
      </c>
      <c r="K39" s="26">
        <v>3.6717366666666664</v>
      </c>
      <c r="L39" s="26">
        <v>4.9371208333333323</v>
      </c>
      <c r="M39" s="26">
        <v>5.6550764999999998</v>
      </c>
      <c r="N39" s="26">
        <v>6.3896639999999998</v>
      </c>
      <c r="O39" s="26">
        <v>6.2692109999999994</v>
      </c>
      <c r="P39" s="26">
        <v>5.7837138333333336</v>
      </c>
      <c r="Q39" s="26">
        <v>4.6619306666666667</v>
      </c>
      <c r="R39" s="26">
        <v>3.400506</v>
      </c>
      <c r="S39" s="26">
        <v>2.3182373333333333</v>
      </c>
      <c r="T39" s="26">
        <v>1.770338</v>
      </c>
      <c r="U39" s="26">
        <v>4.9127168333333335</v>
      </c>
      <c r="V39" s="26">
        <v>4.7473691666666671</v>
      </c>
      <c r="W39" s="26">
        <v>5.6690610000000001</v>
      </c>
      <c r="X39" s="26">
        <v>4.8186996666666664</v>
      </c>
      <c r="Y39" s="26">
        <v>4.2553244999999995</v>
      </c>
      <c r="Z39" s="26">
        <v>3.4739883333333332</v>
      </c>
      <c r="AA39" s="26">
        <v>4.100865166666666</v>
      </c>
      <c r="AB39" s="26">
        <v>3.1094448333333329</v>
      </c>
      <c r="AC39" s="26">
        <v>3.0408418333333334</v>
      </c>
      <c r="AD39" s="26">
        <v>2.8478600000000003</v>
      </c>
      <c r="AE39" s="26">
        <v>4.0351221666666666</v>
      </c>
      <c r="AF39" s="26">
        <v>4.8910611666666677</v>
      </c>
      <c r="AG39" s="26">
        <v>183</v>
      </c>
      <c r="AH39" s="26">
        <v>3</v>
      </c>
      <c r="AJ39" t="s">
        <v>48</v>
      </c>
    </row>
    <row r="40" spans="1:36" x14ac:dyDescent="0.2">
      <c r="A40" t="s">
        <v>11</v>
      </c>
      <c r="B40" t="s">
        <v>113</v>
      </c>
      <c r="C40" t="s">
        <v>216</v>
      </c>
      <c r="D40">
        <v>1</v>
      </c>
      <c r="E40" s="21">
        <v>3</v>
      </c>
      <c r="F40" s="21" t="s">
        <v>6</v>
      </c>
      <c r="G40" s="21" t="s">
        <v>10</v>
      </c>
      <c r="H40" s="21" t="s">
        <v>10</v>
      </c>
      <c r="I40" s="26">
        <v>1.5776583749999997</v>
      </c>
      <c r="J40" s="26">
        <v>2.1758743750000002</v>
      </c>
      <c r="K40" s="26">
        <v>3.4547981249999999</v>
      </c>
      <c r="L40" s="26">
        <v>4.9038523749999996</v>
      </c>
      <c r="M40" s="26">
        <v>5.5584548749999998</v>
      </c>
      <c r="N40" s="26">
        <v>6.3644627500000004</v>
      </c>
      <c r="O40" s="26">
        <v>6.2821591250000006</v>
      </c>
      <c r="P40" s="26">
        <v>5.7156593749999995</v>
      </c>
      <c r="Q40" s="26">
        <v>4.52440525</v>
      </c>
      <c r="R40" s="26">
        <v>3.3376593749999999</v>
      </c>
      <c r="S40" s="26">
        <v>2.2248945</v>
      </c>
      <c r="T40" s="26">
        <v>1.6539216250000002</v>
      </c>
      <c r="U40" s="26">
        <v>4.5689927500000005</v>
      </c>
      <c r="V40" s="26">
        <v>4.4954278750000007</v>
      </c>
      <c r="W40" s="26">
        <v>5.6911678750000005</v>
      </c>
      <c r="X40" s="26">
        <v>4.5881247500000004</v>
      </c>
      <c r="Y40" s="26">
        <v>4.5159768749999998</v>
      </c>
      <c r="Z40" s="26">
        <v>3.6166141250000003</v>
      </c>
      <c r="AA40" s="26">
        <v>4.3545931250000001</v>
      </c>
      <c r="AB40" s="26">
        <v>3.0820868749999999</v>
      </c>
      <c r="AC40" s="26">
        <v>3.3323063750000004</v>
      </c>
      <c r="AD40" s="26">
        <v>2.8338853749999995</v>
      </c>
      <c r="AE40" s="26">
        <v>4.1826071249999996</v>
      </c>
      <c r="AF40" s="26">
        <v>5.0746156249999999</v>
      </c>
      <c r="AG40" s="26">
        <v>165</v>
      </c>
      <c r="AH40" s="26">
        <v>3</v>
      </c>
      <c r="AJ40" t="s">
        <v>49</v>
      </c>
    </row>
    <row r="41" spans="1:36" x14ac:dyDescent="0.2">
      <c r="A41" t="s">
        <v>11</v>
      </c>
      <c r="B41" t="s">
        <v>113</v>
      </c>
      <c r="C41" t="s">
        <v>217</v>
      </c>
      <c r="D41">
        <v>1</v>
      </c>
      <c r="E41" s="21">
        <v>3</v>
      </c>
      <c r="F41" s="21" t="s">
        <v>6</v>
      </c>
      <c r="G41" s="21" t="s">
        <v>10</v>
      </c>
      <c r="H41" s="21" t="s">
        <v>10</v>
      </c>
      <c r="I41" s="26">
        <v>1.6199551999999997</v>
      </c>
      <c r="J41" s="26">
        <v>2.2480600000000002</v>
      </c>
      <c r="K41" s="26">
        <v>3.5346468</v>
      </c>
      <c r="L41" s="26">
        <v>4.9256162000000003</v>
      </c>
      <c r="M41" s="26">
        <v>5.6097389999999994</v>
      </c>
      <c r="N41" s="26">
        <v>6.3291808000000005</v>
      </c>
      <c r="O41" s="26">
        <v>6.2091882000000007</v>
      </c>
      <c r="P41" s="26">
        <v>5.6914315999999996</v>
      </c>
      <c r="Q41" s="26">
        <v>4.5428154000000003</v>
      </c>
      <c r="R41" s="26">
        <v>3.3461656</v>
      </c>
      <c r="S41" s="26">
        <v>2.252748</v>
      </c>
      <c r="T41" s="26">
        <v>1.6773202</v>
      </c>
      <c r="U41" s="26">
        <v>4.7727089999999999</v>
      </c>
      <c r="V41" s="26">
        <v>4.5551118000000006</v>
      </c>
      <c r="W41" s="26">
        <v>5.6781863999999995</v>
      </c>
      <c r="X41" s="26">
        <v>4.4367904000000005</v>
      </c>
      <c r="Y41" s="26">
        <v>4.4867036000000002</v>
      </c>
      <c r="Z41" s="26">
        <v>3.6213700000000002</v>
      </c>
      <c r="AA41" s="26">
        <v>4.2739468</v>
      </c>
      <c r="AB41" s="26">
        <v>3.0730547999999995</v>
      </c>
      <c r="AC41" s="26">
        <v>3.4958730000000005</v>
      </c>
      <c r="AD41" s="26">
        <v>2.7377824000000004</v>
      </c>
      <c r="AE41" s="26">
        <v>4.0712995999999997</v>
      </c>
      <c r="AF41" s="26">
        <v>5.0635939999999993</v>
      </c>
      <c r="AG41" s="26">
        <v>179</v>
      </c>
      <c r="AH41" s="26">
        <v>3</v>
      </c>
      <c r="AJ41" t="s">
        <v>50</v>
      </c>
    </row>
    <row r="42" spans="1:36" x14ac:dyDescent="0.2">
      <c r="A42" t="s">
        <v>11</v>
      </c>
      <c r="B42" t="s">
        <v>113</v>
      </c>
      <c r="C42" t="s">
        <v>218</v>
      </c>
      <c r="D42">
        <v>2</v>
      </c>
      <c r="E42" s="21">
        <v>3</v>
      </c>
      <c r="F42" s="21" t="s">
        <v>6</v>
      </c>
      <c r="G42" s="21" t="s">
        <v>10</v>
      </c>
      <c r="H42" s="21" t="s">
        <v>10</v>
      </c>
      <c r="I42" s="26">
        <v>1.9735192000000006</v>
      </c>
      <c r="J42" s="26">
        <v>2.7254152999999999</v>
      </c>
      <c r="K42" s="26">
        <v>3.9045986000000008</v>
      </c>
      <c r="L42" s="26">
        <v>5.2363145000000006</v>
      </c>
      <c r="M42" s="26">
        <v>5.8961525999999997</v>
      </c>
      <c r="N42" s="26">
        <v>6.5495283000000004</v>
      </c>
      <c r="O42" s="26">
        <v>6.2757894999999992</v>
      </c>
      <c r="P42" s="26">
        <v>5.7756963000000017</v>
      </c>
      <c r="Q42" s="26">
        <v>4.8140393000000001</v>
      </c>
      <c r="R42" s="26">
        <v>3.6470538000000006</v>
      </c>
      <c r="S42" s="26">
        <v>2.5059925999999999</v>
      </c>
      <c r="T42" s="26">
        <v>1.9500489999999999</v>
      </c>
      <c r="U42" s="26">
        <v>4.3552255000000004</v>
      </c>
      <c r="V42" s="26">
        <v>4.6731415000000007</v>
      </c>
      <c r="W42" s="26">
        <v>5.4386716999999996</v>
      </c>
      <c r="X42" s="26">
        <v>3.9983145000000002</v>
      </c>
      <c r="Y42" s="26">
        <v>3.5063825</v>
      </c>
      <c r="Z42" s="26">
        <v>3.5570014000000008</v>
      </c>
      <c r="AA42" s="26">
        <v>5.1296322000000005</v>
      </c>
      <c r="AB42" s="26">
        <v>3.3239910000000004</v>
      </c>
      <c r="AC42" s="26">
        <v>3.0979976000000002</v>
      </c>
      <c r="AD42" s="26">
        <v>1.985954</v>
      </c>
      <c r="AE42" s="26">
        <v>3.0687657000000002</v>
      </c>
      <c r="AF42" s="26">
        <v>4.6933616000000002</v>
      </c>
      <c r="AG42" s="26">
        <v>171</v>
      </c>
      <c r="AH42" s="26">
        <v>3</v>
      </c>
      <c r="AJ42" t="s">
        <v>51</v>
      </c>
    </row>
    <row r="43" spans="1:36" x14ac:dyDescent="0.2">
      <c r="A43" t="s">
        <v>11</v>
      </c>
      <c r="B43" t="s">
        <v>113</v>
      </c>
      <c r="C43" t="s">
        <v>219</v>
      </c>
      <c r="D43">
        <v>1</v>
      </c>
      <c r="E43" s="21">
        <v>3</v>
      </c>
      <c r="F43" s="21" t="s">
        <v>6</v>
      </c>
      <c r="G43" s="21" t="s">
        <v>10</v>
      </c>
      <c r="H43" s="21" t="s">
        <v>10</v>
      </c>
      <c r="I43" s="26">
        <v>1.5690952499999999</v>
      </c>
      <c r="J43" s="26">
        <v>2.178873125</v>
      </c>
      <c r="K43" s="26">
        <v>3.4510252499999998</v>
      </c>
      <c r="L43" s="26">
        <v>4.9239497500000002</v>
      </c>
      <c r="M43" s="26">
        <v>5.5492741250000002</v>
      </c>
      <c r="N43" s="26">
        <v>6.2771480000000004</v>
      </c>
      <c r="O43" s="26">
        <v>6.1566156249999997</v>
      </c>
      <c r="P43" s="26">
        <v>5.6598711249999996</v>
      </c>
      <c r="Q43" s="26">
        <v>4.5049795000000001</v>
      </c>
      <c r="R43" s="26">
        <v>3.3126339999999996</v>
      </c>
      <c r="S43" s="26">
        <v>2.2283123749999998</v>
      </c>
      <c r="T43" s="26">
        <v>1.6503197500000002</v>
      </c>
      <c r="U43" s="26">
        <v>4.6831777500000005</v>
      </c>
      <c r="V43" s="26">
        <v>4.4338524999999995</v>
      </c>
      <c r="W43" s="26">
        <v>5.8497231249999997</v>
      </c>
      <c r="X43" s="26">
        <v>4.4236847499999996</v>
      </c>
      <c r="Y43" s="26">
        <v>4.7227991249999999</v>
      </c>
      <c r="Z43" s="26">
        <v>3.5741934999999998</v>
      </c>
      <c r="AA43" s="26">
        <v>4.4383367499999995</v>
      </c>
      <c r="AB43" s="26">
        <v>3.0836555000000003</v>
      </c>
      <c r="AC43" s="26">
        <v>3.5742595000000001</v>
      </c>
      <c r="AD43" s="26">
        <v>2.9098737500000005</v>
      </c>
      <c r="AE43" s="26">
        <v>4.4033286250000003</v>
      </c>
      <c r="AF43" s="26">
        <v>5.0398488749999997</v>
      </c>
      <c r="AG43" s="26">
        <v>171</v>
      </c>
      <c r="AH43" s="26">
        <v>3</v>
      </c>
      <c r="AJ43" t="s">
        <v>52</v>
      </c>
    </row>
    <row r="44" spans="1:36" x14ac:dyDescent="0.2">
      <c r="A44" t="s">
        <v>11</v>
      </c>
      <c r="B44" t="s">
        <v>113</v>
      </c>
      <c r="C44" t="s">
        <v>220</v>
      </c>
      <c r="D44">
        <v>2</v>
      </c>
      <c r="E44" s="21">
        <v>3</v>
      </c>
      <c r="F44" s="21" t="s">
        <v>6</v>
      </c>
      <c r="G44" s="21" t="s">
        <v>114</v>
      </c>
      <c r="H44" s="21" t="s">
        <v>10</v>
      </c>
      <c r="I44" s="26">
        <v>2.0271010000000005</v>
      </c>
      <c r="J44" s="26">
        <v>2.7734508</v>
      </c>
      <c r="K44" s="26">
        <v>3.9529274000000001</v>
      </c>
      <c r="L44" s="26">
        <v>5.1340804000000002</v>
      </c>
      <c r="M44" s="26">
        <v>5.836631800000001</v>
      </c>
      <c r="N44" s="26">
        <v>6.3861304000000008</v>
      </c>
      <c r="O44" s="26">
        <v>6.1431592000000004</v>
      </c>
      <c r="P44" s="26">
        <v>5.6923435999999992</v>
      </c>
      <c r="Q44" s="26">
        <v>4.9042672000000005</v>
      </c>
      <c r="R44" s="26">
        <v>3.7049983999999996</v>
      </c>
      <c r="S44" s="26">
        <v>2.5470250000000001</v>
      </c>
      <c r="T44" s="26">
        <v>2.038151</v>
      </c>
      <c r="U44" s="26">
        <v>4.5662902000000001</v>
      </c>
      <c r="V44" s="26">
        <v>4.9385678000000004</v>
      </c>
      <c r="W44" s="26">
        <v>5.9870724000000006</v>
      </c>
      <c r="X44" s="26">
        <v>3.9310988</v>
      </c>
      <c r="Y44" s="26">
        <v>3.5779046000000001</v>
      </c>
      <c r="Z44" s="26">
        <v>3.6472874000000006</v>
      </c>
      <c r="AA44" s="26">
        <v>4.7110527999999992</v>
      </c>
      <c r="AB44" s="26">
        <v>3.5343434</v>
      </c>
      <c r="AC44" s="26">
        <v>3.3998618</v>
      </c>
      <c r="AD44" s="26">
        <v>2.0335201999999999</v>
      </c>
      <c r="AE44" s="26">
        <v>3.5210920000000003</v>
      </c>
      <c r="AF44" s="26">
        <v>4.7189816000000011</v>
      </c>
      <c r="AG44" s="26">
        <v>150</v>
      </c>
      <c r="AH44" s="26">
        <v>2</v>
      </c>
      <c r="AJ44" t="s">
        <v>54</v>
      </c>
    </row>
    <row r="45" spans="1:36" x14ac:dyDescent="0.2">
      <c r="A45" t="s">
        <v>11</v>
      </c>
      <c r="B45" t="s">
        <v>113</v>
      </c>
      <c r="C45" t="s">
        <v>221</v>
      </c>
      <c r="D45">
        <v>2</v>
      </c>
      <c r="E45" s="21">
        <v>3</v>
      </c>
      <c r="F45" s="21" t="s">
        <v>6</v>
      </c>
      <c r="G45" s="21" t="s">
        <v>114</v>
      </c>
      <c r="H45" s="21" t="s">
        <v>10</v>
      </c>
      <c r="I45" s="26">
        <v>1.9956705000000001</v>
      </c>
      <c r="J45" s="26">
        <v>2.7558965</v>
      </c>
      <c r="K45" s="26">
        <v>3.9382544999999993</v>
      </c>
      <c r="L45" s="26">
        <v>5.1995973333333332</v>
      </c>
      <c r="M45" s="26">
        <v>5.8770656666666667</v>
      </c>
      <c r="N45" s="26">
        <v>6.4927596666666672</v>
      </c>
      <c r="O45" s="26">
        <v>6.2245806666666654</v>
      </c>
      <c r="P45" s="26">
        <v>5.7489579999999991</v>
      </c>
      <c r="Q45" s="26">
        <v>4.8707349999999998</v>
      </c>
      <c r="R45" s="26">
        <v>3.6818910000000002</v>
      </c>
      <c r="S45" s="26">
        <v>2.553887</v>
      </c>
      <c r="T45" s="26">
        <v>1.997514</v>
      </c>
      <c r="U45" s="26">
        <v>4.4712803333333335</v>
      </c>
      <c r="V45" s="26">
        <v>4.7490984999999997</v>
      </c>
      <c r="W45" s="26">
        <v>5.683078000000001</v>
      </c>
      <c r="X45" s="26">
        <v>3.9077195000000002</v>
      </c>
      <c r="Y45" s="26">
        <v>3.4908863333333335</v>
      </c>
      <c r="Z45" s="26">
        <v>3.8552463333333336</v>
      </c>
      <c r="AA45" s="26">
        <v>4.9665888333333337</v>
      </c>
      <c r="AB45" s="26">
        <v>3.4240323333333329</v>
      </c>
      <c r="AC45" s="26">
        <v>3.2613026666666669</v>
      </c>
      <c r="AD45" s="26">
        <v>1.951999</v>
      </c>
      <c r="AE45" s="26">
        <v>3.2731840000000005</v>
      </c>
      <c r="AF45" s="26">
        <v>4.7345353333333335</v>
      </c>
      <c r="AG45" s="26">
        <v>153</v>
      </c>
      <c r="AH45" s="26">
        <v>2</v>
      </c>
      <c r="AJ45" t="s">
        <v>56</v>
      </c>
    </row>
    <row r="46" spans="1:36" x14ac:dyDescent="0.2">
      <c r="A46" t="s">
        <v>11</v>
      </c>
      <c r="B46" t="s">
        <v>113</v>
      </c>
      <c r="C46" t="s">
        <v>222</v>
      </c>
      <c r="D46">
        <v>1</v>
      </c>
      <c r="E46" s="21">
        <v>3</v>
      </c>
      <c r="F46" s="21" t="s">
        <v>6</v>
      </c>
      <c r="G46" s="21" t="s">
        <v>10</v>
      </c>
      <c r="H46" s="21" t="s">
        <v>10</v>
      </c>
      <c r="I46" s="26">
        <v>1.5737690454545452</v>
      </c>
      <c r="J46" s="26">
        <v>2.2149063181818178</v>
      </c>
      <c r="K46" s="26">
        <v>3.4695769090909092</v>
      </c>
      <c r="L46" s="26">
        <v>4.9181307727272729</v>
      </c>
      <c r="M46" s="26">
        <v>5.54069540909091</v>
      </c>
      <c r="N46" s="26">
        <v>6.2558369545454546</v>
      </c>
      <c r="O46" s="26">
        <v>6.1124346818181809</v>
      </c>
      <c r="P46" s="26">
        <v>5.6265910454545462</v>
      </c>
      <c r="Q46" s="26">
        <v>4.4590024545454545</v>
      </c>
      <c r="R46" s="26">
        <v>3.2599565909090913</v>
      </c>
      <c r="S46" s="26">
        <v>2.2332957272727274</v>
      </c>
      <c r="T46" s="26">
        <v>1.661929318181818</v>
      </c>
      <c r="U46" s="26">
        <v>4.8940309999999991</v>
      </c>
      <c r="V46" s="26">
        <v>4.6004706818181802</v>
      </c>
      <c r="W46" s="26">
        <v>6.0141424090909092</v>
      </c>
      <c r="X46" s="26">
        <v>4.4420221818181815</v>
      </c>
      <c r="Y46" s="26">
        <v>4.6773726818181816</v>
      </c>
      <c r="Z46" s="26">
        <v>3.6204524545454544</v>
      </c>
      <c r="AA46" s="26">
        <v>4.4564963181818182</v>
      </c>
      <c r="AB46" s="26">
        <v>3.1461249090909091</v>
      </c>
      <c r="AC46" s="26">
        <v>3.7639983181818182</v>
      </c>
      <c r="AD46" s="26">
        <v>2.9114603181818182</v>
      </c>
      <c r="AE46" s="26">
        <v>4.4795735909090899</v>
      </c>
      <c r="AF46" s="26">
        <v>5.146071090909091</v>
      </c>
      <c r="AG46" s="26">
        <v>161</v>
      </c>
      <c r="AH46" s="26">
        <v>3</v>
      </c>
      <c r="AJ46" t="s">
        <v>57</v>
      </c>
    </row>
    <row r="47" spans="1:36" x14ac:dyDescent="0.2">
      <c r="A47" t="s">
        <v>11</v>
      </c>
      <c r="B47" t="s">
        <v>113</v>
      </c>
      <c r="C47" t="s">
        <v>223</v>
      </c>
      <c r="D47">
        <v>3</v>
      </c>
      <c r="E47" s="21">
        <v>3</v>
      </c>
      <c r="F47" s="21" t="s">
        <v>6</v>
      </c>
      <c r="G47" s="21" t="s">
        <v>114</v>
      </c>
      <c r="H47" s="21" t="s">
        <v>10</v>
      </c>
      <c r="I47" s="26">
        <v>1.9380746250000003</v>
      </c>
      <c r="J47" s="26">
        <v>2.6695357500000005</v>
      </c>
      <c r="K47" s="26">
        <v>3.8664864999999997</v>
      </c>
      <c r="L47" s="26">
        <v>5.0207251250000002</v>
      </c>
      <c r="M47" s="26">
        <v>5.6913885000000004</v>
      </c>
      <c r="N47" s="26">
        <v>6.3078036249999991</v>
      </c>
      <c r="O47" s="26">
        <v>6.0539153749999999</v>
      </c>
      <c r="P47" s="26">
        <v>5.6782018750000001</v>
      </c>
      <c r="Q47" s="26">
        <v>4.8074918750000002</v>
      </c>
      <c r="R47" s="26">
        <v>3.5927967499999998</v>
      </c>
      <c r="S47" s="26">
        <v>2.4976933749999999</v>
      </c>
      <c r="T47" s="26">
        <v>1.9542193749999999</v>
      </c>
      <c r="U47" s="26">
        <v>4.8850617500000002</v>
      </c>
      <c r="V47" s="26">
        <v>4.7228888749999998</v>
      </c>
      <c r="W47" s="26">
        <v>6.0482572500000007</v>
      </c>
      <c r="X47" s="26">
        <v>4.4313475000000002</v>
      </c>
      <c r="Y47" s="26">
        <v>3.7734812499999997</v>
      </c>
      <c r="Z47" s="26">
        <v>3.4194988749999995</v>
      </c>
      <c r="AA47" s="26">
        <v>5.0046033749999994</v>
      </c>
      <c r="AB47" s="26">
        <v>3.4053203749999996</v>
      </c>
      <c r="AC47" s="26">
        <v>3.1894132499999999</v>
      </c>
      <c r="AD47" s="26">
        <v>2.2923941249999999</v>
      </c>
      <c r="AE47" s="26">
        <v>3.65139075</v>
      </c>
      <c r="AF47" s="26">
        <v>4.9130025000000002</v>
      </c>
      <c r="AG47" s="26">
        <v>162</v>
      </c>
      <c r="AH47" s="26">
        <v>3</v>
      </c>
      <c r="AJ47" t="s">
        <v>59</v>
      </c>
    </row>
    <row r="48" spans="1:36" x14ac:dyDescent="0.2">
      <c r="A48" t="s">
        <v>11</v>
      </c>
      <c r="B48" t="s">
        <v>113</v>
      </c>
      <c r="C48" t="s">
        <v>224</v>
      </c>
      <c r="D48">
        <v>2</v>
      </c>
      <c r="E48" s="21">
        <v>3</v>
      </c>
      <c r="F48" s="21" t="s">
        <v>6</v>
      </c>
      <c r="G48" s="21" t="s">
        <v>10</v>
      </c>
      <c r="H48" s="21" t="s">
        <v>10</v>
      </c>
      <c r="I48" s="26">
        <v>1.6707891666666665</v>
      </c>
      <c r="J48" s="26">
        <v>2.3595815</v>
      </c>
      <c r="K48" s="26">
        <v>3.6287284999999998</v>
      </c>
      <c r="L48" s="26">
        <v>4.9339889999999995</v>
      </c>
      <c r="M48" s="26">
        <v>5.6040533333333329</v>
      </c>
      <c r="N48" s="26">
        <v>6.3576803333333336</v>
      </c>
      <c r="O48" s="26">
        <v>6.2170601666666663</v>
      </c>
      <c r="P48" s="26">
        <v>5.7331944999999997</v>
      </c>
      <c r="Q48" s="26">
        <v>4.5877860000000004</v>
      </c>
      <c r="R48" s="26">
        <v>3.3638301666666668</v>
      </c>
      <c r="S48" s="26">
        <v>2.2908230000000001</v>
      </c>
      <c r="T48" s="26">
        <v>1.7220626666666663</v>
      </c>
      <c r="U48" s="26">
        <v>4.8900096666666668</v>
      </c>
      <c r="V48" s="26">
        <v>4.7130368333333328</v>
      </c>
      <c r="W48" s="26">
        <v>5.7056325000000001</v>
      </c>
      <c r="X48" s="26">
        <v>4.7227033333333326</v>
      </c>
      <c r="Y48" s="26">
        <v>4.3760826666666661</v>
      </c>
      <c r="Z48" s="26">
        <v>3.5895510000000002</v>
      </c>
      <c r="AA48" s="26">
        <v>4.1786328333333334</v>
      </c>
      <c r="AB48" s="26">
        <v>3.1164558333333332</v>
      </c>
      <c r="AC48" s="26">
        <v>3.2304346666666661</v>
      </c>
      <c r="AD48" s="26">
        <v>2.8361048333333336</v>
      </c>
      <c r="AE48" s="26">
        <v>4.0407868333333328</v>
      </c>
      <c r="AF48" s="26">
        <v>4.9892900000000004</v>
      </c>
      <c r="AG48" s="26">
        <v>192</v>
      </c>
      <c r="AH48" s="26">
        <v>3</v>
      </c>
      <c r="AJ48" t="s">
        <v>58</v>
      </c>
    </row>
    <row r="49" spans="1:36" x14ac:dyDescent="0.2">
      <c r="A49" t="s">
        <v>11</v>
      </c>
      <c r="B49" t="s">
        <v>113</v>
      </c>
      <c r="C49" t="s">
        <v>225</v>
      </c>
      <c r="D49">
        <v>2</v>
      </c>
      <c r="E49" s="21">
        <v>3</v>
      </c>
      <c r="F49" s="21" t="s">
        <v>6</v>
      </c>
      <c r="G49" s="21" t="s">
        <v>10</v>
      </c>
      <c r="H49" s="21" t="s">
        <v>10</v>
      </c>
      <c r="I49" s="26">
        <v>1.6333964999999999</v>
      </c>
      <c r="J49" s="26">
        <v>2.3021381249999999</v>
      </c>
      <c r="K49" s="26">
        <v>3.531932125</v>
      </c>
      <c r="L49" s="26">
        <v>4.9000132499999998</v>
      </c>
      <c r="M49" s="26">
        <v>5.495947000000001</v>
      </c>
      <c r="N49" s="26">
        <v>6.1488386249999998</v>
      </c>
      <c r="O49" s="26">
        <v>6.0217378749999995</v>
      </c>
      <c r="P49" s="26">
        <v>5.5148383750000001</v>
      </c>
      <c r="Q49" s="26">
        <v>4.4136767500000005</v>
      </c>
      <c r="R49" s="26">
        <v>3.2240899999999999</v>
      </c>
      <c r="S49" s="26">
        <v>2.2346850000000003</v>
      </c>
      <c r="T49" s="26">
        <v>1.6882782499999998</v>
      </c>
      <c r="U49" s="26">
        <v>5.1898208750000006</v>
      </c>
      <c r="V49" s="26">
        <v>4.8487204999999998</v>
      </c>
      <c r="W49" s="26">
        <v>6.0588697500000004</v>
      </c>
      <c r="X49" s="26">
        <v>4.5380287500000005</v>
      </c>
      <c r="Y49" s="26">
        <v>4.4484143749999996</v>
      </c>
      <c r="Z49" s="26">
        <v>3.7506200000000001</v>
      </c>
      <c r="AA49" s="26">
        <v>4.4640211249999995</v>
      </c>
      <c r="AB49" s="26">
        <v>3.3143601249999994</v>
      </c>
      <c r="AC49" s="26">
        <v>3.9260751250000001</v>
      </c>
      <c r="AD49" s="26">
        <v>2.7402561250000002</v>
      </c>
      <c r="AE49" s="26">
        <v>4.2557331249999999</v>
      </c>
      <c r="AF49" s="26">
        <v>5.128536875</v>
      </c>
      <c r="AG49" s="26">
        <v>155</v>
      </c>
      <c r="AH49" s="26">
        <v>3</v>
      </c>
      <c r="AJ49" t="s">
        <v>60</v>
      </c>
    </row>
    <row r="50" spans="1:36" x14ac:dyDescent="0.2">
      <c r="A50" t="s">
        <v>11</v>
      </c>
      <c r="B50" t="s">
        <v>113</v>
      </c>
      <c r="C50" t="s">
        <v>226</v>
      </c>
      <c r="D50">
        <v>3</v>
      </c>
      <c r="E50" s="21">
        <v>2</v>
      </c>
      <c r="F50" s="21" t="s">
        <v>6</v>
      </c>
      <c r="G50" s="21" t="s">
        <v>114</v>
      </c>
      <c r="H50" s="21" t="s">
        <v>10</v>
      </c>
      <c r="I50" s="26">
        <v>2.2591232121212119</v>
      </c>
      <c r="J50" s="26">
        <v>2.970733151515152</v>
      </c>
      <c r="K50" s="26">
        <v>3.9462866060606054</v>
      </c>
      <c r="L50" s="26">
        <v>5.1986215151515154</v>
      </c>
      <c r="M50" s="26">
        <v>5.9729530303030289</v>
      </c>
      <c r="N50" s="26">
        <v>6.4131518181818175</v>
      </c>
      <c r="O50" s="26">
        <v>6.0643774848484853</v>
      </c>
      <c r="P50" s="26">
        <v>5.6054192424242437</v>
      </c>
      <c r="Q50" s="26">
        <v>4.9667978787878786</v>
      </c>
      <c r="R50" s="26">
        <v>4.0558607272727274</v>
      </c>
      <c r="S50" s="26">
        <v>2.8200306363636365</v>
      </c>
      <c r="T50" s="26">
        <v>2.237907454545454</v>
      </c>
      <c r="U50" s="26">
        <v>4.3000561818181824</v>
      </c>
      <c r="V50" s="26">
        <v>4.9233184848484841</v>
      </c>
      <c r="W50" s="26">
        <v>5.4484876666666668</v>
      </c>
      <c r="X50" s="26">
        <v>4.1396196060606067</v>
      </c>
      <c r="Y50" s="26">
        <v>3.9675299393939398</v>
      </c>
      <c r="Z50" s="26">
        <v>4.9572302424242434</v>
      </c>
      <c r="AA50" s="26">
        <v>6.297078666666664</v>
      </c>
      <c r="AB50" s="26">
        <v>5.411298454545455</v>
      </c>
      <c r="AC50" s="26">
        <v>5.0853399393939407</v>
      </c>
      <c r="AD50" s="26">
        <v>2.2702652121212119</v>
      </c>
      <c r="AE50" s="26">
        <v>3.2070220303030301</v>
      </c>
      <c r="AF50" s="26">
        <v>4.9738289090909085</v>
      </c>
      <c r="AG50" s="26">
        <v>125</v>
      </c>
      <c r="AH50" s="26">
        <v>2</v>
      </c>
      <c r="AJ50" t="s">
        <v>62</v>
      </c>
    </row>
    <row r="51" spans="1:36" x14ac:dyDescent="0.2">
      <c r="A51" t="s">
        <v>11</v>
      </c>
      <c r="B51" t="s">
        <v>113</v>
      </c>
      <c r="C51" t="s">
        <v>227</v>
      </c>
      <c r="D51">
        <v>3</v>
      </c>
      <c r="E51" s="21">
        <v>3</v>
      </c>
      <c r="F51" s="21" t="s">
        <v>6</v>
      </c>
      <c r="G51" s="21" t="s">
        <v>114</v>
      </c>
      <c r="H51" s="21" t="s">
        <v>10</v>
      </c>
      <c r="I51" s="26">
        <v>2.0789970000000002</v>
      </c>
      <c r="J51" s="26">
        <v>2.7992374285714283</v>
      </c>
      <c r="K51" s="26">
        <v>3.9062708571428573</v>
      </c>
      <c r="L51" s="26">
        <v>5.0808788571428565</v>
      </c>
      <c r="M51" s="26">
        <v>5.7756435714285725</v>
      </c>
      <c r="N51" s="26">
        <v>6.2958259999999999</v>
      </c>
      <c r="O51" s="26">
        <v>6.0031184285714279</v>
      </c>
      <c r="P51" s="26">
        <v>5.5723795714285709</v>
      </c>
      <c r="Q51" s="26">
        <v>4.8600712857142865</v>
      </c>
      <c r="R51" s="26">
        <v>3.7533885714285717</v>
      </c>
      <c r="S51" s="26">
        <v>2.6052230000000001</v>
      </c>
      <c r="T51" s="26">
        <v>2.0594604285714286</v>
      </c>
      <c r="U51" s="26">
        <v>4.8476461428571431</v>
      </c>
      <c r="V51" s="26">
        <v>5.0403922857142858</v>
      </c>
      <c r="W51" s="26">
        <v>6.0997395714285716</v>
      </c>
      <c r="X51" s="26">
        <v>4.0831945714285718</v>
      </c>
      <c r="Y51" s="26">
        <v>4.1421869999999998</v>
      </c>
      <c r="Z51" s="26">
        <v>4.3444985714285718</v>
      </c>
      <c r="AA51" s="26">
        <v>5.895250857142857</v>
      </c>
      <c r="AB51" s="26">
        <v>4.2890777142857148</v>
      </c>
      <c r="AC51" s="26">
        <v>3.7337538571428568</v>
      </c>
      <c r="AD51" s="26">
        <v>2.2152444285714283</v>
      </c>
      <c r="AE51" s="26">
        <v>3.7745988571428568</v>
      </c>
      <c r="AF51" s="26">
        <v>4.9343057142857143</v>
      </c>
      <c r="AG51" s="26">
        <v>141</v>
      </c>
      <c r="AH51" s="26">
        <v>2</v>
      </c>
      <c r="AJ51" t="s">
        <v>61</v>
      </c>
    </row>
    <row r="52" spans="1:36" x14ac:dyDescent="0.2">
      <c r="A52" t="s">
        <v>11</v>
      </c>
      <c r="B52" t="s">
        <v>113</v>
      </c>
      <c r="C52" t="s">
        <v>228</v>
      </c>
      <c r="D52">
        <v>2</v>
      </c>
      <c r="E52" s="21">
        <v>3</v>
      </c>
      <c r="F52" s="21" t="s">
        <v>6</v>
      </c>
      <c r="G52" s="21" t="s">
        <v>114</v>
      </c>
      <c r="H52" s="21" t="s">
        <v>10</v>
      </c>
      <c r="I52" s="26">
        <v>2.0375469500000003</v>
      </c>
      <c r="J52" s="26">
        <v>2.7946779999999998</v>
      </c>
      <c r="K52" s="26">
        <v>3.9570610999999998</v>
      </c>
      <c r="L52" s="26">
        <v>5.1717255499999997</v>
      </c>
      <c r="M52" s="26">
        <v>5.8183293500000008</v>
      </c>
      <c r="N52" s="26">
        <v>6.426871349999999</v>
      </c>
      <c r="O52" s="26">
        <v>6.1962505000000014</v>
      </c>
      <c r="P52" s="26">
        <v>5.7219346999999994</v>
      </c>
      <c r="Q52" s="26">
        <v>4.9378874499999998</v>
      </c>
      <c r="R52" s="26">
        <v>3.7142227999999995</v>
      </c>
      <c r="S52" s="26">
        <v>2.5691370500000001</v>
      </c>
      <c r="T52" s="26">
        <v>2.0576762999999998</v>
      </c>
      <c r="U52" s="26">
        <v>4.4570102999999994</v>
      </c>
      <c r="V52" s="26">
        <v>4.8649303499999998</v>
      </c>
      <c r="W52" s="26">
        <v>5.8669155999999996</v>
      </c>
      <c r="X52" s="26">
        <v>3.8942986999999993</v>
      </c>
      <c r="Y52" s="26">
        <v>3.5179355999999999</v>
      </c>
      <c r="Z52" s="26">
        <v>3.5908788999999999</v>
      </c>
      <c r="AA52" s="26">
        <v>4.8267457499999988</v>
      </c>
      <c r="AB52" s="26">
        <v>3.3967890500000002</v>
      </c>
      <c r="AC52" s="26">
        <v>3.4098706000000005</v>
      </c>
      <c r="AD52" s="26">
        <v>1.9508361999999999</v>
      </c>
      <c r="AE52" s="26">
        <v>3.4991610999999998</v>
      </c>
      <c r="AF52" s="26">
        <v>4.7168274999999991</v>
      </c>
      <c r="AG52" s="26">
        <v>158</v>
      </c>
      <c r="AH52" s="26">
        <v>2</v>
      </c>
      <c r="AJ52" t="s">
        <v>63</v>
      </c>
    </row>
    <row r="53" spans="1:36" x14ac:dyDescent="0.2">
      <c r="A53" t="s">
        <v>11</v>
      </c>
      <c r="B53" t="s">
        <v>113</v>
      </c>
      <c r="C53" t="s">
        <v>229</v>
      </c>
      <c r="D53">
        <v>1</v>
      </c>
      <c r="E53" s="21">
        <v>3</v>
      </c>
      <c r="F53" s="21" t="s">
        <v>6</v>
      </c>
      <c r="G53" s="21" t="s">
        <v>10</v>
      </c>
      <c r="H53" s="21" t="s">
        <v>10</v>
      </c>
      <c r="I53" s="26">
        <v>1.5969738000000002</v>
      </c>
      <c r="J53" s="26">
        <v>2.2667726999999998</v>
      </c>
      <c r="K53" s="26">
        <v>3.5314877999999998</v>
      </c>
      <c r="L53" s="26">
        <v>4.9379597000000004</v>
      </c>
      <c r="M53" s="26">
        <v>5.5961897999999994</v>
      </c>
      <c r="N53" s="26">
        <v>6.2698296000000004</v>
      </c>
      <c r="O53" s="26">
        <v>6.1266449000000005</v>
      </c>
      <c r="P53" s="26">
        <v>5.6448558000000002</v>
      </c>
      <c r="Q53" s="26">
        <v>4.5079554999999996</v>
      </c>
      <c r="R53" s="26">
        <v>3.3079976000000002</v>
      </c>
      <c r="S53" s="26">
        <v>2.2564885000000006</v>
      </c>
      <c r="T53" s="26">
        <v>1.6853379999999998</v>
      </c>
      <c r="U53" s="26">
        <v>4.9165217999999999</v>
      </c>
      <c r="V53" s="26">
        <v>4.6807183000000006</v>
      </c>
      <c r="W53" s="26">
        <v>5.903380900000001</v>
      </c>
      <c r="X53" s="26">
        <v>4.4777472999999999</v>
      </c>
      <c r="Y53" s="26">
        <v>4.5983700999999995</v>
      </c>
      <c r="Z53" s="26">
        <v>3.6249188000000006</v>
      </c>
      <c r="AA53" s="26">
        <v>4.3526001999999995</v>
      </c>
      <c r="AB53" s="26">
        <v>3.1614858999999997</v>
      </c>
      <c r="AC53" s="26">
        <v>3.7520187999999997</v>
      </c>
      <c r="AD53" s="26">
        <v>2.7757835999999996</v>
      </c>
      <c r="AE53" s="26">
        <v>4.2890865999999992</v>
      </c>
      <c r="AF53" s="26">
        <v>5.1064250000000007</v>
      </c>
      <c r="AG53" s="26">
        <v>172</v>
      </c>
      <c r="AH53" s="26">
        <v>3</v>
      </c>
      <c r="AJ53" t="s">
        <v>64</v>
      </c>
    </row>
    <row r="54" spans="1:36" x14ac:dyDescent="0.2">
      <c r="A54" t="s">
        <v>11</v>
      </c>
      <c r="B54" t="s">
        <v>113</v>
      </c>
      <c r="C54" t="s">
        <v>230</v>
      </c>
      <c r="D54">
        <v>2</v>
      </c>
      <c r="E54" s="21">
        <v>3</v>
      </c>
      <c r="F54" s="21" t="s">
        <v>6</v>
      </c>
      <c r="G54" s="21" t="s">
        <v>114</v>
      </c>
      <c r="H54" s="21" t="s">
        <v>10</v>
      </c>
      <c r="I54" s="26">
        <v>1.9173015</v>
      </c>
      <c r="J54" s="26">
        <v>2.6651275000000001</v>
      </c>
      <c r="K54" s="26">
        <v>3.8956875000000002</v>
      </c>
      <c r="L54" s="26">
        <v>5.0578070000000004</v>
      </c>
      <c r="M54" s="26">
        <v>5.7487884999999999</v>
      </c>
      <c r="N54" s="26">
        <v>6.3299149999999997</v>
      </c>
      <c r="O54" s="26">
        <v>6.1254790000000003</v>
      </c>
      <c r="P54" s="26">
        <v>5.7192730000000003</v>
      </c>
      <c r="Q54" s="26">
        <v>4.8221484999999999</v>
      </c>
      <c r="R54" s="26">
        <v>3.5920775000000003</v>
      </c>
      <c r="S54" s="26">
        <v>2.4731619999999999</v>
      </c>
      <c r="T54" s="26">
        <v>1.9488935000000001</v>
      </c>
      <c r="U54" s="26">
        <v>4.9596754999999995</v>
      </c>
      <c r="V54" s="26">
        <v>4.7507714999999999</v>
      </c>
      <c r="W54" s="26">
        <v>6.0111825000000003</v>
      </c>
      <c r="X54" s="26">
        <v>4.5734824999999999</v>
      </c>
      <c r="Y54" s="26">
        <v>3.6834610000000003</v>
      </c>
      <c r="Z54" s="26">
        <v>3.4041315000000001</v>
      </c>
      <c r="AA54" s="26">
        <v>4.6395559999999998</v>
      </c>
      <c r="AB54" s="26">
        <v>3.3197274999999999</v>
      </c>
      <c r="AC54" s="26">
        <v>3.1641089999999998</v>
      </c>
      <c r="AD54" s="26">
        <v>2.3740320000000001</v>
      </c>
      <c r="AE54" s="26">
        <v>3.5157470000000002</v>
      </c>
      <c r="AF54" s="26">
        <v>4.8208285000000002</v>
      </c>
      <c r="AG54" s="26">
        <v>155</v>
      </c>
      <c r="AH54" s="26">
        <v>2</v>
      </c>
      <c r="AJ54" t="s">
        <v>65</v>
      </c>
    </row>
    <row r="55" spans="1:36" x14ac:dyDescent="0.2">
      <c r="A55" t="s">
        <v>11</v>
      </c>
      <c r="B55" t="s">
        <v>113</v>
      </c>
      <c r="C55" t="s">
        <v>231</v>
      </c>
      <c r="D55">
        <v>2</v>
      </c>
      <c r="E55" s="21">
        <v>3</v>
      </c>
      <c r="F55" s="21" t="s">
        <v>6</v>
      </c>
      <c r="G55" s="21" t="s">
        <v>10</v>
      </c>
      <c r="H55" s="21" t="s">
        <v>10</v>
      </c>
      <c r="I55" s="26">
        <v>1.7532951999999997</v>
      </c>
      <c r="J55" s="26">
        <v>2.4565974000000002</v>
      </c>
      <c r="K55" s="26">
        <v>3.7171716000000004</v>
      </c>
      <c r="L55" s="26">
        <v>4.9183882000000008</v>
      </c>
      <c r="M55" s="26">
        <v>5.6125628000000001</v>
      </c>
      <c r="N55" s="26">
        <v>6.3490381999999999</v>
      </c>
      <c r="O55" s="26">
        <v>6.2042907999999999</v>
      </c>
      <c r="P55" s="26">
        <v>5.7450311999999997</v>
      </c>
      <c r="Q55" s="26">
        <v>4.7255262</v>
      </c>
      <c r="R55" s="26">
        <v>3.4081184000000002</v>
      </c>
      <c r="S55" s="26">
        <v>2.3687917999999994</v>
      </c>
      <c r="T55" s="26">
        <v>1.8060389999999997</v>
      </c>
      <c r="U55" s="26">
        <v>4.9736745999999998</v>
      </c>
      <c r="V55" s="26">
        <v>4.7325759999999999</v>
      </c>
      <c r="W55" s="26">
        <v>5.6716016000000007</v>
      </c>
      <c r="X55" s="26">
        <v>4.7943004</v>
      </c>
      <c r="Y55" s="26">
        <v>3.8614335999999994</v>
      </c>
      <c r="Z55" s="26">
        <v>3.3178359999999998</v>
      </c>
      <c r="AA55" s="26">
        <v>4.3661125999999992</v>
      </c>
      <c r="AB55" s="26">
        <v>3.2954488</v>
      </c>
      <c r="AC55" s="26">
        <v>3.0159604</v>
      </c>
      <c r="AD55" s="26">
        <v>2.6409127999999997</v>
      </c>
      <c r="AE55" s="26">
        <v>3.8470382000000001</v>
      </c>
      <c r="AF55" s="26">
        <v>4.7270950000000003</v>
      </c>
      <c r="AG55" s="26">
        <v>151</v>
      </c>
      <c r="AH55" s="26">
        <v>2</v>
      </c>
      <c r="AJ55" t="s">
        <v>67</v>
      </c>
    </row>
    <row r="56" spans="1:36" x14ac:dyDescent="0.2">
      <c r="A56" t="s">
        <v>11</v>
      </c>
      <c r="B56" t="s">
        <v>113</v>
      </c>
      <c r="C56" t="s">
        <v>232</v>
      </c>
      <c r="D56">
        <v>3</v>
      </c>
      <c r="E56" s="21">
        <v>3</v>
      </c>
      <c r="F56" s="21" t="s">
        <v>6</v>
      </c>
      <c r="G56" s="21" t="s">
        <v>114</v>
      </c>
      <c r="H56" s="21" t="s">
        <v>10</v>
      </c>
      <c r="I56" s="26">
        <v>2.0529011666666666</v>
      </c>
      <c r="J56" s="26">
        <v>2.792265</v>
      </c>
      <c r="K56" s="26">
        <v>3.9412861666666665</v>
      </c>
      <c r="L56" s="26">
        <v>5.2151423333333335</v>
      </c>
      <c r="M56" s="26">
        <v>5.9232733333333343</v>
      </c>
      <c r="N56" s="26">
        <v>6.434659166666667</v>
      </c>
      <c r="O56" s="26">
        <v>6.1229756666666662</v>
      </c>
      <c r="P56" s="26">
        <v>5.6683899999999996</v>
      </c>
      <c r="Q56" s="26">
        <v>4.9004916666666665</v>
      </c>
      <c r="R56" s="26">
        <v>3.7238956666666669</v>
      </c>
      <c r="S56" s="26">
        <v>2.5628125000000002</v>
      </c>
      <c r="T56" s="26">
        <v>2.0217643333333335</v>
      </c>
      <c r="U56" s="26">
        <v>4.4519043333333341</v>
      </c>
      <c r="V56" s="26">
        <v>4.8081596666666666</v>
      </c>
      <c r="W56" s="26">
        <v>5.7799509999999996</v>
      </c>
      <c r="X56" s="26">
        <v>3.8959030000000001</v>
      </c>
      <c r="Y56" s="26">
        <v>3.5187910000000002</v>
      </c>
      <c r="Z56" s="26">
        <v>4.0802030000000009</v>
      </c>
      <c r="AA56" s="26">
        <v>5.3661821666666674</v>
      </c>
      <c r="AB56" s="26">
        <v>3.7857193333333332</v>
      </c>
      <c r="AC56" s="26">
        <v>3.3483941666666666</v>
      </c>
      <c r="AD56" s="26">
        <v>1.9667448333333335</v>
      </c>
      <c r="AE56" s="26">
        <v>3.3448128333333327</v>
      </c>
      <c r="AF56" s="26">
        <v>4.5544824999999998</v>
      </c>
      <c r="AG56" s="26">
        <v>138</v>
      </c>
      <c r="AH56" s="26">
        <v>2</v>
      </c>
      <c r="AJ56" t="s">
        <v>68</v>
      </c>
    </row>
    <row r="57" spans="1:36" x14ac:dyDescent="0.2">
      <c r="A57" t="s">
        <v>11</v>
      </c>
      <c r="B57" t="s">
        <v>113</v>
      </c>
      <c r="C57" t="s">
        <v>233</v>
      </c>
      <c r="D57">
        <v>2</v>
      </c>
      <c r="E57" s="21">
        <v>3</v>
      </c>
      <c r="F57" s="21" t="s">
        <v>6</v>
      </c>
      <c r="G57" s="21" t="s">
        <v>10</v>
      </c>
      <c r="H57" s="21" t="s">
        <v>10</v>
      </c>
      <c r="I57" s="26">
        <v>1.8511198</v>
      </c>
      <c r="J57" s="26">
        <v>2.6063676</v>
      </c>
      <c r="K57" s="26">
        <v>3.8121496000000001</v>
      </c>
      <c r="L57" s="26">
        <v>5.1248379999999996</v>
      </c>
      <c r="M57" s="26">
        <v>5.7138895999999999</v>
      </c>
      <c r="N57" s="26">
        <v>6.3173893999999997</v>
      </c>
      <c r="O57" s="26">
        <v>6.0944500000000001</v>
      </c>
      <c r="P57" s="26">
        <v>5.6287918000000001</v>
      </c>
      <c r="Q57" s="26">
        <v>4.5936154</v>
      </c>
      <c r="R57" s="26">
        <v>3.4509143999999998</v>
      </c>
      <c r="S57" s="26">
        <v>2.4160404</v>
      </c>
      <c r="T57" s="26">
        <v>1.8701365999999999</v>
      </c>
      <c r="U57" s="26">
        <v>4.9316233999999994</v>
      </c>
      <c r="V57" s="26">
        <v>4.7122506000000008</v>
      </c>
      <c r="W57" s="26">
        <v>5.7976603999999998</v>
      </c>
      <c r="X57" s="26">
        <v>4.3686594000000003</v>
      </c>
      <c r="Y57" s="26">
        <v>3.9327628000000003</v>
      </c>
      <c r="Z57" s="26">
        <v>3.6386267999999999</v>
      </c>
      <c r="AA57" s="26">
        <v>4.7513594000000001</v>
      </c>
      <c r="AB57" s="26">
        <v>3.4986519999999999</v>
      </c>
      <c r="AC57" s="26">
        <v>3.1605364000000002</v>
      </c>
      <c r="AD57" s="26">
        <v>2.4638427999999997</v>
      </c>
      <c r="AE57" s="26">
        <v>3.5145292000000006</v>
      </c>
      <c r="AF57" s="26">
        <v>4.6060227999999999</v>
      </c>
      <c r="AG57" s="26">
        <v>177</v>
      </c>
      <c r="AH57" s="26">
        <v>3</v>
      </c>
      <c r="AJ57" s="187" t="s">
        <v>69</v>
      </c>
    </row>
    <row r="58" spans="1:36" x14ac:dyDescent="0.2">
      <c r="A58" t="s">
        <v>11</v>
      </c>
      <c r="B58" t="s">
        <v>113</v>
      </c>
      <c r="C58" t="s">
        <v>234</v>
      </c>
      <c r="D58">
        <v>2</v>
      </c>
      <c r="E58" s="21">
        <v>3</v>
      </c>
      <c r="F58" s="21" t="s">
        <v>6</v>
      </c>
      <c r="G58" s="21" t="s">
        <v>114</v>
      </c>
      <c r="H58" s="21" t="s">
        <v>10</v>
      </c>
      <c r="I58" s="26">
        <v>2.024393857142857</v>
      </c>
      <c r="J58" s="26">
        <v>2.7883168571428567</v>
      </c>
      <c r="K58" s="26">
        <v>3.977744428571429</v>
      </c>
      <c r="L58" s="26">
        <v>5.3401117142857135</v>
      </c>
      <c r="M58" s="26">
        <v>6.0608568571428583</v>
      </c>
      <c r="N58" s="26">
        <v>6.6948734285714284</v>
      </c>
      <c r="O58" s="26">
        <v>6.3699880000000002</v>
      </c>
      <c r="P58" s="26">
        <v>5.8841294285714278</v>
      </c>
      <c r="Q58" s="26">
        <v>4.9414884285714296</v>
      </c>
      <c r="R58" s="26">
        <v>3.7246922857142861</v>
      </c>
      <c r="S58" s="26">
        <v>2.5592224285714287</v>
      </c>
      <c r="T58" s="26">
        <v>1.9930534285714288</v>
      </c>
      <c r="U58" s="26">
        <v>3.9686340000000002</v>
      </c>
      <c r="V58" s="26">
        <v>4.3984334285714288</v>
      </c>
      <c r="W58" s="26">
        <v>4.9557754285714291</v>
      </c>
      <c r="X58" s="26">
        <v>3.7187329999999998</v>
      </c>
      <c r="Y58" s="26">
        <v>3.342374</v>
      </c>
      <c r="Z58" s="26">
        <v>3.6012342857142863</v>
      </c>
      <c r="AA58" s="26">
        <v>4.8328410000000002</v>
      </c>
      <c r="AB58" s="26">
        <v>3.3494762857142861</v>
      </c>
      <c r="AC58" s="26">
        <v>3.0061118571428573</v>
      </c>
      <c r="AD58" s="26">
        <v>1.5740371428571429</v>
      </c>
      <c r="AE58" s="26">
        <v>2.6726467142857144</v>
      </c>
      <c r="AF58" s="26">
        <v>4.4866761428571431</v>
      </c>
      <c r="AG58" s="26">
        <v>153</v>
      </c>
      <c r="AH58" s="26">
        <v>3</v>
      </c>
      <c r="AJ58" s="187" t="s">
        <v>2721</v>
      </c>
    </row>
    <row r="59" spans="1:36" x14ac:dyDescent="0.2">
      <c r="A59" t="s">
        <v>11</v>
      </c>
      <c r="B59" t="s">
        <v>113</v>
      </c>
      <c r="C59" t="s">
        <v>235</v>
      </c>
      <c r="D59">
        <v>2</v>
      </c>
      <c r="E59" s="21">
        <v>3</v>
      </c>
      <c r="F59" s="21" t="s">
        <v>6</v>
      </c>
      <c r="G59" s="21" t="s">
        <v>10</v>
      </c>
      <c r="H59" s="21" t="s">
        <v>10</v>
      </c>
      <c r="I59" s="26">
        <v>1.7464506999999998</v>
      </c>
      <c r="J59" s="26">
        <v>2.4794426000000001</v>
      </c>
      <c r="K59" s="26">
        <v>3.7669035000000002</v>
      </c>
      <c r="L59" s="26">
        <v>5.0229147000000003</v>
      </c>
      <c r="M59" s="26">
        <v>5.5926773000000001</v>
      </c>
      <c r="N59" s="26">
        <v>6.2058719999999994</v>
      </c>
      <c r="O59" s="26">
        <v>6.0819986000000004</v>
      </c>
      <c r="P59" s="26">
        <v>5.5939141999999995</v>
      </c>
      <c r="Q59" s="26">
        <v>4.5680177999999989</v>
      </c>
      <c r="R59" s="26">
        <v>3.3188372999999998</v>
      </c>
      <c r="S59" s="26">
        <v>2.3442948000000001</v>
      </c>
      <c r="T59" s="26">
        <v>1.8276166</v>
      </c>
      <c r="U59" s="26">
        <v>5.0401821999999994</v>
      </c>
      <c r="V59" s="26">
        <v>4.5779556999999995</v>
      </c>
      <c r="W59" s="26">
        <v>5.8534559000000002</v>
      </c>
      <c r="X59" s="26">
        <v>4.3731840000000002</v>
      </c>
      <c r="Y59" s="26">
        <v>4.1043514999999999</v>
      </c>
      <c r="Z59" s="26">
        <v>3.7118647999999994</v>
      </c>
      <c r="AA59" s="26">
        <v>4.4630293000000005</v>
      </c>
      <c r="AB59" s="26">
        <v>3.3942814999999995</v>
      </c>
      <c r="AC59" s="26">
        <v>3.5862129999999994</v>
      </c>
      <c r="AD59" s="26">
        <v>2.5493126999999998</v>
      </c>
      <c r="AE59" s="26">
        <v>3.8749124999999998</v>
      </c>
      <c r="AF59" s="26">
        <v>4.5712223000000005</v>
      </c>
      <c r="AG59" s="26">
        <v>172</v>
      </c>
      <c r="AH59" s="26">
        <v>3</v>
      </c>
      <c r="AJ59" s="187"/>
    </row>
    <row r="60" spans="1:36" x14ac:dyDescent="0.2">
      <c r="A60" t="s">
        <v>11</v>
      </c>
      <c r="B60" t="s">
        <v>113</v>
      </c>
      <c r="C60" t="s">
        <v>236</v>
      </c>
      <c r="D60">
        <v>2</v>
      </c>
      <c r="E60" s="21">
        <v>3</v>
      </c>
      <c r="F60" s="21" t="s">
        <v>6</v>
      </c>
      <c r="G60" s="21" t="s">
        <v>10</v>
      </c>
      <c r="H60" s="21" t="s">
        <v>10</v>
      </c>
      <c r="I60" s="26">
        <v>1.7996043333333331</v>
      </c>
      <c r="J60" s="26">
        <v>2.5683524000000002</v>
      </c>
      <c r="K60" s="26">
        <v>3.8204336666666672</v>
      </c>
      <c r="L60" s="26">
        <v>5.0241190666666657</v>
      </c>
      <c r="M60" s="26">
        <v>5.6514895333333328</v>
      </c>
      <c r="N60" s="26">
        <v>6.2468497333333319</v>
      </c>
      <c r="O60" s="26">
        <v>6.0900702666666673</v>
      </c>
      <c r="P60" s="26">
        <v>5.6765686000000004</v>
      </c>
      <c r="Q60" s="26">
        <v>4.6782211333333326</v>
      </c>
      <c r="R60" s="26">
        <v>3.3943617333333331</v>
      </c>
      <c r="S60" s="26">
        <v>2.3926610666666668</v>
      </c>
      <c r="T60" s="26">
        <v>1.8745116000000002</v>
      </c>
      <c r="U60" s="26">
        <v>4.9331200666666684</v>
      </c>
      <c r="V60" s="26">
        <v>4.4884244666666673</v>
      </c>
      <c r="W60" s="26">
        <v>5.8143247333333337</v>
      </c>
      <c r="X60" s="26">
        <v>4.5117086666666664</v>
      </c>
      <c r="Y60" s="26">
        <v>3.9405286000000004</v>
      </c>
      <c r="Z60" s="26">
        <v>3.4889604000000012</v>
      </c>
      <c r="AA60" s="26">
        <v>4.6735954</v>
      </c>
      <c r="AB60" s="26">
        <v>3.4265520666666669</v>
      </c>
      <c r="AC60" s="26">
        <v>3.4364667999999998</v>
      </c>
      <c r="AD60" s="26">
        <v>2.5571730666666665</v>
      </c>
      <c r="AE60" s="26">
        <v>3.7401398666666665</v>
      </c>
      <c r="AF60" s="26">
        <v>4.5989142666666671</v>
      </c>
      <c r="AG60" s="26">
        <v>150</v>
      </c>
      <c r="AH60" s="26">
        <v>2</v>
      </c>
    </row>
    <row r="61" spans="1:36" x14ac:dyDescent="0.2">
      <c r="A61" t="s">
        <v>11</v>
      </c>
      <c r="B61" t="s">
        <v>113</v>
      </c>
      <c r="C61" t="s">
        <v>237</v>
      </c>
      <c r="D61">
        <v>2</v>
      </c>
      <c r="E61" s="21">
        <v>3</v>
      </c>
      <c r="F61" s="21" t="s">
        <v>6</v>
      </c>
      <c r="G61" s="21" t="s">
        <v>10</v>
      </c>
      <c r="H61" s="21" t="s">
        <v>10</v>
      </c>
      <c r="I61" s="26">
        <v>1.8279098333333332</v>
      </c>
      <c r="J61" s="26">
        <v>2.5337913333333337</v>
      </c>
      <c r="K61" s="26">
        <v>3.7699848333333335</v>
      </c>
      <c r="L61" s="26">
        <v>4.9402211666666664</v>
      </c>
      <c r="M61" s="26">
        <v>5.6241708333333333</v>
      </c>
      <c r="N61" s="26">
        <v>6.3067310000000001</v>
      </c>
      <c r="O61" s="26">
        <v>6.0846698333333329</v>
      </c>
      <c r="P61" s="26">
        <v>5.6702121666666665</v>
      </c>
      <c r="Q61" s="26">
        <v>4.7379863333333327</v>
      </c>
      <c r="R61" s="26">
        <v>3.4580036666666665</v>
      </c>
      <c r="S61" s="26">
        <v>2.4138963333333336</v>
      </c>
      <c r="T61" s="26">
        <v>1.8565065000000001</v>
      </c>
      <c r="U61" s="26">
        <v>4.8234923333333333</v>
      </c>
      <c r="V61" s="26">
        <v>4.6579950000000006</v>
      </c>
      <c r="W61" s="26">
        <v>5.8456790000000005</v>
      </c>
      <c r="X61" s="26">
        <v>4.6437261666666663</v>
      </c>
      <c r="Y61" s="26">
        <v>3.6657396666666671</v>
      </c>
      <c r="Z61" s="26">
        <v>3.2038315000000002</v>
      </c>
      <c r="AA61" s="26">
        <v>4.6507466666666675</v>
      </c>
      <c r="AB61" s="26">
        <v>3.3676525000000002</v>
      </c>
      <c r="AC61" s="26">
        <v>3.1843138333333338</v>
      </c>
      <c r="AD61" s="26">
        <v>2.4233316666666664</v>
      </c>
      <c r="AE61" s="26">
        <v>3.6214968333333335</v>
      </c>
      <c r="AF61" s="26">
        <v>4.8381806666666654</v>
      </c>
      <c r="AG61" s="26">
        <v>169</v>
      </c>
      <c r="AH61" s="26">
        <v>3</v>
      </c>
    </row>
    <row r="62" spans="1:36" x14ac:dyDescent="0.2">
      <c r="A62" t="s">
        <v>11</v>
      </c>
      <c r="B62" t="s">
        <v>113</v>
      </c>
      <c r="C62" t="s">
        <v>238</v>
      </c>
      <c r="D62">
        <v>1</v>
      </c>
      <c r="E62" s="21">
        <v>3</v>
      </c>
      <c r="F62" s="21" t="s">
        <v>6</v>
      </c>
      <c r="G62" s="21" t="s">
        <v>10</v>
      </c>
      <c r="H62" s="21" t="s">
        <v>10</v>
      </c>
      <c r="I62" s="26">
        <v>1.8321959999999999</v>
      </c>
      <c r="J62" s="26">
        <v>2.5691482857142853</v>
      </c>
      <c r="K62" s="26">
        <v>3.8285864285714282</v>
      </c>
      <c r="L62" s="26">
        <v>5.068168</v>
      </c>
      <c r="M62" s="26">
        <v>5.6401398571428567</v>
      </c>
      <c r="N62" s="26">
        <v>6.2644545714285718</v>
      </c>
      <c r="O62" s="26">
        <v>6.0905262857142857</v>
      </c>
      <c r="P62" s="26">
        <v>5.6385745714285713</v>
      </c>
      <c r="Q62" s="26">
        <v>4.6471497142857148</v>
      </c>
      <c r="R62" s="26">
        <v>3.4068721428571425</v>
      </c>
      <c r="S62" s="26">
        <v>2.4025385714285714</v>
      </c>
      <c r="T62" s="26">
        <v>1.880412</v>
      </c>
      <c r="U62" s="26">
        <v>5.049321142857143</v>
      </c>
      <c r="V62" s="26">
        <v>4.6326231428571427</v>
      </c>
      <c r="W62" s="26">
        <v>5.9710388571428572</v>
      </c>
      <c r="X62" s="26">
        <v>4.4244697142857143</v>
      </c>
      <c r="Y62" s="26">
        <v>3.971688857142857</v>
      </c>
      <c r="Z62" s="26">
        <v>3.7394455714285715</v>
      </c>
      <c r="AA62" s="26">
        <v>4.5342180000000001</v>
      </c>
      <c r="AB62" s="26">
        <v>3.4628191428571427</v>
      </c>
      <c r="AC62" s="26">
        <v>3.4855007142857142</v>
      </c>
      <c r="AD62" s="26">
        <v>2.5501801428571431</v>
      </c>
      <c r="AE62" s="26">
        <v>3.7253701428571424</v>
      </c>
      <c r="AF62" s="26">
        <v>4.5766459999999993</v>
      </c>
      <c r="AG62" s="26">
        <v>182</v>
      </c>
      <c r="AH62" s="26">
        <v>3</v>
      </c>
    </row>
    <row r="63" spans="1:36" x14ac:dyDescent="0.2">
      <c r="A63" t="s">
        <v>11</v>
      </c>
      <c r="B63" t="s">
        <v>113</v>
      </c>
      <c r="C63" t="s">
        <v>239</v>
      </c>
      <c r="D63">
        <v>3</v>
      </c>
      <c r="E63" s="21">
        <v>3</v>
      </c>
      <c r="F63" s="21" t="s">
        <v>6</v>
      </c>
      <c r="G63" s="21" t="s">
        <v>10</v>
      </c>
      <c r="H63" s="21" t="s">
        <v>10</v>
      </c>
      <c r="I63" s="26">
        <v>1.9295827999999999</v>
      </c>
      <c r="J63" s="26">
        <v>2.6534793999999997</v>
      </c>
      <c r="K63" s="26">
        <v>3.8704085999999998</v>
      </c>
      <c r="L63" s="26">
        <v>5.1276488000000011</v>
      </c>
      <c r="M63" s="26">
        <v>5.7420733999999998</v>
      </c>
      <c r="N63" s="26">
        <v>6.3856019999999996</v>
      </c>
      <c r="O63" s="26">
        <v>6.1603132</v>
      </c>
      <c r="P63" s="26">
        <v>5.6512086000000004</v>
      </c>
      <c r="Q63" s="26">
        <v>4.7160437999999996</v>
      </c>
      <c r="R63" s="26">
        <v>3.5431569999999994</v>
      </c>
      <c r="S63" s="26">
        <v>2.4407481999999998</v>
      </c>
      <c r="T63" s="26">
        <v>1.9385826000000002</v>
      </c>
      <c r="U63" s="26">
        <v>4.7739484000000001</v>
      </c>
      <c r="V63" s="26">
        <v>4.7723697999999999</v>
      </c>
      <c r="W63" s="26">
        <v>5.8467780000000005</v>
      </c>
      <c r="X63" s="26">
        <v>4.2659161999999995</v>
      </c>
      <c r="Y63" s="26">
        <v>3.7310802000000001</v>
      </c>
      <c r="Z63" s="26">
        <v>3.6443035999999998</v>
      </c>
      <c r="AA63" s="26">
        <v>4.9162610000000004</v>
      </c>
      <c r="AB63" s="26">
        <v>3.4070668</v>
      </c>
      <c r="AC63" s="26">
        <v>3.3083579999999997</v>
      </c>
      <c r="AD63" s="26">
        <v>2.3295623999999999</v>
      </c>
      <c r="AE63" s="26">
        <v>3.4432313999999997</v>
      </c>
      <c r="AF63" s="26">
        <v>4.7442869999999999</v>
      </c>
      <c r="AG63" s="26">
        <v>156</v>
      </c>
      <c r="AH63" s="26">
        <v>3</v>
      </c>
    </row>
    <row r="64" spans="1:36" x14ac:dyDescent="0.2">
      <c r="A64" t="s">
        <v>11</v>
      </c>
      <c r="B64" t="s">
        <v>113</v>
      </c>
      <c r="C64" t="s">
        <v>240</v>
      </c>
      <c r="D64">
        <v>2</v>
      </c>
      <c r="E64" s="21">
        <v>3</v>
      </c>
      <c r="F64" s="21" t="s">
        <v>6</v>
      </c>
      <c r="G64" s="21" t="s">
        <v>10</v>
      </c>
      <c r="H64" s="21" t="s">
        <v>10</v>
      </c>
      <c r="I64" s="26">
        <v>1.7791007777777779</v>
      </c>
      <c r="J64" s="26">
        <v>2.5206640000000009</v>
      </c>
      <c r="K64" s="26">
        <v>3.7777830555555547</v>
      </c>
      <c r="L64" s="26">
        <v>4.9661576666666676</v>
      </c>
      <c r="M64" s="26">
        <v>5.6327051111111111</v>
      </c>
      <c r="N64" s="26">
        <v>6.3355642777777801</v>
      </c>
      <c r="O64" s="26">
        <v>6.1649723888888888</v>
      </c>
      <c r="P64" s="26">
        <v>5.7328603888888896</v>
      </c>
      <c r="Q64" s="26">
        <v>4.7556436666666677</v>
      </c>
      <c r="R64" s="26">
        <v>3.4564669444444447</v>
      </c>
      <c r="S64" s="26">
        <v>2.3861655555555554</v>
      </c>
      <c r="T64" s="26">
        <v>1.8503962777777774</v>
      </c>
      <c r="U64" s="26">
        <v>4.9507028333333345</v>
      </c>
      <c r="V64" s="26">
        <v>4.5641757222222212</v>
      </c>
      <c r="W64" s="26">
        <v>5.6678122777777773</v>
      </c>
      <c r="X64" s="26">
        <v>4.6628949444444441</v>
      </c>
      <c r="Y64" s="26">
        <v>3.8366616111111114</v>
      </c>
      <c r="Z64" s="26">
        <v>3.4504413333333335</v>
      </c>
      <c r="AA64" s="26">
        <v>4.5772385</v>
      </c>
      <c r="AB64" s="26">
        <v>3.2376478888888887</v>
      </c>
      <c r="AC64" s="26">
        <v>2.9194968333333344</v>
      </c>
      <c r="AD64" s="26">
        <v>2.5980536666666669</v>
      </c>
      <c r="AE64" s="26">
        <v>3.752698444444444</v>
      </c>
      <c r="AF64" s="26">
        <v>4.6057164999999989</v>
      </c>
      <c r="AG64" s="26">
        <v>152</v>
      </c>
      <c r="AH64" s="26">
        <v>2</v>
      </c>
    </row>
    <row r="65" spans="1:34" x14ac:dyDescent="0.2">
      <c r="A65" t="s">
        <v>11</v>
      </c>
      <c r="B65" t="s">
        <v>113</v>
      </c>
      <c r="C65" t="s">
        <v>241</v>
      </c>
      <c r="D65">
        <v>2</v>
      </c>
      <c r="E65" s="21">
        <v>3</v>
      </c>
      <c r="F65" s="21" t="s">
        <v>6</v>
      </c>
      <c r="G65" s="21" t="s">
        <v>10</v>
      </c>
      <c r="H65" s="21" t="s">
        <v>10</v>
      </c>
      <c r="I65" s="26">
        <v>1.7208446153846153</v>
      </c>
      <c r="J65" s="26">
        <v>2.4191242307692309</v>
      </c>
      <c r="K65" s="26">
        <v>3.6976633076923076</v>
      </c>
      <c r="L65" s="26">
        <v>4.960123461538462</v>
      </c>
      <c r="M65" s="26">
        <v>5.6199951538461539</v>
      </c>
      <c r="N65" s="26">
        <v>6.3034406153846154</v>
      </c>
      <c r="O65" s="26">
        <v>6.1647363076923076</v>
      </c>
      <c r="P65" s="26">
        <v>5.6958482307692302</v>
      </c>
      <c r="Q65" s="26">
        <v>4.6253390000000003</v>
      </c>
      <c r="R65" s="26">
        <v>3.3897408461538459</v>
      </c>
      <c r="S65" s="26">
        <v>2.3318928461538464</v>
      </c>
      <c r="T65" s="26">
        <v>1.780945</v>
      </c>
      <c r="U65" s="26">
        <v>4.9005783076923075</v>
      </c>
      <c r="V65" s="26">
        <v>4.5642199999999997</v>
      </c>
      <c r="W65" s="26">
        <v>5.5964609230769238</v>
      </c>
      <c r="X65" s="26">
        <v>4.5153169999999996</v>
      </c>
      <c r="Y65" s="26">
        <v>4.1667183076923076</v>
      </c>
      <c r="Z65" s="26">
        <v>3.4849313846153853</v>
      </c>
      <c r="AA65" s="26">
        <v>4.4159595384615384</v>
      </c>
      <c r="AB65" s="26">
        <v>3.2079120000000003</v>
      </c>
      <c r="AC65" s="26">
        <v>3.3260972307692311</v>
      </c>
      <c r="AD65" s="26">
        <v>2.6310263076923075</v>
      </c>
      <c r="AE65" s="26">
        <v>3.8961250769230769</v>
      </c>
      <c r="AF65" s="26">
        <v>4.7564710769230762</v>
      </c>
      <c r="AG65" s="26">
        <v>181</v>
      </c>
      <c r="AH65" s="26">
        <v>3</v>
      </c>
    </row>
    <row r="66" spans="1:34" x14ac:dyDescent="0.2">
      <c r="A66" t="s">
        <v>11</v>
      </c>
      <c r="B66" t="s">
        <v>113</v>
      </c>
      <c r="C66" t="s">
        <v>242</v>
      </c>
      <c r="D66">
        <v>3</v>
      </c>
      <c r="E66" s="21">
        <v>3</v>
      </c>
      <c r="F66" s="21" t="s">
        <v>6</v>
      </c>
      <c r="G66" s="21" t="s">
        <v>114</v>
      </c>
      <c r="H66" s="21" t="s">
        <v>10</v>
      </c>
      <c r="I66" s="26">
        <v>2.090269818181818</v>
      </c>
      <c r="J66" s="26">
        <v>2.8312904545454547</v>
      </c>
      <c r="K66" s="26">
        <v>3.923486</v>
      </c>
      <c r="L66" s="26">
        <v>5.1181224545454533</v>
      </c>
      <c r="M66" s="26">
        <v>5.8036389090909095</v>
      </c>
      <c r="N66" s="26">
        <v>6.3310377272727267</v>
      </c>
      <c r="O66" s="26">
        <v>6.0015035454545451</v>
      </c>
      <c r="P66" s="26">
        <v>5.5915254545454554</v>
      </c>
      <c r="Q66" s="26">
        <v>4.8575777272727265</v>
      </c>
      <c r="R66" s="26">
        <v>3.7919906363636358</v>
      </c>
      <c r="S66" s="26">
        <v>2.6342599090909093</v>
      </c>
      <c r="T66" s="26">
        <v>2.0910068181818184</v>
      </c>
      <c r="U66" s="26">
        <v>4.6603639090909077</v>
      </c>
      <c r="V66" s="26">
        <v>4.9018217272727265</v>
      </c>
      <c r="W66" s="26">
        <v>5.9682648181818188</v>
      </c>
      <c r="X66" s="26">
        <v>4.2352759090909098</v>
      </c>
      <c r="Y66" s="26">
        <v>4.1375869999999999</v>
      </c>
      <c r="Z66" s="26">
        <v>4.1544557272727269</v>
      </c>
      <c r="AA66" s="26">
        <v>5.9965443636363638</v>
      </c>
      <c r="AB66" s="26">
        <v>4.429905999999999</v>
      </c>
      <c r="AC66" s="26">
        <v>3.9301529090909084</v>
      </c>
      <c r="AD66" s="26">
        <v>2.2787741818181821</v>
      </c>
      <c r="AE66" s="26">
        <v>3.7072902727272723</v>
      </c>
      <c r="AF66" s="26">
        <v>5.1824330000000005</v>
      </c>
      <c r="AG66" s="26">
        <v>156</v>
      </c>
      <c r="AH66" s="26">
        <v>2</v>
      </c>
    </row>
    <row r="67" spans="1:34" x14ac:dyDescent="0.2">
      <c r="A67" t="s">
        <v>11</v>
      </c>
      <c r="B67" t="s">
        <v>113</v>
      </c>
      <c r="C67" t="s">
        <v>243</v>
      </c>
      <c r="D67">
        <v>3</v>
      </c>
      <c r="E67" s="21">
        <v>3</v>
      </c>
      <c r="F67" s="21" t="s">
        <v>6</v>
      </c>
      <c r="G67" s="21" t="s">
        <v>114</v>
      </c>
      <c r="H67" s="21" t="s">
        <v>10</v>
      </c>
      <c r="I67" s="26">
        <v>1.9993938750000002</v>
      </c>
      <c r="J67" s="26">
        <v>2.7368707499999996</v>
      </c>
      <c r="K67" s="26">
        <v>3.9007467500000002</v>
      </c>
      <c r="L67" s="26">
        <v>5.0718426250000004</v>
      </c>
      <c r="M67" s="26">
        <v>5.7471521249999995</v>
      </c>
      <c r="N67" s="26">
        <v>6.3229804999999999</v>
      </c>
      <c r="O67" s="26">
        <v>6.0645767500000005</v>
      </c>
      <c r="P67" s="26">
        <v>5.6371107499999997</v>
      </c>
      <c r="Q67" s="26">
        <v>4.8581484999999995</v>
      </c>
      <c r="R67" s="26">
        <v>3.6964572499999999</v>
      </c>
      <c r="S67" s="26">
        <v>2.5484779999999998</v>
      </c>
      <c r="T67" s="26">
        <v>2.0116702499999999</v>
      </c>
      <c r="U67" s="26">
        <v>4.8379110000000001</v>
      </c>
      <c r="V67" s="26">
        <v>4.8833188749999996</v>
      </c>
      <c r="W67" s="26">
        <v>6.1147628750000003</v>
      </c>
      <c r="X67" s="26">
        <v>4.1451643749999993</v>
      </c>
      <c r="Y67" s="26">
        <v>3.8354206249999998</v>
      </c>
      <c r="Z67" s="26">
        <v>3.7570843749999998</v>
      </c>
      <c r="AA67" s="26">
        <v>5.204901125000001</v>
      </c>
      <c r="AB67" s="26">
        <v>3.6636325000000003</v>
      </c>
      <c r="AC67" s="26">
        <v>3.3221311249999999</v>
      </c>
      <c r="AD67" s="26">
        <v>2.1932375</v>
      </c>
      <c r="AE67" s="26">
        <v>3.6863572500000004</v>
      </c>
      <c r="AF67" s="26">
        <v>4.919232749999999</v>
      </c>
      <c r="AG67" s="26">
        <v>140</v>
      </c>
      <c r="AH67" s="26">
        <v>2</v>
      </c>
    </row>
    <row r="68" spans="1:34" x14ac:dyDescent="0.2">
      <c r="A68" t="s">
        <v>11</v>
      </c>
      <c r="B68" t="s">
        <v>113</v>
      </c>
      <c r="C68" t="s">
        <v>244</v>
      </c>
      <c r="D68">
        <v>2</v>
      </c>
      <c r="E68" s="21">
        <v>3</v>
      </c>
      <c r="F68" s="21" t="s">
        <v>6</v>
      </c>
      <c r="G68" s="21" t="s">
        <v>10</v>
      </c>
      <c r="H68" s="21" t="s">
        <v>10</v>
      </c>
      <c r="I68" s="26">
        <v>1.6633536666666666</v>
      </c>
      <c r="J68" s="26">
        <v>2.3359066666666664</v>
      </c>
      <c r="K68" s="26">
        <v>3.5993953333333333</v>
      </c>
      <c r="L68" s="26">
        <v>4.9327743333333336</v>
      </c>
      <c r="M68" s="26">
        <v>5.5769464999999991</v>
      </c>
      <c r="N68" s="26">
        <v>6.2994261666666658</v>
      </c>
      <c r="O68" s="26">
        <v>6.135530833333334</v>
      </c>
      <c r="P68" s="26">
        <v>5.6672019999999996</v>
      </c>
      <c r="Q68" s="26">
        <v>4.5417458333333336</v>
      </c>
      <c r="R68" s="26">
        <v>3.3273841666666666</v>
      </c>
      <c r="S68" s="26">
        <v>2.2716563333333335</v>
      </c>
      <c r="T68" s="26">
        <v>1.7104031666666666</v>
      </c>
      <c r="U68" s="26">
        <v>4.9455233333333339</v>
      </c>
      <c r="V68" s="26">
        <v>4.7113164999999997</v>
      </c>
      <c r="W68" s="26">
        <v>5.7207963333333334</v>
      </c>
      <c r="X68" s="26">
        <v>4.5824024999999997</v>
      </c>
      <c r="Y68" s="26">
        <v>4.4004271666666668</v>
      </c>
      <c r="Z68" s="26">
        <v>3.6159770000000004</v>
      </c>
      <c r="AA68" s="26">
        <v>4.335774166666666</v>
      </c>
      <c r="AB68" s="26">
        <v>3.1963561666666664</v>
      </c>
      <c r="AC68" s="26">
        <v>3.5037968333333338</v>
      </c>
      <c r="AD68" s="26">
        <v>2.7432339999999997</v>
      </c>
      <c r="AE68" s="26">
        <v>4.0349790000000008</v>
      </c>
      <c r="AF68" s="26">
        <v>5.0037089999999997</v>
      </c>
      <c r="AG68" s="26">
        <v>181</v>
      </c>
      <c r="AH68" s="26">
        <v>3</v>
      </c>
    </row>
    <row r="69" spans="1:34" x14ac:dyDescent="0.2">
      <c r="A69" t="s">
        <v>8</v>
      </c>
      <c r="B69" t="s">
        <v>9</v>
      </c>
      <c r="C69" t="s">
        <v>245</v>
      </c>
      <c r="D69">
        <v>3</v>
      </c>
      <c r="E69" s="21">
        <v>7</v>
      </c>
      <c r="F69" s="21" t="s">
        <v>10</v>
      </c>
      <c r="G69" s="21" t="s">
        <v>10</v>
      </c>
      <c r="H69" s="21" t="s">
        <v>10</v>
      </c>
      <c r="I69" s="26">
        <v>0.5383389999999999</v>
      </c>
      <c r="J69" s="26">
        <v>0.67459120000000006</v>
      </c>
      <c r="K69" s="26">
        <v>1.0078935999999998</v>
      </c>
      <c r="L69" s="26">
        <v>1.4343967999999998</v>
      </c>
      <c r="M69" s="26">
        <v>2.0158899999999997</v>
      </c>
      <c r="N69" s="26">
        <v>2.3460587999999998</v>
      </c>
      <c r="O69" s="26">
        <v>2.3568965999999998</v>
      </c>
      <c r="P69" s="26">
        <v>1.9614172000000001</v>
      </c>
      <c r="Q69" s="26">
        <v>1.5717592</v>
      </c>
      <c r="R69" s="26">
        <v>1.0473510000000001</v>
      </c>
      <c r="S69" s="26">
        <v>0.65596480000000001</v>
      </c>
      <c r="T69" s="26">
        <v>0.47892479999999998</v>
      </c>
      <c r="U69" s="26">
        <v>2.570344</v>
      </c>
      <c r="V69" s="26">
        <v>2.0247306000000003</v>
      </c>
      <c r="W69" s="26">
        <v>1.9546936000000001</v>
      </c>
      <c r="X69" s="26">
        <v>1.6759672000000001</v>
      </c>
      <c r="Y69" s="26">
        <v>2.0069448000000003</v>
      </c>
      <c r="Z69" s="26">
        <v>1.8403164000000001</v>
      </c>
      <c r="AA69" s="26">
        <v>2.3057404000000004</v>
      </c>
      <c r="AB69" s="26">
        <v>3.0083089999999997</v>
      </c>
      <c r="AC69" s="26">
        <v>3.7839134000000003</v>
      </c>
      <c r="AD69" s="26">
        <v>3.7496753999999997</v>
      </c>
      <c r="AE69" s="26">
        <v>3.5858928000000008</v>
      </c>
      <c r="AF69" s="26">
        <v>3.1396628000000004</v>
      </c>
      <c r="AG69" s="26">
        <v>254</v>
      </c>
      <c r="AH69" s="26">
        <v>5</v>
      </c>
    </row>
    <row r="70" spans="1:34" x14ac:dyDescent="0.2">
      <c r="A70" t="s">
        <v>8</v>
      </c>
      <c r="B70" t="s">
        <v>9</v>
      </c>
      <c r="C70" t="s">
        <v>246</v>
      </c>
      <c r="D70">
        <v>3</v>
      </c>
      <c r="E70" s="21">
        <v>7</v>
      </c>
      <c r="F70" s="21" t="s">
        <v>10</v>
      </c>
      <c r="G70" s="21" t="s">
        <v>10</v>
      </c>
      <c r="H70" s="21" t="s">
        <v>10</v>
      </c>
      <c r="I70" s="26">
        <v>0.54090857142857141</v>
      </c>
      <c r="J70" s="26">
        <v>0.69844400000000006</v>
      </c>
      <c r="K70" s="26">
        <v>1.0069079999999999</v>
      </c>
      <c r="L70" s="26">
        <v>1.3925184285714285</v>
      </c>
      <c r="M70" s="26">
        <v>1.8254250000000003</v>
      </c>
      <c r="N70" s="26">
        <v>2.1502312857142862</v>
      </c>
      <c r="O70" s="26">
        <v>2.1592937142857145</v>
      </c>
      <c r="P70" s="26">
        <v>1.9280105714285714</v>
      </c>
      <c r="Q70" s="26">
        <v>1.5183895714285713</v>
      </c>
      <c r="R70" s="26">
        <v>1.0399670000000001</v>
      </c>
      <c r="S70" s="26">
        <v>0.6558924285714286</v>
      </c>
      <c r="T70" s="26">
        <v>0.4949864285714286</v>
      </c>
      <c r="U70" s="26">
        <v>3.1302160000000003</v>
      </c>
      <c r="V70" s="26">
        <v>2.4037797142857142</v>
      </c>
      <c r="W70" s="26">
        <v>2.6568474285714281</v>
      </c>
      <c r="X70" s="26">
        <v>2.2140397142857142</v>
      </c>
      <c r="Y70" s="26">
        <v>2.0639154285714287</v>
      </c>
      <c r="Z70" s="26">
        <v>1.8099847142857146</v>
      </c>
      <c r="AA70" s="26">
        <v>2.2459485714285714</v>
      </c>
      <c r="AB70" s="26">
        <v>3.2712155714285713</v>
      </c>
      <c r="AC70" s="26">
        <v>3.7382887142857144</v>
      </c>
      <c r="AD70" s="26">
        <v>4.0890824285714293</v>
      </c>
      <c r="AE70" s="26">
        <v>4.5276718571428578</v>
      </c>
      <c r="AF70" s="26">
        <v>3.9127627142857144</v>
      </c>
      <c r="AG70" s="26">
        <v>263</v>
      </c>
      <c r="AH70" s="26">
        <v>5</v>
      </c>
    </row>
    <row r="71" spans="1:34" x14ac:dyDescent="0.2">
      <c r="A71" t="s">
        <v>8</v>
      </c>
      <c r="B71" t="s">
        <v>9</v>
      </c>
      <c r="C71" t="s">
        <v>247</v>
      </c>
      <c r="D71">
        <v>2</v>
      </c>
      <c r="E71" s="21">
        <v>7</v>
      </c>
      <c r="F71" s="21" t="s">
        <v>10</v>
      </c>
      <c r="G71" s="21" t="s">
        <v>10</v>
      </c>
      <c r="H71" s="21" t="s">
        <v>10</v>
      </c>
      <c r="I71" s="26">
        <v>0.2563228125</v>
      </c>
      <c r="J71" s="26">
        <v>0.46977424999999995</v>
      </c>
      <c r="K71" s="26">
        <v>1.0008394374999998</v>
      </c>
      <c r="L71" s="26">
        <v>1.9846432500000002</v>
      </c>
      <c r="M71" s="26">
        <v>3.2878425625000007</v>
      </c>
      <c r="N71" s="26">
        <v>3.9175778750000001</v>
      </c>
      <c r="O71" s="26">
        <v>3.6793823125000005</v>
      </c>
      <c r="P71" s="26">
        <v>2.697292</v>
      </c>
      <c r="Q71" s="26">
        <v>1.5886480624999999</v>
      </c>
      <c r="R71" s="26">
        <v>0.71369331250000012</v>
      </c>
      <c r="S71" s="26">
        <v>0.29450537499999996</v>
      </c>
      <c r="T71" s="26">
        <v>0.22480268749999996</v>
      </c>
      <c r="U71" s="26">
        <v>1.3938715000000004</v>
      </c>
      <c r="V71" s="26">
        <v>1.2649308125000001</v>
      </c>
      <c r="W71" s="26">
        <v>0.98102949999999989</v>
      </c>
      <c r="X71" s="26">
        <v>0.77184706250000001</v>
      </c>
      <c r="Y71" s="26">
        <v>0.90670218750000009</v>
      </c>
      <c r="Z71" s="26">
        <v>1.2299534375000001</v>
      </c>
      <c r="AA71" s="26">
        <v>2.1274606874999997</v>
      </c>
      <c r="AB71" s="26">
        <v>2.5555998750000004</v>
      </c>
      <c r="AC71" s="26">
        <v>2.8864254999999996</v>
      </c>
      <c r="AD71" s="26">
        <v>2.3435016874999999</v>
      </c>
      <c r="AE71" s="26">
        <v>1.4855788750000001</v>
      </c>
      <c r="AF71" s="26">
        <v>1.7063637500000002</v>
      </c>
      <c r="AG71" s="26">
        <v>252</v>
      </c>
      <c r="AH71" s="26">
        <v>4</v>
      </c>
    </row>
    <row r="72" spans="1:34" x14ac:dyDescent="0.2">
      <c r="A72" t="s">
        <v>8</v>
      </c>
      <c r="B72" t="s">
        <v>9</v>
      </c>
      <c r="C72" t="s">
        <v>248</v>
      </c>
      <c r="D72">
        <v>3</v>
      </c>
      <c r="E72" s="21">
        <v>8</v>
      </c>
      <c r="F72" s="21" t="s">
        <v>10</v>
      </c>
      <c r="G72" s="21" t="s">
        <v>10</v>
      </c>
      <c r="H72" s="21" t="s">
        <v>10</v>
      </c>
      <c r="I72" s="26">
        <v>0.30730419047619051</v>
      </c>
      <c r="J72" s="26">
        <v>0.42397285714285715</v>
      </c>
      <c r="K72" s="26">
        <v>0.6782406666666666</v>
      </c>
      <c r="L72" s="26">
        <v>1.2607845238095237</v>
      </c>
      <c r="M72" s="26">
        <v>2.5168163333333333</v>
      </c>
      <c r="N72" s="26">
        <v>3.329548</v>
      </c>
      <c r="O72" s="26">
        <v>3.1908464285714282</v>
      </c>
      <c r="P72" s="26">
        <v>2.2875554285714288</v>
      </c>
      <c r="Q72" s="26">
        <v>1.5677610476190476</v>
      </c>
      <c r="R72" s="26">
        <v>0.68398209523809528</v>
      </c>
      <c r="S72" s="26">
        <v>0.35769214285714285</v>
      </c>
      <c r="T72" s="26">
        <v>0.28311166666666671</v>
      </c>
      <c r="U72" s="26">
        <v>0.72320961904761905</v>
      </c>
      <c r="V72" s="26">
        <v>0.60079847619047611</v>
      </c>
      <c r="W72" s="26">
        <v>0.65870547619047615</v>
      </c>
      <c r="X72" s="26">
        <v>0.67914585714285702</v>
      </c>
      <c r="Y72" s="26">
        <v>0.8441965238095237</v>
      </c>
      <c r="Z72" s="26">
        <v>1.3509809523809526</v>
      </c>
      <c r="AA72" s="26">
        <v>2.0248526666666669</v>
      </c>
      <c r="AB72" s="26">
        <v>2.9999233333333337</v>
      </c>
      <c r="AC72" s="26">
        <v>2.2497545238095231</v>
      </c>
      <c r="AD72" s="26">
        <v>1.5352950000000003</v>
      </c>
      <c r="AE72" s="26">
        <v>1.1693762857142858</v>
      </c>
      <c r="AF72" s="26">
        <v>0.97002038095238086</v>
      </c>
      <c r="AG72" s="26">
        <v>255</v>
      </c>
      <c r="AH72" s="26">
        <v>5</v>
      </c>
    </row>
    <row r="73" spans="1:34" x14ac:dyDescent="0.2">
      <c r="A73" t="s">
        <v>8</v>
      </c>
      <c r="B73" t="s">
        <v>9</v>
      </c>
      <c r="C73" t="s">
        <v>249</v>
      </c>
      <c r="D73">
        <v>3</v>
      </c>
      <c r="E73" s="21">
        <v>7</v>
      </c>
      <c r="F73" s="21" t="s">
        <v>10</v>
      </c>
      <c r="G73" s="21" t="s">
        <v>10</v>
      </c>
      <c r="H73" s="21" t="s">
        <v>10</v>
      </c>
      <c r="I73" s="26">
        <v>0.37965066666666664</v>
      </c>
      <c r="J73" s="26">
        <v>0.56304566666666667</v>
      </c>
      <c r="K73" s="26">
        <v>0.99032933333333339</v>
      </c>
      <c r="L73" s="26">
        <v>1.7292526666666665</v>
      </c>
      <c r="M73" s="26">
        <v>2.9260793333333335</v>
      </c>
      <c r="N73" s="26">
        <v>3.4649129999999997</v>
      </c>
      <c r="O73" s="26">
        <v>3.3803653333333337</v>
      </c>
      <c r="P73" s="26">
        <v>2.6712536666666664</v>
      </c>
      <c r="Q73" s="26">
        <v>1.8260316666666665</v>
      </c>
      <c r="R73" s="26">
        <v>0.86319699999999999</v>
      </c>
      <c r="S73" s="26">
        <v>0.40613133333333334</v>
      </c>
      <c r="T73" s="26">
        <v>0.35325633333333334</v>
      </c>
      <c r="U73" s="26">
        <v>1.036427</v>
      </c>
      <c r="V73" s="26">
        <v>0.76481066666666686</v>
      </c>
      <c r="W73" s="26">
        <v>0.97708033333333333</v>
      </c>
      <c r="X73" s="26">
        <v>1.0335570000000001</v>
      </c>
      <c r="Y73" s="26">
        <v>1.2632399999999999</v>
      </c>
      <c r="Z73" s="26">
        <v>1.4946306666666667</v>
      </c>
      <c r="AA73" s="26">
        <v>2.1724096666666664</v>
      </c>
      <c r="AB73" s="26">
        <v>2.9799093333333331</v>
      </c>
      <c r="AC73" s="26">
        <v>2.6592463333333334</v>
      </c>
      <c r="AD73" s="26">
        <v>2.0431626666666669</v>
      </c>
      <c r="AE73" s="26">
        <v>1.4340460000000002</v>
      </c>
      <c r="AF73" s="26">
        <v>1.2895543333333335</v>
      </c>
      <c r="AG73" s="26">
        <v>287</v>
      </c>
      <c r="AH73" s="26">
        <v>5</v>
      </c>
    </row>
    <row r="74" spans="1:34" x14ac:dyDescent="0.2">
      <c r="A74" t="s">
        <v>8</v>
      </c>
      <c r="B74" t="s">
        <v>9</v>
      </c>
      <c r="C74" t="s">
        <v>250</v>
      </c>
      <c r="D74">
        <v>3</v>
      </c>
      <c r="E74" s="21">
        <v>7</v>
      </c>
      <c r="F74" s="21" t="s">
        <v>10</v>
      </c>
      <c r="G74" s="21" t="s">
        <v>10</v>
      </c>
      <c r="H74" s="21" t="s">
        <v>10</v>
      </c>
      <c r="I74" s="26">
        <v>0.11058780000000001</v>
      </c>
      <c r="J74" s="26">
        <v>0.23860899999999999</v>
      </c>
      <c r="K74" s="26">
        <v>0.68024479999999998</v>
      </c>
      <c r="L74" s="26">
        <v>1.6526737999999999</v>
      </c>
      <c r="M74" s="26">
        <v>3.3221964000000002</v>
      </c>
      <c r="N74" s="26">
        <v>4.209826399999999</v>
      </c>
      <c r="O74" s="26">
        <v>3.8007849999999999</v>
      </c>
      <c r="P74" s="26">
        <v>2.5104645999999997</v>
      </c>
      <c r="Q74" s="26">
        <v>1.3956348000000001</v>
      </c>
      <c r="R74" s="26">
        <v>0.43327179999999998</v>
      </c>
      <c r="S74" s="26">
        <v>0.13779020000000003</v>
      </c>
      <c r="T74" s="26">
        <v>0.10632459999999999</v>
      </c>
      <c r="U74" s="26">
        <v>0.61531279999999999</v>
      </c>
      <c r="V74" s="26">
        <v>0.55720760000000003</v>
      </c>
      <c r="W74" s="26">
        <v>0.41784940000000004</v>
      </c>
      <c r="X74" s="26">
        <v>0.30547019999999997</v>
      </c>
      <c r="Y74" s="26">
        <v>0.55786519999999995</v>
      </c>
      <c r="Z74" s="26">
        <v>1.7240227999999997</v>
      </c>
      <c r="AA74" s="26">
        <v>2.4317986</v>
      </c>
      <c r="AB74" s="26">
        <v>2.2282063999999999</v>
      </c>
      <c r="AC74" s="26">
        <v>1.3013425999999999</v>
      </c>
      <c r="AD74" s="26">
        <v>0.71441540000000003</v>
      </c>
      <c r="AE74" s="26">
        <v>0.64293480000000003</v>
      </c>
      <c r="AF74" s="26">
        <v>0.63871520000000004</v>
      </c>
      <c r="AG74" s="26">
        <v>315</v>
      </c>
      <c r="AH74" s="26">
        <v>0</v>
      </c>
    </row>
    <row r="75" spans="1:34" x14ac:dyDescent="0.2">
      <c r="A75" t="s">
        <v>8</v>
      </c>
      <c r="B75" t="s">
        <v>9</v>
      </c>
      <c r="C75" t="s">
        <v>251</v>
      </c>
      <c r="D75">
        <v>3</v>
      </c>
      <c r="E75" s="21">
        <v>8</v>
      </c>
      <c r="F75" s="21" t="s">
        <v>10</v>
      </c>
      <c r="G75" s="21" t="s">
        <v>10</v>
      </c>
      <c r="H75" s="21" t="s">
        <v>10</v>
      </c>
      <c r="I75" s="26">
        <v>0.34312666666666664</v>
      </c>
      <c r="J75" s="26">
        <v>0.50457866666666662</v>
      </c>
      <c r="K75" s="26">
        <v>0.86418133333333336</v>
      </c>
      <c r="L75" s="26">
        <v>1.5618423333333331</v>
      </c>
      <c r="M75" s="26">
        <v>2.805698</v>
      </c>
      <c r="N75" s="26">
        <v>3.4596593333333332</v>
      </c>
      <c r="O75" s="26">
        <v>3.3309098333333331</v>
      </c>
      <c r="P75" s="26">
        <v>2.5174203333333334</v>
      </c>
      <c r="Q75" s="26">
        <v>1.7332179999999999</v>
      </c>
      <c r="R75" s="26">
        <v>0.78229550000000003</v>
      </c>
      <c r="S75" s="26">
        <v>0.38142833333333331</v>
      </c>
      <c r="T75" s="26">
        <v>0.31054883333333333</v>
      </c>
      <c r="U75" s="26">
        <v>0.94053100000000001</v>
      </c>
      <c r="V75" s="26">
        <v>0.75938083333333328</v>
      </c>
      <c r="W75" s="26">
        <v>0.88690650000000015</v>
      </c>
      <c r="X75" s="26">
        <v>0.92560383333333351</v>
      </c>
      <c r="Y75" s="26">
        <v>1.1113171666666666</v>
      </c>
      <c r="Z75" s="26">
        <v>1.4819211666666667</v>
      </c>
      <c r="AA75" s="26">
        <v>2.1762908333333333</v>
      </c>
      <c r="AB75" s="26">
        <v>3.0553954999999995</v>
      </c>
      <c r="AC75" s="26">
        <v>2.5660893333333328</v>
      </c>
      <c r="AD75" s="26">
        <v>1.8213583333333334</v>
      </c>
      <c r="AE75" s="26">
        <v>1.3855980000000001</v>
      </c>
      <c r="AF75" s="26">
        <v>1.1710148333333332</v>
      </c>
      <c r="AG75" s="26">
        <v>255</v>
      </c>
      <c r="AH75" s="26">
        <v>5</v>
      </c>
    </row>
    <row r="76" spans="1:34" x14ac:dyDescent="0.2">
      <c r="A76" t="s">
        <v>8</v>
      </c>
      <c r="B76" t="s">
        <v>9</v>
      </c>
      <c r="C76" t="s">
        <v>252</v>
      </c>
      <c r="D76">
        <v>2</v>
      </c>
      <c r="E76" s="21">
        <v>8</v>
      </c>
      <c r="F76" s="21" t="s">
        <v>10</v>
      </c>
      <c r="G76" s="21" t="s">
        <v>10</v>
      </c>
      <c r="H76" s="21" t="s">
        <v>10</v>
      </c>
      <c r="I76" s="26">
        <v>0.10199499999999999</v>
      </c>
      <c r="J76" s="26">
        <v>0.21811271428571427</v>
      </c>
      <c r="K76" s="26">
        <v>0.68990814285714297</v>
      </c>
      <c r="L76" s="26">
        <v>1.8556594285714285</v>
      </c>
      <c r="M76" s="26">
        <v>3.8682912857142853</v>
      </c>
      <c r="N76" s="26">
        <v>4.8391788571428567</v>
      </c>
      <c r="O76" s="26">
        <v>4.3241834285714287</v>
      </c>
      <c r="P76" s="26">
        <v>2.8778635714285712</v>
      </c>
      <c r="Q76" s="26">
        <v>1.678866</v>
      </c>
      <c r="R76" s="26">
        <v>0.4921551428571429</v>
      </c>
      <c r="S76" s="26">
        <v>0.15108714285714284</v>
      </c>
      <c r="T76" s="26">
        <v>9.6714571428571428E-2</v>
      </c>
      <c r="U76" s="26">
        <v>0.52583857142857149</v>
      </c>
      <c r="V76" s="26">
        <v>0.44016728571428571</v>
      </c>
      <c r="W76" s="26">
        <v>0.33425042857142856</v>
      </c>
      <c r="X76" s="26">
        <v>0.23504099999999997</v>
      </c>
      <c r="Y76" s="26">
        <v>0.57528299999999999</v>
      </c>
      <c r="Z76" s="26">
        <v>1.5080200000000001</v>
      </c>
      <c r="AA76" s="26">
        <v>1.9962162857142858</v>
      </c>
      <c r="AB76" s="26">
        <v>1.8817319999999997</v>
      </c>
      <c r="AC76" s="26">
        <v>1.0307860000000002</v>
      </c>
      <c r="AD76" s="26">
        <v>0.63680114285714284</v>
      </c>
      <c r="AE76" s="26">
        <v>0.64703985714285717</v>
      </c>
      <c r="AF76" s="26">
        <v>0.56861771428571428</v>
      </c>
      <c r="AG76" s="26">
        <v>299</v>
      </c>
      <c r="AH76" s="26">
        <v>5</v>
      </c>
    </row>
    <row r="77" spans="1:34" x14ac:dyDescent="0.2">
      <c r="A77" t="s">
        <v>8</v>
      </c>
      <c r="B77" t="s">
        <v>9</v>
      </c>
      <c r="C77" t="s">
        <v>253</v>
      </c>
      <c r="D77">
        <v>3</v>
      </c>
      <c r="E77" s="21">
        <v>7</v>
      </c>
      <c r="F77" s="21" t="s">
        <v>10</v>
      </c>
      <c r="G77" s="21" t="s">
        <v>10</v>
      </c>
      <c r="H77" s="21" t="s">
        <v>10</v>
      </c>
      <c r="I77" s="26">
        <v>0.28327799999999997</v>
      </c>
      <c r="J77" s="26">
        <v>0.49090400000000001</v>
      </c>
      <c r="K77" s="26">
        <v>0.95024500000000001</v>
      </c>
      <c r="L77" s="26">
        <v>1.7821100000000001</v>
      </c>
      <c r="M77" s="26">
        <v>2.7997670000000001</v>
      </c>
      <c r="N77" s="26">
        <v>3.3639480000000002</v>
      </c>
      <c r="O77" s="26">
        <v>3.2616339999999999</v>
      </c>
      <c r="P77" s="26">
        <v>2.5277980000000002</v>
      </c>
      <c r="Q77" s="26">
        <v>1.4220170000000001</v>
      </c>
      <c r="R77" s="26">
        <v>0.75214400000000003</v>
      </c>
      <c r="S77" s="26">
        <v>0.37660199999999999</v>
      </c>
      <c r="T77" s="26">
        <v>0.32409399999999999</v>
      </c>
      <c r="U77" s="26">
        <v>3.273809</v>
      </c>
      <c r="V77" s="26">
        <v>3.0460720000000001</v>
      </c>
      <c r="W77" s="26">
        <v>2.4470749999999999</v>
      </c>
      <c r="X77" s="26">
        <v>1.8135680000000001</v>
      </c>
      <c r="Y77" s="26">
        <v>1.5746119999999999</v>
      </c>
      <c r="Z77" s="26">
        <v>1.6023890000000001</v>
      </c>
      <c r="AA77" s="26">
        <v>1.994335</v>
      </c>
      <c r="AB77" s="26">
        <v>2.6148229999999999</v>
      </c>
      <c r="AC77" s="26">
        <v>3.8872640000000001</v>
      </c>
      <c r="AD77" s="26">
        <v>5.6675420000000001</v>
      </c>
      <c r="AE77" s="26">
        <v>4.1510499999999997</v>
      </c>
      <c r="AF77" s="26">
        <v>4.1118629999999996</v>
      </c>
      <c r="AG77" s="26">
        <v>226</v>
      </c>
      <c r="AH77" s="26">
        <v>4</v>
      </c>
    </row>
    <row r="78" spans="1:34" x14ac:dyDescent="0.2">
      <c r="A78" t="s">
        <v>8</v>
      </c>
      <c r="B78" t="s">
        <v>9</v>
      </c>
      <c r="C78" t="s">
        <v>254</v>
      </c>
      <c r="D78">
        <v>3</v>
      </c>
      <c r="E78" s="21">
        <v>7</v>
      </c>
      <c r="F78" s="21" t="s">
        <v>10</v>
      </c>
      <c r="G78" s="21" t="s">
        <v>10</v>
      </c>
      <c r="H78" s="21" t="s">
        <v>10</v>
      </c>
      <c r="I78" s="26">
        <v>0.38861625</v>
      </c>
      <c r="J78" s="26">
        <v>0.62378124999999995</v>
      </c>
      <c r="K78" s="26">
        <v>1.0597907500000001</v>
      </c>
      <c r="L78" s="26">
        <v>1.8124685</v>
      </c>
      <c r="M78" s="26">
        <v>2.6756195000000003</v>
      </c>
      <c r="N78" s="26">
        <v>3.0948832500000001</v>
      </c>
      <c r="O78" s="26">
        <v>3.0143784999999998</v>
      </c>
      <c r="P78" s="26">
        <v>2.3797280000000001</v>
      </c>
      <c r="Q78" s="26">
        <v>1.38736975</v>
      </c>
      <c r="R78" s="26">
        <v>0.78224099999999996</v>
      </c>
      <c r="S78" s="26">
        <v>0.45881050000000001</v>
      </c>
      <c r="T78" s="26">
        <v>0.39463274999999998</v>
      </c>
      <c r="U78" s="26">
        <v>5.7297169999999999</v>
      </c>
      <c r="V78" s="26">
        <v>5.0705175000000002</v>
      </c>
      <c r="W78" s="26">
        <v>4.4681664999999997</v>
      </c>
      <c r="X78" s="26">
        <v>3.6327837499999998</v>
      </c>
      <c r="Y78" s="26">
        <v>3.537687</v>
      </c>
      <c r="Z78" s="26">
        <v>2.9557390000000003</v>
      </c>
      <c r="AA78" s="26">
        <v>3.6388452499999997</v>
      </c>
      <c r="AB78" s="26">
        <v>4.9404845000000002</v>
      </c>
      <c r="AC78" s="26">
        <v>7.7660315000000004</v>
      </c>
      <c r="AD78" s="26">
        <v>10.5242305</v>
      </c>
      <c r="AE78" s="26">
        <v>7.5500534999999998</v>
      </c>
      <c r="AF78" s="26">
        <v>7.2033485000000006</v>
      </c>
      <c r="AG78" s="26">
        <v>212</v>
      </c>
      <c r="AH78" s="26">
        <v>4</v>
      </c>
    </row>
    <row r="79" spans="1:34" x14ac:dyDescent="0.2">
      <c r="A79" t="s">
        <v>8</v>
      </c>
      <c r="B79" t="s">
        <v>9</v>
      </c>
      <c r="C79" t="s">
        <v>255</v>
      </c>
      <c r="D79">
        <v>3</v>
      </c>
      <c r="E79" s="21">
        <v>7</v>
      </c>
      <c r="F79" s="21" t="s">
        <v>10</v>
      </c>
      <c r="G79" s="21" t="s">
        <v>10</v>
      </c>
      <c r="H79" s="21" t="s">
        <v>10</v>
      </c>
      <c r="I79" s="26">
        <v>0.3075445</v>
      </c>
      <c r="J79" s="26">
        <v>0.51970349999999998</v>
      </c>
      <c r="K79" s="26">
        <v>0.98763599999999996</v>
      </c>
      <c r="L79" s="26">
        <v>1.7770380000000001</v>
      </c>
      <c r="M79" s="26">
        <v>2.6735480000000003</v>
      </c>
      <c r="N79" s="26">
        <v>3.1106425</v>
      </c>
      <c r="O79" s="26">
        <v>2.987215</v>
      </c>
      <c r="P79" s="26">
        <v>2.3377439999999998</v>
      </c>
      <c r="Q79" s="26">
        <v>1.3338485000000002</v>
      </c>
      <c r="R79" s="26">
        <v>0.73446400000000001</v>
      </c>
      <c r="S79" s="26">
        <v>0.38895999999999997</v>
      </c>
      <c r="T79" s="26">
        <v>0.33997149999999998</v>
      </c>
      <c r="U79" s="26">
        <v>5.1082289999999997</v>
      </c>
      <c r="V79" s="26">
        <v>4.2562759999999997</v>
      </c>
      <c r="W79" s="26">
        <v>4.0016425</v>
      </c>
      <c r="X79" s="26">
        <v>3.1503299999999999</v>
      </c>
      <c r="Y79" s="26">
        <v>3.3765200000000002</v>
      </c>
      <c r="Z79" s="26">
        <v>3.1962925000000002</v>
      </c>
      <c r="AA79" s="26">
        <v>3.9381554999999997</v>
      </c>
      <c r="AB79" s="26">
        <v>5.2042900000000003</v>
      </c>
      <c r="AC79" s="26">
        <v>7.1932489999999998</v>
      </c>
      <c r="AD79" s="26">
        <v>8.9011284999999987</v>
      </c>
      <c r="AE79" s="26">
        <v>5.9347630000000002</v>
      </c>
      <c r="AF79" s="26">
        <v>5.4783819999999999</v>
      </c>
      <c r="AG79" s="26">
        <v>205</v>
      </c>
      <c r="AH79" s="26">
        <v>4</v>
      </c>
    </row>
    <row r="80" spans="1:34" x14ac:dyDescent="0.2">
      <c r="A80" t="s">
        <v>8</v>
      </c>
      <c r="B80" t="s">
        <v>9</v>
      </c>
      <c r="C80" t="s">
        <v>256</v>
      </c>
      <c r="D80">
        <v>2</v>
      </c>
      <c r="E80" s="21">
        <v>7</v>
      </c>
      <c r="F80" s="21" t="s">
        <v>10</v>
      </c>
      <c r="G80" s="21" t="s">
        <v>10</v>
      </c>
      <c r="H80" s="21" t="s">
        <v>10</v>
      </c>
      <c r="I80" s="26">
        <v>0.26594991666666667</v>
      </c>
      <c r="J80" s="26">
        <v>0.47305241666666659</v>
      </c>
      <c r="K80" s="26">
        <v>0.9899380000000001</v>
      </c>
      <c r="L80" s="26">
        <v>1.8157127500000001</v>
      </c>
      <c r="M80" s="26">
        <v>2.8690575833333334</v>
      </c>
      <c r="N80" s="26">
        <v>3.4052156666666669</v>
      </c>
      <c r="O80" s="26">
        <v>3.2487357499999998</v>
      </c>
      <c r="P80" s="26">
        <v>2.47750125</v>
      </c>
      <c r="Q80" s="26">
        <v>1.5237966666666665</v>
      </c>
      <c r="R80" s="26">
        <v>0.74935516666666668</v>
      </c>
      <c r="S80" s="26">
        <v>0.34697883333333329</v>
      </c>
      <c r="T80" s="26">
        <v>0.26663441666666665</v>
      </c>
      <c r="U80" s="26">
        <v>1.9321084166666667</v>
      </c>
      <c r="V80" s="26">
        <v>1.8131112500000002</v>
      </c>
      <c r="W80" s="26">
        <v>1.4245401666666666</v>
      </c>
      <c r="X80" s="26">
        <v>1.2571350833333332</v>
      </c>
      <c r="Y80" s="26">
        <v>1.3212275</v>
      </c>
      <c r="Z80" s="26">
        <v>1.3275874999999999</v>
      </c>
      <c r="AA80" s="26">
        <v>1.8949433333333336</v>
      </c>
      <c r="AB80" s="26">
        <v>2.8516006666666667</v>
      </c>
      <c r="AC80" s="26">
        <v>3.813120833333334</v>
      </c>
      <c r="AD80" s="26">
        <v>3.4697220000000004</v>
      </c>
      <c r="AE80" s="26">
        <v>2.222985916666667</v>
      </c>
      <c r="AF80" s="26">
        <v>2.4489103333333331</v>
      </c>
      <c r="AG80" s="26">
        <v>319</v>
      </c>
      <c r="AH80" s="26">
        <v>0</v>
      </c>
    </row>
    <row r="81" spans="1:34" x14ac:dyDescent="0.2">
      <c r="A81" t="s">
        <v>8</v>
      </c>
      <c r="B81" t="s">
        <v>9</v>
      </c>
      <c r="C81" t="s">
        <v>257</v>
      </c>
      <c r="D81">
        <v>3</v>
      </c>
      <c r="E81" s="21">
        <v>7</v>
      </c>
      <c r="F81" s="21" t="s">
        <v>10</v>
      </c>
      <c r="G81" s="21" t="s">
        <v>10</v>
      </c>
      <c r="H81" s="21" t="s">
        <v>10</v>
      </c>
      <c r="I81" s="26">
        <v>0.6794055</v>
      </c>
      <c r="J81" s="26">
        <v>0.88573550000000001</v>
      </c>
      <c r="K81" s="26">
        <v>1.3396735</v>
      </c>
      <c r="L81" s="26">
        <v>2.0129454999999998</v>
      </c>
      <c r="M81" s="26">
        <v>2.7476289999999999</v>
      </c>
      <c r="N81" s="26">
        <v>3.1163030000000003</v>
      </c>
      <c r="O81" s="26">
        <v>3.0611709999999999</v>
      </c>
      <c r="P81" s="26">
        <v>2.5641569999999998</v>
      </c>
      <c r="Q81" s="26">
        <v>1.6781760000000001</v>
      </c>
      <c r="R81" s="26">
        <v>1.0354295</v>
      </c>
      <c r="S81" s="26">
        <v>0.73342249999999998</v>
      </c>
      <c r="T81" s="26">
        <v>0.635625</v>
      </c>
      <c r="U81" s="26">
        <v>10.078994999999999</v>
      </c>
      <c r="V81" s="26">
        <v>9.0961740000000013</v>
      </c>
      <c r="W81" s="26">
        <v>8.0997249999999994</v>
      </c>
      <c r="X81" s="26">
        <v>7.8754900000000001</v>
      </c>
      <c r="Y81" s="26">
        <v>6.4552845000000003</v>
      </c>
      <c r="Z81" s="26">
        <v>5.3444350000000007</v>
      </c>
      <c r="AA81" s="26">
        <v>5.2956409999999998</v>
      </c>
      <c r="AB81" s="26">
        <v>7.4188225000000001</v>
      </c>
      <c r="AC81" s="26">
        <v>10.635033499999999</v>
      </c>
      <c r="AD81" s="26">
        <v>17.479471500000002</v>
      </c>
      <c r="AE81" s="26">
        <v>12.784010500000001</v>
      </c>
      <c r="AF81" s="26">
        <v>12.2239605</v>
      </c>
      <c r="AG81" s="26">
        <v>220</v>
      </c>
      <c r="AH81" s="26">
        <v>4</v>
      </c>
    </row>
    <row r="82" spans="1:34" x14ac:dyDescent="0.2">
      <c r="A82" t="s">
        <v>8</v>
      </c>
      <c r="B82" t="s">
        <v>9</v>
      </c>
      <c r="C82" t="s">
        <v>258</v>
      </c>
      <c r="D82">
        <v>3</v>
      </c>
      <c r="E82" s="21">
        <v>7</v>
      </c>
      <c r="F82" s="21" t="s">
        <v>10</v>
      </c>
      <c r="G82" s="21" t="s">
        <v>10</v>
      </c>
      <c r="H82" s="21" t="s">
        <v>10</v>
      </c>
      <c r="I82" s="26">
        <v>0.53715400000000002</v>
      </c>
      <c r="J82" s="26">
        <v>0.75005100000000002</v>
      </c>
      <c r="K82" s="26">
        <v>1.2486090000000001</v>
      </c>
      <c r="L82" s="26">
        <v>1.9169039999999999</v>
      </c>
      <c r="M82" s="26">
        <v>2.6101190000000001</v>
      </c>
      <c r="N82" s="26">
        <v>2.9922360000000001</v>
      </c>
      <c r="O82" s="26">
        <v>3.003479</v>
      </c>
      <c r="P82" s="26">
        <v>2.5072480000000001</v>
      </c>
      <c r="Q82" s="26">
        <v>1.7336450000000001</v>
      </c>
      <c r="R82" s="26">
        <v>1.116063</v>
      </c>
      <c r="S82" s="26">
        <v>0.70147300000000001</v>
      </c>
      <c r="T82" s="26">
        <v>0.56766899999999998</v>
      </c>
      <c r="U82" s="26">
        <v>5.0339349999999996</v>
      </c>
      <c r="V82" s="26">
        <v>3.615272</v>
      </c>
      <c r="W82" s="26">
        <v>3.310276</v>
      </c>
      <c r="X82" s="26">
        <v>3.103129</v>
      </c>
      <c r="Y82" s="26">
        <v>3.783134</v>
      </c>
      <c r="Z82" s="26">
        <v>3.3250730000000002</v>
      </c>
      <c r="AA82" s="26">
        <v>2.9824639999999998</v>
      </c>
      <c r="AB82" s="26">
        <v>4.2990339999999998</v>
      </c>
      <c r="AC82" s="26">
        <v>5.4291739999999997</v>
      </c>
      <c r="AD82" s="26">
        <v>5.2996230000000004</v>
      </c>
      <c r="AE82" s="26">
        <v>4.2983589999999996</v>
      </c>
      <c r="AF82" s="26">
        <v>4.6112580000000003</v>
      </c>
      <c r="AG82" s="26">
        <v>239</v>
      </c>
      <c r="AH82" s="26">
        <v>4</v>
      </c>
    </row>
    <row r="83" spans="1:34" x14ac:dyDescent="0.2">
      <c r="A83" t="s">
        <v>8</v>
      </c>
      <c r="B83" t="s">
        <v>9</v>
      </c>
      <c r="C83" t="s">
        <v>259</v>
      </c>
      <c r="D83">
        <v>3</v>
      </c>
      <c r="E83" s="21">
        <v>7</v>
      </c>
      <c r="F83" s="21" t="s">
        <v>10</v>
      </c>
      <c r="G83" s="21" t="s">
        <v>10</v>
      </c>
      <c r="H83" s="21" t="s">
        <v>10</v>
      </c>
      <c r="I83" s="26">
        <v>0.40234299999999995</v>
      </c>
      <c r="J83" s="26">
        <v>0.58409890909090911</v>
      </c>
      <c r="K83" s="26">
        <v>1.0120534545454545</v>
      </c>
      <c r="L83" s="26">
        <v>1.6859975454545455</v>
      </c>
      <c r="M83" s="26">
        <v>2.7127751818181816</v>
      </c>
      <c r="N83" s="26">
        <v>3.238201181818182</v>
      </c>
      <c r="O83" s="26">
        <v>3.1573399090909091</v>
      </c>
      <c r="P83" s="26">
        <v>2.4857802727272724</v>
      </c>
      <c r="Q83" s="26">
        <v>1.7221465454545457</v>
      </c>
      <c r="R83" s="26">
        <v>0.88151263636363641</v>
      </c>
      <c r="S83" s="26">
        <v>0.46557445454545454</v>
      </c>
      <c r="T83" s="26">
        <v>0.37793381818181815</v>
      </c>
      <c r="U83" s="26">
        <v>1.6876932727272729</v>
      </c>
      <c r="V83" s="26">
        <v>1.3118816363636363</v>
      </c>
      <c r="W83" s="26">
        <v>1.3904144545454546</v>
      </c>
      <c r="X83" s="26">
        <v>1.3266737272727274</v>
      </c>
      <c r="Y83" s="26">
        <v>1.566981</v>
      </c>
      <c r="Z83" s="26">
        <v>1.8454883636363633</v>
      </c>
      <c r="AA83" s="26">
        <v>2.4399919090909088</v>
      </c>
      <c r="AB83" s="26">
        <v>3.4738555454545459</v>
      </c>
      <c r="AC83" s="26">
        <v>3.3071619090909095</v>
      </c>
      <c r="AD83" s="26">
        <v>2.6926487272727271</v>
      </c>
      <c r="AE83" s="26">
        <v>2.0592389090909089</v>
      </c>
      <c r="AF83" s="26">
        <v>1.9299641818181816</v>
      </c>
      <c r="AG83" s="26">
        <v>287</v>
      </c>
      <c r="AH83" s="26">
        <v>5</v>
      </c>
    </row>
    <row r="84" spans="1:34" x14ac:dyDescent="0.2">
      <c r="A84" t="s">
        <v>8</v>
      </c>
      <c r="B84" t="s">
        <v>9</v>
      </c>
      <c r="C84" t="s">
        <v>260</v>
      </c>
      <c r="D84">
        <v>2</v>
      </c>
      <c r="E84" s="21">
        <v>7</v>
      </c>
      <c r="F84" s="21" t="s">
        <v>10</v>
      </c>
      <c r="G84" s="21" t="s">
        <v>10</v>
      </c>
      <c r="H84" s="21" t="s">
        <v>10</v>
      </c>
      <c r="I84" s="26">
        <v>0.21144828571428567</v>
      </c>
      <c r="J84" s="26">
        <v>0.38788242857142857</v>
      </c>
      <c r="K84" s="26">
        <v>0.87105157142857148</v>
      </c>
      <c r="L84" s="26">
        <v>1.7691415714285712</v>
      </c>
      <c r="M84" s="26">
        <v>3.0544802857142854</v>
      </c>
      <c r="N84" s="26">
        <v>3.7398347142857142</v>
      </c>
      <c r="O84" s="26">
        <v>3.4923889999999997</v>
      </c>
      <c r="P84" s="26">
        <v>2.5077084285714286</v>
      </c>
      <c r="Q84" s="26">
        <v>1.431468142857143</v>
      </c>
      <c r="R84" s="26">
        <v>0.57783200000000001</v>
      </c>
      <c r="S84" s="26">
        <v>0.23696628571428571</v>
      </c>
      <c r="T84" s="26">
        <v>0.19455671428571431</v>
      </c>
      <c r="U84" s="26">
        <v>1.1271990000000001</v>
      </c>
      <c r="V84" s="26">
        <v>1.1008792857142857</v>
      </c>
      <c r="W84" s="26">
        <v>0.88756457142857137</v>
      </c>
      <c r="X84" s="26">
        <v>0.70136557142857148</v>
      </c>
      <c r="Y84" s="26">
        <v>0.82118628571428576</v>
      </c>
      <c r="Z84" s="26">
        <v>1.5792424285714286</v>
      </c>
      <c r="AA84" s="26">
        <v>2.4491124285714285</v>
      </c>
      <c r="AB84" s="26">
        <v>2.7764082857142856</v>
      </c>
      <c r="AC84" s="26">
        <v>2.6115714285714282</v>
      </c>
      <c r="AD84" s="26">
        <v>1.8754288571428572</v>
      </c>
      <c r="AE84" s="26">
        <v>1.1926574285714284</v>
      </c>
      <c r="AF84" s="26">
        <v>1.3646114285714286</v>
      </c>
      <c r="AG84" s="26">
        <v>293</v>
      </c>
      <c r="AH84" s="26">
        <v>5</v>
      </c>
    </row>
    <row r="85" spans="1:34" x14ac:dyDescent="0.2">
      <c r="A85" t="s">
        <v>8</v>
      </c>
      <c r="B85" t="s">
        <v>9</v>
      </c>
      <c r="C85" t="s">
        <v>261</v>
      </c>
      <c r="D85">
        <v>3</v>
      </c>
      <c r="E85" s="21">
        <v>8</v>
      </c>
      <c r="F85" s="21" t="s">
        <v>10</v>
      </c>
      <c r="G85" s="21" t="s">
        <v>10</v>
      </c>
      <c r="H85" s="21" t="s">
        <v>10</v>
      </c>
      <c r="I85" s="26">
        <v>0.22732649999999999</v>
      </c>
      <c r="J85" s="26">
        <v>0.25922964285714284</v>
      </c>
      <c r="K85" s="26">
        <v>0.43749364285714282</v>
      </c>
      <c r="L85" s="26">
        <v>0.86465814285714271</v>
      </c>
      <c r="M85" s="26">
        <v>1.8547289999999996</v>
      </c>
      <c r="N85" s="26">
        <v>2.6525905714285711</v>
      </c>
      <c r="O85" s="26">
        <v>2.7811785000000002</v>
      </c>
      <c r="P85" s="26">
        <v>2.0350379285714286</v>
      </c>
      <c r="Q85" s="26">
        <v>1.3618260714285715</v>
      </c>
      <c r="R85" s="26">
        <v>0.6104262142857142</v>
      </c>
      <c r="S85" s="26">
        <v>0.30485971428571423</v>
      </c>
      <c r="T85" s="26">
        <v>0.20676492857142859</v>
      </c>
      <c r="U85" s="26">
        <v>0.55401221428571434</v>
      </c>
      <c r="V85" s="26">
        <v>0.40193464285714287</v>
      </c>
      <c r="W85" s="26">
        <v>0.4612283571428572</v>
      </c>
      <c r="X85" s="26">
        <v>0.42505871428571435</v>
      </c>
      <c r="Y85" s="26">
        <v>0.48908442857142859</v>
      </c>
      <c r="Z85" s="26">
        <v>0.89552035714285705</v>
      </c>
      <c r="AA85" s="26">
        <v>1.6682985000000001</v>
      </c>
      <c r="AB85" s="26">
        <v>2.6349942857142854</v>
      </c>
      <c r="AC85" s="26">
        <v>1.7189898571428566</v>
      </c>
      <c r="AD85" s="26">
        <v>1.0435447857142857</v>
      </c>
      <c r="AE85" s="26">
        <v>0.81688671428571424</v>
      </c>
      <c r="AF85" s="26">
        <v>0.64658342857142859</v>
      </c>
      <c r="AG85" s="26">
        <v>305</v>
      </c>
      <c r="AH85" s="26">
        <v>0</v>
      </c>
    </row>
    <row r="86" spans="1:34" x14ac:dyDescent="0.2">
      <c r="A86" t="s">
        <v>8</v>
      </c>
      <c r="B86" t="s">
        <v>9</v>
      </c>
      <c r="C86" t="s">
        <v>262</v>
      </c>
      <c r="D86">
        <v>3</v>
      </c>
      <c r="E86" s="21">
        <v>8</v>
      </c>
      <c r="F86" s="21" t="s">
        <v>10</v>
      </c>
      <c r="G86" s="21" t="s">
        <v>10</v>
      </c>
      <c r="H86" s="21" t="s">
        <v>10</v>
      </c>
      <c r="I86" s="26">
        <v>0.150352125</v>
      </c>
      <c r="J86" s="26">
        <v>0.11280249999999999</v>
      </c>
      <c r="K86" s="26">
        <v>0.23534674999999999</v>
      </c>
      <c r="L86" s="26">
        <v>0.61202875000000012</v>
      </c>
      <c r="M86" s="26">
        <v>1.6530001250000002</v>
      </c>
      <c r="N86" s="26">
        <v>2.68664675</v>
      </c>
      <c r="O86" s="26">
        <v>2.708628</v>
      </c>
      <c r="P86" s="26">
        <v>1.7007152500000002</v>
      </c>
      <c r="Q86" s="26">
        <v>0.91861124999999988</v>
      </c>
      <c r="R86" s="26">
        <v>0.32404737500000003</v>
      </c>
      <c r="S86" s="26">
        <v>0.16905475</v>
      </c>
      <c r="T86" s="26">
        <v>0.16257574999999999</v>
      </c>
      <c r="U86" s="26">
        <v>0.21982387499999997</v>
      </c>
      <c r="V86" s="26">
        <v>0.17663075000000003</v>
      </c>
      <c r="W86" s="26">
        <v>0.15920112499999997</v>
      </c>
      <c r="X86" s="26">
        <v>0.17464837499999999</v>
      </c>
      <c r="Y86" s="26">
        <v>0.19748037499999999</v>
      </c>
      <c r="Z86" s="26">
        <v>0.54367362500000005</v>
      </c>
      <c r="AA86" s="26">
        <v>1.0550796250000001</v>
      </c>
      <c r="AB86" s="26">
        <v>1.3928471249999999</v>
      </c>
      <c r="AC86" s="26">
        <v>0.78053612500000003</v>
      </c>
      <c r="AD86" s="26">
        <v>0.53324137499999991</v>
      </c>
      <c r="AE86" s="26">
        <v>0.35814025000000005</v>
      </c>
      <c r="AF86" s="26">
        <v>0.26519037499999998</v>
      </c>
      <c r="AG86" s="26">
        <v>328</v>
      </c>
      <c r="AH86" s="26">
        <v>0</v>
      </c>
    </row>
    <row r="87" spans="1:34" x14ac:dyDescent="0.2">
      <c r="A87" t="s">
        <v>8</v>
      </c>
      <c r="B87" t="s">
        <v>9</v>
      </c>
      <c r="C87" t="s">
        <v>263</v>
      </c>
      <c r="D87">
        <v>3</v>
      </c>
      <c r="E87" s="21">
        <v>8</v>
      </c>
      <c r="F87" s="21" t="s">
        <v>10</v>
      </c>
      <c r="G87" s="21" t="s">
        <v>10</v>
      </c>
      <c r="H87" s="21" t="s">
        <v>10</v>
      </c>
      <c r="I87" s="26">
        <v>0.19374900000000003</v>
      </c>
      <c r="J87" s="26">
        <v>0.20329809090909096</v>
      </c>
      <c r="K87" s="26">
        <v>0.3738858181818181</v>
      </c>
      <c r="L87" s="26">
        <v>0.81285927272727287</v>
      </c>
      <c r="M87" s="26">
        <v>1.8062715454545455</v>
      </c>
      <c r="N87" s="26">
        <v>2.6968549090909089</v>
      </c>
      <c r="O87" s="26">
        <v>2.9144738181818184</v>
      </c>
      <c r="P87" s="26">
        <v>2.0439981818181816</v>
      </c>
      <c r="Q87" s="26">
        <v>1.213476</v>
      </c>
      <c r="R87" s="26">
        <v>0.4613073636363636</v>
      </c>
      <c r="S87" s="26">
        <v>0.23615836363636361</v>
      </c>
      <c r="T87" s="26">
        <v>0.21029509090909093</v>
      </c>
      <c r="U87" s="26">
        <v>0.39047263636363633</v>
      </c>
      <c r="V87" s="26">
        <v>0.35869763636363639</v>
      </c>
      <c r="W87" s="26">
        <v>0.37403227272727269</v>
      </c>
      <c r="X87" s="26">
        <v>0.3258658181818182</v>
      </c>
      <c r="Y87" s="26">
        <v>0.31668181818181818</v>
      </c>
      <c r="Z87" s="26">
        <v>0.77955727272727271</v>
      </c>
      <c r="AA87" s="26">
        <v>1.5941893636363635</v>
      </c>
      <c r="AB87" s="26">
        <v>2.1573996363636367</v>
      </c>
      <c r="AC87" s="26">
        <v>1.1569950909090909</v>
      </c>
      <c r="AD87" s="26">
        <v>0.63850718181818178</v>
      </c>
      <c r="AE87" s="26">
        <v>0.52423490909090908</v>
      </c>
      <c r="AF87" s="26">
        <v>0.41266118181818179</v>
      </c>
      <c r="AG87" s="26">
        <v>281</v>
      </c>
      <c r="AH87" s="26">
        <v>5</v>
      </c>
    </row>
    <row r="88" spans="1:34" x14ac:dyDescent="0.2">
      <c r="A88" t="s">
        <v>8</v>
      </c>
      <c r="B88" t="s">
        <v>9</v>
      </c>
      <c r="C88" t="s">
        <v>264</v>
      </c>
      <c r="D88">
        <v>3</v>
      </c>
      <c r="E88" s="21">
        <v>7</v>
      </c>
      <c r="F88" s="21" t="s">
        <v>10</v>
      </c>
      <c r="G88" s="21" t="s">
        <v>10</v>
      </c>
      <c r="H88" s="21" t="s">
        <v>10</v>
      </c>
      <c r="I88" s="26">
        <v>0.49315100000000001</v>
      </c>
      <c r="J88" s="26">
        <v>0.70930000000000004</v>
      </c>
      <c r="K88" s="26">
        <v>1.1763710000000001</v>
      </c>
      <c r="L88" s="26">
        <v>1.891054</v>
      </c>
      <c r="M88" s="26">
        <v>2.6751559999999999</v>
      </c>
      <c r="N88" s="26">
        <v>3.0662530000000001</v>
      </c>
      <c r="O88" s="26">
        <v>2.9840680000000002</v>
      </c>
      <c r="P88" s="26">
        <v>2.4231319999999998</v>
      </c>
      <c r="Q88" s="26">
        <v>1.49034</v>
      </c>
      <c r="R88" s="26">
        <v>0.87053499999999995</v>
      </c>
      <c r="S88" s="26">
        <v>0.552319</v>
      </c>
      <c r="T88" s="26">
        <v>0.48588300000000001</v>
      </c>
      <c r="U88" s="26">
        <v>9.5974789999999999</v>
      </c>
      <c r="V88" s="26">
        <v>8.3382909999999999</v>
      </c>
      <c r="W88" s="26">
        <v>7.6732060000000004</v>
      </c>
      <c r="X88" s="26">
        <v>6.7205019999999998</v>
      </c>
      <c r="Y88" s="26">
        <v>6.0129729999999997</v>
      </c>
      <c r="Z88" s="26">
        <v>4.9383419999999996</v>
      </c>
      <c r="AA88" s="26">
        <v>5.3474019999999998</v>
      </c>
      <c r="AB88" s="26">
        <v>7.4014540000000002</v>
      </c>
      <c r="AC88" s="26">
        <v>11.356884000000001</v>
      </c>
      <c r="AD88" s="26">
        <v>16.699183999999999</v>
      </c>
      <c r="AE88" s="26">
        <v>12.109119</v>
      </c>
      <c r="AF88" s="26">
        <v>11.337944999999999</v>
      </c>
      <c r="AG88" s="26">
        <v>229</v>
      </c>
      <c r="AH88" s="26">
        <v>4</v>
      </c>
    </row>
    <row r="89" spans="1:34" x14ac:dyDescent="0.2">
      <c r="A89" t="s">
        <v>8</v>
      </c>
      <c r="B89" t="s">
        <v>9</v>
      </c>
      <c r="C89" t="s">
        <v>265</v>
      </c>
      <c r="D89">
        <v>3</v>
      </c>
      <c r="E89" s="21">
        <v>7</v>
      </c>
      <c r="F89" s="21" t="s">
        <v>10</v>
      </c>
      <c r="G89" s="21" t="s">
        <v>10</v>
      </c>
      <c r="H89" s="21" t="s">
        <v>10</v>
      </c>
      <c r="I89" s="26">
        <v>0.69302228571428581</v>
      </c>
      <c r="J89" s="26">
        <v>0.90190842857142861</v>
      </c>
      <c r="K89" s="26">
        <v>1.3423115714285714</v>
      </c>
      <c r="L89" s="26">
        <v>1.9868888571428571</v>
      </c>
      <c r="M89" s="26">
        <v>2.7044331428571424</v>
      </c>
      <c r="N89" s="26">
        <v>3.0514621428571433</v>
      </c>
      <c r="O89" s="26">
        <v>3.0096634285714288</v>
      </c>
      <c r="P89" s="26">
        <v>2.5410162857142855</v>
      </c>
      <c r="Q89" s="26">
        <v>1.6801094285714286</v>
      </c>
      <c r="R89" s="26">
        <v>1.0484812857142856</v>
      </c>
      <c r="S89" s="26">
        <v>0.75330385714285719</v>
      </c>
      <c r="T89" s="26">
        <v>0.65153257142857146</v>
      </c>
      <c r="U89" s="26">
        <v>9.7964168571428569</v>
      </c>
      <c r="V89" s="26">
        <v>8.7215851428571423</v>
      </c>
      <c r="W89" s="26">
        <v>7.8562659999999997</v>
      </c>
      <c r="X89" s="26">
        <v>7.4955037142857135</v>
      </c>
      <c r="Y89" s="26">
        <v>6.1696414285714285</v>
      </c>
      <c r="Z89" s="26">
        <v>5.0835544285714294</v>
      </c>
      <c r="AA89" s="26">
        <v>5.0222631428571427</v>
      </c>
      <c r="AB89" s="26">
        <v>7.0062830000000007</v>
      </c>
      <c r="AC89" s="26">
        <v>10.302438857142857</v>
      </c>
      <c r="AD89" s="26">
        <v>16.700809571428572</v>
      </c>
      <c r="AE89" s="26">
        <v>12.382551857142857</v>
      </c>
      <c r="AF89" s="26">
        <v>11.847800428571428</v>
      </c>
      <c r="AG89" s="26">
        <v>220</v>
      </c>
      <c r="AH89" s="26">
        <v>4</v>
      </c>
    </row>
    <row r="90" spans="1:34" x14ac:dyDescent="0.2">
      <c r="A90" t="s">
        <v>8</v>
      </c>
      <c r="B90" t="s">
        <v>9</v>
      </c>
      <c r="C90" t="s">
        <v>266</v>
      </c>
      <c r="D90">
        <v>3</v>
      </c>
      <c r="E90" s="21">
        <v>7</v>
      </c>
      <c r="F90" s="21" t="s">
        <v>10</v>
      </c>
      <c r="G90" s="21" t="s">
        <v>10</v>
      </c>
      <c r="H90" s="21" t="s">
        <v>10</v>
      </c>
      <c r="I90" s="26">
        <v>0.49817600000000001</v>
      </c>
      <c r="J90" s="26">
        <v>0.73269899999999999</v>
      </c>
      <c r="K90" s="26">
        <v>1.1630670000000001</v>
      </c>
      <c r="L90" s="26">
        <v>1.831658</v>
      </c>
      <c r="M90" s="26">
        <v>2.5739290000000001</v>
      </c>
      <c r="N90" s="26">
        <v>2.8798970000000002</v>
      </c>
      <c r="O90" s="26">
        <v>2.8241369999999999</v>
      </c>
      <c r="P90" s="26">
        <v>2.300576</v>
      </c>
      <c r="Q90" s="26">
        <v>1.397648</v>
      </c>
      <c r="R90" s="26">
        <v>0.82594900000000004</v>
      </c>
      <c r="S90" s="26">
        <v>0.52481500000000003</v>
      </c>
      <c r="T90" s="26">
        <v>0.47275499999999998</v>
      </c>
      <c r="U90" s="26">
        <v>8.8812149999999992</v>
      </c>
      <c r="V90" s="26">
        <v>7.6450820000000004</v>
      </c>
      <c r="W90" s="26">
        <v>6.9856369999999997</v>
      </c>
      <c r="X90" s="26">
        <v>5.9340739999999998</v>
      </c>
      <c r="Y90" s="26">
        <v>5.3562279999999998</v>
      </c>
      <c r="Z90" s="26">
        <v>4.107113</v>
      </c>
      <c r="AA90" s="26">
        <v>4.5793119999999998</v>
      </c>
      <c r="AB90" s="26">
        <v>6.7566819999999996</v>
      </c>
      <c r="AC90" s="26">
        <v>11.143465000000001</v>
      </c>
      <c r="AD90" s="26">
        <v>15.438492</v>
      </c>
      <c r="AE90" s="26">
        <v>11.236589</v>
      </c>
      <c r="AF90" s="26">
        <v>10.442233</v>
      </c>
      <c r="AG90" s="26">
        <v>213</v>
      </c>
      <c r="AH90" s="26">
        <v>4</v>
      </c>
    </row>
    <row r="91" spans="1:34" x14ac:dyDescent="0.2">
      <c r="A91" t="s">
        <v>8</v>
      </c>
      <c r="B91" t="s">
        <v>9</v>
      </c>
      <c r="C91" t="s">
        <v>267</v>
      </c>
      <c r="D91">
        <v>3</v>
      </c>
      <c r="E91" s="21">
        <v>7</v>
      </c>
      <c r="F91" s="21" t="s">
        <v>10</v>
      </c>
      <c r="G91" s="21" t="s">
        <v>10</v>
      </c>
      <c r="H91" s="21" t="s">
        <v>10</v>
      </c>
      <c r="I91" s="26">
        <v>0.22809599999999999</v>
      </c>
      <c r="J91" s="26">
        <v>0.42083300000000001</v>
      </c>
      <c r="K91" s="26">
        <v>0.88799899999999998</v>
      </c>
      <c r="L91" s="26">
        <v>1.752416</v>
      </c>
      <c r="M91" s="26">
        <v>2.8311630000000001</v>
      </c>
      <c r="N91" s="26">
        <v>3.4746350000000001</v>
      </c>
      <c r="O91" s="26">
        <v>3.3664480000000001</v>
      </c>
      <c r="P91" s="26">
        <v>2.593448</v>
      </c>
      <c r="Q91" s="26">
        <v>1.440466</v>
      </c>
      <c r="R91" s="26">
        <v>0.74082199999999998</v>
      </c>
      <c r="S91" s="26">
        <v>0.33293200000000001</v>
      </c>
      <c r="T91" s="26">
        <v>0.275926</v>
      </c>
      <c r="U91" s="26">
        <v>2.2317399999999998</v>
      </c>
      <c r="V91" s="26">
        <v>2.074668</v>
      </c>
      <c r="W91" s="26">
        <v>1.6318509999999999</v>
      </c>
      <c r="X91" s="26">
        <v>1.150415</v>
      </c>
      <c r="Y91" s="26">
        <v>0.95216400000000001</v>
      </c>
      <c r="Z91" s="26">
        <v>1.2829459999999999</v>
      </c>
      <c r="AA91" s="26">
        <v>1.563839</v>
      </c>
      <c r="AB91" s="26">
        <v>1.9063870000000001</v>
      </c>
      <c r="AC91" s="26">
        <v>2.4452509999999998</v>
      </c>
      <c r="AD91" s="26">
        <v>3.4432809999999998</v>
      </c>
      <c r="AE91" s="26">
        <v>2.623777</v>
      </c>
      <c r="AF91" s="26">
        <v>2.676021</v>
      </c>
      <c r="AG91" s="26">
        <v>210</v>
      </c>
      <c r="AH91" s="26">
        <v>4</v>
      </c>
    </row>
    <row r="92" spans="1:34" x14ac:dyDescent="0.2">
      <c r="A92" t="s">
        <v>8</v>
      </c>
      <c r="B92" t="s">
        <v>9</v>
      </c>
      <c r="C92" t="s">
        <v>268</v>
      </c>
      <c r="D92">
        <v>2</v>
      </c>
      <c r="E92" s="21">
        <v>8</v>
      </c>
      <c r="F92" s="21" t="s">
        <v>10</v>
      </c>
      <c r="G92" s="21" t="s">
        <v>10</v>
      </c>
      <c r="H92" s="21" t="s">
        <v>10</v>
      </c>
      <c r="I92" s="26">
        <v>0.1060995</v>
      </c>
      <c r="J92" s="26">
        <v>0.18842500000000001</v>
      </c>
      <c r="K92" s="26">
        <v>0.59945150000000003</v>
      </c>
      <c r="L92" s="26">
        <v>1.5827420000000001</v>
      </c>
      <c r="M92" s="26">
        <v>3.2571969999999997</v>
      </c>
      <c r="N92" s="26">
        <v>4.1927509999999995</v>
      </c>
      <c r="O92" s="26">
        <v>3.8808829999999999</v>
      </c>
      <c r="P92" s="26">
        <v>2.7005015000000001</v>
      </c>
      <c r="Q92" s="26">
        <v>1.4468245</v>
      </c>
      <c r="R92" s="26">
        <v>0.43176999999999999</v>
      </c>
      <c r="S92" s="26">
        <v>0.14408699999999999</v>
      </c>
      <c r="T92" s="26">
        <v>0.103106</v>
      </c>
      <c r="U92" s="26">
        <v>0.32112499999999999</v>
      </c>
      <c r="V92" s="26">
        <v>0.27512350000000002</v>
      </c>
      <c r="W92" s="26">
        <v>0.25179950000000001</v>
      </c>
      <c r="X92" s="26">
        <v>0.1849885</v>
      </c>
      <c r="Y92" s="26">
        <v>0.61864800000000009</v>
      </c>
      <c r="Z92" s="26">
        <v>1.8928495000000001</v>
      </c>
      <c r="AA92" s="26">
        <v>2.1839059999999999</v>
      </c>
      <c r="AB92" s="26">
        <v>1.564694</v>
      </c>
      <c r="AC92" s="26">
        <v>0.68997350000000002</v>
      </c>
      <c r="AD92" s="26">
        <v>0.29758899999999999</v>
      </c>
      <c r="AE92" s="26">
        <v>0.30676749999999997</v>
      </c>
      <c r="AF92" s="26">
        <v>0.33045249999999998</v>
      </c>
      <c r="AG92" s="26">
        <v>315</v>
      </c>
      <c r="AH92" s="26">
        <v>0</v>
      </c>
    </row>
    <row r="93" spans="1:34" x14ac:dyDescent="0.2">
      <c r="A93" t="s">
        <v>8</v>
      </c>
      <c r="B93" t="s">
        <v>9</v>
      </c>
      <c r="C93" t="s">
        <v>269</v>
      </c>
      <c r="D93">
        <v>3</v>
      </c>
      <c r="E93" s="21">
        <v>7</v>
      </c>
      <c r="F93" s="21" t="s">
        <v>10</v>
      </c>
      <c r="G93" s="21" t="s">
        <v>10</v>
      </c>
      <c r="H93" s="21" t="s">
        <v>10</v>
      </c>
      <c r="I93" s="26">
        <v>0.1752862</v>
      </c>
      <c r="J93" s="26">
        <v>0.31781599999999999</v>
      </c>
      <c r="K93" s="26">
        <v>0.80529899999999999</v>
      </c>
      <c r="L93" s="26">
        <v>1.6984963999999998</v>
      </c>
      <c r="M93" s="26">
        <v>2.9569589999999999</v>
      </c>
      <c r="N93" s="26">
        <v>3.6243533999999995</v>
      </c>
      <c r="O93" s="26">
        <v>3.4460670000000002</v>
      </c>
      <c r="P93" s="26">
        <v>2.5761428000000004</v>
      </c>
      <c r="Q93" s="26">
        <v>1.463721</v>
      </c>
      <c r="R93" s="26">
        <v>0.55752259999999998</v>
      </c>
      <c r="S93" s="26">
        <v>0.1973752</v>
      </c>
      <c r="T93" s="26">
        <v>0.16144340000000001</v>
      </c>
      <c r="U93" s="26">
        <v>2.7437555999999996</v>
      </c>
      <c r="V93" s="26">
        <v>2.6116351999999998</v>
      </c>
      <c r="W93" s="26">
        <v>2.4141988000000003</v>
      </c>
      <c r="X93" s="26">
        <v>2.0180319999999998</v>
      </c>
      <c r="Y93" s="26">
        <v>2.3319033999999994</v>
      </c>
      <c r="Z93" s="26">
        <v>2.7451254</v>
      </c>
      <c r="AA93" s="26">
        <v>3.5279237999999999</v>
      </c>
      <c r="AB93" s="26">
        <v>3.9195199999999999</v>
      </c>
      <c r="AC93" s="26">
        <v>4.7615786</v>
      </c>
      <c r="AD93" s="26">
        <v>4.4292345999999991</v>
      </c>
      <c r="AE93" s="26">
        <v>3.1493630000000001</v>
      </c>
      <c r="AF93" s="26">
        <v>3.5574780000000006</v>
      </c>
      <c r="AG93" s="26">
        <v>228</v>
      </c>
      <c r="AH93" s="26">
        <v>4</v>
      </c>
    </row>
    <row r="94" spans="1:34" x14ac:dyDescent="0.2">
      <c r="A94" t="s">
        <v>8</v>
      </c>
      <c r="B94" t="s">
        <v>9</v>
      </c>
      <c r="C94" t="s">
        <v>270</v>
      </c>
      <c r="D94">
        <v>3</v>
      </c>
      <c r="E94" s="21">
        <v>8</v>
      </c>
      <c r="F94" s="21" t="s">
        <v>10</v>
      </c>
      <c r="G94" s="21" t="s">
        <v>10</v>
      </c>
      <c r="H94" s="21" t="s">
        <v>10</v>
      </c>
      <c r="I94" s="26">
        <v>0.33913509090909089</v>
      </c>
      <c r="J94" s="26">
        <v>0.41048654545454544</v>
      </c>
      <c r="K94" s="26">
        <v>0.61545190909090908</v>
      </c>
      <c r="L94" s="26">
        <v>1.092507090909091</v>
      </c>
      <c r="M94" s="26">
        <v>2.2482092727272729</v>
      </c>
      <c r="N94" s="26">
        <v>3.0766630909090908</v>
      </c>
      <c r="O94" s="26">
        <v>3.0183175454545452</v>
      </c>
      <c r="P94" s="26">
        <v>2.2189261818181816</v>
      </c>
      <c r="Q94" s="26">
        <v>1.5653334545454543</v>
      </c>
      <c r="R94" s="26">
        <v>0.73421572727272733</v>
      </c>
      <c r="S94" s="26">
        <v>0.4053035454545455</v>
      </c>
      <c r="T94" s="26">
        <v>0.31187490909090909</v>
      </c>
      <c r="U94" s="26">
        <v>0.54812245454545461</v>
      </c>
      <c r="V94" s="26">
        <v>0.40101309090909093</v>
      </c>
      <c r="W94" s="26">
        <v>0.46288509090909097</v>
      </c>
      <c r="X94" s="26">
        <v>0.49097954545454547</v>
      </c>
      <c r="Y94" s="26">
        <v>0.64933509090909081</v>
      </c>
      <c r="Z94" s="26">
        <v>1.0784795454545455</v>
      </c>
      <c r="AA94" s="26">
        <v>1.7487089090909094</v>
      </c>
      <c r="AB94" s="26">
        <v>2.7487697272727272</v>
      </c>
      <c r="AC94" s="26">
        <v>1.9545804545454546</v>
      </c>
      <c r="AD94" s="26">
        <v>1.3492244545454546</v>
      </c>
      <c r="AE94" s="26">
        <v>0.96201136363636364</v>
      </c>
      <c r="AF94" s="26">
        <v>0.79949436363636361</v>
      </c>
      <c r="AG94" s="26">
        <v>305</v>
      </c>
      <c r="AH94" s="26">
        <v>0</v>
      </c>
    </row>
    <row r="95" spans="1:34" x14ac:dyDescent="0.2">
      <c r="A95" t="s">
        <v>8</v>
      </c>
      <c r="B95" t="s">
        <v>9</v>
      </c>
      <c r="C95" t="s">
        <v>271</v>
      </c>
      <c r="D95">
        <v>3</v>
      </c>
      <c r="E95" s="21">
        <v>7</v>
      </c>
      <c r="F95" s="21" t="s">
        <v>10</v>
      </c>
      <c r="G95" s="21" t="s">
        <v>10</v>
      </c>
      <c r="H95" s="21" t="s">
        <v>10</v>
      </c>
      <c r="I95" s="26">
        <v>0.55388899999999996</v>
      </c>
      <c r="J95" s="26">
        <v>0.76114999999999999</v>
      </c>
      <c r="K95" s="26">
        <v>1.2488939999999999</v>
      </c>
      <c r="L95" s="26">
        <v>1.981851</v>
      </c>
      <c r="M95" s="26">
        <v>2.7569370000000002</v>
      </c>
      <c r="N95" s="26">
        <v>3.1776309999999999</v>
      </c>
      <c r="O95" s="26">
        <v>3.0929570000000002</v>
      </c>
      <c r="P95" s="26">
        <v>2.5488179999999998</v>
      </c>
      <c r="Q95" s="26">
        <v>1.593172</v>
      </c>
      <c r="R95" s="26">
        <v>0.94415199999999999</v>
      </c>
      <c r="S95" s="26">
        <v>0.60667199999999999</v>
      </c>
      <c r="T95" s="26">
        <v>0.52315900000000004</v>
      </c>
      <c r="U95" s="26">
        <v>7.5899299999999998</v>
      </c>
      <c r="V95" s="26">
        <v>6.7345370000000004</v>
      </c>
      <c r="W95" s="26">
        <v>6.1103100000000001</v>
      </c>
      <c r="X95" s="26">
        <v>5.8291849999999998</v>
      </c>
      <c r="Y95" s="26">
        <v>4.991581</v>
      </c>
      <c r="Z95" s="26">
        <v>4.4428720000000004</v>
      </c>
      <c r="AA95" s="26">
        <v>4.7220500000000003</v>
      </c>
      <c r="AB95" s="26">
        <v>6.1627980000000004</v>
      </c>
      <c r="AC95" s="26">
        <v>8.5382020000000001</v>
      </c>
      <c r="AD95" s="26">
        <v>13.662516</v>
      </c>
      <c r="AE95" s="26">
        <v>9.6169449999999994</v>
      </c>
      <c r="AF95" s="26">
        <v>9.1229460000000007</v>
      </c>
      <c r="AG95" s="26">
        <v>196</v>
      </c>
      <c r="AH95" s="26">
        <v>4</v>
      </c>
    </row>
    <row r="96" spans="1:34" x14ac:dyDescent="0.2">
      <c r="A96" t="s">
        <v>8</v>
      </c>
      <c r="B96" t="s">
        <v>9</v>
      </c>
      <c r="C96" t="s">
        <v>272</v>
      </c>
      <c r="D96">
        <v>3</v>
      </c>
      <c r="E96" s="21">
        <v>7</v>
      </c>
      <c r="F96" s="21" t="s">
        <v>10</v>
      </c>
      <c r="G96" s="21" t="s">
        <v>10</v>
      </c>
      <c r="H96" s="21" t="s">
        <v>10</v>
      </c>
      <c r="I96" s="26">
        <v>0.23754600000000001</v>
      </c>
      <c r="J96" s="26">
        <v>0.42769699999999999</v>
      </c>
      <c r="K96" s="26">
        <v>0.83866700000000005</v>
      </c>
      <c r="L96" s="26">
        <v>1.6271139999999999</v>
      </c>
      <c r="M96" s="26">
        <v>2.5477850000000002</v>
      </c>
      <c r="N96" s="26">
        <v>3.0825559999999999</v>
      </c>
      <c r="O96" s="26">
        <v>2.9889790000000001</v>
      </c>
      <c r="P96" s="26">
        <v>2.2836210000000001</v>
      </c>
      <c r="Q96" s="26">
        <v>1.2759069999999999</v>
      </c>
      <c r="R96" s="26">
        <v>0.63602400000000003</v>
      </c>
      <c r="S96" s="26">
        <v>0.33332600000000001</v>
      </c>
      <c r="T96" s="26">
        <v>0.24376500000000001</v>
      </c>
      <c r="U96" s="26">
        <v>6.2059389999999999</v>
      </c>
      <c r="V96" s="26">
        <v>5.5385150000000003</v>
      </c>
      <c r="W96" s="26">
        <v>5.3895999999999997</v>
      </c>
      <c r="X96" s="26">
        <v>4.9150640000000001</v>
      </c>
      <c r="Y96" s="26">
        <v>5.212548</v>
      </c>
      <c r="Z96" s="26">
        <v>4.0032319999999997</v>
      </c>
      <c r="AA96" s="26">
        <v>5.1746359999999996</v>
      </c>
      <c r="AB96" s="26">
        <v>6.6227900000000002</v>
      </c>
      <c r="AC96" s="26">
        <v>9.9593360000000004</v>
      </c>
      <c r="AD96" s="26">
        <v>11.834428000000001</v>
      </c>
      <c r="AE96" s="26">
        <v>8.2847139999999992</v>
      </c>
      <c r="AF96" s="26">
        <v>8.2228890000000003</v>
      </c>
      <c r="AG96" s="26">
        <v>266</v>
      </c>
      <c r="AH96" s="26">
        <v>5</v>
      </c>
    </row>
    <row r="97" spans="1:34" x14ac:dyDescent="0.2">
      <c r="A97" t="s">
        <v>8</v>
      </c>
      <c r="B97" t="s">
        <v>9</v>
      </c>
      <c r="C97" t="s">
        <v>273</v>
      </c>
      <c r="D97">
        <v>3</v>
      </c>
      <c r="E97" s="21">
        <v>8</v>
      </c>
      <c r="F97" s="21" t="s">
        <v>10</v>
      </c>
      <c r="G97" s="21" t="s">
        <v>10</v>
      </c>
      <c r="H97" s="21" t="s">
        <v>10</v>
      </c>
      <c r="I97" s="26">
        <v>0.12200896428571428</v>
      </c>
      <c r="J97" s="26">
        <v>0.20774878571428573</v>
      </c>
      <c r="K97" s="26">
        <v>0.53614167857142869</v>
      </c>
      <c r="L97" s="26">
        <v>1.3678009999999998</v>
      </c>
      <c r="M97" s="26">
        <v>3.0332120714285717</v>
      </c>
      <c r="N97" s="26">
        <v>4.111080642857142</v>
      </c>
      <c r="O97" s="26">
        <v>3.7867877142857149</v>
      </c>
      <c r="P97" s="26">
        <v>2.4828970000000004</v>
      </c>
      <c r="Q97" s="26">
        <v>1.4146788571428572</v>
      </c>
      <c r="R97" s="26">
        <v>0.44624267857142852</v>
      </c>
      <c r="S97" s="26">
        <v>0.16513892857142862</v>
      </c>
      <c r="T97" s="26">
        <v>0.11936585714285716</v>
      </c>
      <c r="U97" s="26">
        <v>0.46820150000000005</v>
      </c>
      <c r="V97" s="26">
        <v>0.40897207142857145</v>
      </c>
      <c r="W97" s="26">
        <v>0.40095114285714278</v>
      </c>
      <c r="X97" s="26">
        <v>0.33307124999999987</v>
      </c>
      <c r="Y97" s="26">
        <v>0.45722017857142844</v>
      </c>
      <c r="Z97" s="26">
        <v>1.185902035714286</v>
      </c>
      <c r="AA97" s="26">
        <v>1.7921755000000001</v>
      </c>
      <c r="AB97" s="26">
        <v>2.1864861071428567</v>
      </c>
      <c r="AC97" s="26">
        <v>1.1914756071428569</v>
      </c>
      <c r="AD97" s="26">
        <v>0.66928496428571449</v>
      </c>
      <c r="AE97" s="26">
        <v>0.56421128571428569</v>
      </c>
      <c r="AF97" s="26">
        <v>0.50640889285714275</v>
      </c>
      <c r="AG97" s="26">
        <v>303</v>
      </c>
      <c r="AH97" s="26">
        <v>5</v>
      </c>
    </row>
    <row r="98" spans="1:34" x14ac:dyDescent="0.2">
      <c r="A98" t="s">
        <v>64</v>
      </c>
      <c r="C98" t="s">
        <v>274</v>
      </c>
      <c r="D98" t="s">
        <v>10</v>
      </c>
      <c r="E98" s="21">
        <v>1</v>
      </c>
      <c r="F98" s="21" t="s">
        <v>6</v>
      </c>
      <c r="G98" s="21" t="s">
        <v>114</v>
      </c>
      <c r="H98" s="21" t="s">
        <v>2029</v>
      </c>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row>
    <row r="99" spans="1:34" x14ac:dyDescent="0.2">
      <c r="A99" t="s">
        <v>13</v>
      </c>
      <c r="B99" t="s">
        <v>85</v>
      </c>
      <c r="C99" t="s">
        <v>275</v>
      </c>
      <c r="D99">
        <v>2</v>
      </c>
      <c r="E99" s="21">
        <v>5</v>
      </c>
      <c r="F99" s="21" t="s">
        <v>74</v>
      </c>
      <c r="G99" s="21" t="s">
        <v>10</v>
      </c>
      <c r="H99" s="21" t="s">
        <v>10</v>
      </c>
      <c r="I99" s="26">
        <v>1.5224808461538462</v>
      </c>
      <c r="J99" s="26">
        <v>2.4401750769230768</v>
      </c>
      <c r="K99" s="26">
        <v>3.8289293846153849</v>
      </c>
      <c r="L99" s="26">
        <v>5.7830249230769217</v>
      </c>
      <c r="M99" s="26">
        <v>7.6944662307692289</v>
      </c>
      <c r="N99" s="26">
        <v>9.5407845384615388</v>
      </c>
      <c r="O99" s="26">
        <v>8.5941500000000008</v>
      </c>
      <c r="P99" s="26">
        <v>7.3592513846153844</v>
      </c>
      <c r="Q99" s="26">
        <v>5.9769493076923075</v>
      </c>
      <c r="R99" s="26">
        <v>4.1430690769230774</v>
      </c>
      <c r="S99" s="26">
        <v>2.4071611538461535</v>
      </c>
      <c r="T99" s="26">
        <v>1.5055119230769232</v>
      </c>
      <c r="U99" s="26">
        <v>0.5759542307692308</v>
      </c>
      <c r="V99" s="26">
        <v>0.59806761538461539</v>
      </c>
      <c r="W99" s="26">
        <v>0.71837884615384617</v>
      </c>
      <c r="X99" s="26">
        <v>0.39720438461538454</v>
      </c>
      <c r="Y99" s="26">
        <v>0.32120292307692311</v>
      </c>
      <c r="Z99" s="26">
        <v>0.28343200000000002</v>
      </c>
      <c r="AA99" s="26">
        <v>1.7921835384615383</v>
      </c>
      <c r="AB99" s="26">
        <v>1.9866808461538459</v>
      </c>
      <c r="AC99" s="26">
        <v>1.0413708461538462</v>
      </c>
      <c r="AD99" s="26">
        <v>0.88824561538461566</v>
      </c>
      <c r="AE99" s="26">
        <v>0.68895784615384592</v>
      </c>
      <c r="AF99" s="26">
        <v>0.6999867692307693</v>
      </c>
      <c r="AG99" s="26">
        <v>253</v>
      </c>
      <c r="AH99" s="26">
        <v>5</v>
      </c>
    </row>
    <row r="100" spans="1:34" x14ac:dyDescent="0.2">
      <c r="A100" t="s">
        <v>13</v>
      </c>
      <c r="B100" t="s">
        <v>85</v>
      </c>
      <c r="C100" t="s">
        <v>276</v>
      </c>
      <c r="D100">
        <v>2</v>
      </c>
      <c r="E100" s="21">
        <v>3</v>
      </c>
      <c r="F100" s="21" t="s">
        <v>74</v>
      </c>
      <c r="G100" s="21" t="s">
        <v>10</v>
      </c>
      <c r="H100" s="21" t="s">
        <v>10</v>
      </c>
      <c r="I100" s="26">
        <v>2.5991362499999999</v>
      </c>
      <c r="J100" s="26">
        <v>3.4653937499999996</v>
      </c>
      <c r="K100" s="26">
        <v>4.8911974375000007</v>
      </c>
      <c r="L100" s="26">
        <v>6.9550652499999996</v>
      </c>
      <c r="M100" s="26">
        <v>8.8601886249999993</v>
      </c>
      <c r="N100" s="26">
        <v>10.28284425</v>
      </c>
      <c r="O100" s="26">
        <v>8.5027933124999997</v>
      </c>
      <c r="P100" s="26">
        <v>7.3165624999999999</v>
      </c>
      <c r="Q100" s="26">
        <v>6.5639293125</v>
      </c>
      <c r="R100" s="26">
        <v>5.074576875</v>
      </c>
      <c r="S100" s="26">
        <v>3.4437878750000004</v>
      </c>
      <c r="T100" s="26">
        <v>2.5172303749999996</v>
      </c>
      <c r="U100" s="26">
        <v>0.73790137500000008</v>
      </c>
      <c r="V100" s="26">
        <v>0.56271931249999996</v>
      </c>
      <c r="W100" s="26">
        <v>0.56239762500000001</v>
      </c>
      <c r="X100" s="26">
        <v>0.1660905</v>
      </c>
      <c r="Y100" s="26">
        <v>7.8428249999999977E-2</v>
      </c>
      <c r="Z100" s="26">
        <v>0.3053213125</v>
      </c>
      <c r="AA100" s="26">
        <v>3.2403764375000002</v>
      </c>
      <c r="AB100" s="26">
        <v>2.8684217500000004</v>
      </c>
      <c r="AC100" s="26">
        <v>1.1321566875</v>
      </c>
      <c r="AD100" s="26">
        <v>0.6533638125000002</v>
      </c>
      <c r="AE100" s="26">
        <v>0.45075693750000001</v>
      </c>
      <c r="AF100" s="26">
        <v>0.67325306250000017</v>
      </c>
      <c r="AG100" s="26">
        <v>187</v>
      </c>
      <c r="AH100" s="26">
        <v>3</v>
      </c>
    </row>
    <row r="101" spans="1:34" x14ac:dyDescent="0.2">
      <c r="A101" t="s">
        <v>13</v>
      </c>
      <c r="B101" t="s">
        <v>85</v>
      </c>
      <c r="C101" t="s">
        <v>277</v>
      </c>
      <c r="D101">
        <v>2</v>
      </c>
      <c r="E101" s="21">
        <v>5</v>
      </c>
      <c r="F101" s="21" t="s">
        <v>74</v>
      </c>
      <c r="G101" s="21" t="s">
        <v>10</v>
      </c>
      <c r="H101" s="21" t="s">
        <v>10</v>
      </c>
      <c r="I101" s="26">
        <v>1.5882566153846156</v>
      </c>
      <c r="J101" s="26">
        <v>2.463126461538462</v>
      </c>
      <c r="K101" s="26">
        <v>3.7476612307692303</v>
      </c>
      <c r="L101" s="26">
        <v>5.7300273076923069</v>
      </c>
      <c r="M101" s="26">
        <v>7.8035188461538461</v>
      </c>
      <c r="N101" s="26">
        <v>9.9354006923076916</v>
      </c>
      <c r="O101" s="26">
        <v>9.1480375384615389</v>
      </c>
      <c r="P101" s="26">
        <v>7.8102919999999996</v>
      </c>
      <c r="Q101" s="26">
        <v>6.3502518461538449</v>
      </c>
      <c r="R101" s="26">
        <v>4.29019423076923</v>
      </c>
      <c r="S101" s="26">
        <v>2.4799282307692305</v>
      </c>
      <c r="T101" s="26">
        <v>1.5661425384615382</v>
      </c>
      <c r="U101" s="26">
        <v>0.90481169230769232</v>
      </c>
      <c r="V101" s="26">
        <v>0.86582692307692299</v>
      </c>
      <c r="W101" s="26">
        <v>1.0990390769230769</v>
      </c>
      <c r="X101" s="26">
        <v>0.58057738461538466</v>
      </c>
      <c r="Y101" s="26">
        <v>0.42476746153846157</v>
      </c>
      <c r="Z101" s="26">
        <v>0.19258569230769229</v>
      </c>
      <c r="AA101" s="26">
        <v>1.4586628461538462</v>
      </c>
      <c r="AB101" s="26">
        <v>1.6755725384615385</v>
      </c>
      <c r="AC101" s="26">
        <v>0.87360046153846171</v>
      </c>
      <c r="AD101" s="26">
        <v>0.68910884615384604</v>
      </c>
      <c r="AE101" s="26">
        <v>0.80900161538461535</v>
      </c>
      <c r="AF101" s="26">
        <v>0.89984530769230786</v>
      </c>
      <c r="AG101" s="26">
        <v>300</v>
      </c>
      <c r="AH101" s="26">
        <v>6</v>
      </c>
    </row>
    <row r="102" spans="1:34" x14ac:dyDescent="0.2">
      <c r="A102" t="s">
        <v>13</v>
      </c>
      <c r="B102" t="s">
        <v>85</v>
      </c>
      <c r="C102" t="s">
        <v>278</v>
      </c>
      <c r="D102">
        <v>2</v>
      </c>
      <c r="E102" s="21">
        <v>4</v>
      </c>
      <c r="F102" s="21" t="s">
        <v>74</v>
      </c>
      <c r="G102" s="21" t="s">
        <v>10</v>
      </c>
      <c r="H102" s="21" t="s">
        <v>10</v>
      </c>
      <c r="I102" s="26">
        <v>2.252525857142857</v>
      </c>
      <c r="J102" s="26">
        <v>3.2831718571428574</v>
      </c>
      <c r="K102" s="26">
        <v>4.6901932857142858</v>
      </c>
      <c r="L102" s="26">
        <v>6.8874974285714288</v>
      </c>
      <c r="M102" s="26">
        <v>8.994903285714285</v>
      </c>
      <c r="N102" s="26">
        <v>10.739024857142857</v>
      </c>
      <c r="O102" s="26">
        <v>9.487934714285716</v>
      </c>
      <c r="P102" s="26">
        <v>8.1619100000000024</v>
      </c>
      <c r="Q102" s="26">
        <v>6.9763774285714293</v>
      </c>
      <c r="R102" s="26">
        <v>5.1222712857142856</v>
      </c>
      <c r="S102" s="26">
        <v>3.2131679999999996</v>
      </c>
      <c r="T102" s="26">
        <v>2.1668968571428571</v>
      </c>
      <c r="U102" s="26">
        <v>1.4747678571428573</v>
      </c>
      <c r="V102" s="26">
        <v>1.1974767142857143</v>
      </c>
      <c r="W102" s="26">
        <v>1.6216224285714287</v>
      </c>
      <c r="X102" s="26">
        <v>0.52355128571428566</v>
      </c>
      <c r="Y102" s="26">
        <v>0.19422214285714284</v>
      </c>
      <c r="Z102" s="26">
        <v>0.19093885714285713</v>
      </c>
      <c r="AA102" s="26">
        <v>2.2550134285714285</v>
      </c>
      <c r="AB102" s="26">
        <v>2.9053074285714291</v>
      </c>
      <c r="AC102" s="26">
        <v>1.237293142857143</v>
      </c>
      <c r="AD102" s="26">
        <v>0.94197357142857141</v>
      </c>
      <c r="AE102" s="26">
        <v>1.1923652857142859</v>
      </c>
      <c r="AF102" s="26">
        <v>1.4541569999999999</v>
      </c>
      <c r="AG102" s="26">
        <v>164</v>
      </c>
      <c r="AH102" s="26">
        <v>3</v>
      </c>
    </row>
    <row r="103" spans="1:34" x14ac:dyDescent="0.2">
      <c r="A103" t="s">
        <v>13</v>
      </c>
      <c r="B103" t="s">
        <v>85</v>
      </c>
      <c r="C103" t="s">
        <v>279</v>
      </c>
      <c r="D103">
        <v>2</v>
      </c>
      <c r="E103" s="21">
        <v>3</v>
      </c>
      <c r="F103" s="21" t="s">
        <v>74</v>
      </c>
      <c r="G103" s="21" t="s">
        <v>10</v>
      </c>
      <c r="H103" s="21" t="s">
        <v>10</v>
      </c>
      <c r="I103" s="26">
        <v>2.4939026000000002</v>
      </c>
      <c r="J103" s="26">
        <v>3.5301831999999997</v>
      </c>
      <c r="K103" s="26">
        <v>5.1268887999999997</v>
      </c>
      <c r="L103" s="26">
        <v>7.4366484000000002</v>
      </c>
      <c r="M103" s="26">
        <v>9.5457640000000001</v>
      </c>
      <c r="N103" s="26">
        <v>11.2210432</v>
      </c>
      <c r="O103" s="26">
        <v>9.5271326000000016</v>
      </c>
      <c r="P103" s="26">
        <v>8.2184993999999989</v>
      </c>
      <c r="Q103" s="26">
        <v>7.1928997999999993</v>
      </c>
      <c r="R103" s="26">
        <v>5.3840646000000003</v>
      </c>
      <c r="S103" s="26">
        <v>3.4971722000000001</v>
      </c>
      <c r="T103" s="26">
        <v>2.3944625999999998</v>
      </c>
      <c r="U103" s="26">
        <v>0.83565299999999998</v>
      </c>
      <c r="V103" s="26">
        <v>0.70397660000000006</v>
      </c>
      <c r="W103" s="26">
        <v>0.8577068000000001</v>
      </c>
      <c r="X103" s="26">
        <v>0.22404959999999999</v>
      </c>
      <c r="Y103" s="26">
        <v>9.3809000000000003E-2</v>
      </c>
      <c r="Z103" s="26">
        <v>0.2280056</v>
      </c>
      <c r="AA103" s="26">
        <v>2.0546973999999998</v>
      </c>
      <c r="AB103" s="26">
        <v>2.1058607999999999</v>
      </c>
      <c r="AC103" s="26">
        <v>1.0261967999999999</v>
      </c>
      <c r="AD103" s="26">
        <v>0.7443095999999999</v>
      </c>
      <c r="AE103" s="26">
        <v>0.5886844</v>
      </c>
      <c r="AF103" s="26">
        <v>0.80395299999999992</v>
      </c>
      <c r="AG103" s="26">
        <v>174</v>
      </c>
      <c r="AH103" s="26">
        <v>3</v>
      </c>
    </row>
    <row r="104" spans="1:34" x14ac:dyDescent="0.2">
      <c r="A104" t="s">
        <v>13</v>
      </c>
      <c r="B104" t="s">
        <v>85</v>
      </c>
      <c r="C104" t="s">
        <v>280</v>
      </c>
      <c r="D104">
        <v>2</v>
      </c>
      <c r="E104" s="21">
        <v>3</v>
      </c>
      <c r="F104" s="21" t="s">
        <v>74</v>
      </c>
      <c r="G104" s="21" t="s">
        <v>10</v>
      </c>
      <c r="H104" s="21" t="s">
        <v>10</v>
      </c>
      <c r="I104" s="26">
        <v>2.1797439999999999</v>
      </c>
      <c r="J104" s="26">
        <v>3.1012944999999998</v>
      </c>
      <c r="K104" s="26">
        <v>4.5915754999999994</v>
      </c>
      <c r="L104" s="26">
        <v>6.6320992500000004</v>
      </c>
      <c r="M104" s="26">
        <v>8.5137517499999991</v>
      </c>
      <c r="N104" s="26">
        <v>10.056815499999999</v>
      </c>
      <c r="O104" s="26">
        <v>8.4691762500000003</v>
      </c>
      <c r="P104" s="26">
        <v>7.2656487499999995</v>
      </c>
      <c r="Q104" s="26">
        <v>6.2548767499999993</v>
      </c>
      <c r="R104" s="26">
        <v>4.71444375</v>
      </c>
      <c r="S104" s="26">
        <v>3.0464655</v>
      </c>
      <c r="T104" s="26">
        <v>2.1029485000000001</v>
      </c>
      <c r="U104" s="26">
        <v>0.74339124999999995</v>
      </c>
      <c r="V104" s="26">
        <v>0.63787024999999997</v>
      </c>
      <c r="W104" s="26">
        <v>0.71919074999999988</v>
      </c>
      <c r="X104" s="26">
        <v>0.23338049999999999</v>
      </c>
      <c r="Y104" s="26">
        <v>0.14536575000000002</v>
      </c>
      <c r="Z104" s="26">
        <v>0.35888575</v>
      </c>
      <c r="AA104" s="26">
        <v>2.5338987500000001</v>
      </c>
      <c r="AB104" s="26">
        <v>2.6038902500000001</v>
      </c>
      <c r="AC104" s="26">
        <v>1.3551522499999999</v>
      </c>
      <c r="AD104" s="26">
        <v>0.92511674999999993</v>
      </c>
      <c r="AE104" s="26">
        <v>0.577067</v>
      </c>
      <c r="AF104" s="26">
        <v>0.75211950000000005</v>
      </c>
      <c r="AG104" s="26">
        <v>110</v>
      </c>
      <c r="AH104" s="26">
        <v>1</v>
      </c>
    </row>
    <row r="105" spans="1:34" x14ac:dyDescent="0.2">
      <c r="A105" t="s">
        <v>13</v>
      </c>
      <c r="B105" t="s">
        <v>85</v>
      </c>
      <c r="C105" t="s">
        <v>281</v>
      </c>
      <c r="D105">
        <v>2</v>
      </c>
      <c r="E105" s="21">
        <v>2</v>
      </c>
      <c r="F105" s="21" t="s">
        <v>74</v>
      </c>
      <c r="G105" s="21" t="s">
        <v>10</v>
      </c>
      <c r="H105" s="21" t="s">
        <v>10</v>
      </c>
      <c r="I105" s="26">
        <v>3.4329199999999997</v>
      </c>
      <c r="J105" s="26">
        <v>4.681846666666666</v>
      </c>
      <c r="K105" s="26">
        <v>6.3478313333333345</v>
      </c>
      <c r="L105" s="26">
        <v>8.8404343333333326</v>
      </c>
      <c r="M105" s="26">
        <v>10.938029999999999</v>
      </c>
      <c r="N105" s="26">
        <v>12.978757666666667</v>
      </c>
      <c r="O105" s="26">
        <v>12.720062333333333</v>
      </c>
      <c r="P105" s="26">
        <v>11.192819</v>
      </c>
      <c r="Q105" s="26">
        <v>9.3718749999999993</v>
      </c>
      <c r="R105" s="26">
        <v>6.6711179999999999</v>
      </c>
      <c r="S105" s="26">
        <v>4.3739443333333332</v>
      </c>
      <c r="T105" s="26">
        <v>3.1841120000000003</v>
      </c>
      <c r="U105" s="26">
        <v>0.4375283333333333</v>
      </c>
      <c r="V105" s="26">
        <v>0.34052333333333334</v>
      </c>
      <c r="W105" s="26">
        <v>0.43949799999999994</v>
      </c>
      <c r="X105" s="26">
        <v>4.6710333333333333E-2</v>
      </c>
      <c r="Y105" s="26">
        <v>2.0304666666666665E-2</v>
      </c>
      <c r="Z105" s="26">
        <v>2.3669999999999997E-3</v>
      </c>
      <c r="AA105" s="26">
        <v>0.33583466666666667</v>
      </c>
      <c r="AB105" s="26">
        <v>0.69050966666666669</v>
      </c>
      <c r="AC105" s="26">
        <v>0.246503</v>
      </c>
      <c r="AD105" s="26">
        <v>0.19130633333333336</v>
      </c>
      <c r="AE105" s="26">
        <v>0.2947056666666667</v>
      </c>
      <c r="AF105" s="26">
        <v>0.34535633333333338</v>
      </c>
      <c r="AG105" s="26">
        <v>116</v>
      </c>
      <c r="AH105" s="26">
        <v>1</v>
      </c>
    </row>
    <row r="106" spans="1:34" x14ac:dyDescent="0.2">
      <c r="A106" t="s">
        <v>13</v>
      </c>
      <c r="B106" t="s">
        <v>85</v>
      </c>
      <c r="C106" t="s">
        <v>282</v>
      </c>
      <c r="D106">
        <v>2</v>
      </c>
      <c r="E106" s="21">
        <v>2</v>
      </c>
      <c r="F106" s="21" t="s">
        <v>74</v>
      </c>
      <c r="G106" s="21" t="s">
        <v>10</v>
      </c>
      <c r="H106" s="21" t="s">
        <v>10</v>
      </c>
      <c r="I106" s="26">
        <v>3.2235359384615387</v>
      </c>
      <c r="J106" s="26">
        <v>4.5637766769230783</v>
      </c>
      <c r="K106" s="26">
        <v>6.2450303999999983</v>
      </c>
      <c r="L106" s="26">
        <v>9.0124282692307709</v>
      </c>
      <c r="M106" s="26">
        <v>11.330284523076923</v>
      </c>
      <c r="N106" s="26">
        <v>13.273202938461536</v>
      </c>
      <c r="O106" s="26">
        <v>12.447563684615385</v>
      </c>
      <c r="P106" s="26">
        <v>10.975226761538465</v>
      </c>
      <c r="Q106" s="26">
        <v>9.2838396769230798</v>
      </c>
      <c r="R106" s="26">
        <v>6.7406730538461526</v>
      </c>
      <c r="S106" s="26">
        <v>4.3280936307692306</v>
      </c>
      <c r="T106" s="26">
        <v>3.027178253846154</v>
      </c>
      <c r="U106" s="26">
        <v>0.66123819230769254</v>
      </c>
      <c r="V106" s="26">
        <v>0.62046088461538451</v>
      </c>
      <c r="W106" s="26">
        <v>0.76402493846153807</v>
      </c>
      <c r="X106" s="26">
        <v>0.12298334615384614</v>
      </c>
      <c r="Y106" s="26">
        <v>5.1773823076923089E-2</v>
      </c>
      <c r="Z106" s="26">
        <v>2.1268561538461551E-2</v>
      </c>
      <c r="AA106" s="26">
        <v>0.67048952307692289</v>
      </c>
      <c r="AB106" s="26">
        <v>0.99074156923076917</v>
      </c>
      <c r="AC106" s="26">
        <v>0.51922126923076939</v>
      </c>
      <c r="AD106" s="26">
        <v>0.37098629999999988</v>
      </c>
      <c r="AE106" s="26">
        <v>0.53551312307692278</v>
      </c>
      <c r="AF106" s="26">
        <v>0.6130871769230769</v>
      </c>
      <c r="AG106" s="26">
        <v>55</v>
      </c>
      <c r="AH106" s="26">
        <v>1</v>
      </c>
    </row>
    <row r="107" spans="1:34" x14ac:dyDescent="0.2">
      <c r="A107" t="s">
        <v>13</v>
      </c>
      <c r="B107" t="s">
        <v>85</v>
      </c>
      <c r="C107" t="s">
        <v>283</v>
      </c>
      <c r="D107">
        <v>2</v>
      </c>
      <c r="E107" s="21">
        <v>3</v>
      </c>
      <c r="F107" s="21" t="s">
        <v>74</v>
      </c>
      <c r="G107" s="21" t="s">
        <v>10</v>
      </c>
      <c r="H107" s="21" t="s">
        <v>10</v>
      </c>
      <c r="I107" s="26">
        <v>2.7919983333333334</v>
      </c>
      <c r="J107" s="26">
        <v>3.9187813888888892</v>
      </c>
      <c r="K107" s="26">
        <v>5.5562178888888889</v>
      </c>
      <c r="L107" s="26">
        <v>7.9239738333333332</v>
      </c>
      <c r="M107" s="26">
        <v>10.164140333333334</v>
      </c>
      <c r="N107" s="26">
        <v>12.41610938888889</v>
      </c>
      <c r="O107" s="26">
        <v>12.271585666666667</v>
      </c>
      <c r="P107" s="26">
        <v>10.69431761111111</v>
      </c>
      <c r="Q107" s="26">
        <v>8.8429607777777779</v>
      </c>
      <c r="R107" s="26">
        <v>6.1237531111111103</v>
      </c>
      <c r="S107" s="26">
        <v>3.8460981666666658</v>
      </c>
      <c r="T107" s="26">
        <v>2.6596320555555555</v>
      </c>
      <c r="U107" s="26">
        <v>0.61959405555555558</v>
      </c>
      <c r="V107" s="26">
        <v>0.53877138888888887</v>
      </c>
      <c r="W107" s="26">
        <v>0.61096466666666638</v>
      </c>
      <c r="X107" s="26">
        <v>0.19012361111111109</v>
      </c>
      <c r="Y107" s="26">
        <v>0.13845011111111108</v>
      </c>
      <c r="Z107" s="26">
        <v>6.7523777777777794E-2</v>
      </c>
      <c r="AA107" s="26">
        <v>0.60023094444444447</v>
      </c>
      <c r="AB107" s="26">
        <v>0.83525588888888891</v>
      </c>
      <c r="AC107" s="26">
        <v>0.33135816666666668</v>
      </c>
      <c r="AD107" s="26">
        <v>0.34455066666666673</v>
      </c>
      <c r="AE107" s="26">
        <v>0.43173722222222222</v>
      </c>
      <c r="AF107" s="26">
        <v>0.4878108333333333</v>
      </c>
      <c r="AG107" s="26">
        <v>165</v>
      </c>
      <c r="AH107" s="26">
        <v>3</v>
      </c>
    </row>
    <row r="108" spans="1:34" x14ac:dyDescent="0.2">
      <c r="A108" t="s">
        <v>13</v>
      </c>
      <c r="B108" t="s">
        <v>85</v>
      </c>
      <c r="C108" t="s">
        <v>284</v>
      </c>
      <c r="D108">
        <v>2</v>
      </c>
      <c r="E108" s="21">
        <v>5</v>
      </c>
      <c r="F108" s="21" t="s">
        <v>74</v>
      </c>
      <c r="G108" s="21" t="s">
        <v>10</v>
      </c>
      <c r="H108" s="21" t="s">
        <v>10</v>
      </c>
      <c r="I108" s="26">
        <v>1.5111618666666666</v>
      </c>
      <c r="J108" s="26">
        <v>2.4868082</v>
      </c>
      <c r="K108" s="26">
        <v>3.8766866666666662</v>
      </c>
      <c r="L108" s="26">
        <v>5.8961306666666671</v>
      </c>
      <c r="M108" s="26">
        <v>7.9172816666666659</v>
      </c>
      <c r="N108" s="26">
        <v>9.8910789333333362</v>
      </c>
      <c r="O108" s="26">
        <v>8.8838355999999994</v>
      </c>
      <c r="P108" s="26">
        <v>7.5961645999999998</v>
      </c>
      <c r="Q108" s="26">
        <v>6.2054845333333324</v>
      </c>
      <c r="R108" s="26">
        <v>4.254318866666666</v>
      </c>
      <c r="S108" s="26">
        <v>2.4556490000000002</v>
      </c>
      <c r="T108" s="26">
        <v>1.5109080000000004</v>
      </c>
      <c r="U108" s="26">
        <v>0.60766633333333331</v>
      </c>
      <c r="V108" s="26">
        <v>0.58962340000000002</v>
      </c>
      <c r="W108" s="26">
        <v>0.79853366666666659</v>
      </c>
      <c r="X108" s="26">
        <v>0.40471326666666668</v>
      </c>
      <c r="Y108" s="26">
        <v>0.27313033333333331</v>
      </c>
      <c r="Z108" s="26">
        <v>0.20009953333333333</v>
      </c>
      <c r="AA108" s="26">
        <v>1.5272120666666669</v>
      </c>
      <c r="AB108" s="26">
        <v>1.818072866666667</v>
      </c>
      <c r="AC108" s="26">
        <v>0.9424132666666668</v>
      </c>
      <c r="AD108" s="26">
        <v>0.74715133333333328</v>
      </c>
      <c r="AE108" s="26">
        <v>0.679261</v>
      </c>
      <c r="AF108" s="26">
        <v>0.67400946666666661</v>
      </c>
      <c r="AG108" s="26">
        <v>215</v>
      </c>
      <c r="AH108" s="26">
        <v>4</v>
      </c>
    </row>
    <row r="109" spans="1:34" x14ac:dyDescent="0.2">
      <c r="A109" t="s">
        <v>13</v>
      </c>
      <c r="B109" t="s">
        <v>85</v>
      </c>
      <c r="C109" t="s">
        <v>285</v>
      </c>
      <c r="D109">
        <v>2</v>
      </c>
      <c r="E109" s="21">
        <v>2</v>
      </c>
      <c r="F109" s="21" t="s">
        <v>74</v>
      </c>
      <c r="G109" s="21" t="s">
        <v>10</v>
      </c>
      <c r="H109" s="21" t="s">
        <v>10</v>
      </c>
      <c r="I109" s="26">
        <v>3.312940227272728</v>
      </c>
      <c r="J109" s="26">
        <v>4.3815534772727265</v>
      </c>
      <c r="K109" s="26">
        <v>5.949371045454547</v>
      </c>
      <c r="L109" s="26">
        <v>8.3931343863636361</v>
      </c>
      <c r="M109" s="26">
        <v>10.455565227272727</v>
      </c>
      <c r="N109" s="26">
        <v>12.017696727272726</v>
      </c>
      <c r="O109" s="26">
        <v>10.276408159090909</v>
      </c>
      <c r="P109" s="26">
        <v>9.0336102045454556</v>
      </c>
      <c r="Q109" s="26">
        <v>8.2136214318181828</v>
      </c>
      <c r="R109" s="26">
        <v>6.369738159090911</v>
      </c>
      <c r="S109" s="26">
        <v>4.2980212727272722</v>
      </c>
      <c r="T109" s="26">
        <v>3.1178402954545459</v>
      </c>
      <c r="U109" s="26">
        <v>0.8034772954545456</v>
      </c>
      <c r="V109" s="26">
        <v>0.66782888636363635</v>
      </c>
      <c r="W109" s="26">
        <v>0.75593886363636353</v>
      </c>
      <c r="X109" s="26">
        <v>0.21766795454545448</v>
      </c>
      <c r="Y109" s="26">
        <v>7.2455681818181836E-2</v>
      </c>
      <c r="Z109" s="26">
        <v>0.11753624999999998</v>
      </c>
      <c r="AA109" s="26">
        <v>2.2218581136363635</v>
      </c>
      <c r="AB109" s="26">
        <v>2.1784239318181813</v>
      </c>
      <c r="AC109" s="26">
        <v>1.0123956818181818</v>
      </c>
      <c r="AD109" s="26">
        <v>0.63585361363636361</v>
      </c>
      <c r="AE109" s="26">
        <v>0.62924827272727279</v>
      </c>
      <c r="AF109" s="26">
        <v>0.80765081818181816</v>
      </c>
      <c r="AG109" s="26">
        <v>190</v>
      </c>
      <c r="AH109" s="26">
        <v>3</v>
      </c>
    </row>
    <row r="110" spans="1:34" x14ac:dyDescent="0.2">
      <c r="A110" t="s">
        <v>13</v>
      </c>
      <c r="B110" t="s">
        <v>85</v>
      </c>
      <c r="C110" t="s">
        <v>286</v>
      </c>
      <c r="D110">
        <v>2</v>
      </c>
      <c r="E110" s="21">
        <v>2</v>
      </c>
      <c r="F110" s="21" t="s">
        <v>74</v>
      </c>
      <c r="G110" s="21" t="s">
        <v>10</v>
      </c>
      <c r="H110" s="21" t="s">
        <v>10</v>
      </c>
      <c r="I110" s="26">
        <v>2.8244986666666665</v>
      </c>
      <c r="J110" s="26">
        <v>3.8648709999999995</v>
      </c>
      <c r="K110" s="26">
        <v>5.3969396666666674</v>
      </c>
      <c r="L110" s="26">
        <v>7.7762393333333337</v>
      </c>
      <c r="M110" s="26">
        <v>9.9041283333333325</v>
      </c>
      <c r="N110" s="26">
        <v>11.511604333333333</v>
      </c>
      <c r="O110" s="26">
        <v>9.8924670000000017</v>
      </c>
      <c r="P110" s="26">
        <v>8.6184000000000012</v>
      </c>
      <c r="Q110" s="26">
        <v>7.6342746666666663</v>
      </c>
      <c r="R110" s="26">
        <v>5.7906413333333333</v>
      </c>
      <c r="S110" s="26">
        <v>3.7950956666666666</v>
      </c>
      <c r="T110" s="26">
        <v>2.6780763333333333</v>
      </c>
      <c r="U110" s="26">
        <v>1.2880283333333333</v>
      </c>
      <c r="V110" s="26">
        <v>1.1057776666666668</v>
      </c>
      <c r="W110" s="26">
        <v>1.3342093333333331</v>
      </c>
      <c r="X110" s="26">
        <v>0.37483766666666662</v>
      </c>
      <c r="Y110" s="26">
        <v>0.12892033333333333</v>
      </c>
      <c r="Z110" s="26">
        <v>0.13805500000000001</v>
      </c>
      <c r="AA110" s="26">
        <v>2.2618466666666666</v>
      </c>
      <c r="AB110" s="26">
        <v>2.5146029999999997</v>
      </c>
      <c r="AC110" s="26">
        <v>1.2258086666666668</v>
      </c>
      <c r="AD110" s="26">
        <v>0.89535233333333331</v>
      </c>
      <c r="AE110" s="26">
        <v>1.0364929999999999</v>
      </c>
      <c r="AF110" s="26">
        <v>1.3176513333333333</v>
      </c>
      <c r="AG110" s="26">
        <v>93</v>
      </c>
      <c r="AH110" s="26">
        <v>1</v>
      </c>
    </row>
    <row r="111" spans="1:34" x14ac:dyDescent="0.2">
      <c r="A111" t="s">
        <v>13</v>
      </c>
      <c r="B111" t="s">
        <v>85</v>
      </c>
      <c r="C111" t="s">
        <v>287</v>
      </c>
      <c r="D111">
        <v>2</v>
      </c>
      <c r="E111" s="21">
        <v>3</v>
      </c>
      <c r="F111" s="21" t="s">
        <v>74</v>
      </c>
      <c r="G111" s="21" t="s">
        <v>10</v>
      </c>
      <c r="H111" s="21" t="s">
        <v>10</v>
      </c>
      <c r="I111" s="26">
        <v>2.7522669999999998</v>
      </c>
      <c r="J111" s="26">
        <v>3.5473767142857144</v>
      </c>
      <c r="K111" s="26">
        <v>4.8166294285714288</v>
      </c>
      <c r="L111" s="26">
        <v>6.7777494285714299</v>
      </c>
      <c r="M111" s="26">
        <v>8.5917349999999999</v>
      </c>
      <c r="N111" s="26">
        <v>10.025209</v>
      </c>
      <c r="O111" s="26">
        <v>8.4629818571428554</v>
      </c>
      <c r="P111" s="26">
        <v>7.3168895714285709</v>
      </c>
      <c r="Q111" s="26">
        <v>6.6519398571428576</v>
      </c>
      <c r="R111" s="26">
        <v>5.1407257142857148</v>
      </c>
      <c r="S111" s="26">
        <v>3.5244257142857149</v>
      </c>
      <c r="T111" s="26">
        <v>2.6404587142857139</v>
      </c>
      <c r="U111" s="26">
        <v>0.90375942857142877</v>
      </c>
      <c r="V111" s="26">
        <v>0.73278600000000005</v>
      </c>
      <c r="W111" s="26">
        <v>0.76903857142857135</v>
      </c>
      <c r="X111" s="26">
        <v>0.21340500000000001</v>
      </c>
      <c r="Y111" s="26">
        <v>8.2149857142857149E-2</v>
      </c>
      <c r="Z111" s="26">
        <v>0.26086142857142858</v>
      </c>
      <c r="AA111" s="26">
        <v>4.0333587142857139</v>
      </c>
      <c r="AB111" s="26">
        <v>3.3609210000000003</v>
      </c>
      <c r="AC111" s="26">
        <v>1.4615725714285712</v>
      </c>
      <c r="AD111" s="26">
        <v>0.82534957142857146</v>
      </c>
      <c r="AE111" s="26">
        <v>0.64757900000000002</v>
      </c>
      <c r="AF111" s="26">
        <v>0.93128742857142854</v>
      </c>
      <c r="AG111" s="26">
        <v>154</v>
      </c>
      <c r="AH111" s="26">
        <v>3</v>
      </c>
    </row>
    <row r="112" spans="1:34" x14ac:dyDescent="0.2">
      <c r="A112" t="s">
        <v>13</v>
      </c>
      <c r="B112" t="s">
        <v>85</v>
      </c>
      <c r="C112" t="s">
        <v>288</v>
      </c>
      <c r="D112">
        <v>2</v>
      </c>
      <c r="E112" s="21">
        <v>4</v>
      </c>
      <c r="F112" s="21" t="s">
        <v>74</v>
      </c>
      <c r="G112" s="21" t="s">
        <v>10</v>
      </c>
      <c r="H112" s="21" t="s">
        <v>10</v>
      </c>
      <c r="I112" s="26">
        <v>2.2386905000000006</v>
      </c>
      <c r="J112" s="26">
        <v>3.1986123749999997</v>
      </c>
      <c r="K112" s="26">
        <v>4.4930393333333338</v>
      </c>
      <c r="L112" s="26">
        <v>6.6179575833333324</v>
      </c>
      <c r="M112" s="26">
        <v>8.6717129583333357</v>
      </c>
      <c r="N112" s="26">
        <v>10.661153750000002</v>
      </c>
      <c r="O112" s="26">
        <v>9.7688786666666658</v>
      </c>
      <c r="P112" s="26">
        <v>8.3799860416666672</v>
      </c>
      <c r="Q112" s="26">
        <v>7.052940875</v>
      </c>
      <c r="R112" s="26">
        <v>5.0315898750000008</v>
      </c>
      <c r="S112" s="26">
        <v>3.1253599583333322</v>
      </c>
      <c r="T112" s="26">
        <v>2.1420962083333333</v>
      </c>
      <c r="U112" s="26">
        <v>1.093971</v>
      </c>
      <c r="V112" s="26">
        <v>1.0420706666666666</v>
      </c>
      <c r="W112" s="26">
        <v>1.2832343333333334</v>
      </c>
      <c r="X112" s="26">
        <v>0.49381841666666665</v>
      </c>
      <c r="Y112" s="26">
        <v>0.46689975000000011</v>
      </c>
      <c r="Z112" s="26">
        <v>0.15455566666666667</v>
      </c>
      <c r="AA112" s="26">
        <v>2.1297017499999993</v>
      </c>
      <c r="AB112" s="26">
        <v>2.4899278333333332</v>
      </c>
      <c r="AC112" s="26">
        <v>1.0220550833333333</v>
      </c>
      <c r="AD112" s="26">
        <v>0.64979425000000002</v>
      </c>
      <c r="AE112" s="26">
        <v>0.9528536666666666</v>
      </c>
      <c r="AF112" s="26">
        <v>1.0275687499999999</v>
      </c>
      <c r="AG112" s="26">
        <v>204</v>
      </c>
      <c r="AH112" s="26">
        <v>4</v>
      </c>
    </row>
    <row r="113" spans="1:34" x14ac:dyDescent="0.2">
      <c r="A113" t="s">
        <v>13</v>
      </c>
      <c r="B113" t="s">
        <v>85</v>
      </c>
      <c r="C113" t="s">
        <v>289</v>
      </c>
      <c r="D113">
        <v>2</v>
      </c>
      <c r="E113" s="21">
        <v>2</v>
      </c>
      <c r="F113" s="21" t="s">
        <v>74</v>
      </c>
      <c r="G113" s="21" t="s">
        <v>10</v>
      </c>
      <c r="H113" s="21" t="s">
        <v>10</v>
      </c>
      <c r="I113" s="26">
        <v>3.831604142857143</v>
      </c>
      <c r="J113" s="26">
        <v>5.0559448571428565</v>
      </c>
      <c r="K113" s="26">
        <v>6.743588714285714</v>
      </c>
      <c r="L113" s="26">
        <v>9.0899657142857127</v>
      </c>
      <c r="M113" s="26">
        <v>11.036839000000001</v>
      </c>
      <c r="N113" s="26">
        <v>12.878203714285716</v>
      </c>
      <c r="O113" s="26">
        <v>12.638233571428572</v>
      </c>
      <c r="P113" s="26">
        <v>11.290748142857142</v>
      </c>
      <c r="Q113" s="26">
        <v>9.5196285714285711</v>
      </c>
      <c r="R113" s="26">
        <v>6.9370680000000009</v>
      </c>
      <c r="S113" s="26">
        <v>4.7353395714285726</v>
      </c>
      <c r="T113" s="26">
        <v>3.5230588571428569</v>
      </c>
      <c r="U113" s="26">
        <v>0.25248242857142855</v>
      </c>
      <c r="V113" s="26">
        <v>0.17582685714285715</v>
      </c>
      <c r="W113" s="26">
        <v>0.20356257142857143</v>
      </c>
      <c r="X113" s="26">
        <v>1.7885857142857144E-2</v>
      </c>
      <c r="Y113" s="26">
        <v>2.0282857142857142E-3</v>
      </c>
      <c r="Z113" s="26">
        <v>1.2200000000000001E-4</v>
      </c>
      <c r="AA113" s="26">
        <v>0.13276371428571426</v>
      </c>
      <c r="AB113" s="26">
        <v>0.36539214285714283</v>
      </c>
      <c r="AC113" s="26">
        <v>0.14350485714285716</v>
      </c>
      <c r="AD113" s="26">
        <v>8.4094571428571435E-2</v>
      </c>
      <c r="AE113" s="26">
        <v>0.12424585714285714</v>
      </c>
      <c r="AF113" s="26">
        <v>0.26664671428571429</v>
      </c>
      <c r="AG113" s="26">
        <v>106</v>
      </c>
      <c r="AH113" s="26">
        <v>1</v>
      </c>
    </row>
    <row r="114" spans="1:34" x14ac:dyDescent="0.2">
      <c r="A114" t="s">
        <v>12</v>
      </c>
      <c r="B114" t="s">
        <v>103</v>
      </c>
      <c r="C114" t="s">
        <v>290</v>
      </c>
      <c r="D114">
        <v>3</v>
      </c>
      <c r="E114" s="21">
        <v>3</v>
      </c>
      <c r="F114" s="21" t="s">
        <v>6</v>
      </c>
      <c r="G114" s="21" t="s">
        <v>10</v>
      </c>
      <c r="H114" s="21" t="s">
        <v>10</v>
      </c>
      <c r="I114" s="26">
        <v>1.6970867777777778</v>
      </c>
      <c r="J114" s="26">
        <v>2.3560128888888889</v>
      </c>
      <c r="K114" s="26">
        <v>3.6831361111111107</v>
      </c>
      <c r="L114" s="26">
        <v>5.0817900000000007</v>
      </c>
      <c r="M114" s="26">
        <v>6.0590825555555554</v>
      </c>
      <c r="N114" s="26">
        <v>7.1708227777777784</v>
      </c>
      <c r="O114" s="26">
        <v>7.161868222222223</v>
      </c>
      <c r="P114" s="26">
        <v>6.4275055555555554</v>
      </c>
      <c r="Q114" s="26">
        <v>4.9872530000000008</v>
      </c>
      <c r="R114" s="26">
        <v>3.6441547777777776</v>
      </c>
      <c r="S114" s="26">
        <v>2.4154395555555555</v>
      </c>
      <c r="T114" s="26">
        <v>1.7781993333333332</v>
      </c>
      <c r="U114" s="26">
        <v>3.7336517777777769</v>
      </c>
      <c r="V114" s="26">
        <v>4.1985865555555559</v>
      </c>
      <c r="W114" s="26">
        <v>4.6570823333333333</v>
      </c>
      <c r="X114" s="26">
        <v>4.6844667777777778</v>
      </c>
      <c r="Y114" s="26">
        <v>4.6045543333333336</v>
      </c>
      <c r="Z114" s="26">
        <v>2.997487111111111</v>
      </c>
      <c r="AA114" s="26">
        <v>3.4813706666666668</v>
      </c>
      <c r="AB114" s="26">
        <v>2.5440448888888891</v>
      </c>
      <c r="AC114" s="26">
        <v>2.8313012222222222</v>
      </c>
      <c r="AD114" s="26">
        <v>2.5335298888888889</v>
      </c>
      <c r="AE114" s="26">
        <v>4.1548115555555558</v>
      </c>
      <c r="AF114" s="26">
        <v>4.7072721111111111</v>
      </c>
      <c r="AG114" s="26">
        <v>158</v>
      </c>
      <c r="AH114" s="26">
        <v>2</v>
      </c>
    </row>
    <row r="115" spans="1:34" x14ac:dyDescent="0.2">
      <c r="A115" t="s">
        <v>12</v>
      </c>
      <c r="B115" t="s">
        <v>103</v>
      </c>
      <c r="C115" t="s">
        <v>291</v>
      </c>
      <c r="D115">
        <v>3</v>
      </c>
      <c r="E115" s="21">
        <v>3</v>
      </c>
      <c r="F115" s="21" t="s">
        <v>6</v>
      </c>
      <c r="G115" s="21" t="s">
        <v>10</v>
      </c>
      <c r="H115" s="21" t="s">
        <v>10</v>
      </c>
      <c r="I115" s="26">
        <v>1.7955681428571428</v>
      </c>
      <c r="J115" s="26">
        <v>2.5219689999999999</v>
      </c>
      <c r="K115" s="26">
        <v>3.8060042857142862</v>
      </c>
      <c r="L115" s="26">
        <v>5.091361428571429</v>
      </c>
      <c r="M115" s="26">
        <v>5.9745227142857145</v>
      </c>
      <c r="N115" s="26">
        <v>6.9744922857142857</v>
      </c>
      <c r="O115" s="26">
        <v>6.917980571428572</v>
      </c>
      <c r="P115" s="26">
        <v>6.316008000000001</v>
      </c>
      <c r="Q115" s="26">
        <v>4.9837220000000002</v>
      </c>
      <c r="R115" s="26">
        <v>3.6668225714285714</v>
      </c>
      <c r="S115" s="26">
        <v>2.4628577142857142</v>
      </c>
      <c r="T115" s="26">
        <v>1.8367659999999997</v>
      </c>
      <c r="U115" s="26">
        <v>4.2314954285714288</v>
      </c>
      <c r="V115" s="26">
        <v>4.5255715714285722</v>
      </c>
      <c r="W115" s="26">
        <v>4.9691141428571433</v>
      </c>
      <c r="X115" s="26">
        <v>4.576383714285714</v>
      </c>
      <c r="Y115" s="26">
        <v>4.5003588571428574</v>
      </c>
      <c r="Z115" s="26">
        <v>3.1771962857142855</v>
      </c>
      <c r="AA115" s="26">
        <v>3.5408444285714284</v>
      </c>
      <c r="AB115" s="26">
        <v>2.5011021428571429</v>
      </c>
      <c r="AC115" s="26">
        <v>2.6462627142857142</v>
      </c>
      <c r="AD115" s="26">
        <v>2.6417121428571426</v>
      </c>
      <c r="AE115" s="26">
        <v>4.2456750000000003</v>
      </c>
      <c r="AF115" s="26">
        <v>4.7210415714285716</v>
      </c>
      <c r="AG115" s="26">
        <v>152</v>
      </c>
      <c r="AH115" s="26">
        <v>2</v>
      </c>
    </row>
    <row r="116" spans="1:34" x14ac:dyDescent="0.2">
      <c r="A116" t="s">
        <v>12</v>
      </c>
      <c r="B116" t="s">
        <v>103</v>
      </c>
      <c r="C116" t="s">
        <v>292</v>
      </c>
      <c r="D116">
        <v>2</v>
      </c>
      <c r="E116" s="21">
        <v>4</v>
      </c>
      <c r="F116" s="21" t="s">
        <v>6</v>
      </c>
      <c r="G116" s="21" t="s">
        <v>10</v>
      </c>
      <c r="H116" s="21" t="s">
        <v>10</v>
      </c>
      <c r="I116" s="26">
        <v>1.5309564</v>
      </c>
      <c r="J116" s="26">
        <v>2.0116682999999997</v>
      </c>
      <c r="K116" s="26">
        <v>3.3782623999999997</v>
      </c>
      <c r="L116" s="26">
        <v>4.8311546999999999</v>
      </c>
      <c r="M116" s="26">
        <v>5.5701716000000001</v>
      </c>
      <c r="N116" s="26">
        <v>6.6228154999999997</v>
      </c>
      <c r="O116" s="26">
        <v>7.0486016000000005</v>
      </c>
      <c r="P116" s="26">
        <v>6.2992701000000002</v>
      </c>
      <c r="Q116" s="26">
        <v>4.6092724999999994</v>
      </c>
      <c r="R116" s="26">
        <v>3.4667591999999998</v>
      </c>
      <c r="S116" s="26">
        <v>2.2078294999999999</v>
      </c>
      <c r="T116" s="26">
        <v>1.5417338</v>
      </c>
      <c r="U116" s="26">
        <v>2.1826094999999994</v>
      </c>
      <c r="V116" s="26">
        <v>2.5703231000000004</v>
      </c>
      <c r="W116" s="26">
        <v>3.8245405999999997</v>
      </c>
      <c r="X116" s="26">
        <v>3.893519</v>
      </c>
      <c r="Y116" s="26">
        <v>4.6335876999999996</v>
      </c>
      <c r="Z116" s="26">
        <v>4.0074579000000004</v>
      </c>
      <c r="AA116" s="26">
        <v>2.9865535999999997</v>
      </c>
      <c r="AB116" s="26">
        <v>2.9612863000000003</v>
      </c>
      <c r="AC116" s="26">
        <v>3.6034819999999996</v>
      </c>
      <c r="AD116" s="26">
        <v>2.8545299000000002</v>
      </c>
      <c r="AE116" s="26">
        <v>3.8283653000000006</v>
      </c>
      <c r="AF116" s="26">
        <v>3.0232983000000004</v>
      </c>
      <c r="AG116" s="26">
        <v>178</v>
      </c>
      <c r="AH116" s="26">
        <v>3</v>
      </c>
    </row>
    <row r="117" spans="1:34" x14ac:dyDescent="0.2">
      <c r="A117" t="s">
        <v>12</v>
      </c>
      <c r="B117" t="s">
        <v>103</v>
      </c>
      <c r="C117" t="s">
        <v>293</v>
      </c>
      <c r="D117">
        <v>2</v>
      </c>
      <c r="E117" s="21">
        <v>4</v>
      </c>
      <c r="F117" s="21" t="s">
        <v>6</v>
      </c>
      <c r="G117" s="21" t="s">
        <v>10</v>
      </c>
      <c r="H117" s="21" t="s">
        <v>10</v>
      </c>
      <c r="I117" s="26">
        <v>1.5941674705882356</v>
      </c>
      <c r="J117" s="26">
        <v>2.1495227647058819</v>
      </c>
      <c r="K117" s="26">
        <v>3.5070600588235288</v>
      </c>
      <c r="L117" s="26">
        <v>5.0071974117647047</v>
      </c>
      <c r="M117" s="26">
        <v>5.4839887647058818</v>
      </c>
      <c r="N117" s="26">
        <v>6.4911538823529416</v>
      </c>
      <c r="O117" s="26">
        <v>7.2253871764705888</v>
      </c>
      <c r="P117" s="26">
        <v>6.4901671176470588</v>
      </c>
      <c r="Q117" s="26">
        <v>4.7448204705882349</v>
      </c>
      <c r="R117" s="26">
        <v>3.5599940000000001</v>
      </c>
      <c r="S117" s="26">
        <v>2.2803202352941172</v>
      </c>
      <c r="T117" s="26">
        <v>1.6004062941176471</v>
      </c>
      <c r="U117" s="26">
        <v>1.6978318235294116</v>
      </c>
      <c r="V117" s="26">
        <v>2.1368722352941174</v>
      </c>
      <c r="W117" s="26">
        <v>3.4958732352941171</v>
      </c>
      <c r="X117" s="26">
        <v>4.0758065294117651</v>
      </c>
      <c r="Y117" s="26">
        <v>4.8359457647058823</v>
      </c>
      <c r="Z117" s="26">
        <v>4.3584036470588234</v>
      </c>
      <c r="AA117" s="26">
        <v>2.6107031176470588</v>
      </c>
      <c r="AB117" s="26">
        <v>3.162485823529412</v>
      </c>
      <c r="AC117" s="26">
        <v>3.7757171764705881</v>
      </c>
      <c r="AD117" s="26">
        <v>3.0965327058823529</v>
      </c>
      <c r="AE117" s="26">
        <v>3.2710577058823533</v>
      </c>
      <c r="AF117" s="26">
        <v>2.5346696470588235</v>
      </c>
      <c r="AG117" s="26">
        <v>197</v>
      </c>
      <c r="AH117" s="26">
        <v>3</v>
      </c>
    </row>
    <row r="118" spans="1:34" x14ac:dyDescent="0.2">
      <c r="A118" t="s">
        <v>12</v>
      </c>
      <c r="B118" t="s">
        <v>103</v>
      </c>
      <c r="C118" t="s">
        <v>294</v>
      </c>
      <c r="D118">
        <v>2</v>
      </c>
      <c r="E118" s="21">
        <v>4</v>
      </c>
      <c r="F118" s="21" t="s">
        <v>6</v>
      </c>
      <c r="G118" s="21" t="s">
        <v>10</v>
      </c>
      <c r="H118" s="21" t="s">
        <v>10</v>
      </c>
      <c r="I118" s="26">
        <v>1.5729809999999997</v>
      </c>
      <c r="J118" s="26">
        <v>2.0607168333333337</v>
      </c>
      <c r="K118" s="26">
        <v>3.423076</v>
      </c>
      <c r="L118" s="26">
        <v>4.9133789999999999</v>
      </c>
      <c r="M118" s="26">
        <v>5.4626013333333328</v>
      </c>
      <c r="N118" s="26">
        <v>6.5145431666666669</v>
      </c>
      <c r="O118" s="26">
        <v>7.0446783333333327</v>
      </c>
      <c r="P118" s="26">
        <v>6.2878155000000007</v>
      </c>
      <c r="Q118" s="26">
        <v>4.6201964999999996</v>
      </c>
      <c r="R118" s="26">
        <v>3.4738493333333333</v>
      </c>
      <c r="S118" s="26">
        <v>2.2490744999999999</v>
      </c>
      <c r="T118" s="26">
        <v>1.5799290000000001</v>
      </c>
      <c r="U118" s="26">
        <v>2.1634868333333332</v>
      </c>
      <c r="V118" s="26">
        <v>2.4699481666666663</v>
      </c>
      <c r="W118" s="26">
        <v>3.6909056666666662</v>
      </c>
      <c r="X118" s="26">
        <v>3.9365518333333331</v>
      </c>
      <c r="Y118" s="26">
        <v>4.9743401666666669</v>
      </c>
      <c r="Z118" s="26">
        <v>4.4324075000000001</v>
      </c>
      <c r="AA118" s="26">
        <v>2.9563876666666662</v>
      </c>
      <c r="AB118" s="26">
        <v>3.1133701666666664</v>
      </c>
      <c r="AC118" s="26">
        <v>3.7435916666666667</v>
      </c>
      <c r="AD118" s="26">
        <v>2.9701113333333331</v>
      </c>
      <c r="AE118" s="26">
        <v>3.5542433333333339</v>
      </c>
      <c r="AF118" s="26">
        <v>2.9544198333333331</v>
      </c>
      <c r="AG118" s="26">
        <v>181</v>
      </c>
      <c r="AH118" s="26">
        <v>3</v>
      </c>
    </row>
    <row r="119" spans="1:34" x14ac:dyDescent="0.2">
      <c r="A119" t="s">
        <v>12</v>
      </c>
      <c r="B119" t="s">
        <v>103</v>
      </c>
      <c r="C119" t="s">
        <v>295</v>
      </c>
      <c r="D119">
        <v>3</v>
      </c>
      <c r="E119" s="21">
        <v>3</v>
      </c>
      <c r="F119" s="21" t="s">
        <v>6</v>
      </c>
      <c r="G119" s="21" t="s">
        <v>10</v>
      </c>
      <c r="H119" s="21" t="s">
        <v>10</v>
      </c>
      <c r="I119" s="26">
        <v>1.8021980000000002</v>
      </c>
      <c r="J119" s="26">
        <v>2.4866130000000002</v>
      </c>
      <c r="K119" s="26">
        <v>3.8230012499999999</v>
      </c>
      <c r="L119" s="26">
        <v>5.1481149999999998</v>
      </c>
      <c r="M119" s="26">
        <v>5.9571977500000006</v>
      </c>
      <c r="N119" s="26">
        <v>7.0007295000000003</v>
      </c>
      <c r="O119" s="26">
        <v>7.0682177499999996</v>
      </c>
      <c r="P119" s="26">
        <v>6.4237640000000003</v>
      </c>
      <c r="Q119" s="26">
        <v>5.0408682499999999</v>
      </c>
      <c r="R119" s="26">
        <v>3.6813997499999997</v>
      </c>
      <c r="S119" s="26">
        <v>2.4409962499999995</v>
      </c>
      <c r="T119" s="26">
        <v>1.8524670000000001</v>
      </c>
      <c r="U119" s="26">
        <v>4.1798937499999997</v>
      </c>
      <c r="V119" s="26">
        <v>4.0907107500000004</v>
      </c>
      <c r="W119" s="26">
        <v>4.7548015000000001</v>
      </c>
      <c r="X119" s="26">
        <v>4.5058170000000004</v>
      </c>
      <c r="Y119" s="26">
        <v>4.5929574999999998</v>
      </c>
      <c r="Z119" s="26">
        <v>2.7715339999999999</v>
      </c>
      <c r="AA119" s="26">
        <v>3.6401697500000001</v>
      </c>
      <c r="AB119" s="26">
        <v>2.7442475000000002</v>
      </c>
      <c r="AC119" s="26">
        <v>2.9452724999999997</v>
      </c>
      <c r="AD119" s="26">
        <v>2.6624775000000001</v>
      </c>
      <c r="AE119" s="26">
        <v>3.84559725</v>
      </c>
      <c r="AF119" s="26">
        <v>4.4832784999999999</v>
      </c>
      <c r="AG119" s="26">
        <v>161</v>
      </c>
      <c r="AH119" s="26">
        <v>3</v>
      </c>
    </row>
    <row r="120" spans="1:34" x14ac:dyDescent="0.2">
      <c r="A120" t="s">
        <v>12</v>
      </c>
      <c r="B120" t="s">
        <v>103</v>
      </c>
      <c r="C120" t="s">
        <v>185</v>
      </c>
      <c r="D120">
        <v>3</v>
      </c>
      <c r="E120" s="21">
        <v>3</v>
      </c>
      <c r="F120" s="21" t="s">
        <v>6</v>
      </c>
      <c r="G120" s="21" t="s">
        <v>10</v>
      </c>
      <c r="H120" s="21" t="s">
        <v>10</v>
      </c>
      <c r="I120" s="26">
        <v>1.8006586666666669</v>
      </c>
      <c r="J120" s="26">
        <v>2.5048526666666668</v>
      </c>
      <c r="K120" s="26">
        <v>3.8496863333333331</v>
      </c>
      <c r="L120" s="26">
        <v>5.1750406666666668</v>
      </c>
      <c r="M120" s="26">
        <v>5.9465450000000004</v>
      </c>
      <c r="N120" s="26">
        <v>7.0206003333333333</v>
      </c>
      <c r="O120" s="26">
        <v>7.1394083333333329</v>
      </c>
      <c r="P120" s="26">
        <v>6.4511620000000001</v>
      </c>
      <c r="Q120" s="26">
        <v>5.0635763333333328</v>
      </c>
      <c r="R120" s="26">
        <v>3.683260666666667</v>
      </c>
      <c r="S120" s="26">
        <v>2.4352483333333335</v>
      </c>
      <c r="T120" s="26">
        <v>1.8617823333333332</v>
      </c>
      <c r="U120" s="26">
        <v>4.0934313333333332</v>
      </c>
      <c r="V120" s="26">
        <v>3.8880033333333337</v>
      </c>
      <c r="W120" s="26">
        <v>4.6788123333333331</v>
      </c>
      <c r="X120" s="26">
        <v>4.4687813333333333</v>
      </c>
      <c r="Y120" s="26">
        <v>4.6595310000000003</v>
      </c>
      <c r="Z120" s="26">
        <v>2.7317363333333335</v>
      </c>
      <c r="AA120" s="26">
        <v>3.6569473333333331</v>
      </c>
      <c r="AB120" s="26">
        <v>2.8268240000000002</v>
      </c>
      <c r="AC120" s="26">
        <v>3.1218543333333333</v>
      </c>
      <c r="AD120" s="26">
        <v>2.7107930000000002</v>
      </c>
      <c r="AE120" s="26">
        <v>3.7830086666666669</v>
      </c>
      <c r="AF120" s="26">
        <v>4.3557286666666668</v>
      </c>
      <c r="AG120" s="26">
        <v>166</v>
      </c>
      <c r="AH120" s="26">
        <v>3</v>
      </c>
    </row>
    <row r="121" spans="1:34" x14ac:dyDescent="0.2">
      <c r="A121" t="s">
        <v>12</v>
      </c>
      <c r="B121" t="s">
        <v>103</v>
      </c>
      <c r="C121" t="s">
        <v>296</v>
      </c>
      <c r="D121">
        <v>2</v>
      </c>
      <c r="E121" s="21">
        <v>4</v>
      </c>
      <c r="F121" s="21" t="s">
        <v>6</v>
      </c>
      <c r="G121" s="21" t="s">
        <v>10</v>
      </c>
      <c r="H121" s="21" t="s">
        <v>10</v>
      </c>
      <c r="I121" s="26">
        <v>1.5888559999999998</v>
      </c>
      <c r="J121" s="26">
        <v>2.1147402</v>
      </c>
      <c r="K121" s="26">
        <v>3.4898718000000004</v>
      </c>
      <c r="L121" s="26">
        <v>4.9821134000000002</v>
      </c>
      <c r="M121" s="26">
        <v>5.4576938000000004</v>
      </c>
      <c r="N121" s="26">
        <v>6.471213399999999</v>
      </c>
      <c r="O121" s="26">
        <v>7.0762430000000007</v>
      </c>
      <c r="P121" s="26">
        <v>6.3343708000000003</v>
      </c>
      <c r="Q121" s="26">
        <v>4.6405414</v>
      </c>
      <c r="R121" s="26">
        <v>3.5101140000000002</v>
      </c>
      <c r="S121" s="26">
        <v>2.2730926</v>
      </c>
      <c r="T121" s="26">
        <v>1.5890474000000001</v>
      </c>
      <c r="U121" s="26">
        <v>1.9075364000000001</v>
      </c>
      <c r="V121" s="26">
        <v>2.4061405999999996</v>
      </c>
      <c r="W121" s="26">
        <v>3.6066468</v>
      </c>
      <c r="X121" s="26">
        <v>3.9264576000000004</v>
      </c>
      <c r="Y121" s="26">
        <v>4.7533931999999997</v>
      </c>
      <c r="Z121" s="26">
        <v>4.2407903999999998</v>
      </c>
      <c r="AA121" s="26">
        <v>2.8879060000000001</v>
      </c>
      <c r="AB121" s="26">
        <v>3.1845779999999997</v>
      </c>
      <c r="AC121" s="26">
        <v>3.644018</v>
      </c>
      <c r="AD121" s="26">
        <v>3.0431982</v>
      </c>
      <c r="AE121" s="26">
        <v>3.4099269999999997</v>
      </c>
      <c r="AF121" s="26">
        <v>2.7702079999999998</v>
      </c>
      <c r="AG121" s="26">
        <v>181</v>
      </c>
      <c r="AH121" s="26">
        <v>3</v>
      </c>
    </row>
    <row r="122" spans="1:34" x14ac:dyDescent="0.2">
      <c r="A122" t="s">
        <v>12</v>
      </c>
      <c r="B122" t="s">
        <v>103</v>
      </c>
      <c r="C122" t="s">
        <v>297</v>
      </c>
      <c r="D122">
        <v>3</v>
      </c>
      <c r="E122" s="21">
        <v>3</v>
      </c>
      <c r="F122" s="21" t="s">
        <v>6</v>
      </c>
      <c r="G122" s="21" t="s">
        <v>10</v>
      </c>
      <c r="H122" s="21" t="s">
        <v>10</v>
      </c>
      <c r="I122" s="26">
        <v>1.7702056666666668</v>
      </c>
      <c r="J122" s="26">
        <v>2.4907729999999999</v>
      </c>
      <c r="K122" s="26">
        <v>3.7794786666666664</v>
      </c>
      <c r="L122" s="26">
        <v>5.0788193333333327</v>
      </c>
      <c r="M122" s="26">
        <v>5.9986066666666673</v>
      </c>
      <c r="N122" s="26">
        <v>6.9963136666666665</v>
      </c>
      <c r="O122" s="26">
        <v>6.9071446666666665</v>
      </c>
      <c r="P122" s="26">
        <v>6.305143666666666</v>
      </c>
      <c r="Q122" s="26">
        <v>4.9734919999999994</v>
      </c>
      <c r="R122" s="26">
        <v>3.6516286666666669</v>
      </c>
      <c r="S122" s="26">
        <v>2.444906</v>
      </c>
      <c r="T122" s="26">
        <v>1.8320696666666667</v>
      </c>
      <c r="U122" s="26">
        <v>4.1668379999999994</v>
      </c>
      <c r="V122" s="26">
        <v>4.581738333333333</v>
      </c>
      <c r="W122" s="26">
        <v>5.0045463333333338</v>
      </c>
      <c r="X122" s="26">
        <v>4.6201196666666675</v>
      </c>
      <c r="Y122" s="26">
        <v>4.4403756666666672</v>
      </c>
      <c r="Z122" s="26">
        <v>3.2137279999999997</v>
      </c>
      <c r="AA122" s="26">
        <v>3.5523586666666667</v>
      </c>
      <c r="AB122" s="26">
        <v>2.2955623333333333</v>
      </c>
      <c r="AC122" s="26">
        <v>2.5670886666666668</v>
      </c>
      <c r="AD122" s="26">
        <v>2.5816603333333332</v>
      </c>
      <c r="AE122" s="26">
        <v>4.4930259999999995</v>
      </c>
      <c r="AF122" s="26">
        <v>4.7890959999999998</v>
      </c>
      <c r="AG122" s="26">
        <v>152</v>
      </c>
      <c r="AH122" s="26">
        <v>2</v>
      </c>
    </row>
    <row r="123" spans="1:34" x14ac:dyDescent="0.2">
      <c r="A123" t="s">
        <v>12</v>
      </c>
      <c r="B123" t="s">
        <v>103</v>
      </c>
      <c r="C123" t="s">
        <v>298</v>
      </c>
      <c r="D123">
        <v>3</v>
      </c>
      <c r="E123" s="21">
        <v>3</v>
      </c>
      <c r="F123" s="21" t="s">
        <v>6</v>
      </c>
      <c r="G123" s="21" t="s">
        <v>10</v>
      </c>
      <c r="H123" s="21" t="s">
        <v>10</v>
      </c>
      <c r="I123" s="26">
        <v>1.8038175000000001</v>
      </c>
      <c r="J123" s="26">
        <v>2.5278193333333334</v>
      </c>
      <c r="K123" s="26">
        <v>3.9270960000000001</v>
      </c>
      <c r="L123" s="26">
        <v>5.2118221666666669</v>
      </c>
      <c r="M123" s="26">
        <v>5.9096438333333339</v>
      </c>
      <c r="N123" s="26">
        <v>7.0129080000000004</v>
      </c>
      <c r="O123" s="26">
        <v>7.2868276666666674</v>
      </c>
      <c r="P123" s="26">
        <v>6.6319320000000017</v>
      </c>
      <c r="Q123" s="26">
        <v>5.0834405</v>
      </c>
      <c r="R123" s="26">
        <v>3.6798748333333333</v>
      </c>
      <c r="S123" s="26">
        <v>2.4433155000000002</v>
      </c>
      <c r="T123" s="26">
        <v>1.8246161666666667</v>
      </c>
      <c r="U123" s="26">
        <v>3.2765573333333329</v>
      </c>
      <c r="V123" s="26">
        <v>3.6096496666666664</v>
      </c>
      <c r="W123" s="26">
        <v>4.5486371666666665</v>
      </c>
      <c r="X123" s="26">
        <v>4.4311069999999999</v>
      </c>
      <c r="Y123" s="26">
        <v>4.778861</v>
      </c>
      <c r="Z123" s="26">
        <v>3.4503728333333332</v>
      </c>
      <c r="AA123" s="26">
        <v>3.5956588333333332</v>
      </c>
      <c r="AB123" s="26">
        <v>2.755509</v>
      </c>
      <c r="AC123" s="26">
        <v>3.5336405000000002</v>
      </c>
      <c r="AD123" s="26">
        <v>3.2366228333333336</v>
      </c>
      <c r="AE123" s="26">
        <v>4.2991658333333334</v>
      </c>
      <c r="AF123" s="26">
        <v>4.2173395000000005</v>
      </c>
      <c r="AG123" s="26">
        <v>173</v>
      </c>
      <c r="AH123" s="26">
        <v>3</v>
      </c>
    </row>
    <row r="124" spans="1:34" x14ac:dyDescent="0.2">
      <c r="A124" t="s">
        <v>12</v>
      </c>
      <c r="B124" t="s">
        <v>103</v>
      </c>
      <c r="C124" t="s">
        <v>191</v>
      </c>
      <c r="D124">
        <v>3</v>
      </c>
      <c r="E124" s="21">
        <v>3</v>
      </c>
      <c r="F124" s="21" t="s">
        <v>6</v>
      </c>
      <c r="G124" s="21" t="s">
        <v>10</v>
      </c>
      <c r="H124" s="21" t="s">
        <v>10</v>
      </c>
      <c r="I124" s="26">
        <v>1.5130442727272728</v>
      </c>
      <c r="J124" s="26">
        <v>2.0550117272727273</v>
      </c>
      <c r="K124" s="26">
        <v>3.4409444545454546</v>
      </c>
      <c r="L124" s="26">
        <v>5.0015526363636376</v>
      </c>
      <c r="M124" s="26">
        <v>5.9766317272727267</v>
      </c>
      <c r="N124" s="26">
        <v>7.1081187272727275</v>
      </c>
      <c r="O124" s="26">
        <v>7.2582189090909086</v>
      </c>
      <c r="P124" s="26">
        <v>6.4086944545454543</v>
      </c>
      <c r="Q124" s="26">
        <v>4.8046559090909087</v>
      </c>
      <c r="R124" s="26">
        <v>3.6004555454545457</v>
      </c>
      <c r="S124" s="26">
        <v>2.2831446363636365</v>
      </c>
      <c r="T124" s="26">
        <v>1.5738360909090907</v>
      </c>
      <c r="U124" s="26">
        <v>3.0508331818181817</v>
      </c>
      <c r="V124" s="26">
        <v>3.3468311818181817</v>
      </c>
      <c r="W124" s="26">
        <v>4.5675269999999992</v>
      </c>
      <c r="X124" s="26">
        <v>4.0475394545454542</v>
      </c>
      <c r="Y124" s="26">
        <v>4.7874208181818183</v>
      </c>
      <c r="Z124" s="26">
        <v>3.012795090909091</v>
      </c>
      <c r="AA124" s="26">
        <v>3.1058749090909092</v>
      </c>
      <c r="AB124" s="26">
        <v>2.8707206363636364</v>
      </c>
      <c r="AC124" s="26">
        <v>3.076550181818182</v>
      </c>
      <c r="AD124" s="26">
        <v>2.443277181818182</v>
      </c>
      <c r="AE124" s="26">
        <v>4.1120381818181819</v>
      </c>
      <c r="AF124" s="26">
        <v>3.8244923636363639</v>
      </c>
      <c r="AG124" s="26">
        <v>171</v>
      </c>
      <c r="AH124" s="26">
        <v>3</v>
      </c>
    </row>
    <row r="125" spans="1:34" x14ac:dyDescent="0.2">
      <c r="A125" t="s">
        <v>12</v>
      </c>
      <c r="B125" t="s">
        <v>103</v>
      </c>
      <c r="C125" t="s">
        <v>192</v>
      </c>
      <c r="D125">
        <v>3</v>
      </c>
      <c r="E125" s="21">
        <v>3</v>
      </c>
      <c r="F125" s="21" t="s">
        <v>6</v>
      </c>
      <c r="G125" s="21" t="s">
        <v>10</v>
      </c>
      <c r="H125" s="21" t="s">
        <v>10</v>
      </c>
      <c r="I125" s="26">
        <v>1.6209286999999997</v>
      </c>
      <c r="J125" s="26">
        <v>2.2109993000000001</v>
      </c>
      <c r="K125" s="26">
        <v>3.5999492999999996</v>
      </c>
      <c r="L125" s="26">
        <v>5.0480683000000006</v>
      </c>
      <c r="M125" s="26">
        <v>5.8690924000000013</v>
      </c>
      <c r="N125" s="26">
        <v>6.9634118999999997</v>
      </c>
      <c r="O125" s="26">
        <v>7.170436999999998</v>
      </c>
      <c r="P125" s="26">
        <v>6.4166049000000012</v>
      </c>
      <c r="Q125" s="26">
        <v>4.8112074000000007</v>
      </c>
      <c r="R125" s="26">
        <v>3.5726071999999993</v>
      </c>
      <c r="S125" s="26">
        <v>2.3196005999999998</v>
      </c>
      <c r="T125" s="26">
        <v>1.6409267999999997</v>
      </c>
      <c r="U125" s="26">
        <v>2.731109</v>
      </c>
      <c r="V125" s="26">
        <v>3.1445036999999996</v>
      </c>
      <c r="W125" s="26">
        <v>4.4029452999999998</v>
      </c>
      <c r="X125" s="26">
        <v>4.153390700000001</v>
      </c>
      <c r="Y125" s="26">
        <v>4.7170667999999996</v>
      </c>
      <c r="Z125" s="26">
        <v>3.7460811999999999</v>
      </c>
      <c r="AA125" s="26">
        <v>3.1181466999999996</v>
      </c>
      <c r="AB125" s="26">
        <v>2.8984735000000001</v>
      </c>
      <c r="AC125" s="26">
        <v>3.6726748999999996</v>
      </c>
      <c r="AD125" s="26">
        <v>2.8103267000000001</v>
      </c>
      <c r="AE125" s="26">
        <v>4.2380030000000009</v>
      </c>
      <c r="AF125" s="26">
        <v>3.7519292999999996</v>
      </c>
      <c r="AG125" s="26">
        <v>170</v>
      </c>
      <c r="AH125" s="26">
        <v>3</v>
      </c>
    </row>
    <row r="126" spans="1:34" x14ac:dyDescent="0.2">
      <c r="A126" t="s">
        <v>12</v>
      </c>
      <c r="B126" t="s">
        <v>103</v>
      </c>
      <c r="C126" t="s">
        <v>299</v>
      </c>
      <c r="D126">
        <v>3</v>
      </c>
      <c r="E126" s="21">
        <v>3</v>
      </c>
      <c r="F126" s="21" t="s">
        <v>6</v>
      </c>
      <c r="G126" s="21" t="s">
        <v>10</v>
      </c>
      <c r="H126" s="21" t="s">
        <v>10</v>
      </c>
      <c r="I126" s="26">
        <v>1.7939266666666667</v>
      </c>
      <c r="J126" s="26">
        <v>2.4782596666666667</v>
      </c>
      <c r="K126" s="26">
        <v>3.8401213333333337</v>
      </c>
      <c r="L126" s="26">
        <v>5.1752863333333332</v>
      </c>
      <c r="M126" s="26">
        <v>5.9823859999999991</v>
      </c>
      <c r="N126" s="26">
        <v>7.1184463333333339</v>
      </c>
      <c r="O126" s="26">
        <v>7.1767903333333329</v>
      </c>
      <c r="P126" s="26">
        <v>6.4719393333333342</v>
      </c>
      <c r="Q126" s="26">
        <v>5.0507776666666659</v>
      </c>
      <c r="R126" s="26">
        <v>3.6859103333333336</v>
      </c>
      <c r="S126" s="26">
        <v>2.4467336666666668</v>
      </c>
      <c r="T126" s="26">
        <v>1.8472393333333335</v>
      </c>
      <c r="U126" s="26">
        <v>3.8750053333333336</v>
      </c>
      <c r="V126" s="26">
        <v>3.9143706666666667</v>
      </c>
      <c r="W126" s="26">
        <v>4.6610483333333335</v>
      </c>
      <c r="X126" s="26">
        <v>4.5346433333333334</v>
      </c>
      <c r="Y126" s="26">
        <v>4.5775903333333332</v>
      </c>
      <c r="Z126" s="26">
        <v>2.6689760000000002</v>
      </c>
      <c r="AA126" s="26">
        <v>3.6091453333333336</v>
      </c>
      <c r="AB126" s="26">
        <v>2.8657766666666666</v>
      </c>
      <c r="AC126" s="26">
        <v>3.0948406666666668</v>
      </c>
      <c r="AD126" s="26">
        <v>2.8577370000000002</v>
      </c>
      <c r="AE126" s="26">
        <v>3.9354736666666668</v>
      </c>
      <c r="AF126" s="26">
        <v>4.5962719999999999</v>
      </c>
      <c r="AG126" s="26">
        <v>161</v>
      </c>
      <c r="AH126" s="26">
        <v>3</v>
      </c>
    </row>
    <row r="127" spans="1:34" x14ac:dyDescent="0.2">
      <c r="A127" t="s">
        <v>12</v>
      </c>
      <c r="B127" t="s">
        <v>103</v>
      </c>
      <c r="C127" t="s">
        <v>300</v>
      </c>
      <c r="D127">
        <v>3</v>
      </c>
      <c r="E127" s="21">
        <v>3</v>
      </c>
      <c r="F127" s="21" t="s">
        <v>6</v>
      </c>
      <c r="G127" s="21" t="s">
        <v>114</v>
      </c>
      <c r="H127" s="21" t="s">
        <v>10</v>
      </c>
      <c r="I127" s="26">
        <v>1.8398374</v>
      </c>
      <c r="J127" s="26">
        <v>2.586344</v>
      </c>
      <c r="K127" s="26">
        <v>3.8847695999999998</v>
      </c>
      <c r="L127" s="26">
        <v>5.1150392</v>
      </c>
      <c r="M127" s="26">
        <v>5.8194871999999993</v>
      </c>
      <c r="N127" s="26">
        <v>6.8521696000000007</v>
      </c>
      <c r="O127" s="26">
        <v>7.1201658000000005</v>
      </c>
      <c r="P127" s="26">
        <v>6.5359677999999999</v>
      </c>
      <c r="Q127" s="26">
        <v>5.0607729999999993</v>
      </c>
      <c r="R127" s="26">
        <v>3.6834116000000003</v>
      </c>
      <c r="S127" s="26">
        <v>2.4689387999999997</v>
      </c>
      <c r="T127" s="26">
        <v>1.8863694</v>
      </c>
      <c r="U127" s="26">
        <v>3.9794451999999993</v>
      </c>
      <c r="V127" s="26">
        <v>3.6411836000000002</v>
      </c>
      <c r="W127" s="26">
        <v>4.3184255999999994</v>
      </c>
      <c r="X127" s="26">
        <v>4.2987153999999999</v>
      </c>
      <c r="Y127" s="26">
        <v>4.5449405999999994</v>
      </c>
      <c r="Z127" s="26">
        <v>3.0944212000000002</v>
      </c>
      <c r="AA127" s="26">
        <v>3.5877194000000001</v>
      </c>
      <c r="AB127" s="26">
        <v>2.8757170000000003</v>
      </c>
      <c r="AC127" s="26">
        <v>3.1129659999999992</v>
      </c>
      <c r="AD127" s="26">
        <v>2.6974811999999999</v>
      </c>
      <c r="AE127" s="26">
        <v>3.7837152000000005</v>
      </c>
      <c r="AF127" s="26">
        <v>4.0141342</v>
      </c>
      <c r="AG127" s="26">
        <v>171</v>
      </c>
      <c r="AH127" s="26">
        <v>3</v>
      </c>
    </row>
    <row r="128" spans="1:34" x14ac:dyDescent="0.2">
      <c r="A128" t="s">
        <v>12</v>
      </c>
      <c r="B128" t="s">
        <v>103</v>
      </c>
      <c r="C128" t="s">
        <v>301</v>
      </c>
      <c r="D128">
        <v>3</v>
      </c>
      <c r="E128" s="21">
        <v>3</v>
      </c>
      <c r="F128" s="21" t="s">
        <v>6</v>
      </c>
      <c r="G128" s="21" t="s">
        <v>10</v>
      </c>
      <c r="H128" s="21" t="s">
        <v>10</v>
      </c>
      <c r="I128" s="26">
        <v>1.68464825</v>
      </c>
      <c r="J128" s="26">
        <v>2.335417375</v>
      </c>
      <c r="K128" s="26">
        <v>3.7521240000000002</v>
      </c>
      <c r="L128" s="26">
        <v>5.1434376249999998</v>
      </c>
      <c r="M128" s="26">
        <v>5.8640491249999993</v>
      </c>
      <c r="N128" s="26">
        <v>6.9710721249999992</v>
      </c>
      <c r="O128" s="26">
        <v>7.2830000000000004</v>
      </c>
      <c r="P128" s="26">
        <v>6.5424551250000009</v>
      </c>
      <c r="Q128" s="26">
        <v>4.936440375000001</v>
      </c>
      <c r="R128" s="26">
        <v>3.6142787500000004</v>
      </c>
      <c r="S128" s="26">
        <v>2.3449251250000001</v>
      </c>
      <c r="T128" s="26">
        <v>1.7200571250000003</v>
      </c>
      <c r="U128" s="26">
        <v>2.4659412499999998</v>
      </c>
      <c r="V128" s="26">
        <v>3.066850375</v>
      </c>
      <c r="W128" s="26">
        <v>4.0885738750000007</v>
      </c>
      <c r="X128" s="26">
        <v>4.0695472500000003</v>
      </c>
      <c r="Y128" s="26">
        <v>4.8965876250000004</v>
      </c>
      <c r="Z128" s="26">
        <v>3.7844776250000001</v>
      </c>
      <c r="AA128" s="26">
        <v>2.9378908749999999</v>
      </c>
      <c r="AB128" s="26">
        <v>2.3782739999999998</v>
      </c>
      <c r="AC128" s="26">
        <v>3.7577621250000002</v>
      </c>
      <c r="AD128" s="26">
        <v>2.8061648749999999</v>
      </c>
      <c r="AE128" s="26">
        <v>3.9927149999999996</v>
      </c>
      <c r="AF128" s="26">
        <v>3.6570612500000004</v>
      </c>
      <c r="AG128" s="26">
        <v>177</v>
      </c>
      <c r="AH128" s="26">
        <v>3</v>
      </c>
    </row>
    <row r="129" spans="1:34" x14ac:dyDescent="0.2">
      <c r="A129" t="s">
        <v>12</v>
      </c>
      <c r="B129" t="s">
        <v>103</v>
      </c>
      <c r="C129" t="s">
        <v>302</v>
      </c>
      <c r="D129">
        <v>3</v>
      </c>
      <c r="E129" s="21">
        <v>3</v>
      </c>
      <c r="F129" s="21" t="s">
        <v>6</v>
      </c>
      <c r="G129" s="21" t="s">
        <v>10</v>
      </c>
      <c r="H129" s="21" t="s">
        <v>10</v>
      </c>
      <c r="I129" s="26">
        <v>1.6398783636363639</v>
      </c>
      <c r="J129" s="26">
        <v>2.1975198181818185</v>
      </c>
      <c r="K129" s="26">
        <v>3.6226969090909091</v>
      </c>
      <c r="L129" s="26">
        <v>5.1377250909090906</v>
      </c>
      <c r="M129" s="26">
        <v>6.1222098181818181</v>
      </c>
      <c r="N129" s="26">
        <v>7.2489447272727263</v>
      </c>
      <c r="O129" s="26">
        <v>7.3184870909090911</v>
      </c>
      <c r="P129" s="26">
        <v>6.5190827272727283</v>
      </c>
      <c r="Q129" s="26">
        <v>4.9269810909090914</v>
      </c>
      <c r="R129" s="26">
        <v>3.6974654545454544</v>
      </c>
      <c r="S129" s="26">
        <v>2.3981255454545454</v>
      </c>
      <c r="T129" s="26">
        <v>1.6689990000000001</v>
      </c>
      <c r="U129" s="26">
        <v>3.2751496363636368</v>
      </c>
      <c r="V129" s="26">
        <v>3.5871210000000002</v>
      </c>
      <c r="W129" s="26">
        <v>4.4768705454545445</v>
      </c>
      <c r="X129" s="26">
        <v>4.334502727272727</v>
      </c>
      <c r="Y129" s="26">
        <v>4.6371899090909094</v>
      </c>
      <c r="Z129" s="26">
        <v>2.915574363636364</v>
      </c>
      <c r="AA129" s="26">
        <v>3.0315051818181815</v>
      </c>
      <c r="AB129" s="26">
        <v>2.6529268181818186</v>
      </c>
      <c r="AC129" s="26">
        <v>2.9526930909090909</v>
      </c>
      <c r="AD129" s="26">
        <v>2.4745597272727271</v>
      </c>
      <c r="AE129" s="26">
        <v>4.0905605454545446</v>
      </c>
      <c r="AF129" s="26">
        <v>3.9130190909090912</v>
      </c>
      <c r="AG129" s="26">
        <v>167</v>
      </c>
      <c r="AH129" s="26">
        <v>3</v>
      </c>
    </row>
    <row r="130" spans="1:34" x14ac:dyDescent="0.2">
      <c r="A130" t="s">
        <v>12</v>
      </c>
      <c r="B130" t="s">
        <v>103</v>
      </c>
      <c r="C130" t="s">
        <v>303</v>
      </c>
      <c r="D130">
        <v>3</v>
      </c>
      <c r="E130" s="21">
        <v>3</v>
      </c>
      <c r="F130" s="21" t="s">
        <v>6</v>
      </c>
      <c r="G130" s="21" t="s">
        <v>10</v>
      </c>
      <c r="H130" s="21" t="s">
        <v>10</v>
      </c>
      <c r="I130" s="26">
        <v>1.628017888888889</v>
      </c>
      <c r="J130" s="26">
        <v>2.2281434444444441</v>
      </c>
      <c r="K130" s="26">
        <v>3.6018454444444439</v>
      </c>
      <c r="L130" s="26">
        <v>5.0450976666666669</v>
      </c>
      <c r="M130" s="26">
        <v>5.5364567777777776</v>
      </c>
      <c r="N130" s="26">
        <v>6.6263996666666669</v>
      </c>
      <c r="O130" s="26">
        <v>7.2441961111111119</v>
      </c>
      <c r="P130" s="26">
        <v>6.5455810000000003</v>
      </c>
      <c r="Q130" s="26">
        <v>4.8324660000000002</v>
      </c>
      <c r="R130" s="26">
        <v>3.5637091111111108</v>
      </c>
      <c r="S130" s="26">
        <v>2.329291</v>
      </c>
      <c r="T130" s="26">
        <v>1.6477271111111109</v>
      </c>
      <c r="U130" s="26">
        <v>1.966069111111111</v>
      </c>
      <c r="V130" s="26">
        <v>2.4584098888888888</v>
      </c>
      <c r="W130" s="26">
        <v>3.7976641111111116</v>
      </c>
      <c r="X130" s="26">
        <v>3.943124222222222</v>
      </c>
      <c r="Y130" s="26">
        <v>5.144384111111111</v>
      </c>
      <c r="Z130" s="26">
        <v>3.6638414444444445</v>
      </c>
      <c r="AA130" s="26">
        <v>2.8310053333333332</v>
      </c>
      <c r="AB130" s="26">
        <v>2.8758870000000001</v>
      </c>
      <c r="AC130" s="26">
        <v>3.7053625555555558</v>
      </c>
      <c r="AD130" s="26">
        <v>2.9813468888888885</v>
      </c>
      <c r="AE130" s="26">
        <v>3.3219952222222222</v>
      </c>
      <c r="AF130" s="26">
        <v>2.7045885555555551</v>
      </c>
      <c r="AG130" s="26">
        <v>195</v>
      </c>
      <c r="AH130" s="26">
        <v>3</v>
      </c>
    </row>
    <row r="131" spans="1:34" x14ac:dyDescent="0.2">
      <c r="A131" t="s">
        <v>12</v>
      </c>
      <c r="B131" t="s">
        <v>103</v>
      </c>
      <c r="C131" t="s">
        <v>304</v>
      </c>
      <c r="D131">
        <v>3</v>
      </c>
      <c r="E131" s="21">
        <v>3</v>
      </c>
      <c r="F131" s="21" t="s">
        <v>6</v>
      </c>
      <c r="G131" s="21" t="s">
        <v>10</v>
      </c>
      <c r="H131" s="21" t="s">
        <v>10</v>
      </c>
      <c r="I131" s="26">
        <v>1.7210114285714284</v>
      </c>
      <c r="J131" s="26">
        <v>2.3567608571428567</v>
      </c>
      <c r="K131" s="26">
        <v>3.7323288571428574</v>
      </c>
      <c r="L131" s="26">
        <v>5.2284361428571424</v>
      </c>
      <c r="M131" s="26">
        <v>6.2623442857142857</v>
      </c>
      <c r="N131" s="26">
        <v>7.3202981428571423</v>
      </c>
      <c r="O131" s="26">
        <v>7.3475725714285716</v>
      </c>
      <c r="P131" s="26">
        <v>6.5740182857142857</v>
      </c>
      <c r="Q131" s="26">
        <v>5.0294948571428577</v>
      </c>
      <c r="R131" s="26">
        <v>3.7800912857142857</v>
      </c>
      <c r="S131" s="26">
        <v>2.4729727142857145</v>
      </c>
      <c r="T131" s="26">
        <v>1.7918047142857143</v>
      </c>
      <c r="U131" s="26">
        <v>3.5604968571428577</v>
      </c>
      <c r="V131" s="26">
        <v>3.9812507142857148</v>
      </c>
      <c r="W131" s="26">
        <v>4.6261058571428562</v>
      </c>
      <c r="X131" s="26">
        <v>4.8418848571428565</v>
      </c>
      <c r="Y131" s="26">
        <v>4.6784094285714284</v>
      </c>
      <c r="Z131" s="26">
        <v>3.2062151428571428</v>
      </c>
      <c r="AA131" s="26">
        <v>3.1024847142857142</v>
      </c>
      <c r="AB131" s="26">
        <v>2.6504107142857145</v>
      </c>
      <c r="AC131" s="26">
        <v>2.9149281428571427</v>
      </c>
      <c r="AD131" s="26">
        <v>2.3779888571428573</v>
      </c>
      <c r="AE131" s="26">
        <v>4.1525615714285715</v>
      </c>
      <c r="AF131" s="26">
        <v>4.4235928571428573</v>
      </c>
      <c r="AG131" s="26">
        <v>164</v>
      </c>
      <c r="AH131" s="26">
        <v>3</v>
      </c>
    </row>
    <row r="132" spans="1:34" x14ac:dyDescent="0.2">
      <c r="A132" t="s">
        <v>12</v>
      </c>
      <c r="B132" t="s">
        <v>103</v>
      </c>
      <c r="C132" t="s">
        <v>305</v>
      </c>
      <c r="D132">
        <v>3</v>
      </c>
      <c r="E132" s="21">
        <v>3</v>
      </c>
      <c r="F132" s="21" t="s">
        <v>6</v>
      </c>
      <c r="G132" s="21" t="s">
        <v>10</v>
      </c>
      <c r="H132" s="21" t="s">
        <v>10</v>
      </c>
      <c r="I132" s="26">
        <v>1.6814277499999999</v>
      </c>
      <c r="J132" s="26">
        <v>2.2792034999999999</v>
      </c>
      <c r="K132" s="26">
        <v>3.6774450000000001</v>
      </c>
      <c r="L132" s="26">
        <v>5.1565762499999996</v>
      </c>
      <c r="M132" s="26">
        <v>6.1652792499999993</v>
      </c>
      <c r="N132" s="26">
        <v>7.2930342499999998</v>
      </c>
      <c r="O132" s="26">
        <v>7.3444830000000003</v>
      </c>
      <c r="P132" s="26">
        <v>6.5289872500000001</v>
      </c>
      <c r="Q132" s="26">
        <v>4.9842282500000001</v>
      </c>
      <c r="R132" s="26">
        <v>3.7100507499999997</v>
      </c>
      <c r="S132" s="26">
        <v>2.4281272500000002</v>
      </c>
      <c r="T132" s="26">
        <v>1.7359307500000001</v>
      </c>
      <c r="U132" s="26">
        <v>3.3749855000000002</v>
      </c>
      <c r="V132" s="26">
        <v>3.7493137499999998</v>
      </c>
      <c r="W132" s="26">
        <v>4.5651930000000007</v>
      </c>
      <c r="X132" s="26">
        <v>4.6300780000000001</v>
      </c>
      <c r="Y132" s="26">
        <v>4.8122574999999994</v>
      </c>
      <c r="Z132" s="26">
        <v>3.1421322499999995</v>
      </c>
      <c r="AA132" s="26">
        <v>3.1101389999999998</v>
      </c>
      <c r="AB132" s="26">
        <v>2.8017072499999998</v>
      </c>
      <c r="AC132" s="26">
        <v>3.0399842499999998</v>
      </c>
      <c r="AD132" s="26">
        <v>2.4602560000000002</v>
      </c>
      <c r="AE132" s="26">
        <v>4.1740552500000003</v>
      </c>
      <c r="AF132" s="26">
        <v>4.1756289999999998</v>
      </c>
      <c r="AG132" s="26">
        <v>176</v>
      </c>
      <c r="AH132" s="26">
        <v>3</v>
      </c>
    </row>
    <row r="133" spans="1:34" x14ac:dyDescent="0.2">
      <c r="A133" t="s">
        <v>12</v>
      </c>
      <c r="B133" t="s">
        <v>103</v>
      </c>
      <c r="C133" t="s">
        <v>201</v>
      </c>
      <c r="D133">
        <v>3</v>
      </c>
      <c r="E133" s="21">
        <v>3</v>
      </c>
      <c r="F133" s="21" t="s">
        <v>6</v>
      </c>
      <c r="G133" s="21" t="s">
        <v>10</v>
      </c>
      <c r="H133" s="21" t="s">
        <v>10</v>
      </c>
      <c r="I133" s="26">
        <v>1.80367375</v>
      </c>
      <c r="J133" s="26">
        <v>2.5033212499999999</v>
      </c>
      <c r="K133" s="26">
        <v>3.8845017500000001</v>
      </c>
      <c r="L133" s="26">
        <v>5.1836935000000004</v>
      </c>
      <c r="M133" s="26">
        <v>5.9503417499999998</v>
      </c>
      <c r="N133" s="26">
        <v>7.0818915000000002</v>
      </c>
      <c r="O133" s="26">
        <v>7.2199964999999997</v>
      </c>
      <c r="P133" s="26">
        <v>6.5464485000000003</v>
      </c>
      <c r="Q133" s="26">
        <v>5.0517625000000006</v>
      </c>
      <c r="R133" s="26">
        <v>3.6841015000000001</v>
      </c>
      <c r="S133" s="26">
        <v>2.4463602499999997</v>
      </c>
      <c r="T133" s="26">
        <v>1.8497195</v>
      </c>
      <c r="U133" s="26">
        <v>3.7135005000000003</v>
      </c>
      <c r="V133" s="26">
        <v>3.7811085000000002</v>
      </c>
      <c r="W133" s="26">
        <v>4.6277090000000003</v>
      </c>
      <c r="X133" s="26">
        <v>4.4785822499999997</v>
      </c>
      <c r="Y133" s="26">
        <v>4.6851892500000005</v>
      </c>
      <c r="Z133" s="26">
        <v>2.92032275</v>
      </c>
      <c r="AA133" s="26">
        <v>3.5983925000000001</v>
      </c>
      <c r="AB133" s="26">
        <v>2.8700510000000001</v>
      </c>
      <c r="AC133" s="26">
        <v>3.3041015000000002</v>
      </c>
      <c r="AD133" s="26">
        <v>2.9656205</v>
      </c>
      <c r="AE133" s="26">
        <v>4.0164642500000003</v>
      </c>
      <c r="AF133" s="26">
        <v>4.4087999999999994</v>
      </c>
      <c r="AG133" s="26">
        <v>182</v>
      </c>
      <c r="AH133" s="26">
        <v>3</v>
      </c>
    </row>
    <row r="134" spans="1:34" x14ac:dyDescent="0.2">
      <c r="A134" t="s">
        <v>12</v>
      </c>
      <c r="B134" t="s">
        <v>103</v>
      </c>
      <c r="C134" t="s">
        <v>306</v>
      </c>
      <c r="D134">
        <v>3</v>
      </c>
      <c r="E134" s="21">
        <v>3</v>
      </c>
      <c r="F134" s="21" t="s">
        <v>6</v>
      </c>
      <c r="G134" s="21" t="s">
        <v>10</v>
      </c>
      <c r="H134" s="21" t="s">
        <v>10</v>
      </c>
      <c r="I134" s="26">
        <v>1.727004</v>
      </c>
      <c r="J134" s="26">
        <v>2.4256981250000003</v>
      </c>
      <c r="K134" s="26">
        <v>3.7268870000000005</v>
      </c>
      <c r="L134" s="26">
        <v>5.0699121250000001</v>
      </c>
      <c r="M134" s="26">
        <v>6.0254977500000004</v>
      </c>
      <c r="N134" s="26">
        <v>7.0828214999999997</v>
      </c>
      <c r="O134" s="26">
        <v>7.0255286249999997</v>
      </c>
      <c r="P134" s="26">
        <v>6.3601748750000011</v>
      </c>
      <c r="Q134" s="26">
        <v>4.9683445000000006</v>
      </c>
      <c r="R134" s="26">
        <v>3.6304590000000001</v>
      </c>
      <c r="S134" s="26">
        <v>2.4276538750000003</v>
      </c>
      <c r="T134" s="26">
        <v>1.7948231249999997</v>
      </c>
      <c r="U134" s="26">
        <v>4.0169613750000002</v>
      </c>
      <c r="V134" s="26">
        <v>4.5327248749999995</v>
      </c>
      <c r="W134" s="26">
        <v>4.8393212500000002</v>
      </c>
      <c r="X134" s="26">
        <v>4.7026752499999995</v>
      </c>
      <c r="Y134" s="26">
        <v>4.4174408750000005</v>
      </c>
      <c r="Z134" s="26">
        <v>3.0330804999999996</v>
      </c>
      <c r="AA134" s="26">
        <v>3.6614778750000001</v>
      </c>
      <c r="AB134" s="26">
        <v>2.296347125</v>
      </c>
      <c r="AC134" s="26">
        <v>2.7074726249999999</v>
      </c>
      <c r="AD134" s="26">
        <v>2.505845125</v>
      </c>
      <c r="AE134" s="26">
        <v>4.3125907499999991</v>
      </c>
      <c r="AF134" s="26">
        <v>4.755881875</v>
      </c>
      <c r="AG134" s="26">
        <v>153</v>
      </c>
      <c r="AH134" s="26">
        <v>2</v>
      </c>
    </row>
    <row r="135" spans="1:34" x14ac:dyDescent="0.2">
      <c r="A135" t="s">
        <v>12</v>
      </c>
      <c r="B135" t="s">
        <v>103</v>
      </c>
      <c r="C135" t="s">
        <v>307</v>
      </c>
      <c r="D135">
        <v>3</v>
      </c>
      <c r="E135" s="21">
        <v>3</v>
      </c>
      <c r="F135" s="21" t="s">
        <v>6</v>
      </c>
      <c r="G135" s="21" t="s">
        <v>10</v>
      </c>
      <c r="H135" s="21" t="s">
        <v>10</v>
      </c>
      <c r="I135" s="26">
        <v>1.7725779999999998</v>
      </c>
      <c r="J135" s="26">
        <v>2.4606515000000004</v>
      </c>
      <c r="K135" s="26">
        <v>3.7755480000000001</v>
      </c>
      <c r="L135" s="26">
        <v>5.1230132499999996</v>
      </c>
      <c r="M135" s="26">
        <v>5.9907172499999994</v>
      </c>
      <c r="N135" s="26">
        <v>7.07205175</v>
      </c>
      <c r="O135" s="26">
        <v>7.0302250000000006</v>
      </c>
      <c r="P135" s="26">
        <v>6.3905192499999997</v>
      </c>
      <c r="Q135" s="26">
        <v>5.0007997499999997</v>
      </c>
      <c r="R135" s="26">
        <v>3.6743982499999999</v>
      </c>
      <c r="S135" s="26">
        <v>2.4347957499999997</v>
      </c>
      <c r="T135" s="26">
        <v>1.81452225</v>
      </c>
      <c r="U135" s="26">
        <v>4.0928382499999998</v>
      </c>
      <c r="V135" s="26">
        <v>4.3280812500000003</v>
      </c>
      <c r="W135" s="26">
        <v>4.8026607500000003</v>
      </c>
      <c r="X135" s="26">
        <v>4.6571990000000003</v>
      </c>
      <c r="Y135" s="26">
        <v>4.4668397499999992</v>
      </c>
      <c r="Z135" s="26">
        <v>2.8161752499999997</v>
      </c>
      <c r="AA135" s="26">
        <v>3.6489045</v>
      </c>
      <c r="AB135" s="26">
        <v>2.55062525</v>
      </c>
      <c r="AC135" s="26">
        <v>2.7929475000000004</v>
      </c>
      <c r="AD135" s="26">
        <v>2.6242282500000003</v>
      </c>
      <c r="AE135" s="26">
        <v>4.0878050000000004</v>
      </c>
      <c r="AF135" s="26">
        <v>4.7219257499999996</v>
      </c>
      <c r="AG135" s="26">
        <v>159</v>
      </c>
      <c r="AH135" s="26">
        <v>3</v>
      </c>
    </row>
    <row r="136" spans="1:34" x14ac:dyDescent="0.2">
      <c r="A136" t="s">
        <v>12</v>
      </c>
      <c r="B136" t="s">
        <v>103</v>
      </c>
      <c r="C136" t="s">
        <v>308</v>
      </c>
      <c r="D136">
        <v>3</v>
      </c>
      <c r="E136" s="21">
        <v>3</v>
      </c>
      <c r="F136" s="21" t="s">
        <v>6</v>
      </c>
      <c r="G136" s="21" t="s">
        <v>10</v>
      </c>
      <c r="H136" s="21" t="s">
        <v>10</v>
      </c>
      <c r="I136" s="26">
        <v>1.707840875</v>
      </c>
      <c r="J136" s="26">
        <v>2.375076</v>
      </c>
      <c r="K136" s="26">
        <v>3.8088371250000002</v>
      </c>
      <c r="L136" s="26">
        <v>5.1775737499999996</v>
      </c>
      <c r="M136" s="26">
        <v>5.9883301250000001</v>
      </c>
      <c r="N136" s="26">
        <v>7.152505249999999</v>
      </c>
      <c r="O136" s="26">
        <v>7.3427453749999998</v>
      </c>
      <c r="P136" s="26">
        <v>6.6289476249999995</v>
      </c>
      <c r="Q136" s="26">
        <v>5.0118553749999997</v>
      </c>
      <c r="R136" s="26">
        <v>3.6387563749999998</v>
      </c>
      <c r="S136" s="26">
        <v>2.37299375</v>
      </c>
      <c r="T136" s="26">
        <v>1.750129625</v>
      </c>
      <c r="U136" s="26">
        <v>2.7163867500000003</v>
      </c>
      <c r="V136" s="26">
        <v>3.2500940000000007</v>
      </c>
      <c r="W136" s="26">
        <v>4.3759008750000001</v>
      </c>
      <c r="X136" s="26">
        <v>4.2260612499999999</v>
      </c>
      <c r="Y136" s="26">
        <v>4.7593015000000003</v>
      </c>
      <c r="Z136" s="26">
        <v>3.6505918749999999</v>
      </c>
      <c r="AA136" s="26">
        <v>2.965838625</v>
      </c>
      <c r="AB136" s="26">
        <v>2.4512922500000003</v>
      </c>
      <c r="AC136" s="26">
        <v>3.7757722499999997</v>
      </c>
      <c r="AD136" s="26">
        <v>2.84029775</v>
      </c>
      <c r="AE136" s="26">
        <v>4.1957776249999998</v>
      </c>
      <c r="AF136" s="26">
        <v>3.9870355000000002</v>
      </c>
      <c r="AG136" s="26">
        <v>194</v>
      </c>
      <c r="AH136" s="26">
        <v>3</v>
      </c>
    </row>
    <row r="137" spans="1:34" x14ac:dyDescent="0.2">
      <c r="A137" t="s">
        <v>12</v>
      </c>
      <c r="B137" t="s">
        <v>103</v>
      </c>
      <c r="C137" t="s">
        <v>207</v>
      </c>
      <c r="D137">
        <v>3</v>
      </c>
      <c r="E137" s="21">
        <v>3</v>
      </c>
      <c r="F137" s="21" t="s">
        <v>6</v>
      </c>
      <c r="G137" s="21" t="s">
        <v>10</v>
      </c>
      <c r="H137" s="21" t="s">
        <v>10</v>
      </c>
      <c r="I137" s="26">
        <v>1.6600159999999999</v>
      </c>
      <c r="J137" s="26">
        <v>2.3006519999999999</v>
      </c>
      <c r="K137" s="26">
        <v>3.6813215000000006</v>
      </c>
      <c r="L137" s="26">
        <v>5.0628928333333336</v>
      </c>
      <c r="M137" s="26">
        <v>5.6661314999999997</v>
      </c>
      <c r="N137" s="26">
        <v>6.7490669999999993</v>
      </c>
      <c r="O137" s="26">
        <v>7.274349833333333</v>
      </c>
      <c r="P137" s="26">
        <v>6.5490733333333333</v>
      </c>
      <c r="Q137" s="26">
        <v>4.8984351666666663</v>
      </c>
      <c r="R137" s="26">
        <v>3.6243545000000004</v>
      </c>
      <c r="S137" s="26">
        <v>2.3833848333333338</v>
      </c>
      <c r="T137" s="26">
        <v>1.6871183333333333</v>
      </c>
      <c r="U137" s="26">
        <v>2.1591659999999995</v>
      </c>
      <c r="V137" s="26">
        <v>2.6700438333333332</v>
      </c>
      <c r="W137" s="26">
        <v>3.9786691666666663</v>
      </c>
      <c r="X137" s="26">
        <v>3.7535030000000003</v>
      </c>
      <c r="Y137" s="26">
        <v>5.0317371666666668</v>
      </c>
      <c r="Z137" s="26">
        <v>3.4771448333333335</v>
      </c>
      <c r="AA137" s="26">
        <v>3.0373484999999998</v>
      </c>
      <c r="AB137" s="26">
        <v>2.6800198333333327</v>
      </c>
      <c r="AC137" s="26">
        <v>3.4957829999999999</v>
      </c>
      <c r="AD137" s="26">
        <v>3.0266978333333334</v>
      </c>
      <c r="AE137" s="26">
        <v>3.6150544999999994</v>
      </c>
      <c r="AF137" s="26">
        <v>3.0137370000000003</v>
      </c>
      <c r="AG137" s="26">
        <v>183</v>
      </c>
      <c r="AH137" s="26">
        <v>3</v>
      </c>
    </row>
    <row r="138" spans="1:34" x14ac:dyDescent="0.2">
      <c r="A138" t="s">
        <v>12</v>
      </c>
      <c r="B138" t="s">
        <v>103</v>
      </c>
      <c r="C138" t="s">
        <v>309</v>
      </c>
      <c r="D138">
        <v>2</v>
      </c>
      <c r="E138" s="21">
        <v>4</v>
      </c>
      <c r="F138" s="21" t="s">
        <v>6</v>
      </c>
      <c r="G138" s="21" t="s">
        <v>10</v>
      </c>
      <c r="H138" s="21" t="s">
        <v>10</v>
      </c>
      <c r="I138" s="26">
        <v>1.4824056666666667</v>
      </c>
      <c r="J138" s="26">
        <v>1.9670745555555555</v>
      </c>
      <c r="K138" s="26">
        <v>3.3310714444444449</v>
      </c>
      <c r="L138" s="26">
        <v>4.7559662222222228</v>
      </c>
      <c r="M138" s="26">
        <v>5.5714562222222224</v>
      </c>
      <c r="N138" s="26">
        <v>6.6486902222222231</v>
      </c>
      <c r="O138" s="26">
        <v>6.9916957777777764</v>
      </c>
      <c r="P138" s="26">
        <v>6.2042823333333343</v>
      </c>
      <c r="Q138" s="26">
        <v>4.5443936666666671</v>
      </c>
      <c r="R138" s="26">
        <v>3.436169111111111</v>
      </c>
      <c r="S138" s="26">
        <v>2.1591550000000002</v>
      </c>
      <c r="T138" s="26">
        <v>1.5040554444444445</v>
      </c>
      <c r="U138" s="26">
        <v>2.2720356666666666</v>
      </c>
      <c r="V138" s="26">
        <v>2.7018153333333332</v>
      </c>
      <c r="W138" s="26">
        <v>3.9384283333333334</v>
      </c>
      <c r="X138" s="26">
        <v>3.8474298888888887</v>
      </c>
      <c r="Y138" s="26">
        <v>4.3783555555555562</v>
      </c>
      <c r="Z138" s="26">
        <v>3.6915636666666671</v>
      </c>
      <c r="AA138" s="26">
        <v>3.0643888888888893</v>
      </c>
      <c r="AB138" s="26">
        <v>2.9561132222222222</v>
      </c>
      <c r="AC138" s="26">
        <v>3.4240890000000004</v>
      </c>
      <c r="AD138" s="26">
        <v>2.7594056666666669</v>
      </c>
      <c r="AE138" s="26">
        <v>4.005210222222221</v>
      </c>
      <c r="AF138" s="26">
        <v>3.0190867777777775</v>
      </c>
      <c r="AG138" s="26">
        <v>206</v>
      </c>
      <c r="AH138" s="26">
        <v>3</v>
      </c>
    </row>
    <row r="139" spans="1:34" x14ac:dyDescent="0.2">
      <c r="A139" t="s">
        <v>12</v>
      </c>
      <c r="B139" t="s">
        <v>103</v>
      </c>
      <c r="C139" t="s">
        <v>310</v>
      </c>
      <c r="D139">
        <v>2</v>
      </c>
      <c r="E139" s="21">
        <v>3</v>
      </c>
      <c r="F139" s="21" t="s">
        <v>6</v>
      </c>
      <c r="G139" s="21" t="s">
        <v>10</v>
      </c>
      <c r="H139" s="21" t="s">
        <v>10</v>
      </c>
      <c r="I139" s="26">
        <v>1.7653937500000001</v>
      </c>
      <c r="J139" s="26">
        <v>2.4660522499999997</v>
      </c>
      <c r="K139" s="26">
        <v>3.8615303750000005</v>
      </c>
      <c r="L139" s="26">
        <v>5.1811340000000001</v>
      </c>
      <c r="M139" s="26">
        <v>5.8770323749999998</v>
      </c>
      <c r="N139" s="26">
        <v>6.9661836250000002</v>
      </c>
      <c r="O139" s="26">
        <v>7.2566183750000004</v>
      </c>
      <c r="P139" s="26">
        <v>6.5619046250000004</v>
      </c>
      <c r="Q139" s="26">
        <v>5.0058423750000003</v>
      </c>
      <c r="R139" s="26">
        <v>3.6412415</v>
      </c>
      <c r="S139" s="26">
        <v>2.406778375</v>
      </c>
      <c r="T139" s="26">
        <v>1.7854100000000002</v>
      </c>
      <c r="U139" s="26">
        <v>2.9087883750000003</v>
      </c>
      <c r="V139" s="26">
        <v>3.4418191250000003</v>
      </c>
      <c r="W139" s="26">
        <v>4.4284581249999997</v>
      </c>
      <c r="X139" s="26">
        <v>4.3587977499999999</v>
      </c>
      <c r="Y139" s="26">
        <v>4.9925093749999991</v>
      </c>
      <c r="Z139" s="26">
        <v>3.6159133750000008</v>
      </c>
      <c r="AA139" s="26">
        <v>3.4870003750000005</v>
      </c>
      <c r="AB139" s="26">
        <v>2.6587594999999999</v>
      </c>
      <c r="AC139" s="26">
        <v>3.6477474999999999</v>
      </c>
      <c r="AD139" s="26">
        <v>3.1927849999999998</v>
      </c>
      <c r="AE139" s="26">
        <v>4.2210266250000004</v>
      </c>
      <c r="AF139" s="26">
        <v>4.0128058749999997</v>
      </c>
      <c r="AG139" s="26">
        <v>157</v>
      </c>
      <c r="AH139" s="26">
        <v>3</v>
      </c>
    </row>
    <row r="140" spans="1:34" x14ac:dyDescent="0.2">
      <c r="A140" t="s">
        <v>12</v>
      </c>
      <c r="B140" t="s">
        <v>103</v>
      </c>
      <c r="C140" t="s">
        <v>311</v>
      </c>
      <c r="D140">
        <v>3</v>
      </c>
      <c r="E140" s="21">
        <v>3</v>
      </c>
      <c r="F140" s="21" t="s">
        <v>6</v>
      </c>
      <c r="G140" s="21" t="s">
        <v>10</v>
      </c>
      <c r="H140" s="21" t="s">
        <v>10</v>
      </c>
      <c r="I140" s="26">
        <v>1.771361</v>
      </c>
      <c r="J140" s="26">
        <v>2.4594265999999996</v>
      </c>
      <c r="K140" s="26">
        <v>3.8509424000000001</v>
      </c>
      <c r="L140" s="26">
        <v>5.2042067999999997</v>
      </c>
      <c r="M140" s="26">
        <v>6.0034004000000003</v>
      </c>
      <c r="N140" s="26">
        <v>7.1341336000000002</v>
      </c>
      <c r="O140" s="26">
        <v>7.2755297999999993</v>
      </c>
      <c r="P140" s="26">
        <v>6.5833858000000003</v>
      </c>
      <c r="Q140" s="26">
        <v>5.0438516</v>
      </c>
      <c r="R140" s="26">
        <v>3.6653648000000003</v>
      </c>
      <c r="S140" s="26">
        <v>2.4357709999999999</v>
      </c>
      <c r="T140" s="26">
        <v>1.8075544000000001</v>
      </c>
      <c r="U140" s="26">
        <v>3.4040880000000002</v>
      </c>
      <c r="V140" s="26">
        <v>3.6997594</v>
      </c>
      <c r="W140" s="26">
        <v>4.5510548000000002</v>
      </c>
      <c r="X140" s="26">
        <v>4.4666832000000003</v>
      </c>
      <c r="Y140" s="26">
        <v>4.7146498000000001</v>
      </c>
      <c r="Z140" s="26">
        <v>3.0181776</v>
      </c>
      <c r="AA140" s="26">
        <v>3.4628432000000005</v>
      </c>
      <c r="AB140" s="26">
        <v>2.8352203999999999</v>
      </c>
      <c r="AC140" s="26">
        <v>3.3860481999999998</v>
      </c>
      <c r="AD140" s="26">
        <v>3.0440852</v>
      </c>
      <c r="AE140" s="26">
        <v>4.1223641999999998</v>
      </c>
      <c r="AF140" s="26">
        <v>4.3975636000000007</v>
      </c>
      <c r="AG140" s="26">
        <v>172</v>
      </c>
      <c r="AH140" s="26">
        <v>3</v>
      </c>
    </row>
    <row r="141" spans="1:34" x14ac:dyDescent="0.2">
      <c r="A141" t="s">
        <v>12</v>
      </c>
      <c r="B141" t="s">
        <v>103</v>
      </c>
      <c r="C141" t="s">
        <v>209</v>
      </c>
      <c r="D141">
        <v>3</v>
      </c>
      <c r="E141" s="21">
        <v>3</v>
      </c>
      <c r="F141" s="21" t="s">
        <v>6</v>
      </c>
      <c r="G141" s="21" t="s">
        <v>10</v>
      </c>
      <c r="H141" s="21" t="s">
        <v>10</v>
      </c>
      <c r="I141" s="26">
        <v>1.5711484</v>
      </c>
      <c r="J141" s="26">
        <v>2.1422727999999998</v>
      </c>
      <c r="K141" s="26">
        <v>3.5167201999999995</v>
      </c>
      <c r="L141" s="26">
        <v>5.0816247999999993</v>
      </c>
      <c r="M141" s="26">
        <v>6.0504357999999998</v>
      </c>
      <c r="N141" s="26">
        <v>7.1874930000000008</v>
      </c>
      <c r="O141" s="26">
        <v>7.3206298000000007</v>
      </c>
      <c r="P141" s="26">
        <v>6.4753534000000004</v>
      </c>
      <c r="Q141" s="26">
        <v>4.8630252</v>
      </c>
      <c r="R141" s="26">
        <v>3.6446287999999996</v>
      </c>
      <c r="S141" s="26">
        <v>2.3373321999999996</v>
      </c>
      <c r="T141" s="26">
        <v>1.6137675999999999</v>
      </c>
      <c r="U141" s="26">
        <v>3.1528166</v>
      </c>
      <c r="V141" s="26">
        <v>3.4665114000000004</v>
      </c>
      <c r="W141" s="26">
        <v>4.6219818000000004</v>
      </c>
      <c r="X141" s="26">
        <v>4.0956424</v>
      </c>
      <c r="Y141" s="26">
        <v>4.800835600000001</v>
      </c>
      <c r="Z141" s="26">
        <v>2.8825700000000003</v>
      </c>
      <c r="AA141" s="26">
        <v>3.0492654000000003</v>
      </c>
      <c r="AB141" s="26">
        <v>2.7816077999999997</v>
      </c>
      <c r="AC141" s="26">
        <v>3.0725206000000003</v>
      </c>
      <c r="AD141" s="26">
        <v>2.4795609999999999</v>
      </c>
      <c r="AE141" s="26">
        <v>4.1316813999999997</v>
      </c>
      <c r="AF141" s="26">
        <v>3.9095004000000002</v>
      </c>
      <c r="AG141" s="26">
        <v>163</v>
      </c>
      <c r="AH141" s="26">
        <v>3</v>
      </c>
    </row>
    <row r="142" spans="1:34" x14ac:dyDescent="0.2">
      <c r="A142" t="s">
        <v>12</v>
      </c>
      <c r="B142" t="s">
        <v>103</v>
      </c>
      <c r="C142" t="s">
        <v>312</v>
      </c>
      <c r="D142">
        <v>3</v>
      </c>
      <c r="E142" s="21">
        <v>3</v>
      </c>
      <c r="F142" s="21" t="s">
        <v>6</v>
      </c>
      <c r="G142" s="21" t="s">
        <v>114</v>
      </c>
      <c r="H142" s="21" t="s">
        <v>10</v>
      </c>
      <c r="I142" s="26">
        <v>1.8389147142857145</v>
      </c>
      <c r="J142" s="26">
        <v>2.5699152857142855</v>
      </c>
      <c r="K142" s="26">
        <v>3.937230142857143</v>
      </c>
      <c r="L142" s="26">
        <v>5.1695024285714277</v>
      </c>
      <c r="M142" s="26">
        <v>5.8297137142857149</v>
      </c>
      <c r="N142" s="26">
        <v>6.8569792857142868</v>
      </c>
      <c r="O142" s="26">
        <v>7.2529381428571442</v>
      </c>
      <c r="P142" s="26">
        <v>6.6712724285714282</v>
      </c>
      <c r="Q142" s="26">
        <v>5.0955955714285723</v>
      </c>
      <c r="R142" s="26">
        <v>3.6815927142857139</v>
      </c>
      <c r="S142" s="26">
        <v>2.4675147142857141</v>
      </c>
      <c r="T142" s="26">
        <v>1.8473458571428572</v>
      </c>
      <c r="U142" s="26">
        <v>3.2828729999999999</v>
      </c>
      <c r="V142" s="26">
        <v>3.2664428571428568</v>
      </c>
      <c r="W142" s="26">
        <v>4.2530188571428571</v>
      </c>
      <c r="X142" s="26">
        <v>4.3684285714285718</v>
      </c>
      <c r="Y142" s="26">
        <v>4.7638775714285719</v>
      </c>
      <c r="Z142" s="26">
        <v>3.5774189999999999</v>
      </c>
      <c r="AA142" s="26">
        <v>3.6539947142857145</v>
      </c>
      <c r="AB142" s="26">
        <v>2.6643174285714286</v>
      </c>
      <c r="AC142" s="26">
        <v>3.4433745714285711</v>
      </c>
      <c r="AD142" s="26">
        <v>3.0905157142857145</v>
      </c>
      <c r="AE142" s="26">
        <v>4.1363814285714282</v>
      </c>
      <c r="AF142" s="26">
        <v>3.8686784285714286</v>
      </c>
      <c r="AG142" s="26">
        <v>167</v>
      </c>
      <c r="AH142" s="26">
        <v>3</v>
      </c>
    </row>
    <row r="143" spans="1:34" x14ac:dyDescent="0.2">
      <c r="A143" t="s">
        <v>12</v>
      </c>
      <c r="B143" t="s">
        <v>103</v>
      </c>
      <c r="C143" t="s">
        <v>313</v>
      </c>
      <c r="D143">
        <v>3</v>
      </c>
      <c r="E143" s="21">
        <v>3</v>
      </c>
      <c r="F143" s="21" t="s">
        <v>6</v>
      </c>
      <c r="G143" s="21" t="s">
        <v>10</v>
      </c>
      <c r="H143" s="21" t="s">
        <v>10</v>
      </c>
      <c r="I143" s="26">
        <v>1.7710931666666667</v>
      </c>
      <c r="J143" s="26">
        <v>2.4838723333333337</v>
      </c>
      <c r="K143" s="26">
        <v>3.8876445000000004</v>
      </c>
      <c r="L143" s="26">
        <v>5.1953539999999991</v>
      </c>
      <c r="M143" s="26">
        <v>5.8962336666666673</v>
      </c>
      <c r="N143" s="26">
        <v>7.0182771666666666</v>
      </c>
      <c r="O143" s="26">
        <v>7.2905591666666671</v>
      </c>
      <c r="P143" s="26">
        <v>6.605805666666666</v>
      </c>
      <c r="Q143" s="26">
        <v>5.0493301666666666</v>
      </c>
      <c r="R143" s="26">
        <v>3.6483356666666666</v>
      </c>
      <c r="S143" s="26">
        <v>2.4261515</v>
      </c>
      <c r="T143" s="26">
        <v>1.7902618333333331</v>
      </c>
      <c r="U143" s="26">
        <v>3.1352276666666667</v>
      </c>
      <c r="V143" s="26">
        <v>3.558980833333333</v>
      </c>
      <c r="W143" s="26">
        <v>4.5020299999999995</v>
      </c>
      <c r="X143" s="26">
        <v>4.4125508333333334</v>
      </c>
      <c r="Y143" s="26">
        <v>4.8646339999999997</v>
      </c>
      <c r="Z143" s="26">
        <v>3.4506351666666664</v>
      </c>
      <c r="AA143" s="26">
        <v>3.5299844999999999</v>
      </c>
      <c r="AB143" s="26">
        <v>2.7102771666666663</v>
      </c>
      <c r="AC143" s="26">
        <v>3.5698439999999998</v>
      </c>
      <c r="AD143" s="26">
        <v>3.1927829999999999</v>
      </c>
      <c r="AE143" s="26">
        <v>4.2500116666666665</v>
      </c>
      <c r="AF143" s="26">
        <v>4.1653543333333332</v>
      </c>
      <c r="AG143" s="26">
        <v>164</v>
      </c>
      <c r="AH143" s="26">
        <v>3</v>
      </c>
    </row>
    <row r="144" spans="1:34" x14ac:dyDescent="0.2">
      <c r="A144" t="s">
        <v>12</v>
      </c>
      <c r="B144" t="s">
        <v>103</v>
      </c>
      <c r="C144" t="s">
        <v>314</v>
      </c>
      <c r="D144">
        <v>3</v>
      </c>
      <c r="E144" s="21">
        <v>3</v>
      </c>
      <c r="F144" s="21" t="s">
        <v>6</v>
      </c>
      <c r="G144" s="21" t="s">
        <v>10</v>
      </c>
      <c r="H144" s="21" t="s">
        <v>10</v>
      </c>
      <c r="I144" s="26">
        <v>1.803153</v>
      </c>
      <c r="J144" s="26">
        <v>2.5169712</v>
      </c>
      <c r="K144" s="26">
        <v>3.8678694</v>
      </c>
      <c r="L144" s="26">
        <v>5.0963946</v>
      </c>
      <c r="M144" s="26">
        <v>5.7288562000000001</v>
      </c>
      <c r="N144" s="26">
        <v>6.8081801999999998</v>
      </c>
      <c r="O144" s="26">
        <v>7.2564446</v>
      </c>
      <c r="P144" s="26">
        <v>6.6392566000000004</v>
      </c>
      <c r="Q144" s="26">
        <v>5.0105292000000006</v>
      </c>
      <c r="R144" s="26">
        <v>3.6747640000000006</v>
      </c>
      <c r="S144" s="26">
        <v>2.4549224000000001</v>
      </c>
      <c r="T144" s="26">
        <v>1.8188996000000004</v>
      </c>
      <c r="U144" s="26">
        <v>2.9297472</v>
      </c>
      <c r="V144" s="26">
        <v>3.1234785999999999</v>
      </c>
      <c r="W144" s="26">
        <v>4.2655109999999992</v>
      </c>
      <c r="X144" s="26">
        <v>4.3173854000000009</v>
      </c>
      <c r="Y144" s="26">
        <v>5.0605826</v>
      </c>
      <c r="Z144" s="26">
        <v>3.6294688000000002</v>
      </c>
      <c r="AA144" s="26">
        <v>3.7381582</v>
      </c>
      <c r="AB144" s="26">
        <v>2.4989536000000001</v>
      </c>
      <c r="AC144" s="26">
        <v>3.6364505999999999</v>
      </c>
      <c r="AD144" s="26">
        <v>3.2658097999999995</v>
      </c>
      <c r="AE144" s="26">
        <v>4.0672568</v>
      </c>
      <c r="AF144" s="26">
        <v>3.6648234000000004</v>
      </c>
      <c r="AG144" s="26">
        <v>159</v>
      </c>
      <c r="AH144" s="26">
        <v>3</v>
      </c>
    </row>
    <row r="145" spans="1:34" x14ac:dyDescent="0.2">
      <c r="A145" t="s">
        <v>12</v>
      </c>
      <c r="B145" t="s">
        <v>103</v>
      </c>
      <c r="C145" t="s">
        <v>315</v>
      </c>
      <c r="D145">
        <v>2</v>
      </c>
      <c r="E145" s="21">
        <v>3</v>
      </c>
      <c r="F145" s="21" t="s">
        <v>6</v>
      </c>
      <c r="G145" s="21" t="s">
        <v>10</v>
      </c>
      <c r="H145" s="21" t="s">
        <v>10</v>
      </c>
      <c r="I145" s="26">
        <v>1.6033391538461537</v>
      </c>
      <c r="J145" s="26">
        <v>2.1779885384615385</v>
      </c>
      <c r="K145" s="26">
        <v>3.5680110000000003</v>
      </c>
      <c r="L145" s="26">
        <v>5.0310862307692297</v>
      </c>
      <c r="M145" s="26">
        <v>5.9506425384615378</v>
      </c>
      <c r="N145" s="26">
        <v>7.0926525384615378</v>
      </c>
      <c r="O145" s="26">
        <v>7.2741514615384606</v>
      </c>
      <c r="P145" s="26">
        <v>6.4420654615384612</v>
      </c>
      <c r="Q145" s="26">
        <v>4.826360846153845</v>
      </c>
      <c r="R145" s="26">
        <v>3.599419923076923</v>
      </c>
      <c r="S145" s="26">
        <v>2.3214500769230773</v>
      </c>
      <c r="T145" s="26">
        <v>1.6219053076923076</v>
      </c>
      <c r="U145" s="26">
        <v>2.9365670000000006</v>
      </c>
      <c r="V145" s="26">
        <v>3.2053728461538467</v>
      </c>
      <c r="W145" s="26">
        <v>4.5159688461538465</v>
      </c>
      <c r="X145" s="26">
        <v>4.1757465384615386</v>
      </c>
      <c r="Y145" s="26">
        <v>4.6597212307692306</v>
      </c>
      <c r="Z145" s="26">
        <v>3.4705013076923077</v>
      </c>
      <c r="AA145" s="26">
        <v>3.2303128461538457</v>
      </c>
      <c r="AB145" s="26">
        <v>3.1007514615384619</v>
      </c>
      <c r="AC145" s="26">
        <v>3.489186230769231</v>
      </c>
      <c r="AD145" s="26">
        <v>2.6417835384615382</v>
      </c>
      <c r="AE145" s="26">
        <v>4.345089615384615</v>
      </c>
      <c r="AF145" s="26">
        <v>3.7119863076923076</v>
      </c>
      <c r="AG145" s="26">
        <v>185</v>
      </c>
      <c r="AH145" s="26">
        <v>3</v>
      </c>
    </row>
    <row r="146" spans="1:34" x14ac:dyDescent="0.2">
      <c r="A146" t="s">
        <v>12</v>
      </c>
      <c r="B146" t="s">
        <v>103</v>
      </c>
      <c r="C146" t="s">
        <v>316</v>
      </c>
      <c r="D146">
        <v>2</v>
      </c>
      <c r="E146" s="21">
        <v>4</v>
      </c>
      <c r="F146" s="21" t="s">
        <v>6</v>
      </c>
      <c r="G146" s="21" t="s">
        <v>10</v>
      </c>
      <c r="H146" s="21" t="s">
        <v>10</v>
      </c>
      <c r="I146" s="26">
        <v>1.5369461428571427</v>
      </c>
      <c r="J146" s="26">
        <v>2.0434024285714285</v>
      </c>
      <c r="K146" s="26">
        <v>3.4218100714285717</v>
      </c>
      <c r="L146" s="26">
        <v>4.8587913571428567</v>
      </c>
      <c r="M146" s="26">
        <v>5.6683605714285719</v>
      </c>
      <c r="N146" s="26">
        <v>6.7558086428571409</v>
      </c>
      <c r="O146" s="26">
        <v>7.0887952142857147</v>
      </c>
      <c r="P146" s="26">
        <v>6.2820051428571437</v>
      </c>
      <c r="Q146" s="26">
        <v>4.6229627142857135</v>
      </c>
      <c r="R146" s="26">
        <v>3.4767183571428579</v>
      </c>
      <c r="S146" s="26">
        <v>2.2140864285714286</v>
      </c>
      <c r="T146" s="26">
        <v>1.5530765714285717</v>
      </c>
      <c r="U146" s="26">
        <v>2.4290940714285716</v>
      </c>
      <c r="V146" s="26">
        <v>2.8338225000000001</v>
      </c>
      <c r="W146" s="26">
        <v>4.0914520714285718</v>
      </c>
      <c r="X146" s="26">
        <v>3.9220546428571437</v>
      </c>
      <c r="Y146" s="26">
        <v>4.4869099285714285</v>
      </c>
      <c r="Z146" s="26">
        <v>3.7249654285714278</v>
      </c>
      <c r="AA146" s="26">
        <v>3.0717331428571435</v>
      </c>
      <c r="AB146" s="26">
        <v>2.9517120714285716</v>
      </c>
      <c r="AC146" s="26">
        <v>3.5101142857142853</v>
      </c>
      <c r="AD146" s="26">
        <v>2.7600700714285717</v>
      </c>
      <c r="AE146" s="26">
        <v>4.0970055714285714</v>
      </c>
      <c r="AF146" s="26">
        <v>3.2364362142857144</v>
      </c>
      <c r="AG146" s="26">
        <v>205</v>
      </c>
      <c r="AH146" s="26">
        <v>4</v>
      </c>
    </row>
    <row r="147" spans="1:34" x14ac:dyDescent="0.2">
      <c r="A147" t="s">
        <v>12</v>
      </c>
      <c r="B147" t="s">
        <v>103</v>
      </c>
      <c r="C147" t="s">
        <v>213</v>
      </c>
      <c r="D147">
        <v>3</v>
      </c>
      <c r="E147" s="21">
        <v>3</v>
      </c>
      <c r="F147" s="21" t="s">
        <v>6</v>
      </c>
      <c r="G147" s="21" t="s">
        <v>10</v>
      </c>
      <c r="H147" s="21" t="s">
        <v>10</v>
      </c>
      <c r="I147" s="26">
        <v>1.6299528000000003</v>
      </c>
      <c r="J147" s="26">
        <v>2.2080761999999998</v>
      </c>
      <c r="K147" s="26">
        <v>3.6031245999999997</v>
      </c>
      <c r="L147" s="26">
        <v>5.0902656000000004</v>
      </c>
      <c r="M147" s="26">
        <v>6.0787265999999986</v>
      </c>
      <c r="N147" s="26">
        <v>7.2178775999999996</v>
      </c>
      <c r="O147" s="26">
        <v>7.3424807999999997</v>
      </c>
      <c r="P147" s="26">
        <v>6.5226230000000003</v>
      </c>
      <c r="Q147" s="26">
        <v>4.9318125999999998</v>
      </c>
      <c r="R147" s="26">
        <v>3.6777177999999999</v>
      </c>
      <c r="S147" s="26">
        <v>2.3624467999999998</v>
      </c>
      <c r="T147" s="26">
        <v>1.6529361999999999</v>
      </c>
      <c r="U147" s="26">
        <v>3.1258226000000002</v>
      </c>
      <c r="V147" s="26">
        <v>3.3896380000000002</v>
      </c>
      <c r="W147" s="26">
        <v>4.6308090000000002</v>
      </c>
      <c r="X147" s="26">
        <v>4.3137395999999999</v>
      </c>
      <c r="Y147" s="26">
        <v>4.7727561999999999</v>
      </c>
      <c r="Z147" s="26">
        <v>3.1666132</v>
      </c>
      <c r="AA147" s="26">
        <v>3.2076456000000002</v>
      </c>
      <c r="AB147" s="26">
        <v>3.0627702000000001</v>
      </c>
      <c r="AC147" s="26">
        <v>3.3579835999999998</v>
      </c>
      <c r="AD147" s="26">
        <v>2.5115118000000001</v>
      </c>
      <c r="AE147" s="26">
        <v>4.3071150000000005</v>
      </c>
      <c r="AF147" s="26">
        <v>3.8715367999999999</v>
      </c>
      <c r="AG147" s="26">
        <v>155</v>
      </c>
      <c r="AH147" s="26">
        <v>3</v>
      </c>
    </row>
    <row r="148" spans="1:34" x14ac:dyDescent="0.2">
      <c r="A148" t="s">
        <v>12</v>
      </c>
      <c r="B148" t="s">
        <v>103</v>
      </c>
      <c r="C148" t="s">
        <v>214</v>
      </c>
      <c r="D148">
        <v>3</v>
      </c>
      <c r="E148" s="21">
        <v>3</v>
      </c>
      <c r="F148" s="21" t="s">
        <v>6</v>
      </c>
      <c r="G148" s="21" t="s">
        <v>10</v>
      </c>
      <c r="H148" s="21" t="s">
        <v>10</v>
      </c>
      <c r="I148" s="26">
        <v>1.7508404545454546</v>
      </c>
      <c r="J148" s="26">
        <v>2.4023696363636362</v>
      </c>
      <c r="K148" s="26">
        <v>3.7716638181818185</v>
      </c>
      <c r="L148" s="26">
        <v>5.1725849999999998</v>
      </c>
      <c r="M148" s="26">
        <v>6.058829454545454</v>
      </c>
      <c r="N148" s="26">
        <v>7.2031911818181831</v>
      </c>
      <c r="O148" s="26">
        <v>7.2339753636363637</v>
      </c>
      <c r="P148" s="26">
        <v>6.5241905454545446</v>
      </c>
      <c r="Q148" s="26">
        <v>5.0185455454545451</v>
      </c>
      <c r="R148" s="26">
        <v>3.6679820909090908</v>
      </c>
      <c r="S148" s="26">
        <v>2.4383249090909085</v>
      </c>
      <c r="T148" s="26">
        <v>1.8101309999999997</v>
      </c>
      <c r="U148" s="26">
        <v>3.5775833636363639</v>
      </c>
      <c r="V148" s="26">
        <v>3.8378615454545453</v>
      </c>
      <c r="W148" s="26">
        <v>4.5884850909090913</v>
      </c>
      <c r="X148" s="26">
        <v>4.5785306363636371</v>
      </c>
      <c r="Y148" s="26">
        <v>4.5686456363636356</v>
      </c>
      <c r="Z148" s="26">
        <v>2.7147672727272725</v>
      </c>
      <c r="AA148" s="26">
        <v>3.4855351818181814</v>
      </c>
      <c r="AB148" s="26">
        <v>2.8920360909090914</v>
      </c>
      <c r="AC148" s="26">
        <v>3.1084836363636366</v>
      </c>
      <c r="AD148" s="26">
        <v>2.8935780000000002</v>
      </c>
      <c r="AE148" s="26">
        <v>4.040426090909091</v>
      </c>
      <c r="AF148" s="26">
        <v>4.6652742727272729</v>
      </c>
      <c r="AG148" s="26">
        <v>152</v>
      </c>
      <c r="AH148" s="26">
        <v>2</v>
      </c>
    </row>
    <row r="149" spans="1:34" x14ac:dyDescent="0.2">
      <c r="A149" t="s">
        <v>12</v>
      </c>
      <c r="B149" t="s">
        <v>103</v>
      </c>
      <c r="C149" t="s">
        <v>317</v>
      </c>
      <c r="D149">
        <v>3</v>
      </c>
      <c r="E149" s="21">
        <v>3</v>
      </c>
      <c r="F149" s="21" t="s">
        <v>6</v>
      </c>
      <c r="G149" s="21" t="s">
        <v>10</v>
      </c>
      <c r="H149" s="21" t="s">
        <v>10</v>
      </c>
      <c r="I149" s="26">
        <v>1.6680541249999998</v>
      </c>
      <c r="J149" s="26">
        <v>2.2796462499999999</v>
      </c>
      <c r="K149" s="26">
        <v>3.6659358749999997</v>
      </c>
      <c r="L149" s="26">
        <v>5.08679725</v>
      </c>
      <c r="M149" s="26">
        <v>5.6671396249999999</v>
      </c>
      <c r="N149" s="26">
        <v>6.7266517500000003</v>
      </c>
      <c r="O149" s="26">
        <v>7.2036166249999996</v>
      </c>
      <c r="P149" s="26">
        <v>6.4624826250000007</v>
      </c>
      <c r="Q149" s="26">
        <v>4.8024893750000004</v>
      </c>
      <c r="R149" s="26">
        <v>3.5833561250000003</v>
      </c>
      <c r="S149" s="26">
        <v>2.3607238750000001</v>
      </c>
      <c r="T149" s="26">
        <v>1.6836805000000001</v>
      </c>
      <c r="U149" s="26">
        <v>2.2691500000000002</v>
      </c>
      <c r="V149" s="26">
        <v>2.7610488750000002</v>
      </c>
      <c r="W149" s="26">
        <v>3.8843992499999995</v>
      </c>
      <c r="X149" s="26">
        <v>3.8802642499999997</v>
      </c>
      <c r="Y149" s="26">
        <v>5.0173734999999997</v>
      </c>
      <c r="Z149" s="26">
        <v>3.8341502500000004</v>
      </c>
      <c r="AA149" s="26">
        <v>3.0417966250000004</v>
      </c>
      <c r="AB149" s="26">
        <v>2.8385728749999997</v>
      </c>
      <c r="AC149" s="26">
        <v>3.5045912499999998</v>
      </c>
      <c r="AD149" s="26">
        <v>2.973270125</v>
      </c>
      <c r="AE149" s="26">
        <v>3.640539</v>
      </c>
      <c r="AF149" s="26">
        <v>3.1076996250000004</v>
      </c>
      <c r="AG149" s="26">
        <v>183</v>
      </c>
      <c r="AH149" s="26">
        <v>3</v>
      </c>
    </row>
    <row r="150" spans="1:34" x14ac:dyDescent="0.2">
      <c r="A150" t="s">
        <v>12</v>
      </c>
      <c r="B150" t="s">
        <v>103</v>
      </c>
      <c r="C150" t="s">
        <v>318</v>
      </c>
      <c r="D150">
        <v>3</v>
      </c>
      <c r="E150" s="21">
        <v>3</v>
      </c>
      <c r="F150" s="21" t="s">
        <v>6</v>
      </c>
      <c r="G150" s="21" t="s">
        <v>114</v>
      </c>
      <c r="H150" s="21" t="s">
        <v>10</v>
      </c>
      <c r="I150" s="26">
        <v>1.8546555</v>
      </c>
      <c r="J150" s="26">
        <v>2.6196985000000002</v>
      </c>
      <c r="K150" s="26">
        <v>3.9059810000000001</v>
      </c>
      <c r="L150" s="26">
        <v>5.0937922499999999</v>
      </c>
      <c r="M150" s="26">
        <v>5.7928034999999998</v>
      </c>
      <c r="N150" s="26">
        <v>6.8338045000000003</v>
      </c>
      <c r="O150" s="26">
        <v>7.1955870000000006</v>
      </c>
      <c r="P150" s="26">
        <v>6.61277575</v>
      </c>
      <c r="Q150" s="26">
        <v>5.0787429999999993</v>
      </c>
      <c r="R150" s="26">
        <v>3.71420525</v>
      </c>
      <c r="S150" s="26">
        <v>2.4824917500000003</v>
      </c>
      <c r="T150" s="26">
        <v>1.877378</v>
      </c>
      <c r="U150" s="26">
        <v>3.6866905000000001</v>
      </c>
      <c r="V150" s="26">
        <v>3.4295814999999998</v>
      </c>
      <c r="W150" s="26">
        <v>4.0871007499999994</v>
      </c>
      <c r="X150" s="26">
        <v>4.213247</v>
      </c>
      <c r="Y150" s="26">
        <v>4.4660999999999991</v>
      </c>
      <c r="Z150" s="26">
        <v>3.3368710000000004</v>
      </c>
      <c r="AA150" s="26">
        <v>3.5032812499999997</v>
      </c>
      <c r="AB150" s="26">
        <v>2.8245392499999999</v>
      </c>
      <c r="AC150" s="26">
        <v>3.0657239999999999</v>
      </c>
      <c r="AD150" s="26">
        <v>2.7714837499999998</v>
      </c>
      <c r="AE150" s="26">
        <v>3.9025542499999997</v>
      </c>
      <c r="AF150" s="26">
        <v>3.892611</v>
      </c>
      <c r="AG150" s="26">
        <v>159</v>
      </c>
      <c r="AH150" s="26">
        <v>3</v>
      </c>
    </row>
    <row r="151" spans="1:34" x14ac:dyDescent="0.2">
      <c r="A151" t="s">
        <v>12</v>
      </c>
      <c r="B151" t="s">
        <v>103</v>
      </c>
      <c r="C151" t="s">
        <v>217</v>
      </c>
      <c r="D151">
        <v>3</v>
      </c>
      <c r="E151" s="21">
        <v>3</v>
      </c>
      <c r="F151" s="21" t="s">
        <v>6</v>
      </c>
      <c r="G151" s="21" t="s">
        <v>10</v>
      </c>
      <c r="H151" s="21" t="s">
        <v>10</v>
      </c>
      <c r="I151" s="26">
        <v>1.5904770769230772</v>
      </c>
      <c r="J151" s="26">
        <v>2.1526019230769231</v>
      </c>
      <c r="K151" s="26">
        <v>3.5376562307692305</v>
      </c>
      <c r="L151" s="26">
        <v>5.0426311538461537</v>
      </c>
      <c r="M151" s="26">
        <v>5.9720576923076916</v>
      </c>
      <c r="N151" s="26">
        <v>7.0970365384615368</v>
      </c>
      <c r="O151" s="26">
        <v>7.2648097692307676</v>
      </c>
      <c r="P151" s="26">
        <v>6.4787616923076934</v>
      </c>
      <c r="Q151" s="26">
        <v>4.8367556153846154</v>
      </c>
      <c r="R151" s="26">
        <v>3.6219956923076921</v>
      </c>
      <c r="S151" s="26">
        <v>2.3065611538461539</v>
      </c>
      <c r="T151" s="26">
        <v>1.6020713846153849</v>
      </c>
      <c r="U151" s="26">
        <v>2.9535266923076926</v>
      </c>
      <c r="V151" s="26">
        <v>3.2730977692307692</v>
      </c>
      <c r="W151" s="26">
        <v>4.6784527692307689</v>
      </c>
      <c r="X151" s="26">
        <v>4.0367489999999995</v>
      </c>
      <c r="Y151" s="26">
        <v>4.6343576153846149</v>
      </c>
      <c r="Z151" s="26">
        <v>3.0697932307692306</v>
      </c>
      <c r="AA151" s="26">
        <v>3.1444565384615379</v>
      </c>
      <c r="AB151" s="26">
        <v>3.0265152307692307</v>
      </c>
      <c r="AC151" s="26">
        <v>3.287112846153847</v>
      </c>
      <c r="AD151" s="26">
        <v>2.5850088461538467</v>
      </c>
      <c r="AE151" s="26">
        <v>4.3451563846153842</v>
      </c>
      <c r="AF151" s="26">
        <v>3.7312203076923072</v>
      </c>
      <c r="AG151" s="26">
        <v>169</v>
      </c>
      <c r="AH151" s="26">
        <v>3</v>
      </c>
    </row>
    <row r="152" spans="1:34" x14ac:dyDescent="0.2">
      <c r="A152" t="s">
        <v>12</v>
      </c>
      <c r="B152" t="s">
        <v>103</v>
      </c>
      <c r="C152" t="s">
        <v>218</v>
      </c>
      <c r="D152">
        <v>3</v>
      </c>
      <c r="E152" s="21">
        <v>3</v>
      </c>
      <c r="F152" s="21" t="s">
        <v>6</v>
      </c>
      <c r="G152" s="21" t="s">
        <v>10</v>
      </c>
      <c r="H152" s="21" t="s">
        <v>10</v>
      </c>
      <c r="I152" s="26">
        <v>1.6811330000000002</v>
      </c>
      <c r="J152" s="26">
        <v>2.3183660000000001</v>
      </c>
      <c r="K152" s="26">
        <v>3.6611023999999999</v>
      </c>
      <c r="L152" s="26">
        <v>5.1128637999999995</v>
      </c>
      <c r="M152" s="26">
        <v>6.1417519999999994</v>
      </c>
      <c r="N152" s="26">
        <v>7.2291092000000008</v>
      </c>
      <c r="O152" s="26">
        <v>7.2496300000000007</v>
      </c>
      <c r="P152" s="26">
        <v>6.4948691999999992</v>
      </c>
      <c r="Q152" s="26">
        <v>4.9854212000000002</v>
      </c>
      <c r="R152" s="26">
        <v>3.6984171999999993</v>
      </c>
      <c r="S152" s="26">
        <v>2.4305702</v>
      </c>
      <c r="T152" s="26">
        <v>1.7645333999999999</v>
      </c>
      <c r="U152" s="26">
        <v>3.5638121999999997</v>
      </c>
      <c r="V152" s="26">
        <v>4.0781196</v>
      </c>
      <c r="W152" s="26">
        <v>4.6536244</v>
      </c>
      <c r="X152" s="26">
        <v>4.7523873999999999</v>
      </c>
      <c r="Y152" s="26">
        <v>4.8999646000000006</v>
      </c>
      <c r="Z152" s="26">
        <v>3.2942127999999995</v>
      </c>
      <c r="AA152" s="26">
        <v>3.2109572000000002</v>
      </c>
      <c r="AB152" s="26">
        <v>2.6924462</v>
      </c>
      <c r="AC152" s="26">
        <v>2.8808267999999999</v>
      </c>
      <c r="AD152" s="26">
        <v>2.4733879999999999</v>
      </c>
      <c r="AE152" s="26">
        <v>4.2278718</v>
      </c>
      <c r="AF152" s="26">
        <v>4.55863</v>
      </c>
      <c r="AG152" s="26">
        <v>158</v>
      </c>
      <c r="AH152" s="26">
        <v>3</v>
      </c>
    </row>
    <row r="153" spans="1:34" x14ac:dyDescent="0.2">
      <c r="A153" t="s">
        <v>12</v>
      </c>
      <c r="B153" t="s">
        <v>103</v>
      </c>
      <c r="C153" t="s">
        <v>319</v>
      </c>
      <c r="D153">
        <v>3</v>
      </c>
      <c r="E153" s="21">
        <v>3</v>
      </c>
      <c r="F153" s="21" t="s">
        <v>6</v>
      </c>
      <c r="G153" s="21" t="s">
        <v>10</v>
      </c>
      <c r="H153" s="21" t="s">
        <v>10</v>
      </c>
      <c r="I153" s="26">
        <v>1.7665212499999998</v>
      </c>
      <c r="J153" s="26">
        <v>2.4207579999999997</v>
      </c>
      <c r="K153" s="26">
        <v>3.7706674999999996</v>
      </c>
      <c r="L153" s="26">
        <v>5.1518149999999991</v>
      </c>
      <c r="M153" s="26">
        <v>6.0461827499999998</v>
      </c>
      <c r="N153" s="26">
        <v>7.1343055</v>
      </c>
      <c r="O153" s="26">
        <v>7.1296502500000001</v>
      </c>
      <c r="P153" s="26">
        <v>6.4177004999999996</v>
      </c>
      <c r="Q153" s="26">
        <v>5.0071562499999995</v>
      </c>
      <c r="R153" s="26">
        <v>3.6475080000000002</v>
      </c>
      <c r="S153" s="26">
        <v>2.4291799999999997</v>
      </c>
      <c r="T153" s="26">
        <v>1.8174980000000001</v>
      </c>
      <c r="U153" s="26">
        <v>3.9173469999999999</v>
      </c>
      <c r="V153" s="26">
        <v>4.0846262499999995</v>
      </c>
      <c r="W153" s="26">
        <v>4.6517555000000002</v>
      </c>
      <c r="X153" s="26">
        <v>4.6966592499999997</v>
      </c>
      <c r="Y153" s="26">
        <v>4.4397867499999997</v>
      </c>
      <c r="Z153" s="26">
        <v>2.5838672499999999</v>
      </c>
      <c r="AA153" s="26">
        <v>3.6046244999999999</v>
      </c>
      <c r="AB153" s="26">
        <v>2.6411005000000003</v>
      </c>
      <c r="AC153" s="26">
        <v>2.8436702499999997</v>
      </c>
      <c r="AD153" s="26">
        <v>2.6340332500000003</v>
      </c>
      <c r="AE153" s="26">
        <v>3.9762247500000005</v>
      </c>
      <c r="AF153" s="26">
        <v>4.7892380000000001</v>
      </c>
      <c r="AG153" s="26">
        <v>151</v>
      </c>
      <c r="AH153" s="26">
        <v>2</v>
      </c>
    </row>
    <row r="154" spans="1:34" x14ac:dyDescent="0.2">
      <c r="A154" t="s">
        <v>12</v>
      </c>
      <c r="B154" t="s">
        <v>103</v>
      </c>
      <c r="C154" t="s">
        <v>320</v>
      </c>
      <c r="D154">
        <v>3</v>
      </c>
      <c r="E154" s="21">
        <v>3</v>
      </c>
      <c r="F154" s="21" t="s">
        <v>6</v>
      </c>
      <c r="G154" s="21" t="s">
        <v>114</v>
      </c>
      <c r="H154" s="21" t="s">
        <v>10</v>
      </c>
      <c r="I154" s="26">
        <v>1.8427312</v>
      </c>
      <c r="J154" s="26">
        <v>2.5680026000000002</v>
      </c>
      <c r="K154" s="26">
        <v>3.9021991999999996</v>
      </c>
      <c r="L154" s="26">
        <v>5.1159692000000003</v>
      </c>
      <c r="M154" s="26">
        <v>5.7619814000000007</v>
      </c>
      <c r="N154" s="26">
        <v>6.8587118</v>
      </c>
      <c r="O154" s="26">
        <v>7.3664974000000001</v>
      </c>
      <c r="P154" s="26">
        <v>6.7725251999999996</v>
      </c>
      <c r="Q154" s="26">
        <v>5.1261026000000003</v>
      </c>
      <c r="R154" s="26">
        <v>3.7488535999999995</v>
      </c>
      <c r="S154" s="26">
        <v>2.5119677999999999</v>
      </c>
      <c r="T154" s="26">
        <v>1.8609945999999997</v>
      </c>
      <c r="U154" s="26">
        <v>2.9486421999999997</v>
      </c>
      <c r="V154" s="26">
        <v>2.8009238000000005</v>
      </c>
      <c r="W154" s="26">
        <v>3.8518166000000003</v>
      </c>
      <c r="X154" s="26">
        <v>4.1473133999999998</v>
      </c>
      <c r="Y154" s="26">
        <v>4.881393000000001</v>
      </c>
      <c r="Z154" s="26">
        <v>3.3847684</v>
      </c>
      <c r="AA154" s="26">
        <v>3.4241106000000001</v>
      </c>
      <c r="AB154" s="26">
        <v>2.3650338</v>
      </c>
      <c r="AC154" s="26">
        <v>3.3334733999999999</v>
      </c>
      <c r="AD154" s="26">
        <v>2.8967091999999997</v>
      </c>
      <c r="AE154" s="26">
        <v>3.7619653999999998</v>
      </c>
      <c r="AF154" s="26">
        <v>3.3693162000000001</v>
      </c>
      <c r="AG154" s="26">
        <v>146</v>
      </c>
      <c r="AH154" s="26">
        <v>2</v>
      </c>
    </row>
    <row r="155" spans="1:34" x14ac:dyDescent="0.2">
      <c r="A155" t="s">
        <v>12</v>
      </c>
      <c r="B155" t="s">
        <v>103</v>
      </c>
      <c r="C155" t="s">
        <v>321</v>
      </c>
      <c r="D155">
        <v>3</v>
      </c>
      <c r="E155" s="21">
        <v>3</v>
      </c>
      <c r="F155" s="21" t="s">
        <v>6</v>
      </c>
      <c r="G155" s="21" t="s">
        <v>10</v>
      </c>
      <c r="H155" s="21" t="s">
        <v>10</v>
      </c>
      <c r="I155" s="26">
        <v>1.6942138888888889</v>
      </c>
      <c r="J155" s="26">
        <v>2.3586204444444441</v>
      </c>
      <c r="K155" s="26">
        <v>3.7695725555555555</v>
      </c>
      <c r="L155" s="26">
        <v>5.1525073333333342</v>
      </c>
      <c r="M155" s="26">
        <v>5.762426111111111</v>
      </c>
      <c r="N155" s="26">
        <v>6.8301040000000004</v>
      </c>
      <c r="O155" s="26">
        <v>7.299671222222222</v>
      </c>
      <c r="P155" s="26">
        <v>6.5737034444444449</v>
      </c>
      <c r="Q155" s="26">
        <v>4.9130934444444456</v>
      </c>
      <c r="R155" s="26">
        <v>3.6401983333333328</v>
      </c>
      <c r="S155" s="26">
        <v>2.394744666666667</v>
      </c>
      <c r="T155" s="26">
        <v>1.7213335555555558</v>
      </c>
      <c r="U155" s="26">
        <v>2.2548243333333335</v>
      </c>
      <c r="V155" s="26">
        <v>2.8226987777777777</v>
      </c>
      <c r="W155" s="26">
        <v>3.984980555555556</v>
      </c>
      <c r="X155" s="26">
        <v>3.8917633333333339</v>
      </c>
      <c r="Y155" s="26">
        <v>5.099591444444445</v>
      </c>
      <c r="Z155" s="26">
        <v>3.6459648888888889</v>
      </c>
      <c r="AA155" s="26">
        <v>3.1762037777777778</v>
      </c>
      <c r="AB155" s="26">
        <v>2.7496245555555561</v>
      </c>
      <c r="AC155" s="26">
        <v>3.4691643333333335</v>
      </c>
      <c r="AD155" s="26">
        <v>3.0459609999999997</v>
      </c>
      <c r="AE155" s="26">
        <v>3.7485270000000006</v>
      </c>
      <c r="AF155" s="26">
        <v>3.2025267777777779</v>
      </c>
      <c r="AG155" s="26">
        <v>169</v>
      </c>
      <c r="AH155" s="26">
        <v>3</v>
      </c>
    </row>
    <row r="156" spans="1:34" x14ac:dyDescent="0.2">
      <c r="A156" t="s">
        <v>12</v>
      </c>
      <c r="B156" t="s">
        <v>103</v>
      </c>
      <c r="C156" t="s">
        <v>322</v>
      </c>
      <c r="D156">
        <v>3</v>
      </c>
      <c r="E156" s="21">
        <v>3</v>
      </c>
      <c r="F156" s="21" t="s">
        <v>6</v>
      </c>
      <c r="G156" s="21" t="s">
        <v>10</v>
      </c>
      <c r="H156" s="21" t="s">
        <v>10</v>
      </c>
      <c r="I156" s="26">
        <v>1.7196655000000001</v>
      </c>
      <c r="J156" s="26">
        <v>2.3754115000000002</v>
      </c>
      <c r="K156" s="26">
        <v>3.7584121250000004</v>
      </c>
      <c r="L156" s="26">
        <v>5.1448016250000004</v>
      </c>
      <c r="M156" s="26">
        <v>6.0582699999999994</v>
      </c>
      <c r="N156" s="26">
        <v>7.2468881249999999</v>
      </c>
      <c r="O156" s="26">
        <v>7.330650125</v>
      </c>
      <c r="P156" s="26">
        <v>6.5859490000000003</v>
      </c>
      <c r="Q156" s="26">
        <v>5.0460907500000003</v>
      </c>
      <c r="R156" s="26">
        <v>3.6635792499999997</v>
      </c>
      <c r="S156" s="26">
        <v>2.4064400000000004</v>
      </c>
      <c r="T156" s="26">
        <v>1.7775978750000001</v>
      </c>
      <c r="U156" s="26">
        <v>3.2216741250000003</v>
      </c>
      <c r="V156" s="26">
        <v>3.5726579999999997</v>
      </c>
      <c r="W156" s="26">
        <v>4.5403439999999993</v>
      </c>
      <c r="X156" s="26">
        <v>4.5216966249999997</v>
      </c>
      <c r="Y156" s="26">
        <v>4.6607704999999999</v>
      </c>
      <c r="Z156" s="26">
        <v>3.1366915000000004</v>
      </c>
      <c r="AA156" s="26">
        <v>3.2664636249999996</v>
      </c>
      <c r="AB156" s="26">
        <v>2.8252661250000002</v>
      </c>
      <c r="AC156" s="26">
        <v>3.3225022500000003</v>
      </c>
      <c r="AD156" s="26">
        <v>2.8091056250000004</v>
      </c>
      <c r="AE156" s="26">
        <v>4.1577891250000008</v>
      </c>
      <c r="AF156" s="26">
        <v>4.3954168750000004</v>
      </c>
      <c r="AG156" s="26">
        <v>146</v>
      </c>
      <c r="AH156" s="26">
        <v>2</v>
      </c>
    </row>
    <row r="157" spans="1:34" x14ac:dyDescent="0.2">
      <c r="A157" t="s">
        <v>12</v>
      </c>
      <c r="B157" t="s">
        <v>103</v>
      </c>
      <c r="C157" t="s">
        <v>222</v>
      </c>
      <c r="D157">
        <v>3</v>
      </c>
      <c r="E157" s="21">
        <v>4</v>
      </c>
      <c r="F157" s="21" t="s">
        <v>6</v>
      </c>
      <c r="G157" s="21" t="s">
        <v>10</v>
      </c>
      <c r="H157" s="21" t="s">
        <v>10</v>
      </c>
      <c r="I157" s="26">
        <v>1.595652125</v>
      </c>
      <c r="J157" s="26">
        <v>2.1396803749999997</v>
      </c>
      <c r="K157" s="26">
        <v>3.4871762500000001</v>
      </c>
      <c r="L157" s="26">
        <v>4.9503206249999998</v>
      </c>
      <c r="M157" s="26">
        <v>5.4282112500000004</v>
      </c>
      <c r="N157" s="26">
        <v>6.4485041249999995</v>
      </c>
      <c r="O157" s="26">
        <v>6.9872338750000003</v>
      </c>
      <c r="P157" s="26">
        <v>6.254206625000001</v>
      </c>
      <c r="Q157" s="26">
        <v>4.6069586250000008</v>
      </c>
      <c r="R157" s="26">
        <v>3.4502891249999998</v>
      </c>
      <c r="S157" s="26">
        <v>2.2506511250000001</v>
      </c>
      <c r="T157" s="26">
        <v>1.6036832499999998</v>
      </c>
      <c r="U157" s="26">
        <v>2.0813364999999999</v>
      </c>
      <c r="V157" s="26">
        <v>2.5275423750000003</v>
      </c>
      <c r="W157" s="26">
        <v>3.7561555000000006</v>
      </c>
      <c r="X157" s="26">
        <v>3.971073375</v>
      </c>
      <c r="Y157" s="26">
        <v>4.9640112500000004</v>
      </c>
      <c r="Z157" s="26">
        <v>4.1693220000000002</v>
      </c>
      <c r="AA157" s="26">
        <v>2.9233600000000002</v>
      </c>
      <c r="AB157" s="26">
        <v>3.1189966250000003</v>
      </c>
      <c r="AC157" s="26">
        <v>3.655655125</v>
      </c>
      <c r="AD157" s="26">
        <v>3.0408528749999997</v>
      </c>
      <c r="AE157" s="26">
        <v>3.4314003749999999</v>
      </c>
      <c r="AF157" s="26">
        <v>2.83076075</v>
      </c>
      <c r="AG157" s="26">
        <v>173</v>
      </c>
      <c r="AH157" s="26">
        <v>3</v>
      </c>
    </row>
    <row r="158" spans="1:34" x14ac:dyDescent="0.2">
      <c r="A158" t="s">
        <v>12</v>
      </c>
      <c r="B158" t="s">
        <v>103</v>
      </c>
      <c r="C158" t="s">
        <v>224</v>
      </c>
      <c r="D158">
        <v>2</v>
      </c>
      <c r="E158" s="21">
        <v>4</v>
      </c>
      <c r="F158" s="21" t="s">
        <v>6</v>
      </c>
      <c r="G158" s="21" t="s">
        <v>10</v>
      </c>
      <c r="H158" s="21" t="s">
        <v>10</v>
      </c>
      <c r="I158" s="26">
        <v>1.5477412000000002</v>
      </c>
      <c r="J158" s="26">
        <v>2.0161926000000001</v>
      </c>
      <c r="K158" s="26">
        <v>3.3852812000000001</v>
      </c>
      <c r="L158" s="26">
        <v>4.8622366000000001</v>
      </c>
      <c r="M158" s="26">
        <v>5.5107086000000001</v>
      </c>
      <c r="N158" s="26">
        <v>6.5603207999999995</v>
      </c>
      <c r="O158" s="26">
        <v>7.0644710000000002</v>
      </c>
      <c r="P158" s="26">
        <v>6.3109976000000003</v>
      </c>
      <c r="Q158" s="26">
        <v>4.6214180000000002</v>
      </c>
      <c r="R158" s="26">
        <v>3.4756098</v>
      </c>
      <c r="S158" s="26">
        <v>2.2248352000000002</v>
      </c>
      <c r="T158" s="26">
        <v>1.555139</v>
      </c>
      <c r="U158" s="26">
        <v>2.1460657999999997</v>
      </c>
      <c r="V158" s="26">
        <v>2.4934664</v>
      </c>
      <c r="W158" s="26">
        <v>3.7457555999999999</v>
      </c>
      <c r="X158" s="26">
        <v>3.9030861999999997</v>
      </c>
      <c r="Y158" s="26">
        <v>4.7657910000000001</v>
      </c>
      <c r="Z158" s="26">
        <v>4.1969294000000001</v>
      </c>
      <c r="AA158" s="26">
        <v>2.9537955999999994</v>
      </c>
      <c r="AB158" s="26">
        <v>3.0046485999999999</v>
      </c>
      <c r="AC158" s="26">
        <v>3.6738417999999995</v>
      </c>
      <c r="AD158" s="26">
        <v>2.9054410000000002</v>
      </c>
      <c r="AE158" s="26">
        <v>3.6987228000000001</v>
      </c>
      <c r="AF158" s="26">
        <v>2.9868114000000001</v>
      </c>
      <c r="AG158" s="26">
        <v>204</v>
      </c>
      <c r="AH158" s="26">
        <v>3</v>
      </c>
    </row>
    <row r="159" spans="1:34" x14ac:dyDescent="0.2">
      <c r="A159" t="s">
        <v>12</v>
      </c>
      <c r="B159" t="s">
        <v>103</v>
      </c>
      <c r="C159" t="s">
        <v>323</v>
      </c>
      <c r="D159">
        <v>3</v>
      </c>
      <c r="E159" s="21">
        <v>3</v>
      </c>
      <c r="F159" s="21" t="s">
        <v>6</v>
      </c>
      <c r="G159" s="21" t="s">
        <v>114</v>
      </c>
      <c r="H159" s="21" t="s">
        <v>10</v>
      </c>
      <c r="I159" s="26">
        <v>1.8660065000000001</v>
      </c>
      <c r="J159" s="26">
        <v>2.633165</v>
      </c>
      <c r="K159" s="26">
        <v>3.9049387499999999</v>
      </c>
      <c r="L159" s="26">
        <v>5.0824914999999997</v>
      </c>
      <c r="M159" s="26">
        <v>5.7727127500000002</v>
      </c>
      <c r="N159" s="26">
        <v>6.8093517500000011</v>
      </c>
      <c r="O159" s="26">
        <v>7.2507465</v>
      </c>
      <c r="P159" s="26">
        <v>6.6831665000000005</v>
      </c>
      <c r="Q159" s="26">
        <v>5.1382102500000002</v>
      </c>
      <c r="R159" s="26">
        <v>3.7267187499999999</v>
      </c>
      <c r="S159" s="26">
        <v>2.5119815000000001</v>
      </c>
      <c r="T159" s="26">
        <v>1.8807285</v>
      </c>
      <c r="U159" s="26">
        <v>3.4397432500000003</v>
      </c>
      <c r="V159" s="26">
        <v>3.0180392500000002</v>
      </c>
      <c r="W159" s="26">
        <v>3.7680657499999999</v>
      </c>
      <c r="X159" s="26">
        <v>4.0634709999999998</v>
      </c>
      <c r="Y159" s="26">
        <v>4.4842902499999999</v>
      </c>
      <c r="Z159" s="26">
        <v>3.3653335000000002</v>
      </c>
      <c r="AA159" s="26">
        <v>3.3486627499999999</v>
      </c>
      <c r="AB159" s="26">
        <v>2.6401262500000002</v>
      </c>
      <c r="AC159" s="26">
        <v>3.0031852500000005</v>
      </c>
      <c r="AD159" s="26">
        <v>2.5910229999999999</v>
      </c>
      <c r="AE159" s="26">
        <v>3.7147639999999997</v>
      </c>
      <c r="AF159" s="26">
        <v>3.5551664999999999</v>
      </c>
      <c r="AG159" s="26">
        <v>146</v>
      </c>
      <c r="AH159" s="26">
        <v>2</v>
      </c>
    </row>
    <row r="160" spans="1:34" x14ac:dyDescent="0.2">
      <c r="A160" t="s">
        <v>12</v>
      </c>
      <c r="B160" t="s">
        <v>103</v>
      </c>
      <c r="C160" t="s">
        <v>324</v>
      </c>
      <c r="D160">
        <v>3</v>
      </c>
      <c r="E160" s="21">
        <v>3</v>
      </c>
      <c r="F160" s="21" t="s">
        <v>6</v>
      </c>
      <c r="G160" s="21" t="s">
        <v>10</v>
      </c>
      <c r="H160" s="21" t="s">
        <v>10</v>
      </c>
      <c r="I160" s="26">
        <v>1.6571365625000001</v>
      </c>
      <c r="J160" s="26">
        <v>2.2279916874999994</v>
      </c>
      <c r="K160" s="26">
        <v>3.6234898124999995</v>
      </c>
      <c r="L160" s="26">
        <v>5.1057879999999995</v>
      </c>
      <c r="M160" s="26">
        <v>6.1360095625</v>
      </c>
      <c r="N160" s="26">
        <v>7.1960093125000011</v>
      </c>
      <c r="O160" s="26">
        <v>7.2695279375000004</v>
      </c>
      <c r="P160" s="26">
        <v>6.4812592499999999</v>
      </c>
      <c r="Q160" s="26">
        <v>4.9334554375000002</v>
      </c>
      <c r="R160" s="26">
        <v>3.6919900625000004</v>
      </c>
      <c r="S160" s="26">
        <v>2.4108719374999996</v>
      </c>
      <c r="T160" s="26">
        <v>1.7191803750000001</v>
      </c>
      <c r="U160" s="26">
        <v>3.4742491874999999</v>
      </c>
      <c r="V160" s="26">
        <v>3.8571979375000005</v>
      </c>
      <c r="W160" s="26">
        <v>4.5506130625000001</v>
      </c>
      <c r="X160" s="26">
        <v>4.4587202500000007</v>
      </c>
      <c r="Y160" s="26">
        <v>4.4101310625000005</v>
      </c>
      <c r="Z160" s="26">
        <v>3.1621294375</v>
      </c>
      <c r="AA160" s="26">
        <v>3.2708086250000004</v>
      </c>
      <c r="AB160" s="26">
        <v>2.48580625</v>
      </c>
      <c r="AC160" s="26">
        <v>2.9296411249999998</v>
      </c>
      <c r="AD160" s="26">
        <v>2.3666945624999998</v>
      </c>
      <c r="AE160" s="26">
        <v>4.015917</v>
      </c>
      <c r="AF160" s="26">
        <v>4.2516253124999999</v>
      </c>
      <c r="AG160" s="26">
        <v>161</v>
      </c>
      <c r="AH160" s="26">
        <v>3</v>
      </c>
    </row>
    <row r="161" spans="1:34" x14ac:dyDescent="0.2">
      <c r="A161" t="s">
        <v>12</v>
      </c>
      <c r="B161" t="s">
        <v>103</v>
      </c>
      <c r="C161" t="s">
        <v>227</v>
      </c>
      <c r="D161">
        <v>3</v>
      </c>
      <c r="E161" s="21">
        <v>3</v>
      </c>
      <c r="F161" s="21" t="s">
        <v>6</v>
      </c>
      <c r="G161" s="21" t="s">
        <v>10</v>
      </c>
      <c r="H161" s="21" t="s">
        <v>10</v>
      </c>
      <c r="I161" s="26">
        <v>1.6757664999999999</v>
      </c>
      <c r="J161" s="26">
        <v>2.3162022499999999</v>
      </c>
      <c r="K161" s="26">
        <v>3.6605487499999998</v>
      </c>
      <c r="L161" s="26">
        <v>5.0810707500000003</v>
      </c>
      <c r="M161" s="26">
        <v>6.0589030000000008</v>
      </c>
      <c r="N161" s="26">
        <v>7.1996667499999996</v>
      </c>
      <c r="O161" s="26">
        <v>7.240526</v>
      </c>
      <c r="P161" s="26">
        <v>6.4675935000000004</v>
      </c>
      <c r="Q161" s="26">
        <v>4.9693787499999997</v>
      </c>
      <c r="R161" s="26">
        <v>3.6675675000000001</v>
      </c>
      <c r="S161" s="26">
        <v>2.4015520000000001</v>
      </c>
      <c r="T161" s="26">
        <v>1.7496242500000001</v>
      </c>
      <c r="U161" s="26">
        <v>3.5231064999999999</v>
      </c>
      <c r="V161" s="26">
        <v>4.0087872500000001</v>
      </c>
      <c r="W161" s="26">
        <v>4.5801212500000004</v>
      </c>
      <c r="X161" s="26">
        <v>4.6830952499999992</v>
      </c>
      <c r="Y161" s="26">
        <v>4.8461575000000003</v>
      </c>
      <c r="Z161" s="26">
        <v>3.1351922500000002</v>
      </c>
      <c r="AA161" s="26">
        <v>3.3039365000000003</v>
      </c>
      <c r="AB161" s="26">
        <v>2.70510925</v>
      </c>
      <c r="AC161" s="26">
        <v>2.9033672500000001</v>
      </c>
      <c r="AD161" s="26">
        <v>2.5609575000000002</v>
      </c>
      <c r="AE161" s="26">
        <v>4.12159575</v>
      </c>
      <c r="AF161" s="26">
        <v>4.5450472499999997</v>
      </c>
      <c r="AG161" s="26">
        <v>165</v>
      </c>
      <c r="AH161" s="26">
        <v>3</v>
      </c>
    </row>
    <row r="162" spans="1:34" x14ac:dyDescent="0.2">
      <c r="A162" t="s">
        <v>12</v>
      </c>
      <c r="B162" t="s">
        <v>103</v>
      </c>
      <c r="C162" t="s">
        <v>228</v>
      </c>
      <c r="D162">
        <v>2</v>
      </c>
      <c r="E162" s="21">
        <v>3</v>
      </c>
      <c r="F162" s="21" t="s">
        <v>6</v>
      </c>
      <c r="G162" s="21" t="s">
        <v>10</v>
      </c>
      <c r="H162" s="21" t="s">
        <v>10</v>
      </c>
      <c r="I162" s="26">
        <v>1.744089142857143</v>
      </c>
      <c r="J162" s="26">
        <v>2.4282868571428575</v>
      </c>
      <c r="K162" s="26">
        <v>3.7834244285714287</v>
      </c>
      <c r="L162" s="26">
        <v>5.0965374285714287</v>
      </c>
      <c r="M162" s="26">
        <v>5.7482141428571438</v>
      </c>
      <c r="N162" s="26">
        <v>6.7733275714285712</v>
      </c>
      <c r="O162" s="26">
        <v>7.1620362857142856</v>
      </c>
      <c r="P162" s="26">
        <v>6.5155605714285709</v>
      </c>
      <c r="Q162" s="26">
        <v>4.8937871428571427</v>
      </c>
      <c r="R162" s="26">
        <v>3.5988134285714284</v>
      </c>
      <c r="S162" s="26">
        <v>2.3822514285714287</v>
      </c>
      <c r="T162" s="26">
        <v>1.7658544285714286</v>
      </c>
      <c r="U162" s="26">
        <v>2.6607685714285716</v>
      </c>
      <c r="V162" s="26">
        <v>3.3145659999999997</v>
      </c>
      <c r="W162" s="26">
        <v>4.5057065714285711</v>
      </c>
      <c r="X162" s="26">
        <v>4.3214644285714288</v>
      </c>
      <c r="Y162" s="26">
        <v>5.2766325714285713</v>
      </c>
      <c r="Z162" s="26">
        <v>3.8169907142857147</v>
      </c>
      <c r="AA162" s="26">
        <v>3.7732902857142854</v>
      </c>
      <c r="AB162" s="26">
        <v>2.6490642857142856</v>
      </c>
      <c r="AC162" s="26">
        <v>3.8275272857142864</v>
      </c>
      <c r="AD162" s="26">
        <v>3.5046819999999999</v>
      </c>
      <c r="AE162" s="26">
        <v>4.2196721428571431</v>
      </c>
      <c r="AF162" s="26">
        <v>3.7850329999999994</v>
      </c>
      <c r="AG162" s="26">
        <v>193</v>
      </c>
      <c r="AH162" s="26">
        <v>3</v>
      </c>
    </row>
    <row r="163" spans="1:34" x14ac:dyDescent="0.2">
      <c r="A163" t="s">
        <v>12</v>
      </c>
      <c r="B163" t="s">
        <v>103</v>
      </c>
      <c r="C163" t="s">
        <v>325</v>
      </c>
      <c r="D163">
        <v>3</v>
      </c>
      <c r="E163" s="21">
        <v>3</v>
      </c>
      <c r="F163" s="21" t="s">
        <v>6</v>
      </c>
      <c r="G163" s="21" t="s">
        <v>10</v>
      </c>
      <c r="H163" s="21" t="s">
        <v>10</v>
      </c>
      <c r="I163" s="26">
        <v>1.82196</v>
      </c>
      <c r="J163" s="26">
        <v>2.5998494999999999</v>
      </c>
      <c r="K163" s="26">
        <v>3.9406765000000004</v>
      </c>
      <c r="L163" s="26">
        <v>5.1785968333333328</v>
      </c>
      <c r="M163" s="26">
        <v>5.8939224999999995</v>
      </c>
      <c r="N163" s="26">
        <v>6.9020950000000001</v>
      </c>
      <c r="O163" s="26">
        <v>7.2275406666666671</v>
      </c>
      <c r="P163" s="26">
        <v>6.6227288333333334</v>
      </c>
      <c r="Q163" s="26">
        <v>5.072056166666667</v>
      </c>
      <c r="R163" s="26">
        <v>3.7169696666666669</v>
      </c>
      <c r="S163" s="26">
        <v>2.4808986666666666</v>
      </c>
      <c r="T163" s="26">
        <v>1.8552025000000001</v>
      </c>
      <c r="U163" s="26">
        <v>3.6655245000000001</v>
      </c>
      <c r="V163" s="26">
        <v>3.6368818333333337</v>
      </c>
      <c r="W163" s="26">
        <v>4.516877833333333</v>
      </c>
      <c r="X163" s="26">
        <v>4.4763368333333338</v>
      </c>
      <c r="Y163" s="26">
        <v>4.6679306666666669</v>
      </c>
      <c r="Z163" s="26">
        <v>3.4144504999999996</v>
      </c>
      <c r="AA163" s="26">
        <v>3.6879431666666669</v>
      </c>
      <c r="AB163" s="26">
        <v>2.8594146666666664</v>
      </c>
      <c r="AC163" s="26">
        <v>3.4081083333333333</v>
      </c>
      <c r="AD163" s="26">
        <v>3.1007370000000001</v>
      </c>
      <c r="AE163" s="26">
        <v>4.2053174999999996</v>
      </c>
      <c r="AF163" s="26">
        <v>4.1928640000000001</v>
      </c>
      <c r="AG163" s="26">
        <v>170</v>
      </c>
      <c r="AH163" s="26">
        <v>3</v>
      </c>
    </row>
    <row r="164" spans="1:34" x14ac:dyDescent="0.2">
      <c r="A164" t="s">
        <v>12</v>
      </c>
      <c r="B164" t="s">
        <v>103</v>
      </c>
      <c r="C164" t="s">
        <v>326</v>
      </c>
      <c r="D164">
        <v>3</v>
      </c>
      <c r="E164" s="21">
        <v>4</v>
      </c>
      <c r="F164" s="21" t="s">
        <v>6</v>
      </c>
      <c r="G164" s="21" t="s">
        <v>10</v>
      </c>
      <c r="H164" s="21" t="s">
        <v>10</v>
      </c>
      <c r="I164" s="26">
        <v>1.6027388999999999</v>
      </c>
      <c r="J164" s="26">
        <v>2.1220677000000006</v>
      </c>
      <c r="K164" s="26">
        <v>3.4994714</v>
      </c>
      <c r="L164" s="26">
        <v>4.9586439999999996</v>
      </c>
      <c r="M164" s="26">
        <v>5.4750522000000004</v>
      </c>
      <c r="N164" s="26">
        <v>6.5055870000000002</v>
      </c>
      <c r="O164" s="26">
        <v>6.9717095999999996</v>
      </c>
      <c r="P164" s="26">
        <v>6.2290639000000008</v>
      </c>
      <c r="Q164" s="26">
        <v>4.6188335999999994</v>
      </c>
      <c r="R164" s="26">
        <v>3.4609926</v>
      </c>
      <c r="S164" s="26">
        <v>2.2595848999999997</v>
      </c>
      <c r="T164" s="26">
        <v>1.6019576999999998</v>
      </c>
      <c r="U164" s="26">
        <v>2.2687812000000003</v>
      </c>
      <c r="V164" s="26">
        <v>2.6193028000000007</v>
      </c>
      <c r="W164" s="26">
        <v>3.8076786999999994</v>
      </c>
      <c r="X164" s="26">
        <v>3.9692023999999995</v>
      </c>
      <c r="Y164" s="26">
        <v>5.0950144999999996</v>
      </c>
      <c r="Z164" s="26">
        <v>4.3692194999999998</v>
      </c>
      <c r="AA164" s="26">
        <v>3.0311870999999999</v>
      </c>
      <c r="AB164" s="26">
        <v>3.0843229000000005</v>
      </c>
      <c r="AC164" s="26">
        <v>3.7333317999999998</v>
      </c>
      <c r="AD164" s="26">
        <v>2.9963722000000006</v>
      </c>
      <c r="AE164" s="26">
        <v>3.6044417000000002</v>
      </c>
      <c r="AF164" s="26">
        <v>3.0546365</v>
      </c>
      <c r="AG164" s="26">
        <v>180</v>
      </c>
      <c r="AH164" s="26">
        <v>3</v>
      </c>
    </row>
    <row r="165" spans="1:34" x14ac:dyDescent="0.2">
      <c r="A165" t="s">
        <v>12</v>
      </c>
      <c r="B165" t="s">
        <v>103</v>
      </c>
      <c r="C165" t="s">
        <v>327</v>
      </c>
      <c r="D165">
        <v>3</v>
      </c>
      <c r="E165" s="21">
        <v>3</v>
      </c>
      <c r="F165" s="21" t="s">
        <v>6</v>
      </c>
      <c r="G165" s="21" t="s">
        <v>10</v>
      </c>
      <c r="H165" s="21" t="s">
        <v>10</v>
      </c>
      <c r="I165" s="26">
        <v>1.8119342000000001</v>
      </c>
      <c r="J165" s="26">
        <v>2.5466997999999998</v>
      </c>
      <c r="K165" s="26">
        <v>3.8833468000000004</v>
      </c>
      <c r="L165" s="26">
        <v>5.1752824000000004</v>
      </c>
      <c r="M165" s="26">
        <v>5.9141643999999998</v>
      </c>
      <c r="N165" s="26">
        <v>6.9684363999999999</v>
      </c>
      <c r="O165" s="26">
        <v>7.1771023999999999</v>
      </c>
      <c r="P165" s="26">
        <v>6.5381308000000002</v>
      </c>
      <c r="Q165" s="26">
        <v>5.0691484000000004</v>
      </c>
      <c r="R165" s="26">
        <v>3.6926438000000004</v>
      </c>
      <c r="S165" s="26">
        <v>2.4443674</v>
      </c>
      <c r="T165" s="26">
        <v>1.8708932</v>
      </c>
      <c r="U165" s="26">
        <v>4.0047243999999997</v>
      </c>
      <c r="V165" s="26">
        <v>3.7123670000000004</v>
      </c>
      <c r="W165" s="26">
        <v>4.5822551999999996</v>
      </c>
      <c r="X165" s="26">
        <v>4.4254860000000003</v>
      </c>
      <c r="Y165" s="26">
        <v>4.6875702000000006</v>
      </c>
      <c r="Z165" s="26">
        <v>2.8897405999999997</v>
      </c>
      <c r="AA165" s="26">
        <v>3.6606144</v>
      </c>
      <c r="AB165" s="26">
        <v>2.8458291999999998</v>
      </c>
      <c r="AC165" s="26">
        <v>3.2608449999999998</v>
      </c>
      <c r="AD165" s="26">
        <v>2.7533410000000003</v>
      </c>
      <c r="AE165" s="26">
        <v>3.8043738000000005</v>
      </c>
      <c r="AF165" s="26">
        <v>4.1722026000000003</v>
      </c>
      <c r="AG165" s="26">
        <v>164</v>
      </c>
      <c r="AH165" s="26">
        <v>3</v>
      </c>
    </row>
    <row r="166" spans="1:34" x14ac:dyDescent="0.2">
      <c r="A166" t="s">
        <v>12</v>
      </c>
      <c r="B166" t="s">
        <v>103</v>
      </c>
      <c r="C166" t="s">
        <v>230</v>
      </c>
      <c r="D166">
        <v>3</v>
      </c>
      <c r="E166" s="21">
        <v>3</v>
      </c>
      <c r="F166" s="21" t="s">
        <v>6</v>
      </c>
      <c r="G166" s="21" t="s">
        <v>10</v>
      </c>
      <c r="H166" s="21" t="s">
        <v>10</v>
      </c>
      <c r="I166" s="26">
        <v>1.7232620000000001</v>
      </c>
      <c r="J166" s="26">
        <v>2.4037336666666671</v>
      </c>
      <c r="K166" s="26">
        <v>3.8267310000000001</v>
      </c>
      <c r="L166" s="26">
        <v>5.1848725</v>
      </c>
      <c r="M166" s="26">
        <v>5.9269498333333344</v>
      </c>
      <c r="N166" s="26">
        <v>7.010655166666667</v>
      </c>
      <c r="O166" s="26">
        <v>7.317388666666667</v>
      </c>
      <c r="P166" s="26">
        <v>6.6008436666666652</v>
      </c>
      <c r="Q166" s="26">
        <v>4.9853356666666668</v>
      </c>
      <c r="R166" s="26">
        <v>3.6333283333333335</v>
      </c>
      <c r="S166" s="26">
        <v>2.3847710000000002</v>
      </c>
      <c r="T166" s="26">
        <v>1.7551379999999999</v>
      </c>
      <c r="U166" s="26">
        <v>2.5744998333333329</v>
      </c>
      <c r="V166" s="26">
        <v>3.1903261666666665</v>
      </c>
      <c r="W166" s="26">
        <v>4.1141618333333332</v>
      </c>
      <c r="X166" s="26">
        <v>4.1755810000000002</v>
      </c>
      <c r="Y166" s="26">
        <v>4.9421823333333323</v>
      </c>
      <c r="Z166" s="26">
        <v>3.6348625000000001</v>
      </c>
      <c r="AA166" s="26">
        <v>3.065121</v>
      </c>
      <c r="AB166" s="26">
        <v>2.3422356666666668</v>
      </c>
      <c r="AC166" s="26">
        <v>3.6708405000000002</v>
      </c>
      <c r="AD166" s="26">
        <v>2.8471301666666666</v>
      </c>
      <c r="AE166" s="26">
        <v>4.0142060000000006</v>
      </c>
      <c r="AF166" s="26">
        <v>3.7555661666666666</v>
      </c>
      <c r="AG166" s="26">
        <v>167</v>
      </c>
      <c r="AH166" s="26">
        <v>3</v>
      </c>
    </row>
    <row r="167" spans="1:34" x14ac:dyDescent="0.2">
      <c r="A167" t="s">
        <v>12</v>
      </c>
      <c r="B167" t="s">
        <v>103</v>
      </c>
      <c r="C167" t="s">
        <v>328</v>
      </c>
      <c r="D167">
        <v>3</v>
      </c>
      <c r="E167" s="21">
        <v>3</v>
      </c>
      <c r="F167" s="21" t="s">
        <v>6</v>
      </c>
      <c r="G167" s="21" t="s">
        <v>10</v>
      </c>
      <c r="H167" s="21" t="s">
        <v>10</v>
      </c>
      <c r="I167" s="26">
        <v>1.6879444444444445</v>
      </c>
      <c r="J167" s="26">
        <v>2.3312115555555555</v>
      </c>
      <c r="K167" s="26">
        <v>3.6622651111111111</v>
      </c>
      <c r="L167" s="26">
        <v>5.0774824444444446</v>
      </c>
      <c r="M167" s="26">
        <v>6.0943009999999997</v>
      </c>
      <c r="N167" s="26">
        <v>7.1799350000000004</v>
      </c>
      <c r="O167" s="26">
        <v>7.1552735555555547</v>
      </c>
      <c r="P167" s="26">
        <v>6.4152045555555555</v>
      </c>
      <c r="Q167" s="26">
        <v>4.983881444444445</v>
      </c>
      <c r="R167" s="26">
        <v>3.6679854444444442</v>
      </c>
      <c r="S167" s="26">
        <v>2.4253176666666665</v>
      </c>
      <c r="T167" s="26">
        <v>1.7641996666666668</v>
      </c>
      <c r="U167" s="26">
        <v>3.7381440000000001</v>
      </c>
      <c r="V167" s="26">
        <v>4.264848777777777</v>
      </c>
      <c r="W167" s="26">
        <v>4.7018385555555557</v>
      </c>
      <c r="X167" s="26">
        <v>4.6422089999999994</v>
      </c>
      <c r="Y167" s="26">
        <v>4.709529777777778</v>
      </c>
      <c r="Z167" s="26">
        <v>3.3190118888888893</v>
      </c>
      <c r="AA167" s="26">
        <v>3.3936952222222221</v>
      </c>
      <c r="AB167" s="26">
        <v>2.4873871111111114</v>
      </c>
      <c r="AC167" s="26">
        <v>2.7909258888888893</v>
      </c>
      <c r="AD167" s="26">
        <v>2.4156529999999998</v>
      </c>
      <c r="AE167" s="26">
        <v>4.3240289999999995</v>
      </c>
      <c r="AF167" s="26">
        <v>4.7073301111111112</v>
      </c>
      <c r="AG167" s="26">
        <v>158</v>
      </c>
      <c r="AH167" s="26">
        <v>2</v>
      </c>
    </row>
    <row r="168" spans="1:34" x14ac:dyDescent="0.2">
      <c r="A168" t="s">
        <v>12</v>
      </c>
      <c r="B168" t="s">
        <v>103</v>
      </c>
      <c r="C168" t="s">
        <v>232</v>
      </c>
      <c r="D168">
        <v>3</v>
      </c>
      <c r="E168" s="21">
        <v>3</v>
      </c>
      <c r="F168" s="21" t="s">
        <v>6</v>
      </c>
      <c r="G168" s="21" t="s">
        <v>10</v>
      </c>
      <c r="H168" s="21" t="s">
        <v>10</v>
      </c>
      <c r="I168" s="26">
        <v>1.7779375714285715</v>
      </c>
      <c r="J168" s="26">
        <v>2.5050061428571433</v>
      </c>
      <c r="K168" s="26">
        <v>3.8692978571428571</v>
      </c>
      <c r="L168" s="26">
        <v>5.1266439999999998</v>
      </c>
      <c r="M168" s="26">
        <v>5.7645932857142848</v>
      </c>
      <c r="N168" s="26">
        <v>6.8529898571428571</v>
      </c>
      <c r="O168" s="26">
        <v>7.2136477142857141</v>
      </c>
      <c r="P168" s="26">
        <v>6.5886572857142855</v>
      </c>
      <c r="Q168" s="26">
        <v>4.994732714285715</v>
      </c>
      <c r="R168" s="26">
        <v>3.6530644285714291</v>
      </c>
      <c r="S168" s="26">
        <v>2.4233444285714287</v>
      </c>
      <c r="T168" s="26">
        <v>1.7864857142857142</v>
      </c>
      <c r="U168" s="26">
        <v>2.9723322857142853</v>
      </c>
      <c r="V168" s="26">
        <v>3.4206372857142857</v>
      </c>
      <c r="W168" s="26">
        <v>4.5157738571428583</v>
      </c>
      <c r="X168" s="26">
        <v>4.4175218571428569</v>
      </c>
      <c r="Y168" s="26">
        <v>5.0478567142857145</v>
      </c>
      <c r="Z168" s="26">
        <v>3.7402737142857143</v>
      </c>
      <c r="AA168" s="26">
        <v>3.7890699999999997</v>
      </c>
      <c r="AB168" s="26">
        <v>2.6421617142857139</v>
      </c>
      <c r="AC168" s="26">
        <v>3.7290988571428572</v>
      </c>
      <c r="AD168" s="26">
        <v>3.461465428571429</v>
      </c>
      <c r="AE168" s="26">
        <v>4.319615999999999</v>
      </c>
      <c r="AF168" s="26">
        <v>3.9687878571428574</v>
      </c>
      <c r="AG168" s="26">
        <v>177</v>
      </c>
      <c r="AH168" s="26">
        <v>3</v>
      </c>
    </row>
    <row r="169" spans="1:34" x14ac:dyDescent="0.2">
      <c r="A169" t="s">
        <v>12</v>
      </c>
      <c r="B169" t="s">
        <v>103</v>
      </c>
      <c r="C169" t="s">
        <v>329</v>
      </c>
      <c r="D169">
        <v>3</v>
      </c>
      <c r="E169" s="21">
        <v>3</v>
      </c>
      <c r="F169" s="21" t="s">
        <v>6</v>
      </c>
      <c r="G169" s="21" t="s">
        <v>10</v>
      </c>
      <c r="H169" s="21" t="s">
        <v>10</v>
      </c>
      <c r="I169" s="26">
        <v>1.6673052857142854</v>
      </c>
      <c r="J169" s="26">
        <v>2.259455142857143</v>
      </c>
      <c r="K169" s="26">
        <v>3.6637368571428572</v>
      </c>
      <c r="L169" s="26">
        <v>5.1618002857142855</v>
      </c>
      <c r="M169" s="26">
        <v>6.1723592857142853</v>
      </c>
      <c r="N169" s="26">
        <v>7.2885368571428568</v>
      </c>
      <c r="O169" s="26">
        <v>7.3368788571428576</v>
      </c>
      <c r="P169" s="26">
        <v>6.5469165714285733</v>
      </c>
      <c r="Q169" s="26">
        <v>4.9619441428571429</v>
      </c>
      <c r="R169" s="26">
        <v>3.7176684285714288</v>
      </c>
      <c r="S169" s="26">
        <v>2.4206339999999997</v>
      </c>
      <c r="T169" s="26">
        <v>1.7219375714285714</v>
      </c>
      <c r="U169" s="26">
        <v>3.3506842857142858</v>
      </c>
      <c r="V169" s="26">
        <v>3.6898179999999998</v>
      </c>
      <c r="W169" s="26">
        <v>4.4945442857142854</v>
      </c>
      <c r="X169" s="26">
        <v>4.529655285714286</v>
      </c>
      <c r="Y169" s="26">
        <v>4.6633798571428571</v>
      </c>
      <c r="Z169" s="26">
        <v>3.0257198571428572</v>
      </c>
      <c r="AA169" s="26">
        <v>3.0687121428571431</v>
      </c>
      <c r="AB169" s="26">
        <v>2.682569285714286</v>
      </c>
      <c r="AC169" s="26">
        <v>2.9810009999999996</v>
      </c>
      <c r="AD169" s="26">
        <v>2.4451501428571425</v>
      </c>
      <c r="AE169" s="26">
        <v>4.1138217142857147</v>
      </c>
      <c r="AF169" s="26">
        <v>4.0475938571428571</v>
      </c>
      <c r="AG169" s="26">
        <v>167</v>
      </c>
      <c r="AH169" s="26">
        <v>3</v>
      </c>
    </row>
    <row r="170" spans="1:34" x14ac:dyDescent="0.2">
      <c r="A170" t="s">
        <v>12</v>
      </c>
      <c r="B170" t="s">
        <v>103</v>
      </c>
      <c r="C170" t="s">
        <v>330</v>
      </c>
      <c r="D170">
        <v>3</v>
      </c>
      <c r="E170" s="21">
        <v>3</v>
      </c>
      <c r="F170" s="21" t="s">
        <v>6</v>
      </c>
      <c r="G170" s="21" t="s">
        <v>10</v>
      </c>
      <c r="H170" s="21" t="s">
        <v>10</v>
      </c>
      <c r="I170" s="26">
        <v>1.7422944999999999</v>
      </c>
      <c r="J170" s="26">
        <v>2.3964215000000002</v>
      </c>
      <c r="K170" s="26">
        <v>3.7511184999999991</v>
      </c>
      <c r="L170" s="26">
        <v>5.002554833333333</v>
      </c>
      <c r="M170" s="26">
        <v>5.605137833333333</v>
      </c>
      <c r="N170" s="26">
        <v>6.6356181666666672</v>
      </c>
      <c r="O170" s="26">
        <v>7.1475293333333338</v>
      </c>
      <c r="P170" s="26">
        <v>6.5359586666666658</v>
      </c>
      <c r="Q170" s="26">
        <v>4.8818480000000006</v>
      </c>
      <c r="R170" s="26">
        <v>3.5951586666666668</v>
      </c>
      <c r="S170" s="26">
        <v>2.3807798333333334</v>
      </c>
      <c r="T170" s="26">
        <v>1.7549493333333335</v>
      </c>
      <c r="U170" s="26">
        <v>2.4889846666666666</v>
      </c>
      <c r="V170" s="26">
        <v>3.2389831666666669</v>
      </c>
      <c r="W170" s="26">
        <v>4.5670226666666665</v>
      </c>
      <c r="X170" s="26">
        <v>4.397444833333334</v>
      </c>
      <c r="Y170" s="26">
        <v>5.6240048333333332</v>
      </c>
      <c r="Z170" s="26">
        <v>3.8040421666666671</v>
      </c>
      <c r="AA170" s="26">
        <v>3.9889790000000001</v>
      </c>
      <c r="AB170" s="26">
        <v>2.4349971666666663</v>
      </c>
      <c r="AC170" s="26">
        <v>4.1127743333333333</v>
      </c>
      <c r="AD170" s="26">
        <v>3.7865924999999994</v>
      </c>
      <c r="AE170" s="26">
        <v>4.1450740000000001</v>
      </c>
      <c r="AF170" s="26">
        <v>3.5958314999999996</v>
      </c>
      <c r="AG170" s="26">
        <v>180</v>
      </c>
      <c r="AH170" s="26">
        <v>3</v>
      </c>
    </row>
    <row r="171" spans="1:34" x14ac:dyDescent="0.2">
      <c r="A171" t="s">
        <v>12</v>
      </c>
      <c r="B171" t="s">
        <v>103</v>
      </c>
      <c r="C171" t="s">
        <v>331</v>
      </c>
      <c r="D171">
        <v>3</v>
      </c>
      <c r="E171" s="21">
        <v>3</v>
      </c>
      <c r="F171" s="21" t="s">
        <v>6</v>
      </c>
      <c r="G171" s="21" t="s">
        <v>10</v>
      </c>
      <c r="H171" s="21" t="s">
        <v>10</v>
      </c>
      <c r="I171" s="26">
        <v>1.6729599999999998</v>
      </c>
      <c r="J171" s="26">
        <v>2.2958379999999998</v>
      </c>
      <c r="K171" s="26">
        <v>3.7005577777777776</v>
      </c>
      <c r="L171" s="26">
        <v>5.1107492222222222</v>
      </c>
      <c r="M171" s="26">
        <v>5.7493717777777773</v>
      </c>
      <c r="N171" s="26">
        <v>6.8110184444444446</v>
      </c>
      <c r="O171" s="26">
        <v>7.2076262222222214</v>
      </c>
      <c r="P171" s="26">
        <v>6.4544612222222222</v>
      </c>
      <c r="Q171" s="26">
        <v>4.845228111111112</v>
      </c>
      <c r="R171" s="26">
        <v>3.5846694444444447</v>
      </c>
      <c r="S171" s="26">
        <v>2.3446602222222221</v>
      </c>
      <c r="T171" s="26">
        <v>1.6956345555555556</v>
      </c>
      <c r="U171" s="26">
        <v>2.3850606666666661</v>
      </c>
      <c r="V171" s="26">
        <v>2.9230111111111108</v>
      </c>
      <c r="W171" s="26">
        <v>3.9736844444444444</v>
      </c>
      <c r="X171" s="26">
        <v>4.0010758888888889</v>
      </c>
      <c r="Y171" s="26">
        <v>5.0046577777777781</v>
      </c>
      <c r="Z171" s="26">
        <v>3.9097811111111116</v>
      </c>
      <c r="AA171" s="26">
        <v>3.0419358888888888</v>
      </c>
      <c r="AB171" s="26">
        <v>2.6773017777777781</v>
      </c>
      <c r="AC171" s="26">
        <v>3.6367572222222222</v>
      </c>
      <c r="AD171" s="26">
        <v>2.9078595555555555</v>
      </c>
      <c r="AE171" s="26">
        <v>3.8325982222222219</v>
      </c>
      <c r="AF171" s="26">
        <v>3.392811</v>
      </c>
      <c r="AG171" s="26">
        <v>173</v>
      </c>
      <c r="AH171" s="26">
        <v>3</v>
      </c>
    </row>
    <row r="172" spans="1:34" x14ac:dyDescent="0.2">
      <c r="A172" t="s">
        <v>12</v>
      </c>
      <c r="B172" t="s">
        <v>103</v>
      </c>
      <c r="C172" t="s">
        <v>332</v>
      </c>
      <c r="D172">
        <v>3</v>
      </c>
      <c r="E172" s="21">
        <v>3</v>
      </c>
      <c r="F172" s="21" t="s">
        <v>6</v>
      </c>
      <c r="G172" s="21" t="s">
        <v>10</v>
      </c>
      <c r="H172" s="21" t="s">
        <v>10</v>
      </c>
      <c r="I172" s="26">
        <v>1.6846253333333336</v>
      </c>
      <c r="J172" s="26">
        <v>2.3243281666666666</v>
      </c>
      <c r="K172" s="26">
        <v>3.7006391666666669</v>
      </c>
      <c r="L172" s="26">
        <v>5.1023216666666658</v>
      </c>
      <c r="M172" s="26">
        <v>6.0705203333333335</v>
      </c>
      <c r="N172" s="26">
        <v>7.2160815000000005</v>
      </c>
      <c r="O172" s="26">
        <v>7.2995631666666663</v>
      </c>
      <c r="P172" s="26">
        <v>6.5297591666666674</v>
      </c>
      <c r="Q172" s="26">
        <v>5.0001314999999993</v>
      </c>
      <c r="R172" s="26">
        <v>3.6593091666666666</v>
      </c>
      <c r="S172" s="26">
        <v>2.3939994999999996</v>
      </c>
      <c r="T172" s="26">
        <v>1.7480006666666668</v>
      </c>
      <c r="U172" s="26">
        <v>3.3373951666666666</v>
      </c>
      <c r="V172" s="26">
        <v>3.7266443333333328</v>
      </c>
      <c r="W172" s="26">
        <v>4.5445035000000003</v>
      </c>
      <c r="X172" s="26">
        <v>4.5919241666666677</v>
      </c>
      <c r="Y172" s="26">
        <v>4.7759046666666665</v>
      </c>
      <c r="Z172" s="26">
        <v>3.1277934999999997</v>
      </c>
      <c r="AA172" s="26">
        <v>3.2726904999999995</v>
      </c>
      <c r="AB172" s="26">
        <v>2.8305156666666669</v>
      </c>
      <c r="AC172" s="26">
        <v>3.1428963333333333</v>
      </c>
      <c r="AD172" s="26">
        <v>2.6710706666666666</v>
      </c>
      <c r="AE172" s="26">
        <v>4.1204118333333328</v>
      </c>
      <c r="AF172" s="26">
        <v>4.4201213333333333</v>
      </c>
      <c r="AG172" s="26">
        <v>149</v>
      </c>
      <c r="AH172" s="26">
        <v>2</v>
      </c>
    </row>
    <row r="173" spans="1:34" x14ac:dyDescent="0.2">
      <c r="A173" t="s">
        <v>12</v>
      </c>
      <c r="B173" t="s">
        <v>103</v>
      </c>
      <c r="C173" t="s">
        <v>333</v>
      </c>
      <c r="D173">
        <v>3</v>
      </c>
      <c r="E173" s="21">
        <v>3</v>
      </c>
      <c r="F173" s="21" t="s">
        <v>6</v>
      </c>
      <c r="G173" s="21" t="s">
        <v>10</v>
      </c>
      <c r="H173" s="21" t="s">
        <v>10</v>
      </c>
      <c r="I173" s="26">
        <v>1.7418028695652172</v>
      </c>
      <c r="J173" s="26">
        <v>2.4162248260869572</v>
      </c>
      <c r="K173" s="26">
        <v>3.8376572173913042</v>
      </c>
      <c r="L173" s="26">
        <v>5.1536049565217397</v>
      </c>
      <c r="M173" s="26">
        <v>6.0568394782608701</v>
      </c>
      <c r="N173" s="26">
        <v>7.2694941739130403</v>
      </c>
      <c r="O173" s="26">
        <v>7.3918231304347817</v>
      </c>
      <c r="P173" s="26">
        <v>6.6332206521739128</v>
      </c>
      <c r="Q173" s="26">
        <v>5.0907735217391306</v>
      </c>
      <c r="R173" s="26">
        <v>3.681698391304348</v>
      </c>
      <c r="S173" s="26">
        <v>2.4167820434782605</v>
      </c>
      <c r="T173" s="26">
        <v>1.7887308260869563</v>
      </c>
      <c r="U173" s="26">
        <v>3.0734936521739131</v>
      </c>
      <c r="V173" s="26">
        <v>3.4438995217391302</v>
      </c>
      <c r="W173" s="26">
        <v>4.4324064347826093</v>
      </c>
      <c r="X173" s="26">
        <v>4.5050844782608683</v>
      </c>
      <c r="Y173" s="26">
        <v>4.7505644782608689</v>
      </c>
      <c r="Z173" s="26">
        <v>3.3208657826086951</v>
      </c>
      <c r="AA173" s="26">
        <v>3.1829756086956515</v>
      </c>
      <c r="AB173" s="26">
        <v>2.5922529999999999</v>
      </c>
      <c r="AC173" s="26">
        <v>3.5165007826086958</v>
      </c>
      <c r="AD173" s="26">
        <v>2.8369339999999998</v>
      </c>
      <c r="AE173" s="26">
        <v>4.194475739130433</v>
      </c>
      <c r="AF173" s="26">
        <v>4.1587815217391304</v>
      </c>
      <c r="AG173" s="26">
        <v>151</v>
      </c>
      <c r="AH173" s="26">
        <v>3</v>
      </c>
    </row>
    <row r="174" spans="1:34" x14ac:dyDescent="0.2">
      <c r="A174" t="s">
        <v>12</v>
      </c>
      <c r="B174" t="s">
        <v>103</v>
      </c>
      <c r="C174" t="s">
        <v>233</v>
      </c>
      <c r="D174">
        <v>2</v>
      </c>
      <c r="E174" s="21">
        <v>3</v>
      </c>
      <c r="F174" s="21" t="s">
        <v>6</v>
      </c>
      <c r="G174" s="21" t="s">
        <v>10</v>
      </c>
      <c r="H174" s="21" t="s">
        <v>10</v>
      </c>
      <c r="I174" s="26">
        <v>1.5260441666666666</v>
      </c>
      <c r="J174" s="26">
        <v>2.0729268333333333</v>
      </c>
      <c r="K174" s="26">
        <v>3.4632853333333333</v>
      </c>
      <c r="L174" s="26">
        <v>5.010695666666666</v>
      </c>
      <c r="M174" s="26">
        <v>5.9161261666666674</v>
      </c>
      <c r="N174" s="26">
        <v>7.0126865</v>
      </c>
      <c r="O174" s="26">
        <v>7.2184024999999998</v>
      </c>
      <c r="P174" s="26">
        <v>6.3998553333333339</v>
      </c>
      <c r="Q174" s="26">
        <v>4.7783490000000004</v>
      </c>
      <c r="R174" s="26">
        <v>3.5767426666666662</v>
      </c>
      <c r="S174" s="26">
        <v>2.2669701666666668</v>
      </c>
      <c r="T174" s="26">
        <v>1.563097</v>
      </c>
      <c r="U174" s="26">
        <v>2.9516946666666666</v>
      </c>
      <c r="V174" s="26">
        <v>3.2443621666666664</v>
      </c>
      <c r="W174" s="26">
        <v>4.6670536666666669</v>
      </c>
      <c r="X174" s="26">
        <v>3.9688226666666675</v>
      </c>
      <c r="Y174" s="26">
        <v>4.7167656666666673</v>
      </c>
      <c r="Z174" s="26">
        <v>2.9448510000000003</v>
      </c>
      <c r="AA174" s="26">
        <v>3.1165114999999997</v>
      </c>
      <c r="AB174" s="26">
        <v>3.0453806666666665</v>
      </c>
      <c r="AC174" s="26">
        <v>3.1730266666666669</v>
      </c>
      <c r="AD174" s="26">
        <v>2.5461291666666672</v>
      </c>
      <c r="AE174" s="26">
        <v>4.3146890000000004</v>
      </c>
      <c r="AF174" s="26">
        <v>3.6606558333333332</v>
      </c>
      <c r="AG174" s="26">
        <v>175</v>
      </c>
      <c r="AH174" s="26">
        <v>3</v>
      </c>
    </row>
    <row r="175" spans="1:34" x14ac:dyDescent="0.2">
      <c r="A175" t="s">
        <v>12</v>
      </c>
      <c r="B175" t="s">
        <v>103</v>
      </c>
      <c r="C175" t="s">
        <v>334</v>
      </c>
      <c r="D175">
        <v>3</v>
      </c>
      <c r="E175" s="21">
        <v>3</v>
      </c>
      <c r="F175" s="21" t="s">
        <v>6</v>
      </c>
      <c r="G175" s="21" t="s">
        <v>10</v>
      </c>
      <c r="H175" s="21" t="s">
        <v>10</v>
      </c>
      <c r="I175" s="26">
        <v>1.6824373749999999</v>
      </c>
      <c r="J175" s="26">
        <v>2.3089345000000003</v>
      </c>
      <c r="K175" s="26">
        <v>3.6769991250000005</v>
      </c>
      <c r="L175" s="26">
        <v>5.1461876249999996</v>
      </c>
      <c r="M175" s="26">
        <v>6.1568026250000001</v>
      </c>
      <c r="N175" s="26">
        <v>7.2543918750000005</v>
      </c>
      <c r="O175" s="26">
        <v>7.2806637500000004</v>
      </c>
      <c r="P175" s="26">
        <v>6.507759375</v>
      </c>
      <c r="Q175" s="26">
        <v>5.0011807499999996</v>
      </c>
      <c r="R175" s="26">
        <v>3.7098533749999998</v>
      </c>
      <c r="S175" s="26">
        <v>2.4314915000000004</v>
      </c>
      <c r="T175" s="26">
        <v>1.7548106250000002</v>
      </c>
      <c r="U175" s="26">
        <v>3.4883224999999998</v>
      </c>
      <c r="V175" s="26">
        <v>3.9551945000000002</v>
      </c>
      <c r="W175" s="26">
        <v>4.6168531249999996</v>
      </c>
      <c r="X175" s="26">
        <v>4.7556651250000002</v>
      </c>
      <c r="Y175" s="26">
        <v>4.9086131250000005</v>
      </c>
      <c r="Z175" s="26">
        <v>3.2525569999999995</v>
      </c>
      <c r="AA175" s="26">
        <v>3.1515795000000004</v>
      </c>
      <c r="AB175" s="26">
        <v>2.7664738749999995</v>
      </c>
      <c r="AC175" s="26">
        <v>2.9421153750000002</v>
      </c>
      <c r="AD175" s="26">
        <v>2.4775447499999999</v>
      </c>
      <c r="AE175" s="26">
        <v>4.1837724999999999</v>
      </c>
      <c r="AF175" s="26">
        <v>4.4230633750000008</v>
      </c>
      <c r="AG175" s="26">
        <v>176</v>
      </c>
      <c r="AH175" s="26">
        <v>3</v>
      </c>
    </row>
    <row r="176" spans="1:34" x14ac:dyDescent="0.2">
      <c r="A176" t="s">
        <v>12</v>
      </c>
      <c r="B176" t="s">
        <v>103</v>
      </c>
      <c r="C176" t="s">
        <v>335</v>
      </c>
      <c r="D176">
        <v>3</v>
      </c>
      <c r="E176" s="21">
        <v>3</v>
      </c>
      <c r="F176" s="21" t="s">
        <v>6</v>
      </c>
      <c r="G176" s="21" t="s">
        <v>10</v>
      </c>
      <c r="H176" s="21" t="s">
        <v>10</v>
      </c>
      <c r="I176" s="26">
        <v>1.7667923333333331</v>
      </c>
      <c r="J176" s="26">
        <v>2.4456328888888885</v>
      </c>
      <c r="K176" s="26">
        <v>3.8341597777777778</v>
      </c>
      <c r="L176" s="26">
        <v>5.1748232222222219</v>
      </c>
      <c r="M176" s="26">
        <v>6.021942666666666</v>
      </c>
      <c r="N176" s="26">
        <v>7.1626155555555551</v>
      </c>
      <c r="O176" s="26">
        <v>7.3206869999999986</v>
      </c>
      <c r="P176" s="26">
        <v>6.5891737777777779</v>
      </c>
      <c r="Q176" s="26">
        <v>5.0420732222222222</v>
      </c>
      <c r="R176" s="26">
        <v>3.6682885555555558</v>
      </c>
      <c r="S176" s="26">
        <v>2.4307317777777779</v>
      </c>
      <c r="T176" s="26">
        <v>1.8063371111111115</v>
      </c>
      <c r="U176" s="26">
        <v>3.1256927777777777</v>
      </c>
      <c r="V176" s="26">
        <v>3.5359214444444449</v>
      </c>
      <c r="W176" s="26">
        <v>4.433162666666667</v>
      </c>
      <c r="X176" s="26">
        <v>4.4573444444444439</v>
      </c>
      <c r="Y176" s="26">
        <v>4.8095252222222227</v>
      </c>
      <c r="Z176" s="26">
        <v>3.271825333333334</v>
      </c>
      <c r="AA176" s="26">
        <v>3.3131192222222219</v>
      </c>
      <c r="AB176" s="26">
        <v>2.6493348888888888</v>
      </c>
      <c r="AC176" s="26">
        <v>3.5088555555555554</v>
      </c>
      <c r="AD176" s="26">
        <v>2.9662600000000001</v>
      </c>
      <c r="AE176" s="26">
        <v>4.1659892222222217</v>
      </c>
      <c r="AF176" s="26">
        <v>4.1942134444444452</v>
      </c>
      <c r="AG176" s="26">
        <v>169</v>
      </c>
      <c r="AH176" s="26">
        <v>3</v>
      </c>
    </row>
    <row r="177" spans="1:34" x14ac:dyDescent="0.2">
      <c r="A177" t="s">
        <v>12</v>
      </c>
      <c r="B177" t="s">
        <v>103</v>
      </c>
      <c r="C177" t="s">
        <v>336</v>
      </c>
      <c r="D177">
        <v>3</v>
      </c>
      <c r="E177" s="21">
        <v>3</v>
      </c>
      <c r="F177" s="21" t="s">
        <v>6</v>
      </c>
      <c r="G177" s="21" t="s">
        <v>10</v>
      </c>
      <c r="H177" s="21" t="s">
        <v>10</v>
      </c>
      <c r="I177" s="26">
        <v>1.7024981999999997</v>
      </c>
      <c r="J177" s="26">
        <v>2.3561951999999997</v>
      </c>
      <c r="K177" s="26">
        <v>3.7528576</v>
      </c>
      <c r="L177" s="26">
        <v>5.0805594000000003</v>
      </c>
      <c r="M177" s="26">
        <v>5.6759930000000001</v>
      </c>
      <c r="N177" s="26">
        <v>6.7109018000000003</v>
      </c>
      <c r="O177" s="26">
        <v>7.1992483999999992</v>
      </c>
      <c r="P177" s="26">
        <v>6.5221093999999997</v>
      </c>
      <c r="Q177" s="26">
        <v>4.8714546000000007</v>
      </c>
      <c r="R177" s="26">
        <v>3.5875340000000002</v>
      </c>
      <c r="S177" s="26">
        <v>2.3716683999999999</v>
      </c>
      <c r="T177" s="26">
        <v>1.7261328000000002</v>
      </c>
      <c r="U177" s="26">
        <v>2.3350043999999999</v>
      </c>
      <c r="V177" s="26">
        <v>3.0693501999999997</v>
      </c>
      <c r="W177" s="26">
        <v>4.3852400000000005</v>
      </c>
      <c r="X177" s="26">
        <v>4.1857565999999995</v>
      </c>
      <c r="Y177" s="26">
        <v>5.4510483999999995</v>
      </c>
      <c r="Z177" s="26">
        <v>3.6998872</v>
      </c>
      <c r="AA177" s="26">
        <v>3.6639349999999999</v>
      </c>
      <c r="AB177" s="26">
        <v>2.6479036000000002</v>
      </c>
      <c r="AC177" s="26">
        <v>3.8538340000000004</v>
      </c>
      <c r="AD177" s="26">
        <v>3.4141642000000005</v>
      </c>
      <c r="AE177" s="26">
        <v>4.0157186000000005</v>
      </c>
      <c r="AF177" s="26">
        <v>3.4470338000000007</v>
      </c>
      <c r="AG177" s="26">
        <v>181</v>
      </c>
      <c r="AH177" s="26">
        <v>3</v>
      </c>
    </row>
    <row r="178" spans="1:34" x14ac:dyDescent="0.2">
      <c r="A178" t="s">
        <v>12</v>
      </c>
      <c r="B178" t="s">
        <v>103</v>
      </c>
      <c r="C178" t="s">
        <v>337</v>
      </c>
      <c r="D178">
        <v>2</v>
      </c>
      <c r="E178" s="21">
        <v>4</v>
      </c>
      <c r="F178" s="21" t="s">
        <v>6</v>
      </c>
      <c r="G178" s="21" t="s">
        <v>10</v>
      </c>
      <c r="H178" s="21" t="s">
        <v>10</v>
      </c>
      <c r="I178" s="26">
        <v>1.6013953333333335</v>
      </c>
      <c r="J178" s="26">
        <v>2.1344323333333333</v>
      </c>
      <c r="K178" s="26">
        <v>3.4976123333333331</v>
      </c>
      <c r="L178" s="26">
        <v>4.950744666666667</v>
      </c>
      <c r="M178" s="26">
        <v>5.5973516666666656</v>
      </c>
      <c r="N178" s="26">
        <v>6.6341143333333337</v>
      </c>
      <c r="O178" s="26">
        <v>7.0370094999999999</v>
      </c>
      <c r="P178" s="26">
        <v>6.2750249999999994</v>
      </c>
      <c r="Q178" s="26">
        <v>4.6686949999999996</v>
      </c>
      <c r="R178" s="26">
        <v>3.4984606666666664</v>
      </c>
      <c r="S178" s="26">
        <v>2.262688666666667</v>
      </c>
      <c r="T178" s="26">
        <v>1.6053980000000001</v>
      </c>
      <c r="U178" s="26">
        <v>2.3482164999999999</v>
      </c>
      <c r="V178" s="26">
        <v>2.7380736666666667</v>
      </c>
      <c r="W178" s="26">
        <v>3.9351686666666672</v>
      </c>
      <c r="X178" s="26">
        <v>3.977243833333334</v>
      </c>
      <c r="Y178" s="26">
        <v>4.9441999999999995</v>
      </c>
      <c r="Z178" s="26">
        <v>4.2043583333333325</v>
      </c>
      <c r="AA178" s="26">
        <v>3.0231041666666667</v>
      </c>
      <c r="AB178" s="26">
        <v>2.9307878333333335</v>
      </c>
      <c r="AC178" s="26">
        <v>3.7436035000000003</v>
      </c>
      <c r="AD178" s="26">
        <v>2.9143526666666664</v>
      </c>
      <c r="AE178" s="26">
        <v>3.8300878333333332</v>
      </c>
      <c r="AF178" s="26">
        <v>3.2387304999999995</v>
      </c>
      <c r="AG178" s="26">
        <v>200</v>
      </c>
      <c r="AH178" s="26">
        <v>4</v>
      </c>
    </row>
    <row r="179" spans="1:34" x14ac:dyDescent="0.2">
      <c r="A179" t="s">
        <v>12</v>
      </c>
      <c r="B179" t="s">
        <v>103</v>
      </c>
      <c r="C179" t="s">
        <v>338</v>
      </c>
      <c r="D179">
        <v>3</v>
      </c>
      <c r="E179" s="21">
        <v>3</v>
      </c>
      <c r="F179" s="21" t="s">
        <v>6</v>
      </c>
      <c r="G179" s="21" t="s">
        <v>10</v>
      </c>
      <c r="H179" s="21" t="s">
        <v>10</v>
      </c>
      <c r="I179" s="26">
        <v>1.6589985833333334</v>
      </c>
      <c r="J179" s="26">
        <v>2.3043679166666671</v>
      </c>
      <c r="K179" s="26">
        <v>3.7299755000000001</v>
      </c>
      <c r="L179" s="26">
        <v>5.1454060833333335</v>
      </c>
      <c r="M179" s="26">
        <v>5.6724879166666673</v>
      </c>
      <c r="N179" s="26">
        <v>6.7668942500000009</v>
      </c>
      <c r="O179" s="26">
        <v>7.3574495833333335</v>
      </c>
      <c r="P179" s="26">
        <v>6.6799427500000013</v>
      </c>
      <c r="Q179" s="26">
        <v>4.9569710833333334</v>
      </c>
      <c r="R179" s="26">
        <v>3.6572335000000002</v>
      </c>
      <c r="S179" s="26">
        <v>2.4056974166666669</v>
      </c>
      <c r="T179" s="26">
        <v>1.6909225833333332</v>
      </c>
      <c r="U179" s="26">
        <v>1.9861175833333331</v>
      </c>
      <c r="V179" s="26">
        <v>2.5918750833333335</v>
      </c>
      <c r="W179" s="26">
        <v>3.947422</v>
      </c>
      <c r="X179" s="26">
        <v>3.9831503333333331</v>
      </c>
      <c r="Y179" s="26">
        <v>5.3624522499999996</v>
      </c>
      <c r="Z179" s="26">
        <v>3.365083166666667</v>
      </c>
      <c r="AA179" s="26">
        <v>3.1070021666666663</v>
      </c>
      <c r="AB179" s="26">
        <v>2.7094459999999998</v>
      </c>
      <c r="AC179" s="26">
        <v>3.6805443333333336</v>
      </c>
      <c r="AD179" s="26">
        <v>2.9450517499999997</v>
      </c>
      <c r="AE179" s="26">
        <v>3.5845464166666674</v>
      </c>
      <c r="AF179" s="26">
        <v>2.8914259999999996</v>
      </c>
      <c r="AG179" s="26">
        <v>168</v>
      </c>
      <c r="AH179" s="26">
        <v>3</v>
      </c>
    </row>
    <row r="180" spans="1:34" x14ac:dyDescent="0.2">
      <c r="A180" t="s">
        <v>12</v>
      </c>
      <c r="B180" t="s">
        <v>103</v>
      </c>
      <c r="C180" t="s">
        <v>339</v>
      </c>
      <c r="D180">
        <v>3</v>
      </c>
      <c r="E180" s="21">
        <v>3</v>
      </c>
      <c r="F180" s="21" t="s">
        <v>6</v>
      </c>
      <c r="G180" s="21" t="s">
        <v>114</v>
      </c>
      <c r="H180" s="21" t="s">
        <v>10</v>
      </c>
      <c r="I180" s="26">
        <v>1.8008405000000001</v>
      </c>
      <c r="J180" s="26">
        <v>2.5248930000000001</v>
      </c>
      <c r="K180" s="26">
        <v>3.8552002500000002</v>
      </c>
      <c r="L180" s="26">
        <v>5.0962924999999997</v>
      </c>
      <c r="M180" s="26">
        <v>5.7071657499999997</v>
      </c>
      <c r="N180" s="26">
        <v>6.8118774999999996</v>
      </c>
      <c r="O180" s="26">
        <v>7.3333967500000004</v>
      </c>
      <c r="P180" s="26">
        <v>6.7265522500000001</v>
      </c>
      <c r="Q180" s="26">
        <v>5.0716204999999999</v>
      </c>
      <c r="R180" s="26">
        <v>3.7006892499999999</v>
      </c>
      <c r="S180" s="26">
        <v>2.4880770000000001</v>
      </c>
      <c r="T180" s="26">
        <v>1.8209375000000001</v>
      </c>
      <c r="U180" s="26">
        <v>2.7195797500000003</v>
      </c>
      <c r="V180" s="26">
        <v>2.992969</v>
      </c>
      <c r="W180" s="26">
        <v>4.1359812500000004</v>
      </c>
      <c r="X180" s="26">
        <v>4.2524607500000009</v>
      </c>
      <c r="Y180" s="26">
        <v>5.1691494999999996</v>
      </c>
      <c r="Z180" s="26">
        <v>3.5298082499999999</v>
      </c>
      <c r="AA180" s="26">
        <v>3.6309057500000002</v>
      </c>
      <c r="AB180" s="26">
        <v>2.3449020000000003</v>
      </c>
      <c r="AC180" s="26">
        <v>3.6448597500000002</v>
      </c>
      <c r="AD180" s="26">
        <v>3.2981304999999996</v>
      </c>
      <c r="AE180" s="26">
        <v>3.9534072500000002</v>
      </c>
      <c r="AF180" s="26">
        <v>3.4827945000000002</v>
      </c>
      <c r="AG180" s="26">
        <v>171</v>
      </c>
      <c r="AH180" s="26">
        <v>3</v>
      </c>
    </row>
    <row r="181" spans="1:34" x14ac:dyDescent="0.2">
      <c r="A181" t="s">
        <v>12</v>
      </c>
      <c r="B181" t="s">
        <v>103</v>
      </c>
      <c r="C181" t="s">
        <v>340</v>
      </c>
      <c r="D181">
        <v>2</v>
      </c>
      <c r="E181" s="21">
        <v>3</v>
      </c>
      <c r="F181" s="21" t="s">
        <v>6</v>
      </c>
      <c r="G181" s="21" t="s">
        <v>10</v>
      </c>
      <c r="H181" s="21" t="s">
        <v>10</v>
      </c>
      <c r="I181" s="26">
        <v>1.526923</v>
      </c>
      <c r="J181" s="26">
        <v>2.0559501249999999</v>
      </c>
      <c r="K181" s="26">
        <v>3.4245407499999994</v>
      </c>
      <c r="L181" s="26">
        <v>4.863518</v>
      </c>
      <c r="M181" s="26">
        <v>5.7716240000000001</v>
      </c>
      <c r="N181" s="26">
        <v>6.883143875</v>
      </c>
      <c r="O181" s="26">
        <v>7.1205470000000002</v>
      </c>
      <c r="P181" s="26">
        <v>6.3204376249999994</v>
      </c>
      <c r="Q181" s="26">
        <v>4.69286475</v>
      </c>
      <c r="R181" s="26">
        <v>3.5272682500000001</v>
      </c>
      <c r="S181" s="26">
        <v>2.2185229999999998</v>
      </c>
      <c r="T181" s="26">
        <v>1.5477432500000001</v>
      </c>
      <c r="U181" s="26">
        <v>2.6249200000000004</v>
      </c>
      <c r="V181" s="26">
        <v>3.0070282499999998</v>
      </c>
      <c r="W181" s="26">
        <v>4.3302901250000003</v>
      </c>
      <c r="X181" s="26">
        <v>3.91539875</v>
      </c>
      <c r="Y181" s="26">
        <v>4.408765625</v>
      </c>
      <c r="Z181" s="26">
        <v>3.4202581250000001</v>
      </c>
      <c r="AA181" s="26">
        <v>3.129283375</v>
      </c>
      <c r="AB181" s="26">
        <v>3.0170879999999998</v>
      </c>
      <c r="AC181" s="26">
        <v>3.3721099999999997</v>
      </c>
      <c r="AD181" s="26">
        <v>2.6725012500000003</v>
      </c>
      <c r="AE181" s="26">
        <v>4.2295103750000003</v>
      </c>
      <c r="AF181" s="26">
        <v>3.3871276250000002</v>
      </c>
      <c r="AG181" s="26">
        <v>201</v>
      </c>
      <c r="AH181" s="26">
        <v>3</v>
      </c>
    </row>
    <row r="182" spans="1:34" x14ac:dyDescent="0.2">
      <c r="A182" t="s">
        <v>12</v>
      </c>
      <c r="B182" t="s">
        <v>103</v>
      </c>
      <c r="C182" t="s">
        <v>341</v>
      </c>
      <c r="D182">
        <v>2</v>
      </c>
      <c r="E182" s="21">
        <v>4</v>
      </c>
      <c r="F182" s="21" t="s">
        <v>6</v>
      </c>
      <c r="G182" s="21" t="s">
        <v>10</v>
      </c>
      <c r="H182" s="21" t="s">
        <v>10</v>
      </c>
      <c r="I182" s="26">
        <v>1.5881885714285715</v>
      </c>
      <c r="J182" s="26">
        <v>2.133556142857143</v>
      </c>
      <c r="K182" s="26">
        <v>3.4997515714285714</v>
      </c>
      <c r="L182" s="26">
        <v>4.9457058571428565</v>
      </c>
      <c r="M182" s="26">
        <v>5.7301645714285714</v>
      </c>
      <c r="N182" s="26">
        <v>6.805986285714285</v>
      </c>
      <c r="O182" s="26">
        <v>7.0781650000000003</v>
      </c>
      <c r="P182" s="26">
        <v>6.3230621428571414</v>
      </c>
      <c r="Q182" s="26">
        <v>4.6981540000000006</v>
      </c>
      <c r="R182" s="26">
        <v>3.5106150000000005</v>
      </c>
      <c r="S182" s="26">
        <v>2.2599824285714289</v>
      </c>
      <c r="T182" s="26">
        <v>1.5959364285714284</v>
      </c>
      <c r="U182" s="26">
        <v>2.5136304285714286</v>
      </c>
      <c r="V182" s="26">
        <v>2.9255947142857144</v>
      </c>
      <c r="W182" s="26">
        <v>4.1770304285714293</v>
      </c>
      <c r="X182" s="26">
        <v>4.0172859999999995</v>
      </c>
      <c r="Y182" s="26">
        <v>4.6955474285714285</v>
      </c>
      <c r="Z182" s="26">
        <v>3.8879865714285713</v>
      </c>
      <c r="AA182" s="26">
        <v>3.0701507142857145</v>
      </c>
      <c r="AB182" s="26">
        <v>2.9188507142857141</v>
      </c>
      <c r="AC182" s="26">
        <v>3.6609714285714285</v>
      </c>
      <c r="AD182" s="26">
        <v>2.8256669999999997</v>
      </c>
      <c r="AE182" s="26">
        <v>4.0999095714285714</v>
      </c>
      <c r="AF182" s="26">
        <v>3.4346519999999998</v>
      </c>
      <c r="AG182" s="26">
        <v>190</v>
      </c>
      <c r="AH182" s="26">
        <v>3</v>
      </c>
    </row>
    <row r="183" spans="1:34" x14ac:dyDescent="0.2">
      <c r="A183" t="s">
        <v>12</v>
      </c>
      <c r="B183" t="s">
        <v>103</v>
      </c>
      <c r="C183" t="s">
        <v>342</v>
      </c>
      <c r="D183">
        <v>3</v>
      </c>
      <c r="E183" s="21">
        <v>3</v>
      </c>
      <c r="F183" s="21" t="s">
        <v>6</v>
      </c>
      <c r="G183" s="21" t="s">
        <v>114</v>
      </c>
      <c r="H183" s="21" t="s">
        <v>10</v>
      </c>
      <c r="I183" s="26">
        <v>1.8167068333333332</v>
      </c>
      <c r="J183" s="26">
        <v>2.5266050000000004</v>
      </c>
      <c r="K183" s="26">
        <v>3.8427421666666661</v>
      </c>
      <c r="L183" s="26">
        <v>5.1219103333333331</v>
      </c>
      <c r="M183" s="26">
        <v>5.8781258333333328</v>
      </c>
      <c r="N183" s="26">
        <v>6.9306381666666672</v>
      </c>
      <c r="O183" s="26">
        <v>7.0318328333333326</v>
      </c>
      <c r="P183" s="26">
        <v>6.4108641666666664</v>
      </c>
      <c r="Q183" s="26">
        <v>5.035607333333334</v>
      </c>
      <c r="R183" s="26">
        <v>3.6712418333333332</v>
      </c>
      <c r="S183" s="26">
        <v>2.4559405000000001</v>
      </c>
      <c r="T183" s="26">
        <v>1.8743945000000002</v>
      </c>
      <c r="U183" s="26">
        <v>4.3504706666666673</v>
      </c>
      <c r="V183" s="26">
        <v>3.903332666666667</v>
      </c>
      <c r="W183" s="26">
        <v>4.6483854999999998</v>
      </c>
      <c r="X183" s="26">
        <v>4.3414798333333335</v>
      </c>
      <c r="Y183" s="26">
        <v>4.6905018333333333</v>
      </c>
      <c r="Z183" s="26">
        <v>2.7796603333333336</v>
      </c>
      <c r="AA183" s="26">
        <v>3.6564876666666666</v>
      </c>
      <c r="AB183" s="26">
        <v>2.7827058333333334</v>
      </c>
      <c r="AC183" s="26">
        <v>3.0319303333333334</v>
      </c>
      <c r="AD183" s="26">
        <v>2.502196333333333</v>
      </c>
      <c r="AE183" s="26">
        <v>3.5595370000000002</v>
      </c>
      <c r="AF183" s="26">
        <v>4.1297573333333331</v>
      </c>
      <c r="AG183" s="26">
        <v>166</v>
      </c>
      <c r="AH183" s="26">
        <v>3</v>
      </c>
    </row>
    <row r="184" spans="1:34" x14ac:dyDescent="0.2">
      <c r="A184" t="s">
        <v>12</v>
      </c>
      <c r="B184" t="s">
        <v>103</v>
      </c>
      <c r="C184" t="s">
        <v>343</v>
      </c>
      <c r="D184">
        <v>3</v>
      </c>
      <c r="E184" s="21">
        <v>3</v>
      </c>
      <c r="F184" s="21" t="s">
        <v>6</v>
      </c>
      <c r="G184" s="21" t="s">
        <v>10</v>
      </c>
      <c r="H184" s="21" t="s">
        <v>10</v>
      </c>
      <c r="I184" s="26">
        <v>1.6409729999999998</v>
      </c>
      <c r="J184" s="26">
        <v>2.2451983750000002</v>
      </c>
      <c r="K184" s="26">
        <v>3.6452291249999997</v>
      </c>
      <c r="L184" s="26">
        <v>5.0615613750000001</v>
      </c>
      <c r="M184" s="26">
        <v>5.7931017499999999</v>
      </c>
      <c r="N184" s="26">
        <v>6.8865073749999999</v>
      </c>
      <c r="O184" s="26">
        <v>7.1584223750000007</v>
      </c>
      <c r="P184" s="26">
        <v>6.4287842499999996</v>
      </c>
      <c r="Q184" s="26">
        <v>4.8164461249999997</v>
      </c>
      <c r="R184" s="26">
        <v>3.5756657499999998</v>
      </c>
      <c r="S184" s="26">
        <v>2.3141995000000004</v>
      </c>
      <c r="T184" s="26">
        <v>1.662518875</v>
      </c>
      <c r="U184" s="26">
        <v>2.5252287500000001</v>
      </c>
      <c r="V184" s="26">
        <v>3.0329777500000001</v>
      </c>
      <c r="W184" s="26">
        <v>4.2143584999999995</v>
      </c>
      <c r="X184" s="26">
        <v>4.0693838749999998</v>
      </c>
      <c r="Y184" s="26">
        <v>4.8488781250000006</v>
      </c>
      <c r="Z184" s="26">
        <v>3.9281142500000001</v>
      </c>
      <c r="AA184" s="26">
        <v>3.0102098749999997</v>
      </c>
      <c r="AB184" s="26">
        <v>2.6811068750000002</v>
      </c>
      <c r="AC184" s="26">
        <v>3.7891085000000002</v>
      </c>
      <c r="AD184" s="26">
        <v>2.877027</v>
      </c>
      <c r="AE184" s="26">
        <v>4.0796043750000006</v>
      </c>
      <c r="AF184" s="26">
        <v>3.6371448750000002</v>
      </c>
      <c r="AG184" s="26">
        <v>194</v>
      </c>
      <c r="AH184" s="26">
        <v>3</v>
      </c>
    </row>
    <row r="185" spans="1:34" x14ac:dyDescent="0.2">
      <c r="A185" t="s">
        <v>12</v>
      </c>
      <c r="B185" t="s">
        <v>103</v>
      </c>
      <c r="C185" t="s">
        <v>242</v>
      </c>
      <c r="D185">
        <v>3</v>
      </c>
      <c r="E185" s="21">
        <v>4</v>
      </c>
      <c r="F185" s="21" t="s">
        <v>6</v>
      </c>
      <c r="G185" s="21" t="s">
        <v>10</v>
      </c>
      <c r="H185" s="21" t="s">
        <v>10</v>
      </c>
      <c r="I185" s="26">
        <v>1.5834703999999999</v>
      </c>
      <c r="J185" s="26">
        <v>2.1650165333333331</v>
      </c>
      <c r="K185" s="26">
        <v>3.4995291999999996</v>
      </c>
      <c r="L185" s="26">
        <v>4.9770017333333332</v>
      </c>
      <c r="M185" s="26">
        <v>5.4168011333333341</v>
      </c>
      <c r="N185" s="26">
        <v>6.4781879999999994</v>
      </c>
      <c r="O185" s="26">
        <v>7.1279554000000003</v>
      </c>
      <c r="P185" s="26">
        <v>6.4108712666666667</v>
      </c>
      <c r="Q185" s="26">
        <v>4.6988225333333329</v>
      </c>
      <c r="R185" s="26">
        <v>3.501066666666667</v>
      </c>
      <c r="S185" s="26">
        <v>2.2769475333333333</v>
      </c>
      <c r="T185" s="26">
        <v>1.6176189333333333</v>
      </c>
      <c r="U185" s="26">
        <v>1.8634296666666665</v>
      </c>
      <c r="V185" s="26">
        <v>2.2957293333333335</v>
      </c>
      <c r="W185" s="26">
        <v>3.5480420666666665</v>
      </c>
      <c r="X185" s="26">
        <v>4.0554970000000008</v>
      </c>
      <c r="Y185" s="26">
        <v>5.0121691999999998</v>
      </c>
      <c r="Z185" s="26">
        <v>4.166842533333333</v>
      </c>
      <c r="AA185" s="26">
        <v>2.6742635333333333</v>
      </c>
      <c r="AB185" s="26">
        <v>3.1814407999999998</v>
      </c>
      <c r="AC185" s="26">
        <v>3.7876625333333331</v>
      </c>
      <c r="AD185" s="26">
        <v>3.0151952</v>
      </c>
      <c r="AE185" s="26">
        <v>3.1323119999999998</v>
      </c>
      <c r="AF185" s="26">
        <v>2.5180079333333336</v>
      </c>
      <c r="AG185" s="26">
        <v>201</v>
      </c>
      <c r="AH185" s="26">
        <v>3</v>
      </c>
    </row>
    <row r="186" spans="1:34" x14ac:dyDescent="0.2">
      <c r="A186" t="s">
        <v>12</v>
      </c>
      <c r="B186" t="s">
        <v>103</v>
      </c>
      <c r="C186" t="s">
        <v>344</v>
      </c>
      <c r="D186">
        <v>3</v>
      </c>
      <c r="E186" s="21">
        <v>3</v>
      </c>
      <c r="F186" s="21" t="s">
        <v>6</v>
      </c>
      <c r="G186" s="21" t="s">
        <v>10</v>
      </c>
      <c r="H186" s="21" t="s">
        <v>10</v>
      </c>
      <c r="I186" s="26">
        <v>1.64754</v>
      </c>
      <c r="J186" s="26">
        <v>2.2827467857142856</v>
      </c>
      <c r="K186" s="26">
        <v>3.6840321428571423</v>
      </c>
      <c r="L186" s="26">
        <v>5.0950152142857146</v>
      </c>
      <c r="M186" s="26">
        <v>6.0190576428571436</v>
      </c>
      <c r="N186" s="26">
        <v>7.1782954285714293</v>
      </c>
      <c r="O186" s="26">
        <v>7.3035826428571431</v>
      </c>
      <c r="P186" s="26">
        <v>6.5548742142857135</v>
      </c>
      <c r="Q186" s="26">
        <v>4.9363187857142856</v>
      </c>
      <c r="R186" s="26">
        <v>3.6372619999999998</v>
      </c>
      <c r="S186" s="26">
        <v>2.3792547857142856</v>
      </c>
      <c r="T186" s="26">
        <v>1.7033082857142856</v>
      </c>
      <c r="U186" s="26">
        <v>3.0011742857142858</v>
      </c>
      <c r="V186" s="26">
        <v>3.3695498571428573</v>
      </c>
      <c r="W186" s="26">
        <v>4.5313995714285706</v>
      </c>
      <c r="X186" s="26">
        <v>4.3628453571428576</v>
      </c>
      <c r="Y186" s="26">
        <v>4.7400064999999998</v>
      </c>
      <c r="Z186" s="26">
        <v>3.4576150000000001</v>
      </c>
      <c r="AA186" s="26">
        <v>3.1771855000000002</v>
      </c>
      <c r="AB186" s="26">
        <v>2.9057042142857141</v>
      </c>
      <c r="AC186" s="26">
        <v>3.5040786428571429</v>
      </c>
      <c r="AD186" s="26">
        <v>2.7211084285714291</v>
      </c>
      <c r="AE186" s="26">
        <v>4.2510085000000002</v>
      </c>
      <c r="AF186" s="26">
        <v>4.0615866428571428</v>
      </c>
      <c r="AG186" s="26">
        <v>170</v>
      </c>
      <c r="AH186" s="26">
        <v>3</v>
      </c>
    </row>
    <row r="187" spans="1:34" x14ac:dyDescent="0.2">
      <c r="A187" t="s">
        <v>12</v>
      </c>
      <c r="B187" t="s">
        <v>103</v>
      </c>
      <c r="C187" t="s">
        <v>345</v>
      </c>
      <c r="D187">
        <v>3</v>
      </c>
      <c r="E187" s="21">
        <v>3</v>
      </c>
      <c r="F187" s="21" t="s">
        <v>6</v>
      </c>
      <c r="G187" s="21" t="s">
        <v>10</v>
      </c>
      <c r="H187" s="21" t="s">
        <v>10</v>
      </c>
      <c r="I187" s="26">
        <v>1.6337753333333334</v>
      </c>
      <c r="J187" s="26">
        <v>2.2530603333333334</v>
      </c>
      <c r="K187" s="26">
        <v>3.6304349999999999</v>
      </c>
      <c r="L187" s="26">
        <v>5.1022340000000002</v>
      </c>
      <c r="M187" s="26">
        <v>6.0872603333333331</v>
      </c>
      <c r="N187" s="26">
        <v>7.239579</v>
      </c>
      <c r="O187" s="26">
        <v>7.3047936666666677</v>
      </c>
      <c r="P187" s="26">
        <v>6.5247926666666665</v>
      </c>
      <c r="Q187" s="26">
        <v>4.9567606666666668</v>
      </c>
      <c r="R187" s="26">
        <v>3.6621843333333328</v>
      </c>
      <c r="S187" s="26">
        <v>2.3941119999999998</v>
      </c>
      <c r="T187" s="26">
        <v>1.6944406666666667</v>
      </c>
      <c r="U187" s="26">
        <v>3.2856446666666663</v>
      </c>
      <c r="V187" s="26">
        <v>3.6516453333333332</v>
      </c>
      <c r="W187" s="26">
        <v>4.5699129999999997</v>
      </c>
      <c r="X187" s="26">
        <v>4.5574463333333339</v>
      </c>
      <c r="Y187" s="26">
        <v>4.9116580000000001</v>
      </c>
      <c r="Z187" s="26">
        <v>3.2363636666666671</v>
      </c>
      <c r="AA187" s="26">
        <v>3.2147070000000002</v>
      </c>
      <c r="AB187" s="26">
        <v>2.9447566666666667</v>
      </c>
      <c r="AC187" s="26">
        <v>3.1966169999999998</v>
      </c>
      <c r="AD187" s="26">
        <v>2.5440366666666665</v>
      </c>
      <c r="AE187" s="26">
        <v>4.1743266666666665</v>
      </c>
      <c r="AF187" s="26">
        <v>4.1815419999999994</v>
      </c>
      <c r="AG187" s="26">
        <v>156</v>
      </c>
      <c r="AH187" s="26">
        <v>3</v>
      </c>
    </row>
    <row r="188" spans="1:34" x14ac:dyDescent="0.2">
      <c r="A188" t="s">
        <v>12</v>
      </c>
      <c r="B188" t="s">
        <v>103</v>
      </c>
      <c r="C188" t="s">
        <v>346</v>
      </c>
      <c r="D188">
        <v>3</v>
      </c>
      <c r="E188" s="21">
        <v>3</v>
      </c>
      <c r="F188" s="21" t="s">
        <v>6</v>
      </c>
      <c r="G188" s="21" t="s">
        <v>10</v>
      </c>
      <c r="H188" s="21" t="s">
        <v>10</v>
      </c>
      <c r="I188" s="26">
        <v>1.7310326</v>
      </c>
      <c r="J188" s="26">
        <v>2.4061016</v>
      </c>
      <c r="K188" s="26">
        <v>3.8042168000000003</v>
      </c>
      <c r="L188" s="26">
        <v>5.1596392000000009</v>
      </c>
      <c r="M188" s="26">
        <v>5.8168296999999995</v>
      </c>
      <c r="N188" s="26">
        <v>6.8665429000000007</v>
      </c>
      <c r="O188" s="26">
        <v>7.2849420000000009</v>
      </c>
      <c r="P188" s="26">
        <v>6.5750150999999999</v>
      </c>
      <c r="Q188" s="26">
        <v>4.9291188000000004</v>
      </c>
      <c r="R188" s="26">
        <v>3.6176691999999995</v>
      </c>
      <c r="S188" s="26">
        <v>2.3853494</v>
      </c>
      <c r="T188" s="26">
        <v>1.7521974</v>
      </c>
      <c r="U188" s="26">
        <v>2.4255816000000001</v>
      </c>
      <c r="V188" s="26">
        <v>3.0554708999999995</v>
      </c>
      <c r="W188" s="26">
        <v>4.1345704000000003</v>
      </c>
      <c r="X188" s="26">
        <v>4.0720226999999998</v>
      </c>
      <c r="Y188" s="26">
        <v>5.1181630000000009</v>
      </c>
      <c r="Z188" s="26">
        <v>3.7241579999999992</v>
      </c>
      <c r="AA188" s="26">
        <v>3.3269529999999996</v>
      </c>
      <c r="AB188" s="26">
        <v>2.6807829000000005</v>
      </c>
      <c r="AC188" s="26">
        <v>3.5675140000000001</v>
      </c>
      <c r="AD188" s="26">
        <v>3.1297602000000002</v>
      </c>
      <c r="AE188" s="26">
        <v>3.9477192000000003</v>
      </c>
      <c r="AF188" s="26">
        <v>3.5051287000000002</v>
      </c>
      <c r="AG188" s="26">
        <v>164</v>
      </c>
      <c r="AH188" s="26">
        <v>3</v>
      </c>
    </row>
    <row r="189" spans="1:34" x14ac:dyDescent="0.2">
      <c r="A189" t="s">
        <v>14</v>
      </c>
      <c r="B189" t="s">
        <v>73</v>
      </c>
      <c r="C189" t="s">
        <v>347</v>
      </c>
      <c r="D189">
        <v>2</v>
      </c>
      <c r="E189" s="21">
        <v>3</v>
      </c>
      <c r="F189" s="21" t="s">
        <v>104</v>
      </c>
      <c r="G189" s="21" t="s">
        <v>10</v>
      </c>
      <c r="H189" s="21" t="s">
        <v>10</v>
      </c>
      <c r="I189" s="26">
        <v>1.4359866734693876</v>
      </c>
      <c r="J189" s="26">
        <v>2.2457309183673475</v>
      </c>
      <c r="K189" s="26">
        <v>3.2512703061224477</v>
      </c>
      <c r="L189" s="26">
        <v>4.4328120408163265</v>
      </c>
      <c r="M189" s="26">
        <v>5.3836530408163252</v>
      </c>
      <c r="N189" s="26">
        <v>6.0788549591836754</v>
      </c>
      <c r="O189" s="26">
        <v>6.1746084897959186</v>
      </c>
      <c r="P189" s="26">
        <v>5.5602733061224487</v>
      </c>
      <c r="Q189" s="26">
        <v>4.9121846734693868</v>
      </c>
      <c r="R189" s="26">
        <v>3.4782182244897966</v>
      </c>
      <c r="S189" s="26">
        <v>1.9575051224489803</v>
      </c>
      <c r="T189" s="26">
        <v>1.3322088367346938</v>
      </c>
      <c r="U189" s="26">
        <v>3.8072044285714286</v>
      </c>
      <c r="V189" s="26">
        <v>2.5788517959183674</v>
      </c>
      <c r="W189" s="26">
        <v>2.5186774285714293</v>
      </c>
      <c r="X189" s="26">
        <v>1.1021260204081633</v>
      </c>
      <c r="Y189" s="26">
        <v>0.14404632653061228</v>
      </c>
      <c r="Z189" s="26">
        <v>3.5877734693877533E-2</v>
      </c>
      <c r="AA189" s="26">
        <v>2.8869387755102043E-4</v>
      </c>
      <c r="AB189" s="26">
        <v>5.8057959183673465E-3</v>
      </c>
      <c r="AC189" s="26">
        <v>8.2890612244897952E-2</v>
      </c>
      <c r="AD189" s="26">
        <v>0.66940377551020402</v>
      </c>
      <c r="AE189" s="26">
        <v>2.3798123469387762</v>
      </c>
      <c r="AF189" s="26">
        <v>2.6956357142857148</v>
      </c>
      <c r="AG189" s="26">
        <v>27</v>
      </c>
      <c r="AH189" s="26">
        <v>1</v>
      </c>
    </row>
    <row r="190" spans="1:34" x14ac:dyDescent="0.2">
      <c r="A190" t="s">
        <v>14</v>
      </c>
      <c r="B190" t="s">
        <v>73</v>
      </c>
      <c r="C190" t="s">
        <v>348</v>
      </c>
      <c r="D190">
        <v>2</v>
      </c>
      <c r="E190" s="21">
        <v>6</v>
      </c>
      <c r="F190" s="21" t="s">
        <v>74</v>
      </c>
      <c r="G190" s="21" t="s">
        <v>10</v>
      </c>
      <c r="H190" s="21" t="s">
        <v>10</v>
      </c>
      <c r="I190" s="26">
        <v>1.1201779999999999</v>
      </c>
      <c r="J190" s="26">
        <v>1.7290890000000001</v>
      </c>
      <c r="K190" s="26">
        <v>2.5895350000000001</v>
      </c>
      <c r="L190" s="26">
        <v>3.7759239999999998</v>
      </c>
      <c r="M190" s="26">
        <v>5.1282329999999998</v>
      </c>
      <c r="N190" s="26">
        <v>6.4542909999999996</v>
      </c>
      <c r="O190" s="26">
        <v>7.3975200000000001</v>
      </c>
      <c r="P190" s="26">
        <v>6.521935</v>
      </c>
      <c r="Q190" s="26">
        <v>4.7775030000000003</v>
      </c>
      <c r="R190" s="26">
        <v>2.9340410000000001</v>
      </c>
      <c r="S190" s="26">
        <v>1.5243150000000001</v>
      </c>
      <c r="T190" s="26">
        <v>1.021412</v>
      </c>
      <c r="U190" s="26">
        <v>4.8477370000000004</v>
      </c>
      <c r="V190" s="26">
        <v>3.9923670000000002</v>
      </c>
      <c r="W190" s="26">
        <v>3.6772279999999999</v>
      </c>
      <c r="X190" s="26">
        <v>1.9189890000000001</v>
      </c>
      <c r="Y190" s="26">
        <v>1.0078670000000001</v>
      </c>
      <c r="Z190" s="26">
        <v>0.61207599999999995</v>
      </c>
      <c r="AA190" s="26">
        <v>9.2027999999999999E-2</v>
      </c>
      <c r="AB190" s="26">
        <v>0.16414799999999999</v>
      </c>
      <c r="AC190" s="26">
        <v>0.406333</v>
      </c>
      <c r="AD190" s="26">
        <v>1.2569330000000001</v>
      </c>
      <c r="AE190" s="26">
        <v>3.6527799999999999</v>
      </c>
      <c r="AF190" s="26">
        <v>4.125813</v>
      </c>
      <c r="AG190" s="26">
        <v>262</v>
      </c>
      <c r="AH190" s="26">
        <v>5</v>
      </c>
    </row>
    <row r="191" spans="1:34" x14ac:dyDescent="0.2">
      <c r="A191" t="s">
        <v>14</v>
      </c>
      <c r="B191" t="s">
        <v>73</v>
      </c>
      <c r="C191" t="s">
        <v>349</v>
      </c>
      <c r="D191">
        <v>2</v>
      </c>
      <c r="E191" s="21">
        <v>4</v>
      </c>
      <c r="F191" s="21" t="s">
        <v>74</v>
      </c>
      <c r="G191" s="21" t="s">
        <v>10</v>
      </c>
      <c r="H191" s="21" t="s">
        <v>10</v>
      </c>
      <c r="I191" s="26">
        <v>1.2035929999999999</v>
      </c>
      <c r="J191" s="26">
        <v>2.066221375</v>
      </c>
      <c r="K191" s="26">
        <v>3.2140878749999997</v>
      </c>
      <c r="L191" s="26">
        <v>4.8348997499999999</v>
      </c>
      <c r="M191" s="26">
        <v>6.7865202499999997</v>
      </c>
      <c r="N191" s="26">
        <v>8.4801295000000003</v>
      </c>
      <c r="O191" s="26">
        <v>9.4341247500000005</v>
      </c>
      <c r="P191" s="26">
        <v>8.3344551249999999</v>
      </c>
      <c r="Q191" s="26">
        <v>6.2919963750000001</v>
      </c>
      <c r="R191" s="26">
        <v>3.7913161249999998</v>
      </c>
      <c r="S191" s="26">
        <v>1.8154486250000001</v>
      </c>
      <c r="T191" s="26">
        <v>1.103757125</v>
      </c>
      <c r="U191" s="26">
        <v>5.4657993749999996</v>
      </c>
      <c r="V191" s="26">
        <v>4.2231168750000005</v>
      </c>
      <c r="W191" s="26">
        <v>4.5551149999999998</v>
      </c>
      <c r="X191" s="26">
        <v>2.389982625</v>
      </c>
      <c r="Y191" s="26">
        <v>0.62205524999999995</v>
      </c>
      <c r="Z191" s="26">
        <v>0.20263575</v>
      </c>
      <c r="AA191" s="26">
        <v>3.9749999999999994E-3</v>
      </c>
      <c r="AB191" s="26">
        <v>2.4764375000000002E-2</v>
      </c>
      <c r="AC191" s="26">
        <v>0.25992362499999999</v>
      </c>
      <c r="AD191" s="26">
        <v>1.31291275</v>
      </c>
      <c r="AE191" s="26">
        <v>4.2379704999999994</v>
      </c>
      <c r="AF191" s="26">
        <v>4.3484400000000001</v>
      </c>
      <c r="AG191" s="26">
        <v>182</v>
      </c>
      <c r="AH191" s="26">
        <v>3</v>
      </c>
    </row>
    <row r="192" spans="1:34" x14ac:dyDescent="0.2">
      <c r="A192" t="s">
        <v>14</v>
      </c>
      <c r="B192" t="s">
        <v>73</v>
      </c>
      <c r="C192" t="s">
        <v>350</v>
      </c>
      <c r="D192">
        <v>3</v>
      </c>
      <c r="E192" s="21">
        <v>3</v>
      </c>
      <c r="F192" s="21" t="s">
        <v>74</v>
      </c>
      <c r="G192" s="21" t="s">
        <v>10</v>
      </c>
      <c r="H192" s="21" t="s">
        <v>10</v>
      </c>
      <c r="I192" s="26">
        <v>1.131408</v>
      </c>
      <c r="J192" s="26">
        <v>2.0288391999999997</v>
      </c>
      <c r="K192" s="26">
        <v>3.189886</v>
      </c>
      <c r="L192" s="26">
        <v>4.8147388000000007</v>
      </c>
      <c r="M192" s="26">
        <v>6.7572177333333325</v>
      </c>
      <c r="N192" s="26">
        <v>8.3956096666666689</v>
      </c>
      <c r="O192" s="26">
        <v>9.3476836666666649</v>
      </c>
      <c r="P192" s="26">
        <v>8.1629845999999997</v>
      </c>
      <c r="Q192" s="26">
        <v>6.1701636666666655</v>
      </c>
      <c r="R192" s="26">
        <v>3.6266953333333332</v>
      </c>
      <c r="S192" s="26">
        <v>1.6780181333333331</v>
      </c>
      <c r="T192" s="26">
        <v>1.0282273333333334</v>
      </c>
      <c r="U192" s="26">
        <v>6.8097891333333314</v>
      </c>
      <c r="V192" s="26">
        <v>4.7427815999999998</v>
      </c>
      <c r="W192" s="26">
        <v>4.4948959333333329</v>
      </c>
      <c r="X192" s="26">
        <v>2.2738791333333332</v>
      </c>
      <c r="Y192" s="26">
        <v>0.75004393333333341</v>
      </c>
      <c r="Z192" s="26">
        <v>0.30858653333333336</v>
      </c>
      <c r="AA192" s="26">
        <v>3.1855333333333335E-3</v>
      </c>
      <c r="AB192" s="26">
        <v>3.6967466666666664E-2</v>
      </c>
      <c r="AC192" s="26">
        <v>0.31751980000000002</v>
      </c>
      <c r="AD192" s="26">
        <v>1.4237687999999999</v>
      </c>
      <c r="AE192" s="26">
        <v>4.4992827333333336</v>
      </c>
      <c r="AF192" s="26">
        <v>5.2560929333333339</v>
      </c>
      <c r="AG192" s="26">
        <v>115</v>
      </c>
      <c r="AH192" s="26">
        <v>1</v>
      </c>
    </row>
    <row r="193" spans="1:34" x14ac:dyDescent="0.2">
      <c r="A193" t="s">
        <v>14</v>
      </c>
      <c r="B193" t="s">
        <v>73</v>
      </c>
      <c r="C193" t="s">
        <v>351</v>
      </c>
      <c r="D193">
        <v>2</v>
      </c>
      <c r="E193" s="21">
        <v>4</v>
      </c>
      <c r="F193" s="21" t="s">
        <v>74</v>
      </c>
      <c r="G193" s="21" t="s">
        <v>10</v>
      </c>
      <c r="H193" s="21" t="s">
        <v>10</v>
      </c>
      <c r="I193" s="26">
        <v>1.2149357500000002</v>
      </c>
      <c r="J193" s="26">
        <v>2.0644912499999997</v>
      </c>
      <c r="K193" s="26">
        <v>3.216245583333333</v>
      </c>
      <c r="L193" s="26">
        <v>4.8381895833333326</v>
      </c>
      <c r="M193" s="26">
        <v>6.7590168333333329</v>
      </c>
      <c r="N193" s="26">
        <v>8.4573770833333324</v>
      </c>
      <c r="O193" s="26">
        <v>9.3805655833333326</v>
      </c>
      <c r="P193" s="26">
        <v>8.2871027500000007</v>
      </c>
      <c r="Q193" s="26">
        <v>6.2125555000000006</v>
      </c>
      <c r="R193" s="26">
        <v>3.7818964166666666</v>
      </c>
      <c r="S193" s="26">
        <v>1.8054534166666667</v>
      </c>
      <c r="T193" s="26">
        <v>1.1067617499999998</v>
      </c>
      <c r="U193" s="26">
        <v>5.4486135833333336</v>
      </c>
      <c r="V193" s="26">
        <v>4.3524170833333331</v>
      </c>
      <c r="W193" s="26">
        <v>4.6074196666666669</v>
      </c>
      <c r="X193" s="26">
        <v>2.4908381666666668</v>
      </c>
      <c r="Y193" s="26">
        <v>0.62227683333333339</v>
      </c>
      <c r="Z193" s="26">
        <v>0.20269774999999998</v>
      </c>
      <c r="AA193" s="26">
        <v>4.2954166666666661E-3</v>
      </c>
      <c r="AB193" s="26">
        <v>2.4442000000000002E-2</v>
      </c>
      <c r="AC193" s="26">
        <v>0.24596574999999998</v>
      </c>
      <c r="AD193" s="26">
        <v>1.3717446666666666</v>
      </c>
      <c r="AE193" s="26">
        <v>4.3337896666666671</v>
      </c>
      <c r="AF193" s="26">
        <v>4.3126424166666668</v>
      </c>
      <c r="AG193" s="26">
        <v>171</v>
      </c>
      <c r="AH193" s="26">
        <v>3</v>
      </c>
    </row>
    <row r="194" spans="1:34" x14ac:dyDescent="0.2">
      <c r="A194" t="s">
        <v>14</v>
      </c>
      <c r="B194" t="s">
        <v>73</v>
      </c>
      <c r="C194" t="s">
        <v>352</v>
      </c>
      <c r="D194">
        <v>3</v>
      </c>
      <c r="E194" s="21">
        <v>3</v>
      </c>
      <c r="F194" s="21" t="s">
        <v>74</v>
      </c>
      <c r="G194" s="21" t="s">
        <v>10</v>
      </c>
      <c r="H194" s="21" t="s">
        <v>10</v>
      </c>
      <c r="I194" s="26">
        <v>1.1604835</v>
      </c>
      <c r="J194" s="26">
        <v>2.0686703333333334</v>
      </c>
      <c r="K194" s="26">
        <v>3.1974361666666673</v>
      </c>
      <c r="L194" s="26">
        <v>4.7844888333333335</v>
      </c>
      <c r="M194" s="26">
        <v>6.5740116666666664</v>
      </c>
      <c r="N194" s="26">
        <v>8.0502906666666671</v>
      </c>
      <c r="O194" s="26">
        <v>8.7703588333333329</v>
      </c>
      <c r="P194" s="26">
        <v>7.6417071666666656</v>
      </c>
      <c r="Q194" s="26">
        <v>6.0106016666666671</v>
      </c>
      <c r="R194" s="26">
        <v>3.6409731666666669</v>
      </c>
      <c r="S194" s="26">
        <v>1.7135168333333333</v>
      </c>
      <c r="T194" s="26">
        <v>1.0621136666666666</v>
      </c>
      <c r="U194" s="26">
        <v>4.4875023333333335</v>
      </c>
      <c r="V194" s="26">
        <v>3.1115131666666667</v>
      </c>
      <c r="W194" s="26">
        <v>2.5410001666666671</v>
      </c>
      <c r="X194" s="26">
        <v>1.1613181666666668</v>
      </c>
      <c r="Y194" s="26">
        <v>0.30478499999999997</v>
      </c>
      <c r="Z194" s="26">
        <v>0.11148483333333332</v>
      </c>
      <c r="AA194" s="26">
        <v>1.6266666666666667E-4</v>
      </c>
      <c r="AB194" s="26">
        <v>1.7446E-2</v>
      </c>
      <c r="AC194" s="26">
        <v>0.14019333333333331</v>
      </c>
      <c r="AD194" s="26">
        <v>0.80634950000000005</v>
      </c>
      <c r="AE194" s="26">
        <v>2.6477098333333333</v>
      </c>
      <c r="AF194" s="26">
        <v>3.4152030000000004</v>
      </c>
      <c r="AG194" s="26">
        <v>120</v>
      </c>
      <c r="AH194" s="26">
        <v>1</v>
      </c>
    </row>
    <row r="195" spans="1:34" x14ac:dyDescent="0.2">
      <c r="A195" t="s">
        <v>14</v>
      </c>
      <c r="B195" t="s">
        <v>73</v>
      </c>
      <c r="C195" t="s">
        <v>353</v>
      </c>
      <c r="D195">
        <v>2</v>
      </c>
      <c r="E195" s="21">
        <v>3</v>
      </c>
      <c r="F195" s="21" t="s">
        <v>74</v>
      </c>
      <c r="G195" s="21" t="s">
        <v>10</v>
      </c>
      <c r="H195" s="21" t="s">
        <v>10</v>
      </c>
      <c r="I195" s="26">
        <v>1.3568027179487179</v>
      </c>
      <c r="J195" s="26">
        <v>2.1965422307692308</v>
      </c>
      <c r="K195" s="26">
        <v>3.2685676666666659</v>
      </c>
      <c r="L195" s="26">
        <v>4.5707172051282061</v>
      </c>
      <c r="M195" s="26">
        <v>5.7751365641025654</v>
      </c>
      <c r="N195" s="26">
        <v>6.6699252051282061</v>
      </c>
      <c r="O195" s="26">
        <v>6.8999623333333329</v>
      </c>
      <c r="P195" s="26">
        <v>6.1876825641025643</v>
      </c>
      <c r="Q195" s="26">
        <v>5.2821986410256407</v>
      </c>
      <c r="R195" s="26">
        <v>3.6003265128205122</v>
      </c>
      <c r="S195" s="26">
        <v>1.9169010769230765</v>
      </c>
      <c r="T195" s="26">
        <v>1.2565965897435898</v>
      </c>
      <c r="U195" s="26">
        <v>4.105843000000001</v>
      </c>
      <c r="V195" s="26">
        <v>2.7175828717948725</v>
      </c>
      <c r="W195" s="26">
        <v>2.5038326410256415</v>
      </c>
      <c r="X195" s="26">
        <v>1.1547614615384616</v>
      </c>
      <c r="Y195" s="26">
        <v>0.17719310256410256</v>
      </c>
      <c r="Z195" s="26">
        <v>3.961992307692308E-2</v>
      </c>
      <c r="AA195" s="26">
        <v>2.61E-4</v>
      </c>
      <c r="AB195" s="26">
        <v>7.0238717948717961E-3</v>
      </c>
      <c r="AC195" s="26">
        <v>9.3592051282051281E-2</v>
      </c>
      <c r="AD195" s="26">
        <v>0.71410641025641042</v>
      </c>
      <c r="AE195" s="26">
        <v>2.4899199487179482</v>
      </c>
      <c r="AF195" s="26">
        <v>2.887283102564103</v>
      </c>
      <c r="AG195" s="26">
        <v>62</v>
      </c>
      <c r="AH195" s="26">
        <v>1</v>
      </c>
    </row>
    <row r="196" spans="1:34" x14ac:dyDescent="0.2">
      <c r="A196" t="s">
        <v>14</v>
      </c>
      <c r="B196" t="s">
        <v>73</v>
      </c>
      <c r="C196" t="s">
        <v>354</v>
      </c>
      <c r="D196">
        <v>3</v>
      </c>
      <c r="E196" s="21">
        <v>4</v>
      </c>
      <c r="F196" s="21" t="s">
        <v>104</v>
      </c>
      <c r="G196" s="21" t="s">
        <v>10</v>
      </c>
      <c r="H196" s="21" t="s">
        <v>10</v>
      </c>
      <c r="I196" s="26">
        <v>0.88731300000000002</v>
      </c>
      <c r="J196" s="26">
        <v>1.46567425</v>
      </c>
      <c r="K196" s="26">
        <v>2.26625575</v>
      </c>
      <c r="L196" s="26">
        <v>3.2411410000000003</v>
      </c>
      <c r="M196" s="26">
        <v>4.2113982499999993</v>
      </c>
      <c r="N196" s="26">
        <v>5.1921119999999998</v>
      </c>
      <c r="O196" s="26">
        <v>5.8122324999999995</v>
      </c>
      <c r="P196" s="26">
        <v>5.13117</v>
      </c>
      <c r="Q196" s="26">
        <v>3.9076279999999999</v>
      </c>
      <c r="R196" s="26">
        <v>2.1738317500000002</v>
      </c>
      <c r="S196" s="26">
        <v>1.0550689999999998</v>
      </c>
      <c r="T196" s="26">
        <v>0.74202824999999994</v>
      </c>
      <c r="U196" s="26">
        <v>9.1780079999999984</v>
      </c>
      <c r="V196" s="26">
        <v>7.0945882500000002</v>
      </c>
      <c r="W196" s="26">
        <v>6.9960572499999998</v>
      </c>
      <c r="X196" s="26">
        <v>3.3605477500000003</v>
      </c>
      <c r="Y196" s="26">
        <v>1.9827859999999999</v>
      </c>
      <c r="Z196" s="26">
        <v>0.83511724999999992</v>
      </c>
      <c r="AA196" s="26">
        <v>0.14969825</v>
      </c>
      <c r="AB196" s="26">
        <v>0.26284275000000001</v>
      </c>
      <c r="AC196" s="26">
        <v>1.00698675</v>
      </c>
      <c r="AD196" s="26">
        <v>3.8582665</v>
      </c>
      <c r="AE196" s="26">
        <v>8.5713552499999999</v>
      </c>
      <c r="AF196" s="26">
        <v>9.6648275000000012</v>
      </c>
      <c r="AG196" s="26">
        <v>177</v>
      </c>
      <c r="AH196" s="26">
        <v>3</v>
      </c>
    </row>
    <row r="197" spans="1:34" x14ac:dyDescent="0.2">
      <c r="A197" t="s">
        <v>14</v>
      </c>
      <c r="B197" t="s">
        <v>73</v>
      </c>
      <c r="C197" t="s">
        <v>355</v>
      </c>
      <c r="D197">
        <v>2</v>
      </c>
      <c r="E197" s="21">
        <v>4</v>
      </c>
      <c r="F197" s="21" t="s">
        <v>74</v>
      </c>
      <c r="G197" s="21" t="s">
        <v>10</v>
      </c>
      <c r="H197" s="21" t="s">
        <v>10</v>
      </c>
      <c r="I197" s="26">
        <v>1.1913611428571431</v>
      </c>
      <c r="J197" s="26">
        <v>1.9952191904761905</v>
      </c>
      <c r="K197" s="26">
        <v>3.0576722380952384</v>
      </c>
      <c r="L197" s="26">
        <v>4.5531574285714278</v>
      </c>
      <c r="M197" s="26">
        <v>6.3337123333333336</v>
      </c>
      <c r="N197" s="26">
        <v>7.9442335714285726</v>
      </c>
      <c r="O197" s="26">
        <v>8.927244714285715</v>
      </c>
      <c r="P197" s="26">
        <v>7.8594959047619044</v>
      </c>
      <c r="Q197" s="26">
        <v>5.9285348095238097</v>
      </c>
      <c r="R197" s="26">
        <v>3.5498933809523807</v>
      </c>
      <c r="S197" s="26">
        <v>1.7381897619047622</v>
      </c>
      <c r="T197" s="26">
        <v>1.0942872380952382</v>
      </c>
      <c r="U197" s="26">
        <v>6.0218625714285716</v>
      </c>
      <c r="V197" s="26">
        <v>4.6117555238095242</v>
      </c>
      <c r="W197" s="26">
        <v>4.8074898095238092</v>
      </c>
      <c r="X197" s="26">
        <v>2.4569229523809524</v>
      </c>
      <c r="Y197" s="26">
        <v>0.79809671428571438</v>
      </c>
      <c r="Z197" s="26">
        <v>0.32302404761904757</v>
      </c>
      <c r="AA197" s="26">
        <v>1.5881047619047621E-2</v>
      </c>
      <c r="AB197" s="26">
        <v>5.7853380952380948E-2</v>
      </c>
      <c r="AC197" s="26">
        <v>0.34530709523809522</v>
      </c>
      <c r="AD197" s="26">
        <v>1.4255454285714286</v>
      </c>
      <c r="AE197" s="26">
        <v>4.6537340952380948</v>
      </c>
      <c r="AF197" s="26">
        <v>4.8734484761904762</v>
      </c>
      <c r="AG197" s="26">
        <v>149</v>
      </c>
      <c r="AH197" s="26">
        <v>1</v>
      </c>
    </row>
    <row r="198" spans="1:34" x14ac:dyDescent="0.2">
      <c r="A198" t="s">
        <v>14</v>
      </c>
      <c r="B198" t="s">
        <v>73</v>
      </c>
      <c r="C198" t="s">
        <v>356</v>
      </c>
      <c r="D198">
        <v>2</v>
      </c>
      <c r="E198" s="21">
        <v>3</v>
      </c>
      <c r="F198" s="21" t="s">
        <v>74</v>
      </c>
      <c r="G198" s="21" t="s">
        <v>10</v>
      </c>
      <c r="H198" s="21" t="s">
        <v>10</v>
      </c>
      <c r="I198" s="26">
        <v>1.2884594117647057</v>
      </c>
      <c r="J198" s="26">
        <v>2.2051185098039219</v>
      </c>
      <c r="K198" s="26">
        <v>3.5961167058823529</v>
      </c>
      <c r="L198" s="26">
        <v>5.6240307450980414</v>
      </c>
      <c r="M198" s="26">
        <v>7.9266141764705882</v>
      </c>
      <c r="N198" s="26">
        <v>9.7331632941176451</v>
      </c>
      <c r="O198" s="26">
        <v>10.359167666666666</v>
      </c>
      <c r="P198" s="26">
        <v>8.9614464509803931</v>
      </c>
      <c r="Q198" s="26">
        <v>6.7720618823529399</v>
      </c>
      <c r="R198" s="26">
        <v>4.2057300392156876</v>
      </c>
      <c r="S198" s="26">
        <v>2.016242333333333</v>
      </c>
      <c r="T198" s="26">
        <v>1.1305627647058822</v>
      </c>
      <c r="U198" s="26">
        <v>1.9118497058823527</v>
      </c>
      <c r="V198" s="26">
        <v>1.6344225490196078</v>
      </c>
      <c r="W198" s="26">
        <v>1.6885073921568634</v>
      </c>
      <c r="X198" s="26">
        <v>0.85035711764705879</v>
      </c>
      <c r="Y198" s="26">
        <v>0.15631682352941176</v>
      </c>
      <c r="Z198" s="26">
        <v>2.8140490196078432E-2</v>
      </c>
      <c r="AA198" s="26">
        <v>3.5322941176470593E-3</v>
      </c>
      <c r="AB198" s="26">
        <v>2.1540588235294117E-3</v>
      </c>
      <c r="AC198" s="26">
        <v>5.9437529411764681E-2</v>
      </c>
      <c r="AD198" s="26">
        <v>0.37284798039215689</v>
      </c>
      <c r="AE198" s="26">
        <v>1.3195162156862743</v>
      </c>
      <c r="AF198" s="26">
        <v>1.4953531568627454</v>
      </c>
      <c r="AG198" s="26">
        <v>87</v>
      </c>
      <c r="AH198" s="26">
        <v>1</v>
      </c>
    </row>
    <row r="199" spans="1:34" x14ac:dyDescent="0.2">
      <c r="A199" t="s">
        <v>14</v>
      </c>
      <c r="B199" t="s">
        <v>73</v>
      </c>
      <c r="C199" t="s">
        <v>357</v>
      </c>
      <c r="D199">
        <v>3</v>
      </c>
      <c r="E199" s="21">
        <v>3</v>
      </c>
      <c r="F199" s="21" t="s">
        <v>74</v>
      </c>
      <c r="G199" s="21" t="s">
        <v>10</v>
      </c>
      <c r="H199" s="21" t="s">
        <v>10</v>
      </c>
      <c r="I199" s="26">
        <v>1.1476656666666667</v>
      </c>
      <c r="J199" s="26">
        <v>2.0265573333333333</v>
      </c>
      <c r="K199" s="26">
        <v>3.159059833333334</v>
      </c>
      <c r="L199" s="26">
        <v>4.7640783333333339</v>
      </c>
      <c r="M199" s="26">
        <v>6.6094059999999999</v>
      </c>
      <c r="N199" s="26">
        <v>8.1321920000000016</v>
      </c>
      <c r="O199" s="26">
        <v>8.9468913333333333</v>
      </c>
      <c r="P199" s="26">
        <v>7.7987820000000001</v>
      </c>
      <c r="Q199" s="26">
        <v>6.0374771666666662</v>
      </c>
      <c r="R199" s="26">
        <v>3.5807211666666667</v>
      </c>
      <c r="S199" s="26">
        <v>1.6646409999999998</v>
      </c>
      <c r="T199" s="26">
        <v>1.0241614999999999</v>
      </c>
      <c r="U199" s="26">
        <v>4.5320316666666658</v>
      </c>
      <c r="V199" s="26">
        <v>3.1244340000000008</v>
      </c>
      <c r="W199" s="26">
        <v>2.7390024999999998</v>
      </c>
      <c r="X199" s="26">
        <v>1.2406655000000002</v>
      </c>
      <c r="Y199" s="26">
        <v>0.40321150000000006</v>
      </c>
      <c r="Z199" s="26">
        <v>0.18188983333333333</v>
      </c>
      <c r="AA199" s="26">
        <v>5.5616666666666672E-4</v>
      </c>
      <c r="AB199" s="26">
        <v>2.7872000000000004E-2</v>
      </c>
      <c r="AC199" s="26">
        <v>0.17788316666666668</v>
      </c>
      <c r="AD199" s="26">
        <v>0.90237116666666661</v>
      </c>
      <c r="AE199" s="26">
        <v>2.8897019999999998</v>
      </c>
      <c r="AF199" s="26">
        <v>3.5080271666666665</v>
      </c>
      <c r="AG199" s="26">
        <v>154</v>
      </c>
      <c r="AH199" s="26">
        <v>2</v>
      </c>
    </row>
    <row r="200" spans="1:34" x14ac:dyDescent="0.2">
      <c r="A200" t="s">
        <v>14</v>
      </c>
      <c r="B200" t="s">
        <v>73</v>
      </c>
      <c r="C200" t="s">
        <v>358</v>
      </c>
      <c r="D200">
        <v>3</v>
      </c>
      <c r="E200" s="21">
        <v>4</v>
      </c>
      <c r="F200" s="21" t="s">
        <v>104</v>
      </c>
      <c r="G200" s="21" t="s">
        <v>10</v>
      </c>
      <c r="H200" s="21" t="s">
        <v>10</v>
      </c>
      <c r="I200" s="26">
        <v>1.0156486666666664</v>
      </c>
      <c r="J200" s="26">
        <v>1.6154321666666662</v>
      </c>
      <c r="K200" s="26">
        <v>2.4177210333333332</v>
      </c>
      <c r="L200" s="26">
        <v>3.3352030000000004</v>
      </c>
      <c r="M200" s="26">
        <v>4.135753433333333</v>
      </c>
      <c r="N200" s="26">
        <v>4.8963351666666677</v>
      </c>
      <c r="O200" s="26">
        <v>5.3108778000000001</v>
      </c>
      <c r="P200" s="26">
        <v>4.7241275000000007</v>
      </c>
      <c r="Q200" s="26">
        <v>3.7766829333333325</v>
      </c>
      <c r="R200" s="26">
        <v>2.3147090666666665</v>
      </c>
      <c r="S200" s="26">
        <v>1.2399332333333331</v>
      </c>
      <c r="T200" s="26">
        <v>0.87554573333333352</v>
      </c>
      <c r="U200" s="26">
        <v>8.7411134333333322</v>
      </c>
      <c r="V200" s="26">
        <v>6.8653396000000013</v>
      </c>
      <c r="W200" s="26">
        <v>6.6500961333333342</v>
      </c>
      <c r="X200" s="26">
        <v>3.072000566666667</v>
      </c>
      <c r="Y200" s="26">
        <v>1.1557566666666663</v>
      </c>
      <c r="Z200" s="26">
        <v>0.38218903333333348</v>
      </c>
      <c r="AA200" s="26">
        <v>3.3408166666666669E-2</v>
      </c>
      <c r="AB200" s="26">
        <v>0.15285320000000002</v>
      </c>
      <c r="AC200" s="26">
        <v>0.60201463333333327</v>
      </c>
      <c r="AD200" s="26">
        <v>3.1294951000000002</v>
      </c>
      <c r="AE200" s="26">
        <v>7.8447358333333321</v>
      </c>
      <c r="AF200" s="26">
        <v>8.6828928000000012</v>
      </c>
      <c r="AG200" s="26">
        <v>138</v>
      </c>
      <c r="AH200" s="26">
        <v>1</v>
      </c>
    </row>
    <row r="201" spans="1:34" x14ac:dyDescent="0.2">
      <c r="A201" t="s">
        <v>14</v>
      </c>
      <c r="B201" t="s">
        <v>73</v>
      </c>
      <c r="C201" t="s">
        <v>359</v>
      </c>
      <c r="D201">
        <v>3</v>
      </c>
      <c r="E201" s="21">
        <v>2</v>
      </c>
      <c r="F201" s="21" t="s">
        <v>74</v>
      </c>
      <c r="G201" s="21" t="s">
        <v>10</v>
      </c>
      <c r="H201" s="21" t="s">
        <v>10</v>
      </c>
      <c r="I201" s="26">
        <v>3.4009055454545458</v>
      </c>
      <c r="J201" s="26">
        <v>4.4827505454545467</v>
      </c>
      <c r="K201" s="26">
        <v>5.9471880909090906</v>
      </c>
      <c r="L201" s="26">
        <v>7.9127608181818179</v>
      </c>
      <c r="M201" s="26">
        <v>9.4482356363636377</v>
      </c>
      <c r="N201" s="26">
        <v>11.034267363636362</v>
      </c>
      <c r="O201" s="26">
        <v>11.275432454545454</v>
      </c>
      <c r="P201" s="26">
        <v>10.205410272727271</v>
      </c>
      <c r="Q201" s="26">
        <v>8.5350282727272724</v>
      </c>
      <c r="R201" s="26">
        <v>6.2088264545454539</v>
      </c>
      <c r="S201" s="26">
        <v>4.2807516363636369</v>
      </c>
      <c r="T201" s="26">
        <v>3.1765953636363631</v>
      </c>
      <c r="U201" s="26">
        <v>0.2572841818181818</v>
      </c>
      <c r="V201" s="26">
        <v>0.14097509090909091</v>
      </c>
      <c r="W201" s="26">
        <v>0.1550937272727273</v>
      </c>
      <c r="X201" s="26">
        <v>1.8038272727272729E-2</v>
      </c>
      <c r="Y201" s="26">
        <v>1.4553636363636364E-3</v>
      </c>
      <c r="Z201" s="26">
        <v>1.8E-5</v>
      </c>
      <c r="AA201" s="26">
        <v>1.8721181818181821E-2</v>
      </c>
      <c r="AB201" s="26">
        <v>0.11478072727272727</v>
      </c>
      <c r="AC201" s="26">
        <v>5.0220545454545455E-2</v>
      </c>
      <c r="AD201" s="26">
        <v>4.0247545454545459E-2</v>
      </c>
      <c r="AE201" s="26">
        <v>9.9107363636363646E-2</v>
      </c>
      <c r="AF201" s="26">
        <v>0.17364854545454547</v>
      </c>
      <c r="AG201" s="26">
        <v>69</v>
      </c>
      <c r="AH201" s="26">
        <v>1</v>
      </c>
    </row>
    <row r="202" spans="1:34" x14ac:dyDescent="0.2">
      <c r="A202" t="s">
        <v>14</v>
      </c>
      <c r="B202" t="s">
        <v>73</v>
      </c>
      <c r="C202" t="s">
        <v>360</v>
      </c>
      <c r="D202">
        <v>2</v>
      </c>
      <c r="E202" s="21">
        <v>4</v>
      </c>
      <c r="F202" s="21" t="s">
        <v>74</v>
      </c>
      <c r="G202" s="21" t="s">
        <v>10</v>
      </c>
      <c r="H202" s="21" t="s">
        <v>10</v>
      </c>
      <c r="I202" s="26">
        <v>1.912212285714286</v>
      </c>
      <c r="J202" s="26">
        <v>2.8323827142857145</v>
      </c>
      <c r="K202" s="26">
        <v>4.2652857142857146</v>
      </c>
      <c r="L202" s="26">
        <v>6.2518702857142854</v>
      </c>
      <c r="M202" s="26">
        <v>8.3263125714285717</v>
      </c>
      <c r="N202" s="26">
        <v>10.292355714285714</v>
      </c>
      <c r="O202" s="26">
        <v>10.945757857142857</v>
      </c>
      <c r="P202" s="26">
        <v>9.5687297142857144</v>
      </c>
      <c r="Q202" s="26">
        <v>7.3771579999999997</v>
      </c>
      <c r="R202" s="26">
        <v>4.7996097142857144</v>
      </c>
      <c r="S202" s="26">
        <v>2.692618</v>
      </c>
      <c r="T202" s="26">
        <v>1.7803424285714284</v>
      </c>
      <c r="U202" s="26">
        <v>0.88435385714285719</v>
      </c>
      <c r="V202" s="26">
        <v>0.66156471428571428</v>
      </c>
      <c r="W202" s="26">
        <v>0.49734114285714287</v>
      </c>
      <c r="X202" s="26">
        <v>0.29259171428571429</v>
      </c>
      <c r="Y202" s="26">
        <v>0.16748942857142859</v>
      </c>
      <c r="Z202" s="26">
        <v>7.2526285714285696E-2</v>
      </c>
      <c r="AA202" s="26">
        <v>0.19750657142857139</v>
      </c>
      <c r="AB202" s="26">
        <v>0.11953914285714286</v>
      </c>
      <c r="AC202" s="26">
        <v>0.14526871428571428</v>
      </c>
      <c r="AD202" s="26">
        <v>0.123347</v>
      </c>
      <c r="AE202" s="26">
        <v>0.59048114285714282</v>
      </c>
      <c r="AF202" s="26">
        <v>0.64095214285714286</v>
      </c>
      <c r="AG202" s="26">
        <v>67</v>
      </c>
      <c r="AH202" s="26">
        <v>1</v>
      </c>
    </row>
    <row r="203" spans="1:34" x14ac:dyDescent="0.2">
      <c r="A203" t="s">
        <v>14</v>
      </c>
      <c r="B203" t="s">
        <v>73</v>
      </c>
      <c r="C203" t="s">
        <v>361</v>
      </c>
      <c r="D203">
        <v>2</v>
      </c>
      <c r="E203" s="21">
        <v>3</v>
      </c>
      <c r="F203" s="21" t="s">
        <v>74</v>
      </c>
      <c r="G203" s="21" t="s">
        <v>10</v>
      </c>
      <c r="H203" s="21" t="s">
        <v>10</v>
      </c>
      <c r="I203" s="26">
        <v>1.7309670624999995</v>
      </c>
      <c r="J203" s="26">
        <v>2.618575125</v>
      </c>
      <c r="K203" s="26">
        <v>3.8502183750000012</v>
      </c>
      <c r="L203" s="26">
        <v>5.5732864166666678</v>
      </c>
      <c r="M203" s="26">
        <v>7.3976903125</v>
      </c>
      <c r="N203" s="26">
        <v>8.8884706041666686</v>
      </c>
      <c r="O203" s="26">
        <v>9.5546470625000008</v>
      </c>
      <c r="P203" s="26">
        <v>8.4918876666666669</v>
      </c>
      <c r="Q203" s="26">
        <v>6.5554087499999989</v>
      </c>
      <c r="R203" s="26">
        <v>4.4002626874999997</v>
      </c>
      <c r="S203" s="26">
        <v>2.4356579999999997</v>
      </c>
      <c r="T203" s="26">
        <v>1.5663644791666667</v>
      </c>
      <c r="U203" s="26">
        <v>1.1775954791666665</v>
      </c>
      <c r="V203" s="26">
        <v>0.94003981250000035</v>
      </c>
      <c r="W203" s="26">
        <v>0.87138093750000012</v>
      </c>
      <c r="X203" s="26">
        <v>0.49499629166666664</v>
      </c>
      <c r="Y203" s="26">
        <v>6.958333333333333E-2</v>
      </c>
      <c r="Z203" s="26">
        <v>5.6535208333333316E-3</v>
      </c>
      <c r="AA203" s="26">
        <v>9.1029791666666672E-3</v>
      </c>
      <c r="AB203" s="26">
        <v>1.0516104166666667E-2</v>
      </c>
      <c r="AC203" s="26">
        <v>4.2736833333333328E-2</v>
      </c>
      <c r="AD203" s="26">
        <v>0.14112345833333328</v>
      </c>
      <c r="AE203" s="26">
        <v>0.74485695833333343</v>
      </c>
      <c r="AF203" s="26">
        <v>0.83387883333333335</v>
      </c>
      <c r="AG203" s="26">
        <v>150</v>
      </c>
      <c r="AH203" s="26">
        <v>2</v>
      </c>
    </row>
    <row r="204" spans="1:34" x14ac:dyDescent="0.2">
      <c r="A204" t="s">
        <v>14</v>
      </c>
      <c r="B204" t="s">
        <v>73</v>
      </c>
      <c r="C204" t="s">
        <v>362</v>
      </c>
      <c r="D204">
        <v>3</v>
      </c>
      <c r="E204" s="21">
        <v>3</v>
      </c>
      <c r="F204" s="21" t="s">
        <v>74</v>
      </c>
      <c r="G204" s="21" t="s">
        <v>10</v>
      </c>
      <c r="H204" s="21" t="s">
        <v>10</v>
      </c>
      <c r="I204" s="26">
        <v>1.4037022857142856</v>
      </c>
      <c r="J204" s="26">
        <v>2.2966310000000001</v>
      </c>
      <c r="K204" s="26">
        <v>3.6372454285714286</v>
      </c>
      <c r="L204" s="26">
        <v>5.5502399999999996</v>
      </c>
      <c r="M204" s="26">
        <v>7.6660742857142852</v>
      </c>
      <c r="N204" s="26">
        <v>9.2488945714285702</v>
      </c>
      <c r="O204" s="26">
        <v>9.7215819999999997</v>
      </c>
      <c r="P204" s="26">
        <v>8.4944677142857152</v>
      </c>
      <c r="Q204" s="26">
        <v>6.4569764285714282</v>
      </c>
      <c r="R204" s="26">
        <v>4.182124142857143</v>
      </c>
      <c r="S204" s="26">
        <v>2.1188794285714287</v>
      </c>
      <c r="T204" s="26">
        <v>1.2137027142857144</v>
      </c>
      <c r="U204" s="26">
        <v>1.2316668571428571</v>
      </c>
      <c r="V204" s="26">
        <v>1.1226344285714285</v>
      </c>
      <c r="W204" s="26">
        <v>1.0439879999999999</v>
      </c>
      <c r="X204" s="26">
        <v>0.53940771428571421</v>
      </c>
      <c r="Y204" s="26">
        <v>5.9642571428571434E-2</v>
      </c>
      <c r="Z204" s="26">
        <v>7.4139999999999996E-3</v>
      </c>
      <c r="AA204" s="26">
        <v>2.2271428571428572E-4</v>
      </c>
      <c r="AB204" s="26">
        <v>1.5157142857142857E-4</v>
      </c>
      <c r="AC204" s="26">
        <v>2.7164142857142859E-2</v>
      </c>
      <c r="AD204" s="26">
        <v>0.19518371428571429</v>
      </c>
      <c r="AE204" s="26">
        <v>0.71851900000000002</v>
      </c>
      <c r="AF204" s="26">
        <v>0.93114599999999992</v>
      </c>
      <c r="AG204" s="26">
        <v>123</v>
      </c>
      <c r="AH204" s="26">
        <v>1</v>
      </c>
    </row>
    <row r="205" spans="1:34" x14ac:dyDescent="0.2">
      <c r="A205" t="s">
        <v>14</v>
      </c>
      <c r="B205" t="s">
        <v>73</v>
      </c>
      <c r="C205" t="s">
        <v>363</v>
      </c>
      <c r="D205">
        <v>3</v>
      </c>
      <c r="E205" s="21">
        <v>4</v>
      </c>
      <c r="F205" s="21" t="s">
        <v>74</v>
      </c>
      <c r="G205" s="21" t="s">
        <v>10</v>
      </c>
      <c r="H205" s="21" t="s">
        <v>10</v>
      </c>
      <c r="I205" s="26">
        <v>1.1927425454545455</v>
      </c>
      <c r="J205" s="26">
        <v>1.9464465454545454</v>
      </c>
      <c r="K205" s="26">
        <v>2.866576363636363</v>
      </c>
      <c r="L205" s="26">
        <v>4.0949892727272719</v>
      </c>
      <c r="M205" s="26">
        <v>5.3720860909090922</v>
      </c>
      <c r="N205" s="26">
        <v>6.4523576363636357</v>
      </c>
      <c r="O205" s="26">
        <v>7.039556000000001</v>
      </c>
      <c r="P205" s="26">
        <v>6.2094480000000001</v>
      </c>
      <c r="Q205" s="26">
        <v>5.018322636363636</v>
      </c>
      <c r="R205" s="26">
        <v>3.1540223636363636</v>
      </c>
      <c r="S205" s="26">
        <v>1.5657113636363638</v>
      </c>
      <c r="T205" s="26">
        <v>1.0604846363636364</v>
      </c>
      <c r="U205" s="26">
        <v>7.5090655454545443</v>
      </c>
      <c r="V205" s="26">
        <v>5.2106719090909088</v>
      </c>
      <c r="W205" s="26">
        <v>4.3014365454545462</v>
      </c>
      <c r="X205" s="26">
        <v>1.9889755454545457</v>
      </c>
      <c r="Y205" s="26">
        <v>0.41079063636363639</v>
      </c>
      <c r="Z205" s="26">
        <v>0.12769945454545456</v>
      </c>
      <c r="AA205" s="26">
        <v>4.5981818181818184E-4</v>
      </c>
      <c r="AB205" s="26">
        <v>2.7294181818181818E-2</v>
      </c>
      <c r="AC205" s="26">
        <v>0.20396981818181817</v>
      </c>
      <c r="AD205" s="26">
        <v>1.4791828181818183</v>
      </c>
      <c r="AE205" s="26">
        <v>4.5559990000000008</v>
      </c>
      <c r="AF205" s="26">
        <v>5.9159607272727275</v>
      </c>
      <c r="AG205" s="26">
        <v>184</v>
      </c>
      <c r="AH205" s="26">
        <v>3</v>
      </c>
    </row>
    <row r="206" spans="1:34" x14ac:dyDescent="0.2">
      <c r="A206" t="s">
        <v>14</v>
      </c>
      <c r="B206" t="s">
        <v>73</v>
      </c>
      <c r="C206" t="s">
        <v>364</v>
      </c>
      <c r="D206">
        <v>3</v>
      </c>
      <c r="E206" s="21">
        <v>5</v>
      </c>
      <c r="F206" s="21" t="s">
        <v>74</v>
      </c>
      <c r="G206" s="21" t="s">
        <v>10</v>
      </c>
      <c r="H206" s="21" t="s">
        <v>10</v>
      </c>
      <c r="I206" s="26">
        <v>0.99747599999999981</v>
      </c>
      <c r="J206" s="26">
        <v>1.7369182499999998</v>
      </c>
      <c r="K206" s="26">
        <v>2.7710067500000002</v>
      </c>
      <c r="L206" s="26">
        <v>4.159833166666667</v>
      </c>
      <c r="M206" s="26">
        <v>5.7596655000000005</v>
      </c>
      <c r="N206" s="26">
        <v>7.2877530000000013</v>
      </c>
      <c r="O206" s="26">
        <v>8.5092968333333339</v>
      </c>
      <c r="P206" s="26">
        <v>7.4177862500000016</v>
      </c>
      <c r="Q206" s="26">
        <v>5.2715242500000006</v>
      </c>
      <c r="R206" s="26">
        <v>3.0080939166666671</v>
      </c>
      <c r="S206" s="26">
        <v>1.4325621666666668</v>
      </c>
      <c r="T206" s="26">
        <v>0.91659891666666671</v>
      </c>
      <c r="U206" s="26">
        <v>2.7022304166666671</v>
      </c>
      <c r="V206" s="26">
        <v>2.0805299166666664</v>
      </c>
      <c r="W206" s="26">
        <v>1.8167325833333337</v>
      </c>
      <c r="X206" s="26">
        <v>0.86524000000000001</v>
      </c>
      <c r="Y206" s="26">
        <v>0.77159875</v>
      </c>
      <c r="Z206" s="26">
        <v>0.50690208333333331</v>
      </c>
      <c r="AA206" s="26">
        <v>0.12625849999999997</v>
      </c>
      <c r="AB206" s="26">
        <v>0.15445249999999999</v>
      </c>
      <c r="AC206" s="26">
        <v>0.34866216666666666</v>
      </c>
      <c r="AD206" s="26">
        <v>0.73330883333333341</v>
      </c>
      <c r="AE206" s="26">
        <v>1.941839333333333</v>
      </c>
      <c r="AF206" s="26">
        <v>2.3158941666666668</v>
      </c>
      <c r="AG206" s="26">
        <v>246</v>
      </c>
      <c r="AH206" s="26">
        <v>4</v>
      </c>
    </row>
    <row r="207" spans="1:34" x14ac:dyDescent="0.2">
      <c r="A207" t="s">
        <v>14</v>
      </c>
      <c r="B207" t="s">
        <v>73</v>
      </c>
      <c r="C207" t="s">
        <v>365</v>
      </c>
      <c r="D207">
        <v>2</v>
      </c>
      <c r="E207" s="21">
        <v>3</v>
      </c>
      <c r="F207" s="21" t="s">
        <v>74</v>
      </c>
      <c r="G207" s="21" t="s">
        <v>10</v>
      </c>
      <c r="H207" s="21" t="s">
        <v>10</v>
      </c>
      <c r="I207" s="26">
        <v>2.5386219381443307</v>
      </c>
      <c r="J207" s="26">
        <v>3.1527076323024028</v>
      </c>
      <c r="K207" s="26">
        <v>3.9058842783505172</v>
      </c>
      <c r="L207" s="26">
        <v>5.0480752646048126</v>
      </c>
      <c r="M207" s="26">
        <v>5.4753139278350513</v>
      </c>
      <c r="N207" s="26">
        <v>6.0501924226804151</v>
      </c>
      <c r="O207" s="26">
        <v>6.857083116838492</v>
      </c>
      <c r="P207" s="26">
        <v>6.4261715429553306</v>
      </c>
      <c r="Q207" s="26">
        <v>5.3359716357388338</v>
      </c>
      <c r="R207" s="26">
        <v>4.0388701340206188</v>
      </c>
      <c r="S207" s="26">
        <v>2.9005160274914084</v>
      </c>
      <c r="T207" s="26">
        <v>2.3381190412371136</v>
      </c>
      <c r="U207" s="26">
        <v>2.246226127147767</v>
      </c>
      <c r="V207" s="26">
        <v>1.6880240343642607</v>
      </c>
      <c r="W207" s="26">
        <v>1.5732378419243991</v>
      </c>
      <c r="X207" s="26">
        <v>0.69481279381443239</v>
      </c>
      <c r="Y207" s="26">
        <v>5.0651388316151194E-2</v>
      </c>
      <c r="Z207" s="26">
        <v>4.5253024054982783E-3</v>
      </c>
      <c r="AA207" s="26">
        <v>1.0936632302405499E-3</v>
      </c>
      <c r="AB207" s="26">
        <v>5.9618900343642632E-3</v>
      </c>
      <c r="AC207" s="26">
        <v>5.3707175257731957E-2</v>
      </c>
      <c r="AD207" s="26">
        <v>0.12271665635738821</v>
      </c>
      <c r="AE207" s="26">
        <v>1.1885996563573884</v>
      </c>
      <c r="AF207" s="26">
        <v>1.3153595738831618</v>
      </c>
      <c r="AG207" s="26">
        <v>0</v>
      </c>
      <c r="AH207" s="26">
        <v>1</v>
      </c>
    </row>
    <row r="208" spans="1:34" x14ac:dyDescent="0.2">
      <c r="A208" t="s">
        <v>14</v>
      </c>
      <c r="B208" t="s">
        <v>73</v>
      </c>
      <c r="C208" t="s">
        <v>366</v>
      </c>
      <c r="D208">
        <v>2</v>
      </c>
      <c r="E208" s="21">
        <v>3</v>
      </c>
      <c r="F208" s="21" t="s">
        <v>74</v>
      </c>
      <c r="G208" s="21" t="s">
        <v>10</v>
      </c>
      <c r="H208" s="21" t="s">
        <v>10</v>
      </c>
      <c r="I208" s="26">
        <v>1.2572653333333332</v>
      </c>
      <c r="J208" s="26">
        <v>2.1411888333333335</v>
      </c>
      <c r="K208" s="26">
        <v>3.4157852499999994</v>
      </c>
      <c r="L208" s="26">
        <v>5.3028217499999997</v>
      </c>
      <c r="M208" s="26">
        <v>7.4162411666666666</v>
      </c>
      <c r="N208" s="26">
        <v>9.2039803333333339</v>
      </c>
      <c r="O208" s="26">
        <v>9.9540270000000017</v>
      </c>
      <c r="P208" s="26">
        <v>8.6941108333333332</v>
      </c>
      <c r="Q208" s="26">
        <v>6.5123704166666654</v>
      </c>
      <c r="R208" s="26">
        <v>4.0141455833333337</v>
      </c>
      <c r="S208" s="26">
        <v>1.90639275</v>
      </c>
      <c r="T208" s="26">
        <v>1.1145653333333334</v>
      </c>
      <c r="U208" s="26">
        <v>3.5929590833333336</v>
      </c>
      <c r="V208" s="26">
        <v>2.9856232499999997</v>
      </c>
      <c r="W208" s="26">
        <v>2.9916422500000004</v>
      </c>
      <c r="X208" s="26">
        <v>1.677217</v>
      </c>
      <c r="Y208" s="26">
        <v>0.41790050000000006</v>
      </c>
      <c r="Z208" s="26">
        <v>0.10406341666666667</v>
      </c>
      <c r="AA208" s="26">
        <v>1.1785833333333334E-2</v>
      </c>
      <c r="AB208" s="26">
        <v>6.3722499999999994E-3</v>
      </c>
      <c r="AC208" s="26">
        <v>0.13700208333333333</v>
      </c>
      <c r="AD208" s="26">
        <v>0.79133641666666676</v>
      </c>
      <c r="AE208" s="26">
        <v>2.6692295833333333</v>
      </c>
      <c r="AF208" s="26">
        <v>2.9314358333333335</v>
      </c>
      <c r="AG208" s="26">
        <v>144</v>
      </c>
      <c r="AH208" s="26">
        <v>1</v>
      </c>
    </row>
    <row r="209" spans="1:34" x14ac:dyDescent="0.2">
      <c r="A209" t="s">
        <v>14</v>
      </c>
      <c r="B209" t="s">
        <v>73</v>
      </c>
      <c r="C209" t="s">
        <v>367</v>
      </c>
      <c r="D209">
        <v>3</v>
      </c>
      <c r="E209" s="21">
        <v>3</v>
      </c>
      <c r="F209" s="21" t="s">
        <v>104</v>
      </c>
      <c r="G209" s="21" t="s">
        <v>10</v>
      </c>
      <c r="H209" s="21" t="s">
        <v>10</v>
      </c>
      <c r="I209" s="26">
        <v>1.425155423076923</v>
      </c>
      <c r="J209" s="26">
        <v>2.1961718076923074</v>
      </c>
      <c r="K209" s="26">
        <v>3.1249526923076925</v>
      </c>
      <c r="L209" s="26">
        <v>4.1703472692307688</v>
      </c>
      <c r="M209" s="26">
        <v>4.890082192307692</v>
      </c>
      <c r="N209" s="26">
        <v>5.4705718461538462</v>
      </c>
      <c r="O209" s="26">
        <v>5.5428298461538468</v>
      </c>
      <c r="P209" s="26">
        <v>4.9850173076923081</v>
      </c>
      <c r="Q209" s="26">
        <v>4.5071278076923083</v>
      </c>
      <c r="R209" s="26">
        <v>3.2622309230769231</v>
      </c>
      <c r="S209" s="26">
        <v>1.8899031153846151</v>
      </c>
      <c r="T209" s="26">
        <v>1.3158683076923077</v>
      </c>
      <c r="U209" s="26">
        <v>7.1811828846153833</v>
      </c>
      <c r="V209" s="26">
        <v>4.5417777692307686</v>
      </c>
      <c r="W209" s="26">
        <v>4.0757346538461539</v>
      </c>
      <c r="X209" s="26">
        <v>1.7260787692307693</v>
      </c>
      <c r="Y209" s="26">
        <v>0.17835188461538459</v>
      </c>
      <c r="Z209" s="26">
        <v>5.2778269230769219E-2</v>
      </c>
      <c r="AA209" s="26">
        <v>2.4865384615384615E-4</v>
      </c>
      <c r="AB209" s="26">
        <v>8.9899999999999997E-3</v>
      </c>
      <c r="AC209" s="26">
        <v>0.12753884615384614</v>
      </c>
      <c r="AD209" s="26">
        <v>1.2752842307692309</v>
      </c>
      <c r="AE209" s="26">
        <v>4.3355338461538455</v>
      </c>
      <c r="AF209" s="26">
        <v>5.1581395384615387</v>
      </c>
      <c r="AG209" s="26">
        <v>63</v>
      </c>
      <c r="AH209" s="26">
        <v>1</v>
      </c>
    </row>
    <row r="210" spans="1:34" x14ac:dyDescent="0.2">
      <c r="A210" t="s">
        <v>14</v>
      </c>
      <c r="B210" t="s">
        <v>73</v>
      </c>
      <c r="C210" t="s">
        <v>368</v>
      </c>
      <c r="D210">
        <v>2</v>
      </c>
      <c r="E210" s="21">
        <v>4</v>
      </c>
      <c r="F210" s="21" t="s">
        <v>74</v>
      </c>
      <c r="G210" s="21" t="s">
        <v>10</v>
      </c>
      <c r="H210" s="21" t="s">
        <v>10</v>
      </c>
      <c r="I210" s="26">
        <v>1.2314802500000002</v>
      </c>
      <c r="J210" s="26">
        <v>2.0623091250000001</v>
      </c>
      <c r="K210" s="26">
        <v>3.237732625</v>
      </c>
      <c r="L210" s="26">
        <v>4.9332523749999995</v>
      </c>
      <c r="M210" s="26">
        <v>6.8427989999999994</v>
      </c>
      <c r="N210" s="26">
        <v>8.5576537500000001</v>
      </c>
      <c r="O210" s="26">
        <v>9.3935888749999989</v>
      </c>
      <c r="P210" s="26">
        <v>8.2630243749999988</v>
      </c>
      <c r="Q210" s="26">
        <v>6.1594102500000005</v>
      </c>
      <c r="R210" s="26">
        <v>3.789570125</v>
      </c>
      <c r="S210" s="26">
        <v>1.8070042500000001</v>
      </c>
      <c r="T210" s="26">
        <v>1.09324925</v>
      </c>
      <c r="U210" s="26">
        <v>4.6895344999999997</v>
      </c>
      <c r="V210" s="26">
        <v>3.8905078749999999</v>
      </c>
      <c r="W210" s="26">
        <v>3.8091717499999995</v>
      </c>
      <c r="X210" s="26">
        <v>2.2877547499999999</v>
      </c>
      <c r="Y210" s="26">
        <v>0.57983212500000003</v>
      </c>
      <c r="Z210" s="26">
        <v>0.19501512500000001</v>
      </c>
      <c r="AA210" s="26">
        <v>2.1904625000000004E-2</v>
      </c>
      <c r="AB210" s="26">
        <v>1.9184874999999997E-2</v>
      </c>
      <c r="AC210" s="26">
        <v>0.18546425</v>
      </c>
      <c r="AD210" s="26">
        <v>1.1437155000000001</v>
      </c>
      <c r="AE210" s="26">
        <v>3.7250857500000008</v>
      </c>
      <c r="AF210" s="26">
        <v>3.8908871249999999</v>
      </c>
      <c r="AG210" s="26">
        <v>249</v>
      </c>
      <c r="AH210" s="26">
        <v>5</v>
      </c>
    </row>
    <row r="211" spans="1:34" x14ac:dyDescent="0.2">
      <c r="A211" t="s">
        <v>14</v>
      </c>
      <c r="B211" t="s">
        <v>73</v>
      </c>
      <c r="C211" t="s">
        <v>369</v>
      </c>
      <c r="D211">
        <v>3</v>
      </c>
      <c r="E211" s="21">
        <v>3</v>
      </c>
      <c r="F211" s="21" t="s">
        <v>104</v>
      </c>
      <c r="G211" s="21" t="s">
        <v>10</v>
      </c>
      <c r="H211" s="21" t="s">
        <v>10</v>
      </c>
      <c r="I211" s="26">
        <v>1.1636235200000002</v>
      </c>
      <c r="J211" s="26">
        <v>1.813554440000001</v>
      </c>
      <c r="K211" s="26">
        <v>2.6876990000000003</v>
      </c>
      <c r="L211" s="26">
        <v>3.6903205999999988</v>
      </c>
      <c r="M211" s="26">
        <v>4.6027739599999995</v>
      </c>
      <c r="N211" s="26">
        <v>5.4371939200000012</v>
      </c>
      <c r="O211" s="26">
        <v>5.8564564399999997</v>
      </c>
      <c r="P211" s="26">
        <v>5.1843361599999991</v>
      </c>
      <c r="Q211" s="26">
        <v>4.2564300799999994</v>
      </c>
      <c r="R211" s="26">
        <v>2.7467876799999997</v>
      </c>
      <c r="S211" s="26">
        <v>1.4802946800000001</v>
      </c>
      <c r="T211" s="26">
        <v>1.02771776</v>
      </c>
      <c r="U211" s="26">
        <v>8.2358706799999997</v>
      </c>
      <c r="V211" s="26">
        <v>6.1044518799999992</v>
      </c>
      <c r="W211" s="26">
        <v>5.4590956800000008</v>
      </c>
      <c r="X211" s="26">
        <v>2.4672362400000001</v>
      </c>
      <c r="Y211" s="26">
        <v>0.64996815999999991</v>
      </c>
      <c r="Z211" s="26">
        <v>0.18885015999999999</v>
      </c>
      <c r="AA211" s="26">
        <v>3.4506399999999992E-3</v>
      </c>
      <c r="AB211" s="26">
        <v>5.2764999999999992E-2</v>
      </c>
      <c r="AC211" s="26">
        <v>0.29555876000000003</v>
      </c>
      <c r="AD211" s="26">
        <v>2.1583607200000001</v>
      </c>
      <c r="AE211" s="26">
        <v>5.5982893200000001</v>
      </c>
      <c r="AF211" s="26">
        <v>7.10354112</v>
      </c>
      <c r="AG211" s="26">
        <v>256</v>
      </c>
      <c r="AH211" s="26">
        <v>4</v>
      </c>
    </row>
    <row r="212" spans="1:34" x14ac:dyDescent="0.2">
      <c r="A212" t="s">
        <v>14</v>
      </c>
      <c r="B212" t="s">
        <v>73</v>
      </c>
      <c r="C212" t="s">
        <v>370</v>
      </c>
      <c r="D212">
        <v>3</v>
      </c>
      <c r="E212" s="21">
        <v>3</v>
      </c>
      <c r="F212" s="21" t="s">
        <v>74</v>
      </c>
      <c r="G212" s="21" t="s">
        <v>10</v>
      </c>
      <c r="H212" s="21" t="s">
        <v>10</v>
      </c>
      <c r="I212" s="26">
        <v>1.2501941249999997</v>
      </c>
      <c r="J212" s="26">
        <v>2.1619726249999998</v>
      </c>
      <c r="K212" s="26">
        <v>3.4762710625</v>
      </c>
      <c r="L212" s="26">
        <v>5.330136125000001</v>
      </c>
      <c r="M212" s="26">
        <v>7.4364661249999999</v>
      </c>
      <c r="N212" s="26">
        <v>9.0756271875000003</v>
      </c>
      <c r="O212" s="26">
        <v>9.7441779374999999</v>
      </c>
      <c r="P212" s="26">
        <v>8.555502624999999</v>
      </c>
      <c r="Q212" s="26">
        <v>6.5772209999999998</v>
      </c>
      <c r="R212" s="26">
        <v>4.1164248125000009</v>
      </c>
      <c r="S212" s="26">
        <v>1.9515060625000002</v>
      </c>
      <c r="T212" s="26">
        <v>1.1164025625</v>
      </c>
      <c r="U212" s="26">
        <v>2.0721714374999998</v>
      </c>
      <c r="V212" s="26">
        <v>1.598490875</v>
      </c>
      <c r="W212" s="26">
        <v>1.465039</v>
      </c>
      <c r="X212" s="26">
        <v>0.93443474999999998</v>
      </c>
      <c r="Y212" s="26">
        <v>0.14392724999999998</v>
      </c>
      <c r="Z212" s="26">
        <v>1.7269812499999999E-2</v>
      </c>
      <c r="AA212" s="26">
        <v>1.6825000000000002E-4</v>
      </c>
      <c r="AB212" s="26">
        <v>1.0949375E-3</v>
      </c>
      <c r="AC212" s="26">
        <v>5.6655249999999997E-2</v>
      </c>
      <c r="AD212" s="26">
        <v>0.42812925000000002</v>
      </c>
      <c r="AE212" s="26">
        <v>1.4634615</v>
      </c>
      <c r="AF212" s="26">
        <v>1.5198598750000001</v>
      </c>
      <c r="AG212" s="26">
        <v>121</v>
      </c>
      <c r="AH212" s="26">
        <v>1</v>
      </c>
    </row>
    <row r="213" spans="1:34" x14ac:dyDescent="0.2">
      <c r="A213" t="s">
        <v>14</v>
      </c>
      <c r="B213" t="s">
        <v>73</v>
      </c>
      <c r="C213" t="s">
        <v>371</v>
      </c>
      <c r="D213">
        <v>3</v>
      </c>
      <c r="E213" s="21">
        <v>5</v>
      </c>
      <c r="F213" s="21" t="s">
        <v>74</v>
      </c>
      <c r="G213" s="21" t="s">
        <v>10</v>
      </c>
      <c r="H213" s="21" t="s">
        <v>10</v>
      </c>
      <c r="I213" s="26">
        <v>0.86095133333333351</v>
      </c>
      <c r="J213" s="26">
        <v>1.5247926666666669</v>
      </c>
      <c r="K213" s="26">
        <v>2.5186008888888889</v>
      </c>
      <c r="L213" s="26">
        <v>3.8342006666666668</v>
      </c>
      <c r="M213" s="26">
        <v>5.389944777777778</v>
      </c>
      <c r="N213" s="26">
        <v>6.8931403333333341</v>
      </c>
      <c r="O213" s="26">
        <v>8.2902673333333325</v>
      </c>
      <c r="P213" s="26">
        <v>7.2199262222222229</v>
      </c>
      <c r="Q213" s="26">
        <v>5.0185121111111108</v>
      </c>
      <c r="R213" s="26">
        <v>2.7484887777777782</v>
      </c>
      <c r="S213" s="26">
        <v>1.2282608888888888</v>
      </c>
      <c r="T213" s="26">
        <v>0.78979555555555558</v>
      </c>
      <c r="U213" s="26">
        <v>2.5153400000000001</v>
      </c>
      <c r="V213" s="26">
        <v>1.9769713333333334</v>
      </c>
      <c r="W213" s="26">
        <v>1.9509449999999999</v>
      </c>
      <c r="X213" s="26">
        <v>1.1807991111111111</v>
      </c>
      <c r="Y213" s="26">
        <v>1.0475008888888888</v>
      </c>
      <c r="Z213" s="26">
        <v>0.70192611111111114</v>
      </c>
      <c r="AA213" s="26">
        <v>0.17693522222222222</v>
      </c>
      <c r="AB213" s="26">
        <v>0.23607422222222219</v>
      </c>
      <c r="AC213" s="26">
        <v>0.42374122222222221</v>
      </c>
      <c r="AD213" s="26">
        <v>0.89351311111111109</v>
      </c>
      <c r="AE213" s="26">
        <v>2.1788304444444444</v>
      </c>
      <c r="AF213" s="26">
        <v>2.2875098888888892</v>
      </c>
      <c r="AG213" s="26">
        <v>314</v>
      </c>
      <c r="AH213" s="26">
        <v>0</v>
      </c>
    </row>
    <row r="214" spans="1:34" x14ac:dyDescent="0.2">
      <c r="A214" t="s">
        <v>14</v>
      </c>
      <c r="B214" t="s">
        <v>73</v>
      </c>
      <c r="C214" t="s">
        <v>372</v>
      </c>
      <c r="D214">
        <v>2</v>
      </c>
      <c r="E214" s="21">
        <v>6</v>
      </c>
      <c r="F214" s="21" t="s">
        <v>74</v>
      </c>
      <c r="G214" s="21" t="s">
        <v>10</v>
      </c>
      <c r="H214" s="21" t="s">
        <v>10</v>
      </c>
      <c r="I214" s="26">
        <v>1.202217857142857</v>
      </c>
      <c r="J214" s="26">
        <v>1.8194264285714286</v>
      </c>
      <c r="K214" s="26">
        <v>2.7040038571428573</v>
      </c>
      <c r="L214" s="26">
        <v>3.9777712857142862</v>
      </c>
      <c r="M214" s="26">
        <v>5.4162872857142847</v>
      </c>
      <c r="N214" s="26">
        <v>6.8404560000000014</v>
      </c>
      <c r="O214" s="26">
        <v>7.7675412857142874</v>
      </c>
      <c r="P214" s="26">
        <v>6.8378125714285716</v>
      </c>
      <c r="Q214" s="26">
        <v>5.0093350000000001</v>
      </c>
      <c r="R214" s="26">
        <v>3.1335975714285715</v>
      </c>
      <c r="S214" s="26">
        <v>1.6212129999999998</v>
      </c>
      <c r="T214" s="26">
        <v>1.1007018571428573</v>
      </c>
      <c r="U214" s="26">
        <v>3.5237228571428569</v>
      </c>
      <c r="V214" s="26">
        <v>2.8039300000000003</v>
      </c>
      <c r="W214" s="26">
        <v>2.6640537142857146</v>
      </c>
      <c r="X214" s="26">
        <v>1.3990860000000001</v>
      </c>
      <c r="Y214" s="26">
        <v>0.86991057142857142</v>
      </c>
      <c r="Z214" s="26">
        <v>0.49354428571428571</v>
      </c>
      <c r="AA214" s="26">
        <v>0.213003</v>
      </c>
      <c r="AB214" s="26">
        <v>0.1828194285714286</v>
      </c>
      <c r="AC214" s="26">
        <v>0.35257857142857146</v>
      </c>
      <c r="AD214" s="26">
        <v>0.80575799999999997</v>
      </c>
      <c r="AE214" s="26">
        <v>2.5657037142857146</v>
      </c>
      <c r="AF214" s="26">
        <v>2.9639122857142861</v>
      </c>
      <c r="AG214" s="26">
        <v>359</v>
      </c>
      <c r="AH214" s="26">
        <v>0</v>
      </c>
    </row>
    <row r="215" spans="1:34" x14ac:dyDescent="0.2">
      <c r="A215" t="s">
        <v>14</v>
      </c>
      <c r="B215" t="s">
        <v>73</v>
      </c>
      <c r="C215" t="s">
        <v>373</v>
      </c>
      <c r="D215">
        <v>2</v>
      </c>
      <c r="E215" s="21">
        <v>3</v>
      </c>
      <c r="F215" s="21" t="s">
        <v>104</v>
      </c>
      <c r="G215" s="21" t="s">
        <v>10</v>
      </c>
      <c r="H215" s="21" t="s">
        <v>10</v>
      </c>
      <c r="I215" s="26">
        <v>1.5582896000000006</v>
      </c>
      <c r="J215" s="26">
        <v>2.2112769599999997</v>
      </c>
      <c r="K215" s="26">
        <v>3.1067829199999992</v>
      </c>
      <c r="L215" s="26">
        <v>4.2448709999999998</v>
      </c>
      <c r="M215" s="26">
        <v>5.1509672000000002</v>
      </c>
      <c r="N215" s="26">
        <v>5.8400822800000007</v>
      </c>
      <c r="O215" s="26">
        <v>5.9668523200000001</v>
      </c>
      <c r="P215" s="26">
        <v>5.4585217200000011</v>
      </c>
      <c r="Q215" s="26">
        <v>4.6284391600000001</v>
      </c>
      <c r="R215" s="26">
        <v>3.3390512400000008</v>
      </c>
      <c r="S215" s="26">
        <v>1.9538326399999995</v>
      </c>
      <c r="T215" s="26">
        <v>1.3601314399999997</v>
      </c>
      <c r="U215" s="26">
        <v>4.2678441999999999</v>
      </c>
      <c r="V215" s="26">
        <v>3.2066147599999995</v>
      </c>
      <c r="W215" s="26">
        <v>3.1285786400000002</v>
      </c>
      <c r="X215" s="26">
        <v>1.4436350399999998</v>
      </c>
      <c r="Y215" s="26">
        <v>0.112097</v>
      </c>
      <c r="Z215" s="26">
        <v>4.4244599999999988E-2</v>
      </c>
      <c r="AA215" s="26">
        <v>5.2235999999999993E-4</v>
      </c>
      <c r="AB215" s="26">
        <v>2.0553200000000002E-3</v>
      </c>
      <c r="AC215" s="26">
        <v>9.2966640000000003E-2</v>
      </c>
      <c r="AD215" s="26">
        <v>0.74962016000000009</v>
      </c>
      <c r="AE215" s="26">
        <v>2.8153272</v>
      </c>
      <c r="AF215" s="26">
        <v>3.4123664800000006</v>
      </c>
      <c r="AG215" s="26">
        <v>140</v>
      </c>
      <c r="AH215" s="26">
        <v>1</v>
      </c>
    </row>
    <row r="216" spans="1:34" x14ac:dyDescent="0.2">
      <c r="A216" t="s">
        <v>14</v>
      </c>
      <c r="B216" t="s">
        <v>73</v>
      </c>
      <c r="C216" t="s">
        <v>374</v>
      </c>
      <c r="D216">
        <v>3</v>
      </c>
      <c r="E216" s="21">
        <v>3</v>
      </c>
      <c r="F216" s="21" t="s">
        <v>104</v>
      </c>
      <c r="G216" s="21" t="s">
        <v>10</v>
      </c>
      <c r="H216" s="21" t="s">
        <v>10</v>
      </c>
      <c r="I216" s="26">
        <v>1.2670193333333333</v>
      </c>
      <c r="J216" s="26">
        <v>2.1002098888888887</v>
      </c>
      <c r="K216" s="26">
        <v>3.088273111111111</v>
      </c>
      <c r="L216" s="26">
        <v>4.3663242222222225</v>
      </c>
      <c r="M216" s="26">
        <v>5.6278042222222222</v>
      </c>
      <c r="N216" s="26">
        <v>6.6579353333333335</v>
      </c>
      <c r="O216" s="26">
        <v>7.0300627777777773</v>
      </c>
      <c r="P216" s="26">
        <v>6.2299256666666674</v>
      </c>
      <c r="Q216" s="26">
        <v>5.1766127777777777</v>
      </c>
      <c r="R216" s="26">
        <v>3.4260644444444441</v>
      </c>
      <c r="S216" s="26">
        <v>1.7500605555555555</v>
      </c>
      <c r="T216" s="26">
        <v>1.1621002222222223</v>
      </c>
      <c r="U216" s="26">
        <v>6.6287862222222218</v>
      </c>
      <c r="V216" s="26">
        <v>4.4073392222222232</v>
      </c>
      <c r="W216" s="26">
        <v>3.7508366666666664</v>
      </c>
      <c r="X216" s="26">
        <v>1.6343496666666668</v>
      </c>
      <c r="Y216" s="26">
        <v>0.27242433333333338</v>
      </c>
      <c r="Z216" s="26">
        <v>6.5940666666666661E-2</v>
      </c>
      <c r="AA216" s="26">
        <v>1.4077777777777775E-4</v>
      </c>
      <c r="AB216" s="26">
        <v>1.4411555555555558E-2</v>
      </c>
      <c r="AC216" s="26">
        <v>0.16284566666666667</v>
      </c>
      <c r="AD216" s="26">
        <v>1.1626483333333333</v>
      </c>
      <c r="AE216" s="26">
        <v>3.7907021111111114</v>
      </c>
      <c r="AF216" s="26">
        <v>4.8643766666666668</v>
      </c>
      <c r="AG216" s="26">
        <v>114</v>
      </c>
      <c r="AH216" s="26">
        <v>1</v>
      </c>
    </row>
    <row r="217" spans="1:34" x14ac:dyDescent="0.2">
      <c r="A217" t="s">
        <v>14</v>
      </c>
      <c r="B217" t="s">
        <v>73</v>
      </c>
      <c r="C217" t="s">
        <v>325</v>
      </c>
      <c r="D217">
        <v>2</v>
      </c>
      <c r="E217" s="21">
        <v>5</v>
      </c>
      <c r="F217" s="21" t="s">
        <v>74</v>
      </c>
      <c r="G217" s="21" t="s">
        <v>10</v>
      </c>
      <c r="H217" s="21" t="s">
        <v>10</v>
      </c>
      <c r="I217" s="26">
        <v>1.1627877500000001</v>
      </c>
      <c r="J217" s="26">
        <v>1.93163825</v>
      </c>
      <c r="K217" s="26">
        <v>2.9348779166666668</v>
      </c>
      <c r="L217" s="26">
        <v>4.3639625000000004</v>
      </c>
      <c r="M217" s="26">
        <v>6.0605308333333339</v>
      </c>
      <c r="N217" s="26">
        <v>7.5692875833333337</v>
      </c>
      <c r="O217" s="26">
        <v>8.5602662499999997</v>
      </c>
      <c r="P217" s="26">
        <v>7.5269623333333335</v>
      </c>
      <c r="Q217" s="26">
        <v>5.6270370000000005</v>
      </c>
      <c r="R217" s="26">
        <v>3.3648197500000001</v>
      </c>
      <c r="S217" s="26">
        <v>1.6483419999999998</v>
      </c>
      <c r="T217" s="26">
        <v>1.0598499166666668</v>
      </c>
      <c r="U217" s="26">
        <v>7.2696344999999996</v>
      </c>
      <c r="V217" s="26">
        <v>5.3085163333333343</v>
      </c>
      <c r="W217" s="26">
        <v>5.1604393333333336</v>
      </c>
      <c r="X217" s="26">
        <v>2.6687344166666667</v>
      </c>
      <c r="Y217" s="26">
        <v>1.0474180000000002</v>
      </c>
      <c r="Z217" s="26">
        <v>0.42065608333333332</v>
      </c>
      <c r="AA217" s="26">
        <v>3.3000250000000002E-2</v>
      </c>
      <c r="AB217" s="26">
        <v>9.4189999999999996E-2</v>
      </c>
      <c r="AC217" s="26">
        <v>0.4057325</v>
      </c>
      <c r="AD217" s="26">
        <v>1.5944353333333332</v>
      </c>
      <c r="AE217" s="26">
        <v>5.1522460833333339</v>
      </c>
      <c r="AF217" s="26">
        <v>5.7668176666666673</v>
      </c>
      <c r="AG217" s="26">
        <v>211</v>
      </c>
      <c r="AH217" s="26">
        <v>4</v>
      </c>
    </row>
    <row r="218" spans="1:34" x14ac:dyDescent="0.2">
      <c r="A218" t="s">
        <v>14</v>
      </c>
      <c r="B218" t="s">
        <v>73</v>
      </c>
      <c r="C218" t="s">
        <v>375</v>
      </c>
      <c r="D218">
        <v>3</v>
      </c>
      <c r="E218" s="21">
        <v>3</v>
      </c>
      <c r="F218" s="21" t="s">
        <v>74</v>
      </c>
      <c r="G218" s="21" t="s">
        <v>10</v>
      </c>
      <c r="H218" s="21" t="s">
        <v>10</v>
      </c>
      <c r="I218" s="26">
        <v>2.6391844431818181</v>
      </c>
      <c r="J218" s="26">
        <v>3.2000858749999996</v>
      </c>
      <c r="K218" s="26">
        <v>3.9386048863636365</v>
      </c>
      <c r="L218" s="26">
        <v>5.0167522386363634</v>
      </c>
      <c r="M218" s="26">
        <v>5.3250230795454536</v>
      </c>
      <c r="N218" s="26">
        <v>5.7107357159090908</v>
      </c>
      <c r="O218" s="26">
        <v>6.5172589318181817</v>
      </c>
      <c r="P218" s="26">
        <v>6.1956528181818182</v>
      </c>
      <c r="Q218" s="26">
        <v>5.1770680340909099</v>
      </c>
      <c r="R218" s="26">
        <v>4.0045435568181809</v>
      </c>
      <c r="S218" s="26">
        <v>2.9642956818181814</v>
      </c>
      <c r="T218" s="26">
        <v>2.4138076136363646</v>
      </c>
      <c r="U218" s="26">
        <v>1.9816589090909089</v>
      </c>
      <c r="V218" s="26">
        <v>1.6312862613636356</v>
      </c>
      <c r="W218" s="26">
        <v>1.5692272727272725</v>
      </c>
      <c r="X218" s="26">
        <v>0.67850662499999992</v>
      </c>
      <c r="Y218" s="26">
        <v>7.0345329545454582E-2</v>
      </c>
      <c r="Z218" s="26">
        <v>7.7938181818181856E-3</v>
      </c>
      <c r="AA218" s="26">
        <v>1.4952159090909094E-3</v>
      </c>
      <c r="AB218" s="26">
        <v>2.8003295454545464E-3</v>
      </c>
      <c r="AC218" s="26">
        <v>5.9149352272727281E-2</v>
      </c>
      <c r="AD218" s="26">
        <v>0.1103679090909091</v>
      </c>
      <c r="AE218" s="26">
        <v>1.0565911136363635</v>
      </c>
      <c r="AF218" s="26">
        <v>1.2273600681818182</v>
      </c>
      <c r="AG218" s="26">
        <v>0</v>
      </c>
      <c r="AH218" s="26">
        <v>1</v>
      </c>
    </row>
    <row r="219" spans="1:34" x14ac:dyDescent="0.2">
      <c r="A219" t="s">
        <v>14</v>
      </c>
      <c r="B219" t="s">
        <v>73</v>
      </c>
      <c r="C219" t="s">
        <v>376</v>
      </c>
      <c r="D219">
        <v>2</v>
      </c>
      <c r="E219" s="21">
        <v>3</v>
      </c>
      <c r="F219" s="21" t="s">
        <v>74</v>
      </c>
      <c r="G219" s="21" t="s">
        <v>10</v>
      </c>
      <c r="H219" s="21" t="s">
        <v>10</v>
      </c>
      <c r="I219" s="26">
        <v>1.1615400370370372</v>
      </c>
      <c r="J219" s="26">
        <v>2.0033597777777779</v>
      </c>
      <c r="K219" s="26">
        <v>3.081795074074074</v>
      </c>
      <c r="L219" s="26">
        <v>4.606484296296296</v>
      </c>
      <c r="M219" s="26">
        <v>6.4718381481481506</v>
      </c>
      <c r="N219" s="26">
        <v>8.088998592592592</v>
      </c>
      <c r="O219" s="26">
        <v>9.0754668148148152</v>
      </c>
      <c r="P219" s="26">
        <v>7.9872478518518539</v>
      </c>
      <c r="Q219" s="26">
        <v>6.0074537407407416</v>
      </c>
      <c r="R219" s="26">
        <v>3.582841814814814</v>
      </c>
      <c r="S219" s="26">
        <v>1.7379267407407408</v>
      </c>
      <c r="T219" s="26">
        <v>1.0734648148148149</v>
      </c>
      <c r="U219" s="26">
        <v>5.738189444444445</v>
      </c>
      <c r="V219" s="26">
        <v>4.2096784814814816</v>
      </c>
      <c r="W219" s="26">
        <v>4.2347085185185174</v>
      </c>
      <c r="X219" s="26">
        <v>2.196145074074074</v>
      </c>
      <c r="Y219" s="26">
        <v>0.74820759259259262</v>
      </c>
      <c r="Z219" s="26">
        <v>0.30431088888888891</v>
      </c>
      <c r="AA219" s="26">
        <v>2.1150444444444444E-2</v>
      </c>
      <c r="AB219" s="26">
        <v>6.568381481481482E-2</v>
      </c>
      <c r="AC219" s="26">
        <v>0.31446329629629632</v>
      </c>
      <c r="AD219" s="26">
        <v>1.3030995185185188</v>
      </c>
      <c r="AE219" s="26">
        <v>4.2574092962962951</v>
      </c>
      <c r="AF219" s="26">
        <v>4.5346132962962962</v>
      </c>
      <c r="AG219" s="26">
        <v>164</v>
      </c>
      <c r="AH219" s="26">
        <v>3</v>
      </c>
    </row>
    <row r="220" spans="1:34" x14ac:dyDescent="0.2">
      <c r="A220" t="s">
        <v>14</v>
      </c>
      <c r="B220" t="s">
        <v>73</v>
      </c>
      <c r="C220" t="s">
        <v>377</v>
      </c>
      <c r="D220">
        <v>2</v>
      </c>
      <c r="E220" s="21">
        <v>5</v>
      </c>
      <c r="F220" s="21" t="s">
        <v>74</v>
      </c>
      <c r="G220" s="21" t="s">
        <v>10</v>
      </c>
      <c r="H220" s="21" t="s">
        <v>10</v>
      </c>
      <c r="I220" s="26">
        <v>1.0416703571428569</v>
      </c>
      <c r="J220" s="26">
        <v>1.7705263571428576</v>
      </c>
      <c r="K220" s="26">
        <v>2.7335987857142854</v>
      </c>
      <c r="L220" s="26">
        <v>4.0509082857142857</v>
      </c>
      <c r="M220" s="26">
        <v>5.600380785714286</v>
      </c>
      <c r="N220" s="26">
        <v>7.032562214285714</v>
      </c>
      <c r="O220" s="26">
        <v>8.0626582857142868</v>
      </c>
      <c r="P220" s="26">
        <v>7.0655657142857136</v>
      </c>
      <c r="Q220" s="26">
        <v>5.129359428571429</v>
      </c>
      <c r="R220" s="26">
        <v>3.0097745714285717</v>
      </c>
      <c r="S220" s="26">
        <v>1.4441872857142857</v>
      </c>
      <c r="T220" s="26">
        <v>0.94283342857142849</v>
      </c>
      <c r="U220" s="26">
        <v>6.0372266428571431</v>
      </c>
      <c r="V220" s="26">
        <v>4.6192092142857133</v>
      </c>
      <c r="W220" s="26">
        <v>4.2270212142857142</v>
      </c>
      <c r="X220" s="26">
        <v>2.0300414285714283</v>
      </c>
      <c r="Y220" s="26">
        <v>1.0552770714285715</v>
      </c>
      <c r="Z220" s="26">
        <v>0.53494257142857138</v>
      </c>
      <c r="AA220" s="26">
        <v>5.7819214285714286E-2</v>
      </c>
      <c r="AB220" s="26">
        <v>0.13494621428571427</v>
      </c>
      <c r="AC220" s="26">
        <v>0.46100171428571429</v>
      </c>
      <c r="AD220" s="26">
        <v>1.4561538571428569</v>
      </c>
      <c r="AE220" s="26">
        <v>4.3252352857142853</v>
      </c>
      <c r="AF220" s="26">
        <v>4.9536763571428564</v>
      </c>
      <c r="AG220" s="26">
        <v>270</v>
      </c>
      <c r="AH220" s="26">
        <v>0</v>
      </c>
    </row>
    <row r="221" spans="1:34" x14ac:dyDescent="0.2">
      <c r="A221" t="s">
        <v>14</v>
      </c>
      <c r="B221" t="s">
        <v>73</v>
      </c>
      <c r="C221" t="s">
        <v>378</v>
      </c>
      <c r="D221">
        <v>2</v>
      </c>
      <c r="E221" s="21">
        <v>3</v>
      </c>
      <c r="F221" s="21" t="s">
        <v>74</v>
      </c>
      <c r="G221" s="21" t="s">
        <v>10</v>
      </c>
      <c r="H221" s="21" t="s">
        <v>10</v>
      </c>
      <c r="I221" s="26">
        <v>2.7325888285714277</v>
      </c>
      <c r="J221" s="26">
        <v>3.4932710142857162</v>
      </c>
      <c r="K221" s="26">
        <v>4.4210407857142862</v>
      </c>
      <c r="L221" s="26">
        <v>5.8247512714285712</v>
      </c>
      <c r="M221" s="26">
        <v>6.7222973285714307</v>
      </c>
      <c r="N221" s="26">
        <v>7.7231125285714253</v>
      </c>
      <c r="O221" s="26">
        <v>8.5297708571428554</v>
      </c>
      <c r="P221" s="26">
        <v>7.8610988000000033</v>
      </c>
      <c r="Q221" s="26">
        <v>6.384216357142857</v>
      </c>
      <c r="R221" s="26">
        <v>4.6979829000000004</v>
      </c>
      <c r="S221" s="26">
        <v>3.2480029142857152</v>
      </c>
      <c r="T221" s="26">
        <v>2.5280035999999995</v>
      </c>
      <c r="U221" s="26">
        <v>1.868196</v>
      </c>
      <c r="V221" s="26">
        <v>1.380221171428571</v>
      </c>
      <c r="W221" s="26">
        <v>1.5670331428571429</v>
      </c>
      <c r="X221" s="26">
        <v>0.75695777142857135</v>
      </c>
      <c r="Y221" s="26">
        <v>0.17345408571428572</v>
      </c>
      <c r="Z221" s="26">
        <v>1.0704814285714284E-2</v>
      </c>
      <c r="AA221" s="26">
        <v>3.3418471428571433E-2</v>
      </c>
      <c r="AB221" s="26">
        <v>8.2524085714285669E-2</v>
      </c>
      <c r="AC221" s="26">
        <v>0.10809355714285714</v>
      </c>
      <c r="AD221" s="26">
        <v>0.18191047142857136</v>
      </c>
      <c r="AE221" s="26">
        <v>0.97187584285714301</v>
      </c>
      <c r="AF221" s="26">
        <v>1.1720679142857142</v>
      </c>
      <c r="AG221" s="26">
        <v>239</v>
      </c>
      <c r="AH221" s="26">
        <v>4</v>
      </c>
    </row>
    <row r="222" spans="1:34" x14ac:dyDescent="0.2">
      <c r="A222" t="s">
        <v>14</v>
      </c>
      <c r="B222" t="s">
        <v>73</v>
      </c>
      <c r="C222" t="s">
        <v>379</v>
      </c>
      <c r="D222">
        <v>3</v>
      </c>
      <c r="E222" s="21">
        <v>3</v>
      </c>
      <c r="F222" s="21" t="s">
        <v>74</v>
      </c>
      <c r="G222" s="21" t="s">
        <v>10</v>
      </c>
      <c r="H222" s="21" t="s">
        <v>10</v>
      </c>
      <c r="I222" s="26">
        <v>1.1368013962264152</v>
      </c>
      <c r="J222" s="26">
        <v>2.1115571132075472</v>
      </c>
      <c r="K222" s="26">
        <v>3.325024660377359</v>
      </c>
      <c r="L222" s="26">
        <v>5.0343699245283018</v>
      </c>
      <c r="M222" s="26">
        <v>7.131131943396225</v>
      </c>
      <c r="N222" s="26">
        <v>8.8264031132075473</v>
      </c>
      <c r="O222" s="26">
        <v>9.6006060188679267</v>
      </c>
      <c r="P222" s="26">
        <v>8.469996264150943</v>
      </c>
      <c r="Q222" s="26">
        <v>6.5463694528301923</v>
      </c>
      <c r="R222" s="26">
        <v>3.9843048490566049</v>
      </c>
      <c r="S222" s="26">
        <v>1.8505544716981137</v>
      </c>
      <c r="T222" s="26">
        <v>1.0553743584905664</v>
      </c>
      <c r="U222" s="26">
        <v>3.532201320754718</v>
      </c>
      <c r="V222" s="26">
        <v>2.2954981698113208</v>
      </c>
      <c r="W222" s="26">
        <v>2.196688150943396</v>
      </c>
      <c r="X222" s="26">
        <v>1.1931278113207548</v>
      </c>
      <c r="Y222" s="26">
        <v>0.2553033207547169</v>
      </c>
      <c r="Z222" s="26">
        <v>5.4303962264150962E-2</v>
      </c>
      <c r="AA222" s="26">
        <v>1.2128301886792453E-4</v>
      </c>
      <c r="AB222" s="26">
        <v>7.5759245283018853E-3</v>
      </c>
      <c r="AC222" s="26">
        <v>0.10113673584905662</v>
      </c>
      <c r="AD222" s="26">
        <v>0.58475554716981104</v>
      </c>
      <c r="AE222" s="26">
        <v>2.2656674150943399</v>
      </c>
      <c r="AF222" s="26">
        <v>2.4666172641509441</v>
      </c>
      <c r="AG222" s="26">
        <v>58</v>
      </c>
      <c r="AH222" s="26">
        <v>1</v>
      </c>
    </row>
    <row r="223" spans="1:34" x14ac:dyDescent="0.2">
      <c r="A223" t="s">
        <v>14</v>
      </c>
      <c r="B223" t="s">
        <v>73</v>
      </c>
      <c r="C223" t="s">
        <v>380</v>
      </c>
      <c r="D223">
        <v>2</v>
      </c>
      <c r="E223" s="21">
        <v>3</v>
      </c>
      <c r="F223" s="21" t="s">
        <v>104</v>
      </c>
      <c r="G223" s="21" t="s">
        <v>10</v>
      </c>
      <c r="H223" s="21" t="s">
        <v>10</v>
      </c>
      <c r="I223" s="26">
        <v>1.4285486666666667</v>
      </c>
      <c r="J223" s="26">
        <v>2.1429519999999997</v>
      </c>
      <c r="K223" s="26">
        <v>3.1137756666666667</v>
      </c>
      <c r="L223" s="26">
        <v>4.4218173333333333</v>
      </c>
      <c r="M223" s="26">
        <v>5.6316206666666666</v>
      </c>
      <c r="N223" s="26">
        <v>6.5949056666666666</v>
      </c>
      <c r="O223" s="26">
        <v>6.895782333333333</v>
      </c>
      <c r="P223" s="26">
        <v>6.2217236666666667</v>
      </c>
      <c r="Q223" s="26">
        <v>5.0767133333333332</v>
      </c>
      <c r="R223" s="26">
        <v>3.4817916666666662</v>
      </c>
      <c r="S223" s="26">
        <v>1.884868</v>
      </c>
      <c r="T223" s="26">
        <v>1.2374286666666665</v>
      </c>
      <c r="U223" s="26">
        <v>3.6333253333333335</v>
      </c>
      <c r="V223" s="26">
        <v>2.6609193333333336</v>
      </c>
      <c r="W223" s="26">
        <v>2.493779</v>
      </c>
      <c r="X223" s="26">
        <v>1.314432</v>
      </c>
      <c r="Y223" s="26">
        <v>0.13516700000000001</v>
      </c>
      <c r="Z223" s="26">
        <v>3.8835666666666664E-2</v>
      </c>
      <c r="AA223" s="26">
        <v>4.8799999999999999E-4</v>
      </c>
      <c r="AB223" s="26">
        <v>1.5370000000000002E-3</v>
      </c>
      <c r="AC223" s="26">
        <v>7.4988666666666662E-2</v>
      </c>
      <c r="AD223" s="26">
        <v>0.64495066666666678</v>
      </c>
      <c r="AE223" s="26">
        <v>2.3541936666666667</v>
      </c>
      <c r="AF223" s="26">
        <v>2.8755100000000002</v>
      </c>
      <c r="AG223" s="26">
        <v>199</v>
      </c>
      <c r="AH223" s="26">
        <v>3</v>
      </c>
    </row>
    <row r="224" spans="1:34" x14ac:dyDescent="0.2">
      <c r="A224" t="s">
        <v>14</v>
      </c>
      <c r="B224" t="s">
        <v>73</v>
      </c>
      <c r="C224" t="s">
        <v>381</v>
      </c>
      <c r="D224">
        <v>2</v>
      </c>
      <c r="E224" s="21">
        <v>3</v>
      </c>
      <c r="F224" s="21" t="s">
        <v>74</v>
      </c>
      <c r="G224" s="21" t="s">
        <v>10</v>
      </c>
      <c r="H224" s="21" t="s">
        <v>10</v>
      </c>
      <c r="I224" s="26">
        <v>2.5080793493975899</v>
      </c>
      <c r="J224" s="26">
        <v>3.3196229277108436</v>
      </c>
      <c r="K224" s="26">
        <v>4.353355265060241</v>
      </c>
      <c r="L224" s="26">
        <v>5.9007065662650611</v>
      </c>
      <c r="M224" s="26">
        <v>7.1170885662650587</v>
      </c>
      <c r="N224" s="26">
        <v>8.4255181084337369</v>
      </c>
      <c r="O224" s="26">
        <v>9.2274647590361418</v>
      </c>
      <c r="P224" s="26">
        <v>8.3765497710843384</v>
      </c>
      <c r="Q224" s="26">
        <v>6.674417373493978</v>
      </c>
      <c r="R224" s="26">
        <v>4.7374714939759039</v>
      </c>
      <c r="S224" s="26">
        <v>3.0945470722891564</v>
      </c>
      <c r="T224" s="26">
        <v>2.308633048192771</v>
      </c>
      <c r="U224" s="26">
        <v>1.7835796024096389</v>
      </c>
      <c r="V224" s="26">
        <v>1.2255399156626507</v>
      </c>
      <c r="W224" s="26">
        <v>1.3973368915662656</v>
      </c>
      <c r="X224" s="26">
        <v>0.74773374698795159</v>
      </c>
      <c r="Y224" s="26">
        <v>0.20447648192771081</v>
      </c>
      <c r="Z224" s="26">
        <v>1.6302156626506022E-2</v>
      </c>
      <c r="AA224" s="26">
        <v>9.4175180722891549E-2</v>
      </c>
      <c r="AB224" s="26">
        <v>0.15650527710843373</v>
      </c>
      <c r="AC224" s="26">
        <v>0.13108240963855422</v>
      </c>
      <c r="AD224" s="26">
        <v>0.20073480722891571</v>
      </c>
      <c r="AE224" s="26">
        <v>1.0053281686746991</v>
      </c>
      <c r="AF224" s="26">
        <v>1.13888365060241</v>
      </c>
      <c r="AG224" s="26">
        <v>103</v>
      </c>
      <c r="AH224" s="26">
        <v>1</v>
      </c>
    </row>
    <row r="225" spans="1:34" x14ac:dyDescent="0.2">
      <c r="A225" t="s">
        <v>14</v>
      </c>
      <c r="B225" t="s">
        <v>73</v>
      </c>
      <c r="C225" t="s">
        <v>382</v>
      </c>
      <c r="D225">
        <v>3</v>
      </c>
      <c r="E225" s="21">
        <v>3</v>
      </c>
      <c r="F225" s="21" t="s">
        <v>74</v>
      </c>
      <c r="G225" s="21" t="s">
        <v>10</v>
      </c>
      <c r="H225" s="21" t="s">
        <v>10</v>
      </c>
      <c r="I225" s="26">
        <v>2.6985805283018878</v>
      </c>
      <c r="J225" s="26">
        <v>3.2689691037735846</v>
      </c>
      <c r="K225" s="26">
        <v>3.9825274150943395</v>
      </c>
      <c r="L225" s="26">
        <v>4.9460788396226407</v>
      </c>
      <c r="M225" s="26">
        <v>5.258620839622643</v>
      </c>
      <c r="N225" s="26">
        <v>5.6409588773584902</v>
      </c>
      <c r="O225" s="26">
        <v>6.2928870283018856</v>
      </c>
      <c r="P225" s="26">
        <v>6.0233352075471656</v>
      </c>
      <c r="Q225" s="26">
        <v>5.08969416037736</v>
      </c>
      <c r="R225" s="26">
        <v>4.0153781132075483</v>
      </c>
      <c r="S225" s="26">
        <v>3.0451771132075476</v>
      </c>
      <c r="T225" s="26">
        <v>2.5069999999999997</v>
      </c>
      <c r="U225" s="26">
        <v>1.7596544622641506</v>
      </c>
      <c r="V225" s="26">
        <v>1.4525633679245289</v>
      </c>
      <c r="W225" s="26">
        <v>1.6923862830188681</v>
      </c>
      <c r="X225" s="26">
        <v>0.70220566981132038</v>
      </c>
      <c r="Y225" s="26">
        <v>0.12309843396226411</v>
      </c>
      <c r="Z225" s="26">
        <v>1.113390566037736E-2</v>
      </c>
      <c r="AA225" s="26">
        <v>9.3198962264151013E-3</v>
      </c>
      <c r="AB225" s="26">
        <v>1.769112264150945E-2</v>
      </c>
      <c r="AC225" s="26">
        <v>5.9376594339622647E-2</v>
      </c>
      <c r="AD225" s="26">
        <v>0.1732513396226415</v>
      </c>
      <c r="AE225" s="26">
        <v>1.0275185754716987</v>
      </c>
      <c r="AF225" s="26">
        <v>1.2838605000000005</v>
      </c>
      <c r="AG225" s="26">
        <v>142</v>
      </c>
      <c r="AH225" s="26">
        <v>2</v>
      </c>
    </row>
    <row r="226" spans="1:34" x14ac:dyDescent="0.2">
      <c r="A226" t="s">
        <v>14</v>
      </c>
      <c r="B226" t="s">
        <v>73</v>
      </c>
      <c r="C226" t="s">
        <v>383</v>
      </c>
      <c r="D226">
        <v>2</v>
      </c>
      <c r="E226" s="21">
        <v>3</v>
      </c>
      <c r="F226" s="21" t="s">
        <v>104</v>
      </c>
      <c r="G226" s="21" t="s">
        <v>10</v>
      </c>
      <c r="H226" s="21" t="s">
        <v>10</v>
      </c>
      <c r="I226" s="26">
        <v>1.5093696153846154</v>
      </c>
      <c r="J226" s="26">
        <v>2.2806179615384612</v>
      </c>
      <c r="K226" s="26">
        <v>3.2359325384615381</v>
      </c>
      <c r="L226" s="26">
        <v>4.2594697307692311</v>
      </c>
      <c r="M226" s="26">
        <v>4.7980175384615373</v>
      </c>
      <c r="N226" s="26">
        <v>5.2301750769230786</v>
      </c>
      <c r="O226" s="26">
        <v>5.1653284999999993</v>
      </c>
      <c r="P226" s="26">
        <v>4.6847640769230754</v>
      </c>
      <c r="Q226" s="26">
        <v>4.3842086923076904</v>
      </c>
      <c r="R226" s="26">
        <v>3.2971981538461543</v>
      </c>
      <c r="S226" s="26">
        <v>2.0025628846153856</v>
      </c>
      <c r="T226" s="26">
        <v>1.4189614230769227</v>
      </c>
      <c r="U226" s="26">
        <v>4.3890314230769238</v>
      </c>
      <c r="V226" s="26">
        <v>2.9439149230769228</v>
      </c>
      <c r="W226" s="26">
        <v>2.8759296538461525</v>
      </c>
      <c r="X226" s="26">
        <v>1.126655692307692</v>
      </c>
      <c r="Y226" s="26">
        <v>0.10880646153846155</v>
      </c>
      <c r="Z226" s="26">
        <v>3.9079153846153854E-2</v>
      </c>
      <c r="AA226" s="26">
        <v>2.8176923076923073E-4</v>
      </c>
      <c r="AB226" s="26">
        <v>5.6906923076923081E-3</v>
      </c>
      <c r="AC226" s="26">
        <v>8.4044961538461582E-2</v>
      </c>
      <c r="AD226" s="26">
        <v>0.78914692307692325</v>
      </c>
      <c r="AE226" s="26">
        <v>2.834992038461539</v>
      </c>
      <c r="AF226" s="26">
        <v>3.1853997307692308</v>
      </c>
      <c r="AG226" s="26">
        <v>0</v>
      </c>
      <c r="AH226" s="26">
        <v>1</v>
      </c>
    </row>
    <row r="227" spans="1:34" x14ac:dyDescent="0.2">
      <c r="A227" t="s">
        <v>14</v>
      </c>
      <c r="B227" t="s">
        <v>73</v>
      </c>
      <c r="C227" t="s">
        <v>384</v>
      </c>
      <c r="D227">
        <v>3</v>
      </c>
      <c r="E227" s="21">
        <v>3</v>
      </c>
      <c r="F227" s="21" t="s">
        <v>74</v>
      </c>
      <c r="G227" s="21" t="s">
        <v>10</v>
      </c>
      <c r="H227" s="21" t="s">
        <v>10</v>
      </c>
      <c r="I227" s="26">
        <v>1.1866722999999999</v>
      </c>
      <c r="J227" s="26">
        <v>2.1171737333333334</v>
      </c>
      <c r="K227" s="26">
        <v>3.4177757666666668</v>
      </c>
      <c r="L227" s="26">
        <v>5.2030464333333333</v>
      </c>
      <c r="M227" s="26">
        <v>7.2609387666666665</v>
      </c>
      <c r="N227" s="26">
        <v>8.8202114666666667</v>
      </c>
      <c r="O227" s="26">
        <v>9.4544883333333338</v>
      </c>
      <c r="P227" s="26">
        <v>8.3808490666666664</v>
      </c>
      <c r="Q227" s="26">
        <v>6.553860900000001</v>
      </c>
      <c r="R227" s="26">
        <v>4.0833053666666661</v>
      </c>
      <c r="S227" s="26">
        <v>1.8802078333333336</v>
      </c>
      <c r="T227" s="26">
        <v>1.0894554333333335</v>
      </c>
      <c r="U227" s="26">
        <v>2.6058297666666674</v>
      </c>
      <c r="V227" s="26">
        <v>1.8045664666666665</v>
      </c>
      <c r="W227" s="26">
        <v>1.8573768666666668</v>
      </c>
      <c r="X227" s="26">
        <v>1.0014532333333332</v>
      </c>
      <c r="Y227" s="26">
        <v>0.19149033333333332</v>
      </c>
      <c r="Z227" s="26">
        <v>3.5728999999999997E-2</v>
      </c>
      <c r="AA227" s="26">
        <v>2.9663333333333346E-4</v>
      </c>
      <c r="AB227" s="26">
        <v>2.9821666666666668E-3</v>
      </c>
      <c r="AC227" s="26">
        <v>9.0843933333333363E-2</v>
      </c>
      <c r="AD227" s="26">
        <v>0.51304073333333333</v>
      </c>
      <c r="AE227" s="26">
        <v>1.6748393666666666</v>
      </c>
      <c r="AF227" s="26">
        <v>1.9864127666666667</v>
      </c>
      <c r="AG227" s="26">
        <v>114</v>
      </c>
      <c r="AH227" s="26">
        <v>1</v>
      </c>
    </row>
    <row r="228" spans="1:34" x14ac:dyDescent="0.2">
      <c r="A228" t="s">
        <v>14</v>
      </c>
      <c r="B228" t="s">
        <v>73</v>
      </c>
      <c r="C228" t="s">
        <v>385</v>
      </c>
      <c r="D228">
        <v>2</v>
      </c>
      <c r="E228" s="21">
        <v>3</v>
      </c>
      <c r="F228" s="21" t="s">
        <v>104</v>
      </c>
      <c r="G228" s="21" t="s">
        <v>10</v>
      </c>
      <c r="H228" s="21" t="s">
        <v>10</v>
      </c>
      <c r="I228" s="26">
        <v>1.873219</v>
      </c>
      <c r="J228" s="26">
        <v>2.3811484999999997</v>
      </c>
      <c r="K228" s="26">
        <v>3.1481092999999998</v>
      </c>
      <c r="L228" s="26">
        <v>4.2299807500000002</v>
      </c>
      <c r="M228" s="26">
        <v>4.9812038000000003</v>
      </c>
      <c r="N228" s="26">
        <v>5.6575985000000015</v>
      </c>
      <c r="O228" s="26">
        <v>5.8588340999999993</v>
      </c>
      <c r="P228" s="26">
        <v>5.3666771499999992</v>
      </c>
      <c r="Q228" s="26">
        <v>4.4358792999999999</v>
      </c>
      <c r="R228" s="26">
        <v>3.3468816500000003</v>
      </c>
      <c r="S228" s="26">
        <v>2.1744804500000003</v>
      </c>
      <c r="T228" s="26">
        <v>1.5869683499999998</v>
      </c>
      <c r="U228" s="26">
        <v>2.9998667499999994</v>
      </c>
      <c r="V228" s="26">
        <v>2.6175178000000003</v>
      </c>
      <c r="W228" s="26">
        <v>2.3340026999999997</v>
      </c>
      <c r="X228" s="26">
        <v>0.99528125000000001</v>
      </c>
      <c r="Y228" s="26">
        <v>7.7091400000000004E-2</v>
      </c>
      <c r="Z228" s="26">
        <v>1.02107E-2</v>
      </c>
      <c r="AA228" s="26">
        <v>6.952499999999998E-4</v>
      </c>
      <c r="AB228" s="26">
        <v>5.2650000000000006E-5</v>
      </c>
      <c r="AC228" s="26">
        <v>4.7690100000000013E-2</v>
      </c>
      <c r="AD228" s="26">
        <v>0.49672179999999988</v>
      </c>
      <c r="AE228" s="26">
        <v>1.7054459499999997</v>
      </c>
      <c r="AF228" s="26">
        <v>2.4065687000000002</v>
      </c>
      <c r="AG228" s="26">
        <v>69</v>
      </c>
      <c r="AH228" s="26">
        <v>1</v>
      </c>
    </row>
    <row r="229" spans="1:34" x14ac:dyDescent="0.2">
      <c r="A229" t="s">
        <v>14</v>
      </c>
      <c r="B229" t="s">
        <v>73</v>
      </c>
      <c r="C229" t="s">
        <v>386</v>
      </c>
      <c r="D229">
        <v>2</v>
      </c>
      <c r="E229" s="21">
        <v>3</v>
      </c>
      <c r="F229" s="21" t="s">
        <v>104</v>
      </c>
      <c r="G229" s="21" t="s">
        <v>10</v>
      </c>
      <c r="H229" s="21" t="s">
        <v>10</v>
      </c>
      <c r="I229" s="26">
        <v>1.511074285714286</v>
      </c>
      <c r="J229" s="26">
        <v>2.2603309285714284</v>
      </c>
      <c r="K229" s="26">
        <v>3.1854124999999991</v>
      </c>
      <c r="L229" s="26">
        <v>4.217400071428572</v>
      </c>
      <c r="M229" s="26">
        <v>4.9094002499999991</v>
      </c>
      <c r="N229" s="26">
        <v>5.4386258928571438</v>
      </c>
      <c r="O229" s="26">
        <v>5.4173431071428579</v>
      </c>
      <c r="P229" s="26">
        <v>4.9217480714285697</v>
      </c>
      <c r="Q229" s="26">
        <v>4.4758236071428579</v>
      </c>
      <c r="R229" s="26">
        <v>3.2634593571428567</v>
      </c>
      <c r="S229" s="26">
        <v>1.9659138571428569</v>
      </c>
      <c r="T229" s="26">
        <v>1.3961063214285718</v>
      </c>
      <c r="U229" s="26">
        <v>4.352977892857143</v>
      </c>
      <c r="V229" s="26">
        <v>2.9844721428571437</v>
      </c>
      <c r="W229" s="26">
        <v>2.9924428571428576</v>
      </c>
      <c r="X229" s="26">
        <v>1.1730241428571431</v>
      </c>
      <c r="Y229" s="26">
        <v>0.12555217857142856</v>
      </c>
      <c r="Z229" s="26">
        <v>3.9372857142857147E-2</v>
      </c>
      <c r="AA229" s="26">
        <v>3.821428571428571E-4</v>
      </c>
      <c r="AB229" s="26">
        <v>4.7910714285714275E-3</v>
      </c>
      <c r="AC229" s="26">
        <v>7.6440678571428569E-2</v>
      </c>
      <c r="AD229" s="26">
        <v>0.73457807142857146</v>
      </c>
      <c r="AE229" s="26">
        <v>2.7627631071428569</v>
      </c>
      <c r="AF229" s="26">
        <v>3.0509339999999994</v>
      </c>
      <c r="AG229" s="26">
        <v>151</v>
      </c>
      <c r="AH229" s="26">
        <v>2</v>
      </c>
    </row>
    <row r="230" spans="1:34" x14ac:dyDescent="0.2">
      <c r="A230" t="s">
        <v>14</v>
      </c>
      <c r="B230" t="s">
        <v>73</v>
      </c>
      <c r="C230" t="s">
        <v>387</v>
      </c>
      <c r="D230">
        <v>1</v>
      </c>
      <c r="E230" s="21">
        <v>3</v>
      </c>
      <c r="F230" s="21" t="s">
        <v>104</v>
      </c>
      <c r="G230" s="21" t="s">
        <v>10</v>
      </c>
      <c r="H230" s="21" t="s">
        <v>10</v>
      </c>
      <c r="I230" s="26">
        <v>2.0776866086956525</v>
      </c>
      <c r="J230" s="26">
        <v>2.5801625652173916</v>
      </c>
      <c r="K230" s="26">
        <v>3.2257679999999995</v>
      </c>
      <c r="L230" s="26">
        <v>4.1480745652173923</v>
      </c>
      <c r="M230" s="26">
        <v>4.5664439130434777</v>
      </c>
      <c r="N230" s="26">
        <v>4.9439652608695637</v>
      </c>
      <c r="O230" s="26">
        <v>5.2261509565217406</v>
      </c>
      <c r="P230" s="26">
        <v>4.8900435217391305</v>
      </c>
      <c r="Q230" s="26">
        <v>4.1405780000000005</v>
      </c>
      <c r="R230" s="26">
        <v>3.2484179130434789</v>
      </c>
      <c r="S230" s="26">
        <v>2.325900608695652</v>
      </c>
      <c r="T230" s="26">
        <v>1.801691304347826</v>
      </c>
      <c r="U230" s="26">
        <v>2.6508162608695653</v>
      </c>
      <c r="V230" s="26">
        <v>2.3753155652173912</v>
      </c>
      <c r="W230" s="26">
        <v>2.1704872173913046</v>
      </c>
      <c r="X230" s="26">
        <v>0.89293473913043475</v>
      </c>
      <c r="Y230" s="26">
        <v>4.8398130434782617E-2</v>
      </c>
      <c r="Z230" s="26">
        <v>8.2985217391304336E-3</v>
      </c>
      <c r="AA230" s="26">
        <v>8.8426086956521735E-4</v>
      </c>
      <c r="AB230" s="26">
        <v>5.5830434782608708E-4</v>
      </c>
      <c r="AC230" s="26">
        <v>2.9523347826086958E-2</v>
      </c>
      <c r="AD230" s="26">
        <v>0.30187565217391304</v>
      </c>
      <c r="AE230" s="26">
        <v>1.4084802608695655</v>
      </c>
      <c r="AF230" s="26">
        <v>1.9698203478260865</v>
      </c>
      <c r="AG230" s="26">
        <v>63</v>
      </c>
      <c r="AH230" s="26">
        <v>1</v>
      </c>
    </row>
    <row r="231" spans="1:34" x14ac:dyDescent="0.2">
      <c r="A231" t="s">
        <v>14</v>
      </c>
      <c r="B231" t="s">
        <v>73</v>
      </c>
      <c r="C231" t="s">
        <v>388</v>
      </c>
      <c r="D231">
        <v>2</v>
      </c>
      <c r="E231" s="21">
        <v>3</v>
      </c>
      <c r="F231" s="21" t="s">
        <v>104</v>
      </c>
      <c r="G231" s="21" t="s">
        <v>10</v>
      </c>
      <c r="H231" s="21" t="s">
        <v>10</v>
      </c>
      <c r="I231" s="26">
        <v>1.4530712131147536</v>
      </c>
      <c r="J231" s="26">
        <v>2.2160278360655745</v>
      </c>
      <c r="K231" s="26">
        <v>3.228079131147541</v>
      </c>
      <c r="L231" s="26">
        <v>4.4482416557377018</v>
      </c>
      <c r="M231" s="26">
        <v>5.5334803606557399</v>
      </c>
      <c r="N231" s="26">
        <v>6.3249436721311492</v>
      </c>
      <c r="O231" s="26">
        <v>6.4973692786885247</v>
      </c>
      <c r="P231" s="26">
        <v>5.8980875901639367</v>
      </c>
      <c r="Q231" s="26">
        <v>5.0357457868852471</v>
      </c>
      <c r="R231" s="26">
        <v>3.4898551639344273</v>
      </c>
      <c r="S231" s="26">
        <v>1.9424546393442623</v>
      </c>
      <c r="T231" s="26">
        <v>1.3149698032786885</v>
      </c>
      <c r="U231" s="26">
        <v>3.7310390655737713</v>
      </c>
      <c r="V231" s="26">
        <v>2.5811402622950821</v>
      </c>
      <c r="W231" s="26">
        <v>2.5394172459016398</v>
      </c>
      <c r="X231" s="26">
        <v>1.1096083606557376</v>
      </c>
      <c r="Y231" s="26">
        <v>0.14184977049180322</v>
      </c>
      <c r="Z231" s="26">
        <v>3.3842147540983608E-2</v>
      </c>
      <c r="AA231" s="26">
        <v>3.9877049180327861E-4</v>
      </c>
      <c r="AB231" s="26">
        <v>3.6756721311475404E-3</v>
      </c>
      <c r="AC231" s="26">
        <v>7.3970311475409833E-2</v>
      </c>
      <c r="AD231" s="26">
        <v>0.58255377049180346</v>
      </c>
      <c r="AE231" s="26">
        <v>2.2660197049180328</v>
      </c>
      <c r="AF231" s="26">
        <v>2.5623109672131146</v>
      </c>
      <c r="AG231" s="26">
        <v>108</v>
      </c>
      <c r="AH231" s="26">
        <v>1</v>
      </c>
    </row>
    <row r="232" spans="1:34" x14ac:dyDescent="0.2">
      <c r="A232" t="s">
        <v>14</v>
      </c>
      <c r="B232" t="s">
        <v>73</v>
      </c>
      <c r="C232" t="s">
        <v>287</v>
      </c>
      <c r="D232">
        <v>2</v>
      </c>
      <c r="E232" s="21">
        <v>3</v>
      </c>
      <c r="F232" s="21" t="s">
        <v>104</v>
      </c>
      <c r="G232" s="21" t="s">
        <v>10</v>
      </c>
      <c r="H232" s="21" t="s">
        <v>10</v>
      </c>
      <c r="I232" s="26">
        <v>1.5179814666666671</v>
      </c>
      <c r="J232" s="26">
        <v>2.2002248666666668</v>
      </c>
      <c r="K232" s="26">
        <v>3.1317094666666665</v>
      </c>
      <c r="L232" s="26">
        <v>4.2143813333333338</v>
      </c>
      <c r="M232" s="26">
        <v>5.1052940000000007</v>
      </c>
      <c r="N232" s="26">
        <v>5.7154803333333337</v>
      </c>
      <c r="O232" s="26">
        <v>5.8073292000000007</v>
      </c>
      <c r="P232" s="26">
        <v>5.3119832666666671</v>
      </c>
      <c r="Q232" s="26">
        <v>4.6050156000000007</v>
      </c>
      <c r="R232" s="26">
        <v>3.3215893333333337</v>
      </c>
      <c r="S232" s="26">
        <v>1.9264170666666662</v>
      </c>
      <c r="T232" s="26">
        <v>1.3576043333333334</v>
      </c>
      <c r="U232" s="26">
        <v>5.0233004666666661</v>
      </c>
      <c r="V232" s="26">
        <v>3.682715466666667</v>
      </c>
      <c r="W232" s="26">
        <v>3.5754078666666671</v>
      </c>
      <c r="X232" s="26">
        <v>1.5161448000000002</v>
      </c>
      <c r="Y232" s="26">
        <v>0.16193399999999999</v>
      </c>
      <c r="Z232" s="26">
        <v>5.2990266666666667E-2</v>
      </c>
      <c r="AA232" s="26">
        <v>5.7919999999999998E-4</v>
      </c>
      <c r="AB232" s="26">
        <v>4.4410666666666659E-3</v>
      </c>
      <c r="AC232" s="26">
        <v>0.10216180000000001</v>
      </c>
      <c r="AD232" s="26">
        <v>0.80096613333333333</v>
      </c>
      <c r="AE232" s="26">
        <v>3.2159310666666667</v>
      </c>
      <c r="AF232" s="26">
        <v>3.544663133333334</v>
      </c>
      <c r="AG232" s="26">
        <v>67</v>
      </c>
      <c r="AH232" s="26">
        <v>1</v>
      </c>
    </row>
    <row r="233" spans="1:34" x14ac:dyDescent="0.2">
      <c r="A233" t="s">
        <v>14</v>
      </c>
      <c r="B233" t="s">
        <v>73</v>
      </c>
      <c r="C233" t="s">
        <v>389</v>
      </c>
      <c r="D233">
        <v>3</v>
      </c>
      <c r="E233" s="21">
        <v>3</v>
      </c>
      <c r="F233" s="21" t="s">
        <v>74</v>
      </c>
      <c r="G233" s="21" t="s">
        <v>10</v>
      </c>
      <c r="H233" s="21" t="s">
        <v>10</v>
      </c>
      <c r="I233" s="26">
        <v>0.98950666666666687</v>
      </c>
      <c r="J233" s="26">
        <v>1.7753103333333335</v>
      </c>
      <c r="K233" s="26">
        <v>2.8054321249999998</v>
      </c>
      <c r="L233" s="26">
        <v>4.262928500000001</v>
      </c>
      <c r="M233" s="26">
        <v>6.0242762916666655</v>
      </c>
      <c r="N233" s="26">
        <v>7.672625083333334</v>
      </c>
      <c r="O233" s="26">
        <v>8.9081522499999988</v>
      </c>
      <c r="P233" s="26">
        <v>7.7124247083333337</v>
      </c>
      <c r="Q233" s="26">
        <v>5.5844309583333347</v>
      </c>
      <c r="R233" s="26">
        <v>3.0809851249999998</v>
      </c>
      <c r="S233" s="26">
        <v>1.3541547083333336</v>
      </c>
      <c r="T233" s="26">
        <v>0.86029458333333331</v>
      </c>
      <c r="U233" s="26">
        <v>6.4587248749999988</v>
      </c>
      <c r="V233" s="26">
        <v>4.9572953333333336</v>
      </c>
      <c r="W233" s="26">
        <v>4.4119760416666667</v>
      </c>
      <c r="X233" s="26">
        <v>2.0702599166666666</v>
      </c>
      <c r="Y233" s="26">
        <v>0.99917591666666639</v>
      </c>
      <c r="Z233" s="26">
        <v>0.53306691666666672</v>
      </c>
      <c r="AA233" s="26">
        <v>3.2225625000000001E-2</v>
      </c>
      <c r="AB233" s="26">
        <v>0.10704575000000004</v>
      </c>
      <c r="AC233" s="26">
        <v>0.47687637500000007</v>
      </c>
      <c r="AD233" s="26">
        <v>1.7163303333333333</v>
      </c>
      <c r="AE233" s="26">
        <v>4.7013556249999988</v>
      </c>
      <c r="AF233" s="26">
        <v>5.5107703749999999</v>
      </c>
      <c r="AG233" s="26">
        <v>141</v>
      </c>
      <c r="AH233" s="26">
        <v>2</v>
      </c>
    </row>
    <row r="234" spans="1:34" x14ac:dyDescent="0.2">
      <c r="A234" t="s">
        <v>14</v>
      </c>
      <c r="B234" t="s">
        <v>73</v>
      </c>
      <c r="C234" t="s">
        <v>390</v>
      </c>
      <c r="D234">
        <v>2</v>
      </c>
      <c r="E234" s="21">
        <v>5</v>
      </c>
      <c r="F234" s="21" t="s">
        <v>74</v>
      </c>
      <c r="G234" s="21" t="s">
        <v>10</v>
      </c>
      <c r="H234" s="21" t="s">
        <v>10</v>
      </c>
      <c r="I234" s="26">
        <v>1.1116034285714285</v>
      </c>
      <c r="J234" s="26">
        <v>1.8111300000000001</v>
      </c>
      <c r="K234" s="26">
        <v>2.7374007142857146</v>
      </c>
      <c r="L234" s="26">
        <v>4.0234539999999992</v>
      </c>
      <c r="M234" s="26">
        <v>5.5465074285714291</v>
      </c>
      <c r="N234" s="26">
        <v>6.9398531428571433</v>
      </c>
      <c r="O234" s="26">
        <v>7.9067488571428566</v>
      </c>
      <c r="P234" s="26">
        <v>6.9320955714285715</v>
      </c>
      <c r="Q234" s="26">
        <v>5.0990434285714281</v>
      </c>
      <c r="R234" s="26">
        <v>3.0442878571428573</v>
      </c>
      <c r="S234" s="26">
        <v>1.5199820000000004</v>
      </c>
      <c r="T234" s="26">
        <v>1.0050798571428572</v>
      </c>
      <c r="U234" s="26">
        <v>7.1631274285714284</v>
      </c>
      <c r="V234" s="26">
        <v>5.3213210000000002</v>
      </c>
      <c r="W234" s="26">
        <v>5.1487685714285707</v>
      </c>
      <c r="X234" s="26">
        <v>2.6412802857142856</v>
      </c>
      <c r="Y234" s="26">
        <v>1.3032515714285713</v>
      </c>
      <c r="Z234" s="26">
        <v>0.54015328571428567</v>
      </c>
      <c r="AA234" s="26">
        <v>5.4199714285714289E-2</v>
      </c>
      <c r="AB234" s="26">
        <v>0.138323</v>
      </c>
      <c r="AC234" s="26">
        <v>0.48845742857142854</v>
      </c>
      <c r="AD234" s="26">
        <v>1.770825857142857</v>
      </c>
      <c r="AE234" s="26">
        <v>5.2798080000000009</v>
      </c>
      <c r="AF234" s="26">
        <v>5.8534062857142857</v>
      </c>
      <c r="AG234" s="26">
        <v>218</v>
      </c>
      <c r="AH234" s="26">
        <v>4</v>
      </c>
    </row>
    <row r="235" spans="1:34" x14ac:dyDescent="0.2">
      <c r="A235" t="s">
        <v>14</v>
      </c>
      <c r="B235" t="s">
        <v>73</v>
      </c>
      <c r="C235" t="s">
        <v>391</v>
      </c>
      <c r="D235">
        <v>3</v>
      </c>
      <c r="E235" s="21">
        <v>5</v>
      </c>
      <c r="F235" s="21" t="s">
        <v>74</v>
      </c>
      <c r="G235" s="21" t="s">
        <v>10</v>
      </c>
      <c r="H235" s="21" t="s">
        <v>10</v>
      </c>
      <c r="I235" s="26">
        <v>0.79061233333333325</v>
      </c>
      <c r="J235" s="26">
        <v>1.4091728095238094</v>
      </c>
      <c r="K235" s="26">
        <v>2.3024903333333331</v>
      </c>
      <c r="L235" s="26">
        <v>3.461660190476191</v>
      </c>
      <c r="M235" s="26">
        <v>4.8223771428571425</v>
      </c>
      <c r="N235" s="26">
        <v>6.1426547619047627</v>
      </c>
      <c r="O235" s="26">
        <v>7.2747219523809532</v>
      </c>
      <c r="P235" s="26">
        <v>6.3531678571428571</v>
      </c>
      <c r="Q235" s="26">
        <v>4.4355241904761904</v>
      </c>
      <c r="R235" s="26">
        <v>2.3482013333333334</v>
      </c>
      <c r="S235" s="26">
        <v>0.99999838095238081</v>
      </c>
      <c r="T235" s="26">
        <v>0.67281871428571438</v>
      </c>
      <c r="U235" s="26">
        <v>5.4477266666666662</v>
      </c>
      <c r="V235" s="26">
        <v>4.0953468095238099</v>
      </c>
      <c r="W235" s="26">
        <v>3.7027264285714279</v>
      </c>
      <c r="X235" s="26">
        <v>1.8977036190476195</v>
      </c>
      <c r="Y235" s="26">
        <v>1.0676036190476192</v>
      </c>
      <c r="Z235" s="26">
        <v>0.70666657142857137</v>
      </c>
      <c r="AA235" s="26">
        <v>0.12435142857142857</v>
      </c>
      <c r="AB235" s="26">
        <v>0.22831314285714283</v>
      </c>
      <c r="AC235" s="26">
        <v>0.54449090476190476</v>
      </c>
      <c r="AD235" s="26">
        <v>1.8572380476190475</v>
      </c>
      <c r="AE235" s="26">
        <v>4.5271586666666668</v>
      </c>
      <c r="AF235" s="26">
        <v>5.2830669523809517</v>
      </c>
      <c r="AG235" s="26">
        <v>243</v>
      </c>
      <c r="AH235" s="26">
        <v>4</v>
      </c>
    </row>
    <row r="236" spans="1:34" x14ac:dyDescent="0.2">
      <c r="A236" t="s">
        <v>14</v>
      </c>
      <c r="B236" t="s">
        <v>73</v>
      </c>
      <c r="C236" t="s">
        <v>392</v>
      </c>
      <c r="D236">
        <v>3</v>
      </c>
      <c r="E236" s="21">
        <v>3</v>
      </c>
      <c r="F236" s="21" t="s">
        <v>74</v>
      </c>
      <c r="G236" s="21" t="s">
        <v>10</v>
      </c>
      <c r="H236" s="21" t="s">
        <v>10</v>
      </c>
      <c r="I236" s="26">
        <v>1.2727727142857144</v>
      </c>
      <c r="J236" s="26">
        <v>2.1510838571428565</v>
      </c>
      <c r="K236" s="26">
        <v>3.2828480714285715</v>
      </c>
      <c r="L236" s="26">
        <v>4.7027197857142857</v>
      </c>
      <c r="M236" s="26">
        <v>6.1525526428571435</v>
      </c>
      <c r="N236" s="26">
        <v>7.3051797857142855</v>
      </c>
      <c r="O236" s="26">
        <v>7.6685117142857147</v>
      </c>
      <c r="P236" s="26">
        <v>6.8125945714285718</v>
      </c>
      <c r="Q236" s="26">
        <v>5.6240372142857149</v>
      </c>
      <c r="R236" s="26">
        <v>3.6968650000000012</v>
      </c>
      <c r="S236" s="26">
        <v>1.8809690714285714</v>
      </c>
      <c r="T236" s="26">
        <v>1.1809019285714286</v>
      </c>
      <c r="U236" s="26">
        <v>4.506586071428571</v>
      </c>
      <c r="V236" s="26">
        <v>2.8669787857142857</v>
      </c>
      <c r="W236" s="26">
        <v>2.4766327857142856</v>
      </c>
      <c r="X236" s="26">
        <v>1.1249431428571428</v>
      </c>
      <c r="Y236" s="26">
        <v>0.20376549999999999</v>
      </c>
      <c r="Z236" s="26">
        <v>3.6525571428571428E-2</v>
      </c>
      <c r="AA236" s="26">
        <v>1.2335714285714285E-4</v>
      </c>
      <c r="AB236" s="26">
        <v>6.5639285714285704E-3</v>
      </c>
      <c r="AC236" s="26">
        <v>9.7783357142857144E-2</v>
      </c>
      <c r="AD236" s="26">
        <v>0.68541914285714289</v>
      </c>
      <c r="AE236" s="26">
        <v>2.5327639285714283</v>
      </c>
      <c r="AF236" s="26">
        <v>3.1758844285714281</v>
      </c>
      <c r="AG236" s="26">
        <v>75</v>
      </c>
      <c r="AH236" s="26">
        <v>1</v>
      </c>
    </row>
    <row r="237" spans="1:34" x14ac:dyDescent="0.2">
      <c r="A237" t="s">
        <v>14</v>
      </c>
      <c r="B237" t="s">
        <v>73</v>
      </c>
      <c r="C237" t="s">
        <v>393</v>
      </c>
      <c r="D237">
        <v>3</v>
      </c>
      <c r="E237" s="21">
        <v>3</v>
      </c>
      <c r="F237" s="21" t="s">
        <v>104</v>
      </c>
      <c r="G237" s="21" t="s">
        <v>10</v>
      </c>
      <c r="H237" s="21" t="s">
        <v>10</v>
      </c>
      <c r="I237" s="26">
        <v>1.3235648787878791</v>
      </c>
      <c r="J237" s="26">
        <v>2.1183930909090911</v>
      </c>
      <c r="K237" s="26">
        <v>3.0409207272727272</v>
      </c>
      <c r="L237" s="26">
        <v>4.2050036969696976</v>
      </c>
      <c r="M237" s="26">
        <v>5.2208296969696955</v>
      </c>
      <c r="N237" s="26">
        <v>6.0512163030303014</v>
      </c>
      <c r="O237" s="26">
        <v>6.331941999999998</v>
      </c>
      <c r="P237" s="26">
        <v>5.6280031212121209</v>
      </c>
      <c r="Q237" s="26">
        <v>4.834597545454546</v>
      </c>
      <c r="R237" s="26">
        <v>3.2614126363636373</v>
      </c>
      <c r="S237" s="26">
        <v>1.7631983939393936</v>
      </c>
      <c r="T237" s="26">
        <v>1.2070872121212124</v>
      </c>
      <c r="U237" s="26">
        <v>7.5121092727272725</v>
      </c>
      <c r="V237" s="26">
        <v>5.0215041515151491</v>
      </c>
      <c r="W237" s="26">
        <v>4.3688772121212116</v>
      </c>
      <c r="X237" s="26">
        <v>1.8196046666666668</v>
      </c>
      <c r="Y237" s="26">
        <v>0.23775848484848486</v>
      </c>
      <c r="Z237" s="26">
        <v>6.7027363636363635E-2</v>
      </c>
      <c r="AA237" s="26">
        <v>2.2969696969696969E-4</v>
      </c>
      <c r="AB237" s="26">
        <v>1.4373575757575759E-2</v>
      </c>
      <c r="AC237" s="26">
        <v>0.17058699999999999</v>
      </c>
      <c r="AD237" s="26">
        <v>1.5050811212121211</v>
      </c>
      <c r="AE237" s="26">
        <v>4.6633194545454542</v>
      </c>
      <c r="AF237" s="26">
        <v>5.6740854545454535</v>
      </c>
      <c r="AG237" s="26">
        <v>174</v>
      </c>
      <c r="AH237" s="26">
        <v>2</v>
      </c>
    </row>
    <row r="238" spans="1:34" x14ac:dyDescent="0.2">
      <c r="A238" t="s">
        <v>14</v>
      </c>
      <c r="B238" t="s">
        <v>73</v>
      </c>
      <c r="C238" t="s">
        <v>394</v>
      </c>
      <c r="D238">
        <v>3</v>
      </c>
      <c r="E238" s="21">
        <v>3</v>
      </c>
      <c r="F238" s="21" t="s">
        <v>74</v>
      </c>
      <c r="G238" s="21" t="s">
        <v>10</v>
      </c>
      <c r="H238" s="21" t="s">
        <v>10</v>
      </c>
      <c r="I238" s="26">
        <v>1.228461238095238</v>
      </c>
      <c r="J238" s="26">
        <v>2.1493254761904756</v>
      </c>
      <c r="K238" s="26">
        <v>3.4633825238095235</v>
      </c>
      <c r="L238" s="26">
        <v>5.2882118571428576</v>
      </c>
      <c r="M238" s="26">
        <v>7.3891049047619042</v>
      </c>
      <c r="N238" s="26">
        <v>9.0049555714285727</v>
      </c>
      <c r="O238" s="26">
        <v>9.6874500952380966</v>
      </c>
      <c r="P238" s="26">
        <v>8.5648548571428567</v>
      </c>
      <c r="Q238" s="26">
        <v>6.6164040476190467</v>
      </c>
      <c r="R238" s="26">
        <v>4.1174198095238106</v>
      </c>
      <c r="S238" s="26">
        <v>1.9228323809523811</v>
      </c>
      <c r="T238" s="26">
        <v>1.1031239523809526</v>
      </c>
      <c r="U238" s="26">
        <v>2.3305788095238098</v>
      </c>
      <c r="V238" s="26">
        <v>1.6686045238095235</v>
      </c>
      <c r="W238" s="26">
        <v>1.7106250476190479</v>
      </c>
      <c r="X238" s="26">
        <v>1.0543696190476191</v>
      </c>
      <c r="Y238" s="26">
        <v>0.15110947619047618</v>
      </c>
      <c r="Z238" s="26">
        <v>2.6444380952380948E-2</v>
      </c>
      <c r="AA238" s="26">
        <v>2.3857142857142865E-4</v>
      </c>
      <c r="AB238" s="26">
        <v>2.5875714285714287E-3</v>
      </c>
      <c r="AC238" s="26">
        <v>6.9739761904761888E-2</v>
      </c>
      <c r="AD238" s="26">
        <v>0.48837128571428567</v>
      </c>
      <c r="AE238" s="26">
        <v>1.6399813333333331</v>
      </c>
      <c r="AF238" s="26">
        <v>1.6889325238095236</v>
      </c>
      <c r="AG238" s="26">
        <v>72</v>
      </c>
      <c r="AH238" s="26">
        <v>1</v>
      </c>
    </row>
    <row r="239" spans="1:34" x14ac:dyDescent="0.2">
      <c r="A239" t="s">
        <v>14</v>
      </c>
      <c r="B239" t="s">
        <v>73</v>
      </c>
      <c r="C239" t="s">
        <v>395</v>
      </c>
      <c r="D239">
        <v>3</v>
      </c>
      <c r="E239" s="21">
        <v>3</v>
      </c>
      <c r="F239" s="21" t="s">
        <v>74</v>
      </c>
      <c r="G239" s="21" t="s">
        <v>10</v>
      </c>
      <c r="H239" s="21" t="s">
        <v>10</v>
      </c>
      <c r="I239" s="26">
        <v>1.158844875</v>
      </c>
      <c r="J239" s="26">
        <v>2.1378682500000004</v>
      </c>
      <c r="K239" s="26">
        <v>3.3876753750000002</v>
      </c>
      <c r="L239" s="26">
        <v>5.1045301249999993</v>
      </c>
      <c r="M239" s="26">
        <v>7.1834693749999996</v>
      </c>
      <c r="N239" s="26">
        <v>8.8861228749999999</v>
      </c>
      <c r="O239" s="26">
        <v>9.6729521250000001</v>
      </c>
      <c r="P239" s="26">
        <v>8.4827996249999984</v>
      </c>
      <c r="Q239" s="26">
        <v>6.5179151249999991</v>
      </c>
      <c r="R239" s="26">
        <v>3.902482</v>
      </c>
      <c r="S239" s="26">
        <v>1.8224044999999998</v>
      </c>
      <c r="T239" s="26">
        <v>1.0715163749999999</v>
      </c>
      <c r="U239" s="26">
        <v>3.9034927499999998</v>
      </c>
      <c r="V239" s="26">
        <v>2.7705717499999998</v>
      </c>
      <c r="W239" s="26">
        <v>2.47128375</v>
      </c>
      <c r="X239" s="26">
        <v>1.2220485000000001</v>
      </c>
      <c r="Y239" s="26">
        <v>0.28397662499999998</v>
      </c>
      <c r="Z239" s="26">
        <v>9.3380624999999995E-2</v>
      </c>
      <c r="AA239" s="26">
        <v>8.2750000000000006E-5</v>
      </c>
      <c r="AB239" s="26">
        <v>1.0710625E-2</v>
      </c>
      <c r="AC239" s="26">
        <v>0.13401775000000002</v>
      </c>
      <c r="AD239" s="26">
        <v>0.72463500000000003</v>
      </c>
      <c r="AE239" s="26">
        <v>2.4962553750000001</v>
      </c>
      <c r="AF239" s="26">
        <v>2.9303217499999996</v>
      </c>
      <c r="AG239" s="26">
        <v>116</v>
      </c>
      <c r="AH239" s="26">
        <v>1</v>
      </c>
    </row>
    <row r="240" spans="1:34" x14ac:dyDescent="0.2">
      <c r="A240" t="s">
        <v>14</v>
      </c>
      <c r="B240" t="s">
        <v>73</v>
      </c>
      <c r="C240" t="s">
        <v>396</v>
      </c>
      <c r="D240">
        <v>3</v>
      </c>
      <c r="E240" s="21">
        <v>3</v>
      </c>
      <c r="F240" s="21" t="s">
        <v>74</v>
      </c>
      <c r="G240" s="21" t="s">
        <v>10</v>
      </c>
      <c r="H240" s="21" t="s">
        <v>10</v>
      </c>
      <c r="I240" s="26">
        <v>1.0680491428571428</v>
      </c>
      <c r="J240" s="26">
        <v>1.8956804285714288</v>
      </c>
      <c r="K240" s="26">
        <v>2.9804678571428576</v>
      </c>
      <c r="L240" s="26">
        <v>4.5091072857142853</v>
      </c>
      <c r="M240" s="26">
        <v>6.3445405714285723</v>
      </c>
      <c r="N240" s="26">
        <v>7.9881018571428575</v>
      </c>
      <c r="O240" s="26">
        <v>9.0409235714285714</v>
      </c>
      <c r="P240" s="26">
        <v>7.838520714285715</v>
      </c>
      <c r="Q240" s="26">
        <v>5.8282428571428566</v>
      </c>
      <c r="R240" s="26">
        <v>3.3055440000000003</v>
      </c>
      <c r="S240" s="26">
        <v>1.4895705714285719</v>
      </c>
      <c r="T240" s="26">
        <v>0.94698385714285715</v>
      </c>
      <c r="U240" s="26">
        <v>6.0232045714285718</v>
      </c>
      <c r="V240" s="26">
        <v>4.442977</v>
      </c>
      <c r="W240" s="26">
        <v>4.1036812857142859</v>
      </c>
      <c r="X240" s="26">
        <v>1.8897077142857144</v>
      </c>
      <c r="Y240" s="26">
        <v>0.80755757142857132</v>
      </c>
      <c r="Z240" s="26">
        <v>0.41423642857142856</v>
      </c>
      <c r="AA240" s="26">
        <v>1.2489999999999999E-2</v>
      </c>
      <c r="AB240" s="26">
        <v>6.8718142857142853E-2</v>
      </c>
      <c r="AC240" s="26">
        <v>0.38980457142857144</v>
      </c>
      <c r="AD240" s="26">
        <v>1.4435354285714286</v>
      </c>
      <c r="AE240" s="26">
        <v>4.3285174285714287</v>
      </c>
      <c r="AF240" s="26">
        <v>4.9023271428571435</v>
      </c>
      <c r="AG240" s="26">
        <v>121</v>
      </c>
      <c r="AH240" s="26">
        <v>1</v>
      </c>
    </row>
    <row r="241" spans="1:34" x14ac:dyDescent="0.2">
      <c r="A241" t="s">
        <v>14</v>
      </c>
      <c r="B241" t="s">
        <v>73</v>
      </c>
      <c r="C241" t="s">
        <v>397</v>
      </c>
      <c r="D241">
        <v>3</v>
      </c>
      <c r="E241" s="21">
        <v>4</v>
      </c>
      <c r="F241" s="21" t="s">
        <v>74</v>
      </c>
      <c r="G241" s="21" t="s">
        <v>10</v>
      </c>
      <c r="H241" s="21" t="s">
        <v>10</v>
      </c>
      <c r="I241" s="26">
        <v>0.90260875000000007</v>
      </c>
      <c r="J241" s="26">
        <v>1.5421649166666667</v>
      </c>
      <c r="K241" s="26">
        <v>2.3671398333333333</v>
      </c>
      <c r="L241" s="26">
        <v>3.4783768333333338</v>
      </c>
      <c r="M241" s="26">
        <v>4.6863734166666662</v>
      </c>
      <c r="N241" s="26">
        <v>5.8073006666666664</v>
      </c>
      <c r="O241" s="26">
        <v>6.6578545</v>
      </c>
      <c r="P241" s="26">
        <v>5.8731411666666666</v>
      </c>
      <c r="Q241" s="26">
        <v>4.361080666666667</v>
      </c>
      <c r="R241" s="26">
        <v>2.4682133333333334</v>
      </c>
      <c r="S241" s="26">
        <v>1.1322185833333336</v>
      </c>
      <c r="T241" s="26">
        <v>0.76058649999999994</v>
      </c>
      <c r="U241" s="26">
        <v>7.9701325833333341</v>
      </c>
      <c r="V241" s="26">
        <v>6.0664745000000009</v>
      </c>
      <c r="W241" s="26">
        <v>5.3113523333333328</v>
      </c>
      <c r="X241" s="26">
        <v>2.5042381666666667</v>
      </c>
      <c r="Y241" s="26">
        <v>1.033185</v>
      </c>
      <c r="Z241" s="26">
        <v>0.50439441666666662</v>
      </c>
      <c r="AA241" s="26">
        <v>3.820925E-2</v>
      </c>
      <c r="AB241" s="26">
        <v>0.12643266666666667</v>
      </c>
      <c r="AC241" s="26">
        <v>0.48637316666666669</v>
      </c>
      <c r="AD241" s="26">
        <v>2.40113325</v>
      </c>
      <c r="AE241" s="26">
        <v>6.2143176666666671</v>
      </c>
      <c r="AF241" s="26">
        <v>7.4587909166666657</v>
      </c>
      <c r="AG241" s="26">
        <v>196</v>
      </c>
      <c r="AH241" s="26">
        <v>3</v>
      </c>
    </row>
    <row r="242" spans="1:34" x14ac:dyDescent="0.2">
      <c r="A242" t="s">
        <v>14</v>
      </c>
      <c r="B242" t="s">
        <v>73</v>
      </c>
      <c r="C242" t="s">
        <v>398</v>
      </c>
      <c r="D242">
        <v>2</v>
      </c>
      <c r="E242" s="21">
        <v>3</v>
      </c>
      <c r="F242" s="21" t="s">
        <v>74</v>
      </c>
      <c r="G242" s="21" t="s">
        <v>10</v>
      </c>
      <c r="H242" s="21" t="s">
        <v>10</v>
      </c>
      <c r="I242" s="26">
        <v>1.4362768000000004</v>
      </c>
      <c r="J242" s="26">
        <v>2.3726264800000005</v>
      </c>
      <c r="K242" s="26">
        <v>3.7415115999999995</v>
      </c>
      <c r="L242" s="26">
        <v>5.6907000400000003</v>
      </c>
      <c r="M242" s="26">
        <v>7.9076226399999987</v>
      </c>
      <c r="N242" s="26">
        <v>9.6631736800000017</v>
      </c>
      <c r="O242" s="26">
        <v>10.242702919999999</v>
      </c>
      <c r="P242" s="26">
        <v>8.9529459199999977</v>
      </c>
      <c r="Q242" s="26">
        <v>6.8205462399999996</v>
      </c>
      <c r="R242" s="26">
        <v>4.36295828</v>
      </c>
      <c r="S242" s="26">
        <v>2.2034369599999999</v>
      </c>
      <c r="T242" s="26">
        <v>1.2900985600000001</v>
      </c>
      <c r="U242" s="26">
        <v>1.8562742799999998</v>
      </c>
      <c r="V242" s="26">
        <v>1.5338924</v>
      </c>
      <c r="W242" s="26">
        <v>1.5359616000000003</v>
      </c>
      <c r="X242" s="26">
        <v>0.82143963999999992</v>
      </c>
      <c r="Y242" s="26">
        <v>0.15057839999999997</v>
      </c>
      <c r="Z242" s="26">
        <v>2.8186599999999996E-2</v>
      </c>
      <c r="AA242" s="26">
        <v>1.6285600000000001E-2</v>
      </c>
      <c r="AB242" s="26">
        <v>9.9990799999999987E-3</v>
      </c>
      <c r="AC242" s="26">
        <v>7.1627679999999999E-2</v>
      </c>
      <c r="AD242" s="26">
        <v>0.30869227999999999</v>
      </c>
      <c r="AE242" s="26">
        <v>1.2696189200000003</v>
      </c>
      <c r="AF242" s="26">
        <v>1.44766368</v>
      </c>
      <c r="AG242" s="26">
        <v>112</v>
      </c>
      <c r="AH242" s="26">
        <v>1</v>
      </c>
    </row>
    <row r="243" spans="1:34" x14ac:dyDescent="0.2">
      <c r="A243" t="s">
        <v>14</v>
      </c>
      <c r="B243" t="s">
        <v>73</v>
      </c>
      <c r="C243" t="s">
        <v>399</v>
      </c>
      <c r="D243">
        <v>2</v>
      </c>
      <c r="E243" s="21">
        <v>4</v>
      </c>
      <c r="F243" s="21" t="s">
        <v>74</v>
      </c>
      <c r="G243" s="21" t="s">
        <v>10</v>
      </c>
      <c r="H243" s="21" t="s">
        <v>10</v>
      </c>
      <c r="I243" s="26">
        <v>1.2140585454545454</v>
      </c>
      <c r="J243" s="26">
        <v>2.0217036363636365</v>
      </c>
      <c r="K243" s="26">
        <v>3.1406779999999999</v>
      </c>
      <c r="L243" s="26">
        <v>4.721623272727272</v>
      </c>
      <c r="M243" s="26">
        <v>6.5422511818181812</v>
      </c>
      <c r="N243" s="26">
        <v>8.2144924545454536</v>
      </c>
      <c r="O243" s="26">
        <v>9.1245223636363644</v>
      </c>
      <c r="P243" s="26">
        <v>8.0250094545454544</v>
      </c>
      <c r="Q243" s="26">
        <v>5.9932538181818185</v>
      </c>
      <c r="R243" s="26">
        <v>3.6730051818181821</v>
      </c>
      <c r="S243" s="26">
        <v>1.7713164545454547</v>
      </c>
      <c r="T243" s="26">
        <v>1.0884419999999999</v>
      </c>
      <c r="U243" s="26">
        <v>5.3197641818181829</v>
      </c>
      <c r="V243" s="26">
        <v>4.3521466363636359</v>
      </c>
      <c r="W243" s="26">
        <v>4.4494856363636357</v>
      </c>
      <c r="X243" s="26">
        <v>2.5339733636363637</v>
      </c>
      <c r="Y243" s="26">
        <v>0.66588654545454551</v>
      </c>
      <c r="Z243" s="26">
        <v>0.25766536363636361</v>
      </c>
      <c r="AA243" s="26">
        <v>1.559618181818182E-2</v>
      </c>
      <c r="AB243" s="26">
        <v>3.6131181818181819E-2</v>
      </c>
      <c r="AC243" s="26">
        <v>0.24679790909090912</v>
      </c>
      <c r="AD243" s="26">
        <v>1.3655840000000004</v>
      </c>
      <c r="AE243" s="26">
        <v>4.3294817272727277</v>
      </c>
      <c r="AF243" s="26">
        <v>4.2819638181818185</v>
      </c>
      <c r="AG243" s="26">
        <v>190</v>
      </c>
      <c r="AH243" s="26">
        <v>3</v>
      </c>
    </row>
    <row r="244" spans="1:34" x14ac:dyDescent="0.2">
      <c r="A244" t="s">
        <v>14</v>
      </c>
      <c r="B244" t="s">
        <v>73</v>
      </c>
      <c r="C244" t="s">
        <v>400</v>
      </c>
      <c r="D244">
        <v>1</v>
      </c>
      <c r="E244" s="21">
        <v>3</v>
      </c>
      <c r="F244" s="21" t="s">
        <v>104</v>
      </c>
      <c r="G244" s="21" t="s">
        <v>10</v>
      </c>
      <c r="H244" s="21" t="s">
        <v>10</v>
      </c>
      <c r="I244" s="26">
        <v>2.2557154800000001</v>
      </c>
      <c r="J244" s="26">
        <v>2.8465982399999996</v>
      </c>
      <c r="K244" s="26">
        <v>3.5679586400000005</v>
      </c>
      <c r="L244" s="26">
        <v>4.6014202400000004</v>
      </c>
      <c r="M244" s="26">
        <v>5.05134668</v>
      </c>
      <c r="N244" s="26">
        <v>5.5377666400000001</v>
      </c>
      <c r="O244" s="26">
        <v>6.1329533599999992</v>
      </c>
      <c r="P244" s="26">
        <v>5.7537316799999996</v>
      </c>
      <c r="Q244" s="26">
        <v>4.8349009600000015</v>
      </c>
      <c r="R244" s="26">
        <v>3.7002535199999995</v>
      </c>
      <c r="S244" s="26">
        <v>2.6010960800000005</v>
      </c>
      <c r="T244" s="26">
        <v>2.0522496799999996</v>
      </c>
      <c r="U244" s="26">
        <v>2.62649088</v>
      </c>
      <c r="V244" s="26">
        <v>1.8942008000000004</v>
      </c>
      <c r="W244" s="26">
        <v>1.6733699999999998</v>
      </c>
      <c r="X244" s="26">
        <v>0.81721048000000007</v>
      </c>
      <c r="Y244" s="26">
        <v>3.8874080000000005E-2</v>
      </c>
      <c r="Z244" s="26">
        <v>3.2269599999999996E-3</v>
      </c>
      <c r="AA244" s="26">
        <v>2.3188000000000004E-4</v>
      </c>
      <c r="AB244" s="26">
        <v>1.8646800000000003E-3</v>
      </c>
      <c r="AC244" s="26">
        <v>2.4964240000000002E-2</v>
      </c>
      <c r="AD244" s="26">
        <v>0.13071912000000002</v>
      </c>
      <c r="AE244" s="26">
        <v>1.3168897200000003</v>
      </c>
      <c r="AF244" s="26">
        <v>1.5491859600000004</v>
      </c>
      <c r="AG244" s="26">
        <v>89</v>
      </c>
      <c r="AH244" s="26">
        <v>1</v>
      </c>
    </row>
    <row r="245" spans="1:34" x14ac:dyDescent="0.2">
      <c r="A245" t="s">
        <v>14</v>
      </c>
      <c r="B245" t="s">
        <v>73</v>
      </c>
      <c r="C245" t="s">
        <v>401</v>
      </c>
      <c r="D245">
        <v>3</v>
      </c>
      <c r="E245" s="21">
        <v>3</v>
      </c>
      <c r="F245" s="21" t="s">
        <v>74</v>
      </c>
      <c r="G245" s="21" t="s">
        <v>10</v>
      </c>
      <c r="H245" s="21" t="s">
        <v>10</v>
      </c>
      <c r="I245" s="26">
        <v>1.1732938823529411</v>
      </c>
      <c r="J245" s="26">
        <v>2.0951147647058828</v>
      </c>
      <c r="K245" s="26">
        <v>3.2360635882352944</v>
      </c>
      <c r="L245" s="26">
        <v>4.8265415294117648</v>
      </c>
      <c r="M245" s="26">
        <v>6.659288411764706</v>
      </c>
      <c r="N245" s="26">
        <v>8.1562961764705868</v>
      </c>
      <c r="O245" s="26">
        <v>8.7951821764705898</v>
      </c>
      <c r="P245" s="26">
        <v>7.7045920000000008</v>
      </c>
      <c r="Q245" s="26">
        <v>6.0821777647058823</v>
      </c>
      <c r="R245" s="26">
        <v>3.7690032941176477</v>
      </c>
      <c r="S245" s="26">
        <v>1.7805579411764705</v>
      </c>
      <c r="T245" s="26">
        <v>1.078565</v>
      </c>
      <c r="U245" s="26">
        <v>4.6281222352941169</v>
      </c>
      <c r="V245" s="26">
        <v>3.1468164705882349</v>
      </c>
      <c r="W245" s="26">
        <v>2.6840539411764706</v>
      </c>
      <c r="X245" s="26">
        <v>1.1703109999999999</v>
      </c>
      <c r="Y245" s="26">
        <v>0.2548121176470588</v>
      </c>
      <c r="Z245" s="26">
        <v>6.0747941176470588E-2</v>
      </c>
      <c r="AA245" s="26">
        <v>8.099999999999999E-5</v>
      </c>
      <c r="AB245" s="26">
        <v>9.1199999999999979E-3</v>
      </c>
      <c r="AC245" s="26">
        <v>0.1290331176470588</v>
      </c>
      <c r="AD245" s="26">
        <v>0.75072264705882341</v>
      </c>
      <c r="AE245" s="26">
        <v>2.6737144705882354</v>
      </c>
      <c r="AF245" s="26">
        <v>3.3740015294117649</v>
      </c>
      <c r="AG245" s="26">
        <v>95</v>
      </c>
      <c r="AH245" s="26">
        <v>1</v>
      </c>
    </row>
    <row r="246" spans="1:34" x14ac:dyDescent="0.2">
      <c r="A246" t="s">
        <v>14</v>
      </c>
      <c r="B246" t="s">
        <v>73</v>
      </c>
      <c r="C246" t="s">
        <v>402</v>
      </c>
      <c r="D246">
        <v>2</v>
      </c>
      <c r="E246" s="21">
        <v>3</v>
      </c>
      <c r="F246" s="21" t="s">
        <v>74</v>
      </c>
      <c r="G246" s="21" t="s">
        <v>10</v>
      </c>
      <c r="H246" s="21" t="s">
        <v>10</v>
      </c>
      <c r="I246" s="26">
        <v>1.1696244166666665</v>
      </c>
      <c r="J246" s="26">
        <v>2.0786054166666665</v>
      </c>
      <c r="K246" s="26">
        <v>3.2406830833333338</v>
      </c>
      <c r="L246" s="26">
        <v>4.855161166666667</v>
      </c>
      <c r="M246" s="26">
        <v>6.820388583333334</v>
      </c>
      <c r="N246" s="26">
        <v>8.4993606666666661</v>
      </c>
      <c r="O246" s="26">
        <v>9.4599124999999997</v>
      </c>
      <c r="P246" s="26">
        <v>8.2989196666666682</v>
      </c>
      <c r="Q246" s="26">
        <v>6.2595910833333326</v>
      </c>
      <c r="R246" s="26">
        <v>3.7124147500000007</v>
      </c>
      <c r="S246" s="26">
        <v>1.7548940833333331</v>
      </c>
      <c r="T246" s="26">
        <v>1.0705021666666668</v>
      </c>
      <c r="U246" s="26">
        <v>7.4292621666666667</v>
      </c>
      <c r="V246" s="26">
        <v>5.0686083333333327</v>
      </c>
      <c r="W246" s="26">
        <v>4.8067709999999995</v>
      </c>
      <c r="X246" s="26">
        <v>2.6275076666666668</v>
      </c>
      <c r="Y246" s="26">
        <v>0.84081941666666671</v>
      </c>
      <c r="Z246" s="26">
        <v>0.26786541666666669</v>
      </c>
      <c r="AA246" s="26">
        <v>2.2824999999999998E-3</v>
      </c>
      <c r="AB246" s="26">
        <v>3.3020000000000001E-2</v>
      </c>
      <c r="AC246" s="26">
        <v>0.29524500000000004</v>
      </c>
      <c r="AD246" s="26">
        <v>1.4893570833333332</v>
      </c>
      <c r="AE246" s="26">
        <v>4.8674880000000007</v>
      </c>
      <c r="AF246" s="26">
        <v>5.7172259166666661</v>
      </c>
      <c r="AG246" s="26">
        <v>176</v>
      </c>
      <c r="AH246" s="26">
        <v>3</v>
      </c>
    </row>
    <row r="247" spans="1:34" x14ac:dyDescent="0.2">
      <c r="A247" t="s">
        <v>15</v>
      </c>
      <c r="B247" t="s">
        <v>39</v>
      </c>
      <c r="C247" t="s">
        <v>403</v>
      </c>
      <c r="D247">
        <v>1</v>
      </c>
      <c r="E247" s="21">
        <v>5</v>
      </c>
      <c r="F247" s="21" t="s">
        <v>74</v>
      </c>
      <c r="G247" s="21" t="s">
        <v>10</v>
      </c>
      <c r="H247" s="21" t="s">
        <v>10</v>
      </c>
      <c r="I247" s="26">
        <v>1.7938206470588236</v>
      </c>
      <c r="J247" s="26">
        <v>2.2789438823529413</v>
      </c>
      <c r="K247" s="26">
        <v>3.2141401764705879</v>
      </c>
      <c r="L247" s="26">
        <v>4.8505284705882357</v>
      </c>
      <c r="M247" s="26">
        <v>6.0710449411764706</v>
      </c>
      <c r="N247" s="26">
        <v>7.7450700000000019</v>
      </c>
      <c r="O247" s="26">
        <v>8.4340018823529412</v>
      </c>
      <c r="P247" s="26">
        <v>7.4819681176470594</v>
      </c>
      <c r="Q247" s="26">
        <v>5.7191143529411761</v>
      </c>
      <c r="R247" s="26">
        <v>4.0576523529411759</v>
      </c>
      <c r="S247" s="26">
        <v>2.31624205882353</v>
      </c>
      <c r="T247" s="26">
        <v>1.7228245882352942</v>
      </c>
      <c r="U247" s="26">
        <v>0.39558764705882354</v>
      </c>
      <c r="V247" s="26">
        <v>0.54328576470588241</v>
      </c>
      <c r="W247" s="26">
        <v>1.0856871764705882</v>
      </c>
      <c r="X247" s="26">
        <v>1.4924841176470589</v>
      </c>
      <c r="Y247" s="26">
        <v>2.4005714117647061</v>
      </c>
      <c r="Z247" s="26">
        <v>1.4933403529411766</v>
      </c>
      <c r="AA247" s="26">
        <v>1.798580411764706</v>
      </c>
      <c r="AB247" s="26">
        <v>1.3229677058823528</v>
      </c>
      <c r="AC247" s="26">
        <v>0.935542705882353</v>
      </c>
      <c r="AD247" s="26">
        <v>0.68589000000000011</v>
      </c>
      <c r="AE247" s="26">
        <v>0.73125594117647064</v>
      </c>
      <c r="AF247" s="26">
        <v>0.41621817647058829</v>
      </c>
      <c r="AG247" s="26">
        <v>233</v>
      </c>
      <c r="AH247" s="26">
        <v>4</v>
      </c>
    </row>
    <row r="248" spans="1:34" x14ac:dyDescent="0.2">
      <c r="A248" t="s">
        <v>15</v>
      </c>
      <c r="B248" t="s">
        <v>39</v>
      </c>
      <c r="C248" t="s">
        <v>404</v>
      </c>
      <c r="D248">
        <v>2</v>
      </c>
      <c r="E248" s="21">
        <v>6</v>
      </c>
      <c r="F248" s="21" t="s">
        <v>74</v>
      </c>
      <c r="G248" s="21" t="s">
        <v>10</v>
      </c>
      <c r="H248" s="21" t="s">
        <v>10</v>
      </c>
      <c r="I248" s="26">
        <v>1.3306290000000001</v>
      </c>
      <c r="J248" s="26">
        <v>2.0373209999999999</v>
      </c>
      <c r="K248" s="26">
        <v>3.2702240000000002</v>
      </c>
      <c r="L248" s="26">
        <v>5.0146084999999996</v>
      </c>
      <c r="M248" s="26">
        <v>6.3817217499999996</v>
      </c>
      <c r="N248" s="26">
        <v>7.8082095000000002</v>
      </c>
      <c r="O248" s="26">
        <v>7.7062547499999994</v>
      </c>
      <c r="P248" s="26">
        <v>6.5959227499999997</v>
      </c>
      <c r="Q248" s="26">
        <v>5.3614092500000003</v>
      </c>
      <c r="R248" s="26">
        <v>3.7903979999999997</v>
      </c>
      <c r="S248" s="26">
        <v>2.1021567499999998</v>
      </c>
      <c r="T248" s="26">
        <v>1.33170375</v>
      </c>
      <c r="U248" s="26">
        <v>0.2206255</v>
      </c>
      <c r="V248" s="26">
        <v>0.23192075000000001</v>
      </c>
      <c r="W248" s="26">
        <v>0.43205775000000002</v>
      </c>
      <c r="X248" s="26">
        <v>0.45950924999999998</v>
      </c>
      <c r="Y248" s="26">
        <v>0.67287975</v>
      </c>
      <c r="Z248" s="26">
        <v>0.58431549999999999</v>
      </c>
      <c r="AA248" s="26">
        <v>1.2634512500000001</v>
      </c>
      <c r="AB248" s="26">
        <v>1.2834642500000002</v>
      </c>
      <c r="AC248" s="26">
        <v>0.81566775000000002</v>
      </c>
      <c r="AD248" s="26">
        <v>0.54939174999999996</v>
      </c>
      <c r="AE248" s="26">
        <v>0.38695275000000001</v>
      </c>
      <c r="AF248" s="26">
        <v>0.33705650000000004</v>
      </c>
      <c r="AG248" s="26">
        <v>287</v>
      </c>
      <c r="AH248" s="26">
        <v>5</v>
      </c>
    </row>
    <row r="249" spans="1:34" x14ac:dyDescent="0.2">
      <c r="A249" t="s">
        <v>15</v>
      </c>
      <c r="B249" t="s">
        <v>39</v>
      </c>
      <c r="C249" t="s">
        <v>405</v>
      </c>
      <c r="D249">
        <v>1</v>
      </c>
      <c r="E249" s="21">
        <v>5</v>
      </c>
      <c r="F249" s="21" t="s">
        <v>74</v>
      </c>
      <c r="G249" s="21" t="s">
        <v>10</v>
      </c>
      <c r="H249" s="21" t="s">
        <v>10</v>
      </c>
      <c r="I249" s="26">
        <v>1.7866483333333332</v>
      </c>
      <c r="J249" s="26">
        <v>2.2815132777777776</v>
      </c>
      <c r="K249" s="26">
        <v>3.1996815000000005</v>
      </c>
      <c r="L249" s="26">
        <v>4.8264381666666667</v>
      </c>
      <c r="M249" s="26">
        <v>6.0359056666666664</v>
      </c>
      <c r="N249" s="26">
        <v>7.7188935555555549</v>
      </c>
      <c r="O249" s="26">
        <v>8.3662044444444437</v>
      </c>
      <c r="P249" s="26">
        <v>7.3959450555555559</v>
      </c>
      <c r="Q249" s="26">
        <v>5.6696926666666663</v>
      </c>
      <c r="R249" s="26">
        <v>4.0496949444444441</v>
      </c>
      <c r="S249" s="26">
        <v>2.3161128888888891</v>
      </c>
      <c r="T249" s="26">
        <v>1.7233830555555556</v>
      </c>
      <c r="U249" s="26">
        <v>0.3811228333333333</v>
      </c>
      <c r="V249" s="26">
        <v>0.56003816666666673</v>
      </c>
      <c r="W249" s="26">
        <v>1.0815543888888888</v>
      </c>
      <c r="X249" s="26">
        <v>1.3859505555555554</v>
      </c>
      <c r="Y249" s="26">
        <v>2.3463602222222226</v>
      </c>
      <c r="Z249" s="26">
        <v>1.4511510555555556</v>
      </c>
      <c r="AA249" s="26">
        <v>1.9926060000000001</v>
      </c>
      <c r="AB249" s="26">
        <v>1.5436158888888887</v>
      </c>
      <c r="AC249" s="26">
        <v>0.89936361111111118</v>
      </c>
      <c r="AD249" s="26">
        <v>0.64614133333333323</v>
      </c>
      <c r="AE249" s="26">
        <v>0.68061850000000002</v>
      </c>
      <c r="AF249" s="26">
        <v>0.41274216666666669</v>
      </c>
      <c r="AG249" s="26">
        <v>240</v>
      </c>
      <c r="AH249" s="26">
        <v>4</v>
      </c>
    </row>
    <row r="250" spans="1:34" x14ac:dyDescent="0.2">
      <c r="A250" t="s">
        <v>15</v>
      </c>
      <c r="B250" t="s">
        <v>39</v>
      </c>
      <c r="C250" t="s">
        <v>406</v>
      </c>
      <c r="D250">
        <v>2</v>
      </c>
      <c r="E250" s="21">
        <v>6</v>
      </c>
      <c r="F250" s="21" t="s">
        <v>74</v>
      </c>
      <c r="G250" s="21" t="s">
        <v>10</v>
      </c>
      <c r="H250" s="21" t="s">
        <v>10</v>
      </c>
      <c r="I250" s="26">
        <v>1.2422075000000001</v>
      </c>
      <c r="J250" s="26">
        <v>1.9462089999999999</v>
      </c>
      <c r="K250" s="26">
        <v>3.0409285000000001</v>
      </c>
      <c r="L250" s="26">
        <v>4.7439225</v>
      </c>
      <c r="M250" s="26">
        <v>6.3911894999999994</v>
      </c>
      <c r="N250" s="26">
        <v>8.0574069999999995</v>
      </c>
      <c r="O250" s="26">
        <v>7.7953545000000002</v>
      </c>
      <c r="P250" s="26">
        <v>6.6629065000000001</v>
      </c>
      <c r="Q250" s="26">
        <v>5.3378119999999996</v>
      </c>
      <c r="R250" s="26">
        <v>3.7127020000000002</v>
      </c>
      <c r="S250" s="26">
        <v>2.0247660000000001</v>
      </c>
      <c r="T250" s="26">
        <v>1.2602324999999999</v>
      </c>
      <c r="U250" s="26">
        <v>0.98309950000000002</v>
      </c>
      <c r="V250" s="26">
        <v>0.98538100000000006</v>
      </c>
      <c r="W250" s="26">
        <v>1.2878215</v>
      </c>
      <c r="X250" s="26">
        <v>0.94225900000000007</v>
      </c>
      <c r="Y250" s="26">
        <v>0.86923949999999994</v>
      </c>
      <c r="Z250" s="26">
        <v>0.57894049999999997</v>
      </c>
      <c r="AA250" s="26">
        <v>1.7884950000000002</v>
      </c>
      <c r="AB250" s="26">
        <v>2.2263669999999998</v>
      </c>
      <c r="AC250" s="26">
        <v>1.4964650000000002</v>
      </c>
      <c r="AD250" s="26">
        <v>1.2956129999999999</v>
      </c>
      <c r="AE250" s="26">
        <v>1.1447309999999999</v>
      </c>
      <c r="AF250" s="26">
        <v>1.1245485</v>
      </c>
      <c r="AG250" s="26">
        <v>292</v>
      </c>
      <c r="AH250" s="26">
        <v>6</v>
      </c>
    </row>
    <row r="251" spans="1:34" x14ac:dyDescent="0.2">
      <c r="A251" t="s">
        <v>15</v>
      </c>
      <c r="B251" t="s">
        <v>39</v>
      </c>
      <c r="C251" t="s">
        <v>407</v>
      </c>
      <c r="D251">
        <v>1</v>
      </c>
      <c r="E251" s="21">
        <v>4</v>
      </c>
      <c r="F251" s="21" t="s">
        <v>74</v>
      </c>
      <c r="G251" s="21" t="s">
        <v>10</v>
      </c>
      <c r="H251" s="21" t="s">
        <v>10</v>
      </c>
      <c r="I251" s="26">
        <v>1.9431549999999997</v>
      </c>
      <c r="J251" s="26">
        <v>2.5781311666666671</v>
      </c>
      <c r="K251" s="26">
        <v>3.8454169999999999</v>
      </c>
      <c r="L251" s="26">
        <v>5.9752584999999998</v>
      </c>
      <c r="M251" s="26">
        <v>6.8551191666666655</v>
      </c>
      <c r="N251" s="26">
        <v>8.567557166666667</v>
      </c>
      <c r="O251" s="26">
        <v>9.4487054999999991</v>
      </c>
      <c r="P251" s="26">
        <v>7.8691930000000001</v>
      </c>
      <c r="Q251" s="26">
        <v>6.3642903333333338</v>
      </c>
      <c r="R251" s="26">
        <v>4.5846534999999999</v>
      </c>
      <c r="S251" s="26">
        <v>2.8373214999999998</v>
      </c>
      <c r="T251" s="26">
        <v>1.8869755000000001</v>
      </c>
      <c r="U251" s="26">
        <v>0.2511868333333333</v>
      </c>
      <c r="V251" s="26">
        <v>0.24041233333333337</v>
      </c>
      <c r="W251" s="26">
        <v>0.65110699999999999</v>
      </c>
      <c r="X251" s="26">
        <v>0.94388100000000008</v>
      </c>
      <c r="Y251" s="26">
        <v>2.1697106666666666</v>
      </c>
      <c r="Z251" s="26">
        <v>1.8524708333333333</v>
      </c>
      <c r="AA251" s="26">
        <v>2.3671818333333334</v>
      </c>
      <c r="AB251" s="26">
        <v>1.8217315000000003</v>
      </c>
      <c r="AC251" s="26">
        <v>1.0849346666666666</v>
      </c>
      <c r="AD251" s="26">
        <v>0.49123749999999999</v>
      </c>
      <c r="AE251" s="26">
        <v>0.44754416666666663</v>
      </c>
      <c r="AF251" s="26">
        <v>0.25259799999999999</v>
      </c>
      <c r="AG251" s="26">
        <v>227</v>
      </c>
      <c r="AH251" s="26">
        <v>4</v>
      </c>
    </row>
    <row r="252" spans="1:34" x14ac:dyDescent="0.2">
      <c r="A252" t="s">
        <v>15</v>
      </c>
      <c r="B252" t="s">
        <v>39</v>
      </c>
      <c r="C252" t="s">
        <v>408</v>
      </c>
      <c r="D252">
        <v>1</v>
      </c>
      <c r="E252" s="21">
        <v>5</v>
      </c>
      <c r="F252" s="21" t="s">
        <v>74</v>
      </c>
      <c r="G252" s="21" t="s">
        <v>10</v>
      </c>
      <c r="H252" s="21" t="s">
        <v>10</v>
      </c>
      <c r="I252" s="26">
        <v>1.785331</v>
      </c>
      <c r="J252" s="26">
        <v>2.4909483333333333</v>
      </c>
      <c r="K252" s="26">
        <v>3.7659916666666664</v>
      </c>
      <c r="L252" s="26">
        <v>5.860189000000001</v>
      </c>
      <c r="M252" s="26">
        <v>6.9420639999999993</v>
      </c>
      <c r="N252" s="26">
        <v>8.8115226666666668</v>
      </c>
      <c r="O252" s="26">
        <v>9.5795536666666674</v>
      </c>
      <c r="P252" s="26">
        <v>8.0674306666666666</v>
      </c>
      <c r="Q252" s="26">
        <v>6.4819646666666673</v>
      </c>
      <c r="R252" s="26">
        <v>4.6531143333333338</v>
      </c>
      <c r="S252" s="26">
        <v>2.6530866666666664</v>
      </c>
      <c r="T252" s="26">
        <v>1.7717466666666668</v>
      </c>
      <c r="U252" s="26">
        <v>0.25874566666666665</v>
      </c>
      <c r="V252" s="26">
        <v>0.22429399999999999</v>
      </c>
      <c r="W252" s="26">
        <v>0.59162633333333325</v>
      </c>
      <c r="X252" s="26">
        <v>0.81007333333333331</v>
      </c>
      <c r="Y252" s="26">
        <v>2.0124066666666667</v>
      </c>
      <c r="Z252" s="26">
        <v>1.503519</v>
      </c>
      <c r="AA252" s="26">
        <v>2.0230763333333335</v>
      </c>
      <c r="AB252" s="26">
        <v>1.4549036666666666</v>
      </c>
      <c r="AC252" s="26">
        <v>0.92552199999999996</v>
      </c>
      <c r="AD252" s="26">
        <v>0.48455800000000004</v>
      </c>
      <c r="AE252" s="26">
        <v>0.3824973333333333</v>
      </c>
      <c r="AF252" s="26">
        <v>0.23162933333333333</v>
      </c>
      <c r="AG252" s="26">
        <v>215</v>
      </c>
      <c r="AH252" s="26">
        <v>4</v>
      </c>
    </row>
    <row r="253" spans="1:34" x14ac:dyDescent="0.2">
      <c r="A253" t="s">
        <v>15</v>
      </c>
      <c r="B253" t="s">
        <v>39</v>
      </c>
      <c r="C253" t="s">
        <v>409</v>
      </c>
      <c r="D253">
        <v>1</v>
      </c>
      <c r="E253" s="21">
        <v>5</v>
      </c>
      <c r="F253" s="21" t="s">
        <v>74</v>
      </c>
      <c r="G253" s="21" t="s">
        <v>10</v>
      </c>
      <c r="H253" s="21" t="s">
        <v>10</v>
      </c>
      <c r="I253" s="26">
        <v>1.6084210624999999</v>
      </c>
      <c r="J253" s="26">
        <v>2.0310458749999998</v>
      </c>
      <c r="K253" s="26">
        <v>2.7975413125000004</v>
      </c>
      <c r="L253" s="26">
        <v>4.2793166874999997</v>
      </c>
      <c r="M253" s="26">
        <v>5.5063958125000001</v>
      </c>
      <c r="N253" s="26">
        <v>6.9456425000000008</v>
      </c>
      <c r="O253" s="26">
        <v>7.592855499999998</v>
      </c>
      <c r="P253" s="26">
        <v>6.7136987499999989</v>
      </c>
      <c r="Q253" s="26">
        <v>5.1323461874999996</v>
      </c>
      <c r="R253" s="26">
        <v>3.6446850625000002</v>
      </c>
      <c r="S253" s="26">
        <v>2.0783079999999998</v>
      </c>
      <c r="T253" s="26">
        <v>1.5504469375000001</v>
      </c>
      <c r="U253" s="26">
        <v>0.74882000000000004</v>
      </c>
      <c r="V253" s="26">
        <v>0.76357950000000008</v>
      </c>
      <c r="W253" s="26">
        <v>1.3138161875000001</v>
      </c>
      <c r="X253" s="26">
        <v>1.760829</v>
      </c>
      <c r="Y253" s="26">
        <v>2.2462985</v>
      </c>
      <c r="Z253" s="26">
        <v>1.6320113125</v>
      </c>
      <c r="AA253" s="26">
        <v>1.6965715625000002</v>
      </c>
      <c r="AB253" s="26">
        <v>1.3743895625000002</v>
      </c>
      <c r="AC253" s="26">
        <v>1.1440286875000003</v>
      </c>
      <c r="AD253" s="26">
        <v>0.83598131249999996</v>
      </c>
      <c r="AE253" s="26">
        <v>0.97620762499999991</v>
      </c>
      <c r="AF253" s="26">
        <v>0.75107556249999996</v>
      </c>
      <c r="AG253" s="26">
        <v>230</v>
      </c>
      <c r="AH253" s="26">
        <v>4</v>
      </c>
    </row>
    <row r="254" spans="1:34" x14ac:dyDescent="0.2">
      <c r="A254" t="s">
        <v>15</v>
      </c>
      <c r="B254" t="s">
        <v>39</v>
      </c>
      <c r="C254" t="s">
        <v>410</v>
      </c>
      <c r="D254">
        <v>1</v>
      </c>
      <c r="E254" s="21">
        <v>5</v>
      </c>
      <c r="F254" s="21" t="s">
        <v>74</v>
      </c>
      <c r="G254" s="21" t="s">
        <v>10</v>
      </c>
      <c r="H254" s="21" t="s">
        <v>10</v>
      </c>
      <c r="I254" s="26">
        <v>1.819358</v>
      </c>
      <c r="J254" s="26">
        <v>2.2915799999999997</v>
      </c>
      <c r="K254" s="26">
        <v>3.2248704999999998</v>
      </c>
      <c r="L254" s="26">
        <v>4.8477490000000003</v>
      </c>
      <c r="M254" s="26">
        <v>6.0695924999999997</v>
      </c>
      <c r="N254" s="26">
        <v>7.6955609999999997</v>
      </c>
      <c r="O254" s="26">
        <v>8.3832765000000009</v>
      </c>
      <c r="P254" s="26">
        <v>7.448747</v>
      </c>
      <c r="Q254" s="26">
        <v>5.6996920000000006</v>
      </c>
      <c r="R254" s="26">
        <v>4.0496774999999996</v>
      </c>
      <c r="S254" s="26">
        <v>2.3228949999999999</v>
      </c>
      <c r="T254" s="26">
        <v>1.7416374999999999</v>
      </c>
      <c r="U254" s="26">
        <v>0.449681</v>
      </c>
      <c r="V254" s="26">
        <v>0.58433000000000002</v>
      </c>
      <c r="W254" s="26">
        <v>1.1842125000000001</v>
      </c>
      <c r="X254" s="26">
        <v>1.6910485</v>
      </c>
      <c r="Y254" s="26">
        <v>2.4661214999999999</v>
      </c>
      <c r="Z254" s="26">
        <v>1.5498129999999999</v>
      </c>
      <c r="AA254" s="26">
        <v>1.6697325000000001</v>
      </c>
      <c r="AB254" s="26">
        <v>1.2083284999999999</v>
      </c>
      <c r="AC254" s="26">
        <v>1.0199509999999998</v>
      </c>
      <c r="AD254" s="26">
        <v>0.7783644999999999</v>
      </c>
      <c r="AE254" s="26">
        <v>0.85810900000000001</v>
      </c>
      <c r="AF254" s="26">
        <v>0.4713985</v>
      </c>
      <c r="AG254" s="26">
        <v>227</v>
      </c>
      <c r="AH254" s="26">
        <v>4</v>
      </c>
    </row>
    <row r="255" spans="1:34" x14ac:dyDescent="0.2">
      <c r="A255" t="s">
        <v>15</v>
      </c>
      <c r="B255" t="s">
        <v>39</v>
      </c>
      <c r="C255" t="s">
        <v>411</v>
      </c>
      <c r="D255">
        <v>1</v>
      </c>
      <c r="E255" s="21">
        <v>6</v>
      </c>
      <c r="F255" s="21" t="s">
        <v>74</v>
      </c>
      <c r="G255" s="21" t="s">
        <v>10</v>
      </c>
      <c r="H255" s="21" t="s">
        <v>10</v>
      </c>
      <c r="I255" s="26">
        <v>1.1380520000000001</v>
      </c>
      <c r="J255" s="26">
        <v>1.5582257500000001</v>
      </c>
      <c r="K255" s="26">
        <v>2.3062057499999997</v>
      </c>
      <c r="L255" s="26">
        <v>3.5818975000000002</v>
      </c>
      <c r="M255" s="26">
        <v>4.8823189999999999</v>
      </c>
      <c r="N255" s="26">
        <v>6.18708525</v>
      </c>
      <c r="O255" s="26">
        <v>6.3861402500000004</v>
      </c>
      <c r="P255" s="26">
        <v>5.5404744999999993</v>
      </c>
      <c r="Q255" s="26">
        <v>4.3774459999999999</v>
      </c>
      <c r="R255" s="26">
        <v>3.0706617500000002</v>
      </c>
      <c r="S255" s="26">
        <v>1.6507337499999999</v>
      </c>
      <c r="T255" s="26">
        <v>1.12076025</v>
      </c>
      <c r="U255" s="26">
        <v>1.23248625</v>
      </c>
      <c r="V255" s="26">
        <v>1.161813</v>
      </c>
      <c r="W255" s="26">
        <v>1.5115575000000001</v>
      </c>
      <c r="X255" s="26">
        <v>1.22655475</v>
      </c>
      <c r="Y255" s="26">
        <v>1.2216817499999999</v>
      </c>
      <c r="Z255" s="26">
        <v>1.0248694999999999</v>
      </c>
      <c r="AA255" s="26">
        <v>2.0652569999999999</v>
      </c>
      <c r="AB255" s="26">
        <v>2.0797284999999999</v>
      </c>
      <c r="AC255" s="26">
        <v>1.2578585</v>
      </c>
      <c r="AD255" s="26">
        <v>0.84125300000000003</v>
      </c>
      <c r="AE255" s="26">
        <v>1.1080130000000001</v>
      </c>
      <c r="AF255" s="26">
        <v>1.29620175</v>
      </c>
      <c r="AG255" s="26">
        <v>265</v>
      </c>
      <c r="AH255" s="26">
        <v>5</v>
      </c>
    </row>
    <row r="256" spans="1:34" x14ac:dyDescent="0.2">
      <c r="A256" t="s">
        <v>15</v>
      </c>
      <c r="B256" t="s">
        <v>39</v>
      </c>
      <c r="C256" t="s">
        <v>412</v>
      </c>
      <c r="D256">
        <v>1</v>
      </c>
      <c r="E256" s="21">
        <v>5</v>
      </c>
      <c r="F256" s="21" t="s">
        <v>74</v>
      </c>
      <c r="G256" s="21" t="s">
        <v>10</v>
      </c>
      <c r="H256" s="21" t="s">
        <v>10</v>
      </c>
      <c r="I256" s="26">
        <v>1.5977209999999999</v>
      </c>
      <c r="J256" s="26">
        <v>2.1590413333333331</v>
      </c>
      <c r="K256" s="26">
        <v>3.2201083333333336</v>
      </c>
      <c r="L256" s="26">
        <v>5.0502476666666665</v>
      </c>
      <c r="M256" s="26">
        <v>6.0920330000000007</v>
      </c>
      <c r="N256" s="26">
        <v>7.9061629999999994</v>
      </c>
      <c r="O256" s="26">
        <v>8.837610333333334</v>
      </c>
      <c r="P256" s="26">
        <v>7.5690393333333335</v>
      </c>
      <c r="Q256" s="26">
        <v>5.886884666666667</v>
      </c>
      <c r="R256" s="26">
        <v>4.251741</v>
      </c>
      <c r="S256" s="26">
        <v>2.3033526666666666</v>
      </c>
      <c r="T256" s="26">
        <v>1.580036</v>
      </c>
      <c r="U256" s="26">
        <v>0.18995266666666666</v>
      </c>
      <c r="V256" s="26">
        <v>0.16666</v>
      </c>
      <c r="W256" s="26">
        <v>0.59128400000000003</v>
      </c>
      <c r="X256" s="26">
        <v>0.8519770000000001</v>
      </c>
      <c r="Y256" s="26">
        <v>2.6063083333333332</v>
      </c>
      <c r="Z256" s="26">
        <v>1.8907896666666666</v>
      </c>
      <c r="AA256" s="26">
        <v>2.1770680000000002</v>
      </c>
      <c r="AB256" s="26">
        <v>1.6787923333333332</v>
      </c>
      <c r="AC256" s="26">
        <v>1.1569079999999998</v>
      </c>
      <c r="AD256" s="26">
        <v>0.51638399999999995</v>
      </c>
      <c r="AE256" s="26">
        <v>0.38827366666666663</v>
      </c>
      <c r="AF256" s="26">
        <v>0.20065166666666667</v>
      </c>
      <c r="AG256" s="26">
        <v>233</v>
      </c>
      <c r="AH256" s="26">
        <v>4</v>
      </c>
    </row>
    <row r="257" spans="1:34" x14ac:dyDescent="0.2">
      <c r="A257" t="s">
        <v>15</v>
      </c>
      <c r="B257" t="s">
        <v>39</v>
      </c>
      <c r="C257" t="s">
        <v>413</v>
      </c>
      <c r="D257">
        <v>1</v>
      </c>
      <c r="E257" s="21">
        <v>7</v>
      </c>
      <c r="F257" s="21" t="s">
        <v>10</v>
      </c>
      <c r="G257" s="21" t="s">
        <v>10</v>
      </c>
      <c r="H257" s="21" t="s">
        <v>10</v>
      </c>
      <c r="I257" s="26">
        <v>1.175165</v>
      </c>
      <c r="J257" s="26">
        <v>1.500885</v>
      </c>
      <c r="K257" s="26">
        <v>2.0718190000000001</v>
      </c>
      <c r="L257" s="26">
        <v>3.2378439999999999</v>
      </c>
      <c r="M257" s="26">
        <v>4.3905349999999999</v>
      </c>
      <c r="N257" s="26">
        <v>5.5994460000000004</v>
      </c>
      <c r="O257" s="26">
        <v>6.080908</v>
      </c>
      <c r="P257" s="26">
        <v>5.2954679999999996</v>
      </c>
      <c r="Q257" s="26">
        <v>4.0826909999999996</v>
      </c>
      <c r="R257" s="26">
        <v>2.8450530000000001</v>
      </c>
      <c r="S257" s="26">
        <v>1.578004</v>
      </c>
      <c r="T257" s="26">
        <v>1.1285810000000001</v>
      </c>
      <c r="U257" s="26">
        <v>1.2372209999999999</v>
      </c>
      <c r="V257" s="26">
        <v>1.1928559999999999</v>
      </c>
      <c r="W257" s="26">
        <v>1.5133989999999999</v>
      </c>
      <c r="X257" s="26">
        <v>1.4884820000000001</v>
      </c>
      <c r="Y257" s="26">
        <v>1.51677</v>
      </c>
      <c r="Z257" s="26">
        <v>1.43279</v>
      </c>
      <c r="AA257" s="26">
        <v>1.9916830000000001</v>
      </c>
      <c r="AB257" s="26">
        <v>1.9187110000000001</v>
      </c>
      <c r="AC257" s="26">
        <v>1.2348790000000001</v>
      </c>
      <c r="AD257" s="26">
        <v>0.79886900000000005</v>
      </c>
      <c r="AE257" s="26">
        <v>1.096444</v>
      </c>
      <c r="AF257" s="26">
        <v>1.1908859999999999</v>
      </c>
      <c r="AG257" s="26">
        <v>280</v>
      </c>
      <c r="AH257" s="26">
        <v>5</v>
      </c>
    </row>
    <row r="258" spans="1:34" x14ac:dyDescent="0.2">
      <c r="A258" t="s">
        <v>15</v>
      </c>
      <c r="B258" t="s">
        <v>39</v>
      </c>
      <c r="C258" t="s">
        <v>414</v>
      </c>
      <c r="D258">
        <v>2</v>
      </c>
      <c r="E258" s="21">
        <v>6</v>
      </c>
      <c r="F258" s="21" t="s">
        <v>74</v>
      </c>
      <c r="G258" s="21" t="s">
        <v>10</v>
      </c>
      <c r="H258" s="21" t="s">
        <v>10</v>
      </c>
      <c r="I258" s="26">
        <v>1.2755393333333334</v>
      </c>
      <c r="J258" s="26">
        <v>1.926091666666667</v>
      </c>
      <c r="K258" s="26">
        <v>3.0801116666666668</v>
      </c>
      <c r="L258" s="26">
        <v>4.7291063333333332</v>
      </c>
      <c r="M258" s="26">
        <v>6.1004146666666657</v>
      </c>
      <c r="N258" s="26">
        <v>7.4713376666666669</v>
      </c>
      <c r="O258" s="26">
        <v>7.3107866666666679</v>
      </c>
      <c r="P258" s="26">
        <v>6.2315213333333332</v>
      </c>
      <c r="Q258" s="26">
        <v>5.0872700000000002</v>
      </c>
      <c r="R258" s="26">
        <v>3.6089956666666665</v>
      </c>
      <c r="S258" s="26">
        <v>2.0097740000000002</v>
      </c>
      <c r="T258" s="26">
        <v>1.2883923333333334</v>
      </c>
      <c r="U258" s="26">
        <v>0.49566966666666668</v>
      </c>
      <c r="V258" s="26">
        <v>0.5309206666666666</v>
      </c>
      <c r="W258" s="26">
        <v>0.77156866666666668</v>
      </c>
      <c r="X258" s="26">
        <v>0.63187366666666667</v>
      </c>
      <c r="Y258" s="26">
        <v>0.7951583333333333</v>
      </c>
      <c r="Z258" s="26">
        <v>0.65793699999999999</v>
      </c>
      <c r="AA258" s="26">
        <v>1.6165343333333333</v>
      </c>
      <c r="AB258" s="26">
        <v>1.7683283333333335</v>
      </c>
      <c r="AC258" s="26">
        <v>1.0562853333333333</v>
      </c>
      <c r="AD258" s="26">
        <v>0.75851266666666672</v>
      </c>
      <c r="AE258" s="26">
        <v>0.65081433333333327</v>
      </c>
      <c r="AF258" s="26">
        <v>0.5917916666666666</v>
      </c>
      <c r="AG258" s="26">
        <v>280</v>
      </c>
      <c r="AH258" s="26">
        <v>5</v>
      </c>
    </row>
    <row r="259" spans="1:34" x14ac:dyDescent="0.2">
      <c r="A259" t="s">
        <v>15</v>
      </c>
      <c r="B259" t="s">
        <v>39</v>
      </c>
      <c r="C259" t="s">
        <v>415</v>
      </c>
      <c r="D259">
        <v>2</v>
      </c>
      <c r="E259" s="21">
        <v>6</v>
      </c>
      <c r="F259" s="21" t="s">
        <v>74</v>
      </c>
      <c r="G259" s="21" t="s">
        <v>10</v>
      </c>
      <c r="H259" s="21" t="s">
        <v>10</v>
      </c>
      <c r="I259" s="26">
        <v>1.3880990000000002</v>
      </c>
      <c r="J259" s="26">
        <v>1.9777516666666666</v>
      </c>
      <c r="K259" s="26">
        <v>3.0301116666666665</v>
      </c>
      <c r="L259" s="26">
        <v>4.6149976666666666</v>
      </c>
      <c r="M259" s="26">
        <v>5.8577093333333332</v>
      </c>
      <c r="N259" s="26">
        <v>7.1593119999999999</v>
      </c>
      <c r="O259" s="26">
        <v>7.0761183333333335</v>
      </c>
      <c r="P259" s="26">
        <v>6.0216500000000002</v>
      </c>
      <c r="Q259" s="26">
        <v>4.9259043333333326</v>
      </c>
      <c r="R259" s="26">
        <v>3.529436</v>
      </c>
      <c r="S259" s="26">
        <v>2.0221450000000001</v>
      </c>
      <c r="T259" s="26">
        <v>1.3675446666666666</v>
      </c>
      <c r="U259" s="26">
        <v>0.53275400000000006</v>
      </c>
      <c r="V259" s="26">
        <v>0.56046233333333328</v>
      </c>
      <c r="W259" s="26">
        <v>0.96435766666666678</v>
      </c>
      <c r="X259" s="26">
        <v>0.86742066666666673</v>
      </c>
      <c r="Y259" s="26">
        <v>1.1423590000000001</v>
      </c>
      <c r="Z259" s="26">
        <v>1.0007300000000001</v>
      </c>
      <c r="AA259" s="26">
        <v>2.0580853333333335</v>
      </c>
      <c r="AB259" s="26">
        <v>2.1592726666666668</v>
      </c>
      <c r="AC259" s="26">
        <v>1.0926046666666667</v>
      </c>
      <c r="AD259" s="26">
        <v>0.74867600000000001</v>
      </c>
      <c r="AE259" s="26">
        <v>0.71541833333333338</v>
      </c>
      <c r="AF259" s="26">
        <v>0.65874733333333335</v>
      </c>
      <c r="AG259" s="26">
        <v>260</v>
      </c>
      <c r="AH259" s="26">
        <v>5</v>
      </c>
    </row>
    <row r="260" spans="1:34" x14ac:dyDescent="0.2">
      <c r="A260" t="s">
        <v>15</v>
      </c>
      <c r="B260" t="s">
        <v>39</v>
      </c>
      <c r="C260" t="s">
        <v>416</v>
      </c>
      <c r="D260">
        <v>1</v>
      </c>
      <c r="E260" s="21">
        <v>5</v>
      </c>
      <c r="F260" s="21" t="s">
        <v>74</v>
      </c>
      <c r="G260" s="21" t="s">
        <v>10</v>
      </c>
      <c r="H260" s="21" t="s">
        <v>10</v>
      </c>
      <c r="I260" s="26">
        <v>1.7552373333333335</v>
      </c>
      <c r="J260" s="26">
        <v>2.5016833333333333</v>
      </c>
      <c r="K260" s="26">
        <v>3.6783820000000005</v>
      </c>
      <c r="L260" s="26">
        <v>5.6918263333333341</v>
      </c>
      <c r="M260" s="26">
        <v>6.9697399999999989</v>
      </c>
      <c r="N260" s="26">
        <v>8.813820333333334</v>
      </c>
      <c r="O260" s="26">
        <v>9.2771616666666663</v>
      </c>
      <c r="P260" s="26">
        <v>7.9147953333333332</v>
      </c>
      <c r="Q260" s="26">
        <v>6.334689</v>
      </c>
      <c r="R260" s="26">
        <v>4.5702259999999999</v>
      </c>
      <c r="S260" s="26">
        <v>2.5302706666666666</v>
      </c>
      <c r="T260" s="26">
        <v>1.7512203333333334</v>
      </c>
      <c r="U260" s="26">
        <v>0.23499466666666669</v>
      </c>
      <c r="V260" s="26">
        <v>0.23249033333333333</v>
      </c>
      <c r="W260" s="26">
        <v>0.61662866666666671</v>
      </c>
      <c r="X260" s="26">
        <v>0.84551499999999991</v>
      </c>
      <c r="Y260" s="26">
        <v>1.6935693333333333</v>
      </c>
      <c r="Z260" s="26">
        <v>1.2020656666666667</v>
      </c>
      <c r="AA260" s="26">
        <v>1.9057496666666667</v>
      </c>
      <c r="AB260" s="26">
        <v>1.5223296666666666</v>
      </c>
      <c r="AC260" s="26">
        <v>0.78797600000000001</v>
      </c>
      <c r="AD260" s="26">
        <v>0.51663266666666674</v>
      </c>
      <c r="AE260" s="26">
        <v>0.36936166666666664</v>
      </c>
      <c r="AF260" s="26">
        <v>0.26691766666666666</v>
      </c>
      <c r="AG260" s="26">
        <v>227</v>
      </c>
      <c r="AH260" s="26">
        <v>4</v>
      </c>
    </row>
    <row r="261" spans="1:34" x14ac:dyDescent="0.2">
      <c r="A261" t="s">
        <v>15</v>
      </c>
      <c r="B261" t="s">
        <v>39</v>
      </c>
      <c r="C261" t="s">
        <v>417</v>
      </c>
      <c r="D261">
        <v>1</v>
      </c>
      <c r="E261" s="21">
        <v>6</v>
      </c>
      <c r="F261" s="21" t="s">
        <v>74</v>
      </c>
      <c r="G261" s="21" t="s">
        <v>10</v>
      </c>
      <c r="H261" s="21" t="s">
        <v>10</v>
      </c>
      <c r="I261" s="26">
        <v>1.4811350000000001</v>
      </c>
      <c r="J261" s="26">
        <v>2.0339710000000002</v>
      </c>
      <c r="K261" s="26">
        <v>2.9491205000000003</v>
      </c>
      <c r="L261" s="26">
        <v>4.4687719999999995</v>
      </c>
      <c r="M261" s="26">
        <v>5.680911</v>
      </c>
      <c r="N261" s="26">
        <v>7.0326605000000004</v>
      </c>
      <c r="O261" s="26">
        <v>7.0940899999999996</v>
      </c>
      <c r="P261" s="26">
        <v>6.0752505000000001</v>
      </c>
      <c r="Q261" s="26">
        <v>4.9451075000000007</v>
      </c>
      <c r="R261" s="26">
        <v>3.5821129999999997</v>
      </c>
      <c r="S261" s="26">
        <v>2.0589445</v>
      </c>
      <c r="T261" s="26">
        <v>1.4575835000000001</v>
      </c>
      <c r="U261" s="26">
        <v>0.49653700000000001</v>
      </c>
      <c r="V261" s="26">
        <v>0.52418699999999996</v>
      </c>
      <c r="W261" s="26">
        <v>0.97051299999999996</v>
      </c>
      <c r="X261" s="26">
        <v>0.94976099999999997</v>
      </c>
      <c r="Y261" s="26">
        <v>1.2962060000000002</v>
      </c>
      <c r="Z261" s="26">
        <v>1.1455340000000001</v>
      </c>
      <c r="AA261" s="26">
        <v>2.1813324999999999</v>
      </c>
      <c r="AB261" s="26">
        <v>2.2166415000000002</v>
      </c>
      <c r="AC261" s="26">
        <v>1.0360084999999999</v>
      </c>
      <c r="AD261" s="26">
        <v>0.66995699999999991</v>
      </c>
      <c r="AE261" s="26">
        <v>0.63627600000000006</v>
      </c>
      <c r="AF261" s="26">
        <v>0.645092</v>
      </c>
      <c r="AG261" s="26">
        <v>295</v>
      </c>
      <c r="AH261" s="26">
        <v>5</v>
      </c>
    </row>
    <row r="262" spans="1:34" x14ac:dyDescent="0.2">
      <c r="A262" t="s">
        <v>15</v>
      </c>
      <c r="B262" t="s">
        <v>39</v>
      </c>
      <c r="C262" t="s">
        <v>418</v>
      </c>
      <c r="D262">
        <v>1</v>
      </c>
      <c r="E262" s="21">
        <v>5</v>
      </c>
      <c r="F262" s="21" t="s">
        <v>74</v>
      </c>
      <c r="G262" s="21" t="s">
        <v>10</v>
      </c>
      <c r="H262" s="21" t="s">
        <v>10</v>
      </c>
      <c r="I262" s="26">
        <v>1.052268142857143</v>
      </c>
      <c r="J262" s="26">
        <v>1.7668439999999996</v>
      </c>
      <c r="K262" s="26">
        <v>2.9470470000000004</v>
      </c>
      <c r="L262" s="26">
        <v>4.7071932857142871</v>
      </c>
      <c r="M262" s="26">
        <v>6.4243504285714286</v>
      </c>
      <c r="N262" s="26">
        <v>8.2961355714285716</v>
      </c>
      <c r="O262" s="26">
        <v>8.4400125714285696</v>
      </c>
      <c r="P262" s="26">
        <v>7.3507232857142863</v>
      </c>
      <c r="Q262" s="26">
        <v>5.6752400000000005</v>
      </c>
      <c r="R262" s="26">
        <v>3.6462709999999996</v>
      </c>
      <c r="S262" s="26">
        <v>1.843513</v>
      </c>
      <c r="T262" s="26">
        <v>1.0867241428571428</v>
      </c>
      <c r="U262" s="26">
        <v>1.0224011428571429</v>
      </c>
      <c r="V262" s="26">
        <v>0.9324364285714285</v>
      </c>
      <c r="W262" s="26">
        <v>1.2058891428571428</v>
      </c>
      <c r="X262" s="26">
        <v>1.0760127142857141</v>
      </c>
      <c r="Y262" s="26">
        <v>1.0216671428571429</v>
      </c>
      <c r="Z262" s="26">
        <v>0.59944585714285714</v>
      </c>
      <c r="AA262" s="26">
        <v>1.1852028571428572</v>
      </c>
      <c r="AB262" s="26">
        <v>1.3607314285714285</v>
      </c>
      <c r="AC262" s="26">
        <v>1.1388681428571428</v>
      </c>
      <c r="AD262" s="26">
        <v>1.1230637142857145</v>
      </c>
      <c r="AE262" s="26">
        <v>1.0879081428571429</v>
      </c>
      <c r="AF262" s="26">
        <v>1.0569797142857145</v>
      </c>
      <c r="AG262" s="26">
        <v>233</v>
      </c>
      <c r="AH262" s="26">
        <v>4</v>
      </c>
    </row>
    <row r="263" spans="1:34" x14ac:dyDescent="0.2">
      <c r="A263" t="s">
        <v>15</v>
      </c>
      <c r="B263" t="s">
        <v>39</v>
      </c>
      <c r="C263" t="s">
        <v>419</v>
      </c>
      <c r="D263">
        <v>1</v>
      </c>
      <c r="E263" s="21">
        <v>5</v>
      </c>
      <c r="F263" s="21" t="s">
        <v>74</v>
      </c>
      <c r="G263" s="21" t="s">
        <v>10</v>
      </c>
      <c r="H263" s="21" t="s">
        <v>10</v>
      </c>
      <c r="I263" s="26">
        <v>1.8145173703703703</v>
      </c>
      <c r="J263" s="26">
        <v>2.2973817407407409</v>
      </c>
      <c r="K263" s="26">
        <v>3.2472209629629627</v>
      </c>
      <c r="L263" s="26">
        <v>4.8680138518518516</v>
      </c>
      <c r="M263" s="26">
        <v>6.0942688148148143</v>
      </c>
      <c r="N263" s="26">
        <v>7.7612633703703695</v>
      </c>
      <c r="O263" s="26">
        <v>8.4211720740740734</v>
      </c>
      <c r="P263" s="26">
        <v>7.4830792222222229</v>
      </c>
      <c r="Q263" s="26">
        <v>5.7240315925925929</v>
      </c>
      <c r="R263" s="26">
        <v>4.0677506296296304</v>
      </c>
      <c r="S263" s="26">
        <v>2.3300240740740743</v>
      </c>
      <c r="T263" s="26">
        <v>1.7413016296296293</v>
      </c>
      <c r="U263" s="26">
        <v>0.4182030000000001</v>
      </c>
      <c r="V263" s="26">
        <v>0.62103051851851854</v>
      </c>
      <c r="W263" s="26">
        <v>1.1438411481481479</v>
      </c>
      <c r="X263" s="26">
        <v>1.4929852962962966</v>
      </c>
      <c r="Y263" s="26">
        <v>2.3700117407407411</v>
      </c>
      <c r="Z263" s="26">
        <v>1.3765230370370369</v>
      </c>
      <c r="AA263" s="26">
        <v>1.8574852962962967</v>
      </c>
      <c r="AB263" s="26">
        <v>1.3694474074074077</v>
      </c>
      <c r="AC263" s="26">
        <v>0.90890144444444421</v>
      </c>
      <c r="AD263" s="26">
        <v>0.68455992592592596</v>
      </c>
      <c r="AE263" s="26">
        <v>0.76969081481481494</v>
      </c>
      <c r="AF263" s="26">
        <v>0.43125277777777782</v>
      </c>
      <c r="AG263" s="26">
        <v>228</v>
      </c>
      <c r="AH263" s="26">
        <v>4</v>
      </c>
    </row>
    <row r="264" spans="1:34" x14ac:dyDescent="0.2">
      <c r="A264" t="s">
        <v>15</v>
      </c>
      <c r="B264" t="s">
        <v>39</v>
      </c>
      <c r="C264" t="s">
        <v>420</v>
      </c>
      <c r="D264">
        <v>1</v>
      </c>
      <c r="E264" s="21">
        <v>6</v>
      </c>
      <c r="F264" s="21" t="s">
        <v>74</v>
      </c>
      <c r="G264" s="21" t="s">
        <v>10</v>
      </c>
      <c r="H264" s="21" t="s">
        <v>10</v>
      </c>
      <c r="I264" s="26">
        <v>1.157384</v>
      </c>
      <c r="J264" s="26">
        <v>1.9224795000000001</v>
      </c>
      <c r="K264" s="26">
        <v>3.127462</v>
      </c>
      <c r="L264" s="26">
        <v>4.8698449999999998</v>
      </c>
      <c r="M264" s="26">
        <v>6.6570840000000002</v>
      </c>
      <c r="N264" s="26">
        <v>8.6206394999999993</v>
      </c>
      <c r="O264" s="26">
        <v>8.4046415000000003</v>
      </c>
      <c r="P264" s="26">
        <v>7.24153</v>
      </c>
      <c r="Q264" s="26">
        <v>5.6468939999999996</v>
      </c>
      <c r="R264" s="26">
        <v>3.679027</v>
      </c>
      <c r="S264" s="26">
        <v>1.9482020000000002</v>
      </c>
      <c r="T264" s="26">
        <v>1.1674384999999998</v>
      </c>
      <c r="U264" s="26">
        <v>1.3449044999999999</v>
      </c>
      <c r="V264" s="26">
        <v>1.2152725</v>
      </c>
      <c r="W264" s="26">
        <v>1.4287225000000001</v>
      </c>
      <c r="X264" s="26">
        <v>1.1381125000000001</v>
      </c>
      <c r="Y264" s="26">
        <v>0.97083249999999999</v>
      </c>
      <c r="Z264" s="26">
        <v>0.60389700000000002</v>
      </c>
      <c r="AA264" s="26">
        <v>1.8094959999999998</v>
      </c>
      <c r="AB264" s="26">
        <v>1.9873124999999998</v>
      </c>
      <c r="AC264" s="26">
        <v>1.4724655</v>
      </c>
      <c r="AD264" s="26">
        <v>1.4657200000000001</v>
      </c>
      <c r="AE264" s="26">
        <v>1.3785305000000001</v>
      </c>
      <c r="AF264" s="26">
        <v>1.3971740000000001</v>
      </c>
      <c r="AG264" s="26">
        <v>247</v>
      </c>
      <c r="AH264" s="26">
        <v>5</v>
      </c>
    </row>
    <row r="265" spans="1:34" x14ac:dyDescent="0.2">
      <c r="A265" t="s">
        <v>15</v>
      </c>
      <c r="B265" t="s">
        <v>39</v>
      </c>
      <c r="C265" t="s">
        <v>421</v>
      </c>
      <c r="D265">
        <v>1</v>
      </c>
      <c r="E265" s="21">
        <v>5</v>
      </c>
      <c r="F265" s="21" t="s">
        <v>74</v>
      </c>
      <c r="G265" s="21" t="s">
        <v>10</v>
      </c>
      <c r="H265" s="21" t="s">
        <v>10</v>
      </c>
      <c r="I265" s="26">
        <v>1.786123923076923</v>
      </c>
      <c r="J265" s="26">
        <v>2.2706415384615379</v>
      </c>
      <c r="K265" s="26">
        <v>3.1111562307692306</v>
      </c>
      <c r="L265" s="26">
        <v>4.6656805384615385</v>
      </c>
      <c r="M265" s="26">
        <v>5.8651553846153854</v>
      </c>
      <c r="N265" s="26">
        <v>7.4617972307692311</v>
      </c>
      <c r="O265" s="26">
        <v>7.9739256923076924</v>
      </c>
      <c r="P265" s="26">
        <v>6.9902366923076915</v>
      </c>
      <c r="Q265" s="26">
        <v>5.4641295384615383</v>
      </c>
      <c r="R265" s="26">
        <v>3.9556464615384614</v>
      </c>
      <c r="S265" s="26">
        <v>2.2934324615384609</v>
      </c>
      <c r="T265" s="26">
        <v>1.7205807692307691</v>
      </c>
      <c r="U265" s="26">
        <v>0.38905015384615377</v>
      </c>
      <c r="V265" s="26">
        <v>0.56013115384615386</v>
      </c>
      <c r="W265" s="26">
        <v>1.1210650769230772</v>
      </c>
      <c r="X265" s="26">
        <v>1.367262615384615</v>
      </c>
      <c r="Y265" s="26">
        <v>2.179811692307692</v>
      </c>
      <c r="Z265" s="26">
        <v>1.5463698461538462</v>
      </c>
      <c r="AA265" s="26">
        <v>2.2479124615384616</v>
      </c>
      <c r="AB265" s="26">
        <v>1.9660629999999999</v>
      </c>
      <c r="AC265" s="26">
        <v>0.9546896153846155</v>
      </c>
      <c r="AD265" s="26">
        <v>0.67851607692307703</v>
      </c>
      <c r="AE265" s="26">
        <v>0.66111776923076937</v>
      </c>
      <c r="AF265" s="26">
        <v>0.46373469230769226</v>
      </c>
      <c r="AG265" s="26">
        <v>241</v>
      </c>
      <c r="AH265" s="26">
        <v>4</v>
      </c>
    </row>
    <row r="266" spans="1:34" x14ac:dyDescent="0.2">
      <c r="A266" t="s">
        <v>15</v>
      </c>
      <c r="B266" t="s">
        <v>39</v>
      </c>
      <c r="C266" t="s">
        <v>422</v>
      </c>
      <c r="D266">
        <v>2</v>
      </c>
      <c r="E266" s="21">
        <v>6</v>
      </c>
      <c r="F266" s="21" t="s">
        <v>74</v>
      </c>
      <c r="G266" s="21" t="s">
        <v>10</v>
      </c>
      <c r="H266" s="21" t="s">
        <v>10</v>
      </c>
      <c r="I266" s="26">
        <v>1.02121525</v>
      </c>
      <c r="J266" s="26">
        <v>1.4497723750000002</v>
      </c>
      <c r="K266" s="26">
        <v>2.2225713749999998</v>
      </c>
      <c r="L266" s="26">
        <v>3.5433416250000005</v>
      </c>
      <c r="M266" s="26">
        <v>4.9402866249999997</v>
      </c>
      <c r="N266" s="26">
        <v>6.3570362500000002</v>
      </c>
      <c r="O266" s="26">
        <v>6.7768125000000001</v>
      </c>
      <c r="P266" s="26">
        <v>5.9504649999999994</v>
      </c>
      <c r="Q266" s="26">
        <v>4.5462235</v>
      </c>
      <c r="R266" s="26">
        <v>3.0496701250000005</v>
      </c>
      <c r="S266" s="26">
        <v>1.5692683749999998</v>
      </c>
      <c r="T266" s="26">
        <v>1.010537</v>
      </c>
      <c r="U266" s="26">
        <v>1.6642747500000001</v>
      </c>
      <c r="V266" s="26">
        <v>1.4556876249999999</v>
      </c>
      <c r="W266" s="26">
        <v>1.69836575</v>
      </c>
      <c r="X266" s="26">
        <v>1.4381991249999999</v>
      </c>
      <c r="Y266" s="26">
        <v>1.2822743750000001</v>
      </c>
      <c r="Z266" s="26">
        <v>1.0402053749999998</v>
      </c>
      <c r="AA266" s="26">
        <v>1.5560658749999998</v>
      </c>
      <c r="AB266" s="26">
        <v>1.6035718750000001</v>
      </c>
      <c r="AC266" s="26">
        <v>1.2356407500000002</v>
      </c>
      <c r="AD266" s="26">
        <v>1.03915475</v>
      </c>
      <c r="AE266" s="26">
        <v>1.3631291249999999</v>
      </c>
      <c r="AF266" s="26">
        <v>1.5870297500000001</v>
      </c>
      <c r="AG266" s="26">
        <v>262</v>
      </c>
      <c r="AH266" s="26">
        <v>5</v>
      </c>
    </row>
    <row r="267" spans="1:34" x14ac:dyDescent="0.2">
      <c r="A267" t="s">
        <v>15</v>
      </c>
      <c r="B267" t="s">
        <v>39</v>
      </c>
      <c r="C267" t="s">
        <v>423</v>
      </c>
      <c r="D267">
        <v>1</v>
      </c>
      <c r="E267" s="21">
        <v>5</v>
      </c>
      <c r="F267" s="21" t="s">
        <v>74</v>
      </c>
      <c r="G267" s="21" t="s">
        <v>10</v>
      </c>
      <c r="H267" s="21" t="s">
        <v>10</v>
      </c>
      <c r="I267" s="26">
        <v>1.757831487804878</v>
      </c>
      <c r="J267" s="26">
        <v>2.2901537560975607</v>
      </c>
      <c r="K267" s="26">
        <v>3.1736188536585366</v>
      </c>
      <c r="L267" s="26">
        <v>4.7851517073170742</v>
      </c>
      <c r="M267" s="26">
        <v>5.999501024390244</v>
      </c>
      <c r="N267" s="26">
        <v>7.5515440487804852</v>
      </c>
      <c r="O267" s="26">
        <v>7.9030094634146355</v>
      </c>
      <c r="P267" s="26">
        <v>6.8045575609756108</v>
      </c>
      <c r="Q267" s="26">
        <v>5.4318945121951225</v>
      </c>
      <c r="R267" s="26">
        <v>3.9840358048780495</v>
      </c>
      <c r="S267" s="26">
        <v>2.3213611463414634</v>
      </c>
      <c r="T267" s="26">
        <v>1.7174586585365859</v>
      </c>
      <c r="U267" s="26">
        <v>0.30825004878048773</v>
      </c>
      <c r="V267" s="26">
        <v>0.36363948780487804</v>
      </c>
      <c r="W267" s="26">
        <v>0.95117809756097549</v>
      </c>
      <c r="X267" s="26">
        <v>1.0723009268292678</v>
      </c>
      <c r="Y267" s="26">
        <v>1.9213272926829268</v>
      </c>
      <c r="Z267" s="26">
        <v>1.7252886829268292</v>
      </c>
      <c r="AA267" s="26">
        <v>2.4997940487804877</v>
      </c>
      <c r="AB267" s="26">
        <v>2.5295786585365847</v>
      </c>
      <c r="AC267" s="26">
        <v>0.99005495121951215</v>
      </c>
      <c r="AD267" s="26">
        <v>0.61859482926829279</v>
      </c>
      <c r="AE267" s="26">
        <v>0.4479522926829268</v>
      </c>
      <c r="AF267" s="26">
        <v>0.47699426829268288</v>
      </c>
      <c r="AG267" s="26">
        <v>231</v>
      </c>
      <c r="AH267" s="26">
        <v>4</v>
      </c>
    </row>
    <row r="268" spans="1:34" x14ac:dyDescent="0.2">
      <c r="A268" t="s">
        <v>15</v>
      </c>
      <c r="B268" t="s">
        <v>39</v>
      </c>
      <c r="C268" t="s">
        <v>424</v>
      </c>
      <c r="D268">
        <v>1</v>
      </c>
      <c r="E268" s="21">
        <v>5</v>
      </c>
      <c r="F268" s="21" t="s">
        <v>74</v>
      </c>
      <c r="G268" s="21" t="s">
        <v>10</v>
      </c>
      <c r="H268" s="21" t="s">
        <v>10</v>
      </c>
      <c r="I268" s="26">
        <v>1.6976876000000001</v>
      </c>
      <c r="J268" s="26">
        <v>2.2130524</v>
      </c>
      <c r="K268" s="26">
        <v>3.1085913999999999</v>
      </c>
      <c r="L268" s="26">
        <v>4.7447455999999999</v>
      </c>
      <c r="M268" s="26">
        <v>5.9477682000000005</v>
      </c>
      <c r="N268" s="26">
        <v>7.6200479999999997</v>
      </c>
      <c r="O268" s="26">
        <v>8.2170836000000005</v>
      </c>
      <c r="P268" s="26">
        <v>7.1260402000000003</v>
      </c>
      <c r="Q268" s="26">
        <v>5.5663657999999998</v>
      </c>
      <c r="R268" s="26">
        <v>4.0312602000000002</v>
      </c>
      <c r="S268" s="26">
        <v>2.2796349999999999</v>
      </c>
      <c r="T268" s="26">
        <v>1.6576816000000001</v>
      </c>
      <c r="U268" s="26">
        <v>0.28982000000000002</v>
      </c>
      <c r="V268" s="26">
        <v>0.34615119999999999</v>
      </c>
      <c r="W268" s="26">
        <v>0.86290320000000009</v>
      </c>
      <c r="X268" s="26">
        <v>1.0854226</v>
      </c>
      <c r="Y268" s="26">
        <v>2.2129596</v>
      </c>
      <c r="Z268" s="26">
        <v>1.6934505999999998</v>
      </c>
      <c r="AA268" s="26">
        <v>2.315159</v>
      </c>
      <c r="AB268" s="26">
        <v>1.9888196</v>
      </c>
      <c r="AC268" s="26">
        <v>0.91188460000000016</v>
      </c>
      <c r="AD268" s="26">
        <v>0.57455879999999993</v>
      </c>
      <c r="AE268" s="26">
        <v>0.45330019999999999</v>
      </c>
      <c r="AF268" s="26">
        <v>0.373309</v>
      </c>
      <c r="AG268" s="26">
        <v>242</v>
      </c>
      <c r="AH268" s="26">
        <v>5</v>
      </c>
    </row>
    <row r="269" spans="1:34" x14ac:dyDescent="0.2">
      <c r="A269" t="s">
        <v>15</v>
      </c>
      <c r="B269" t="s">
        <v>39</v>
      </c>
      <c r="C269" t="s">
        <v>425</v>
      </c>
      <c r="D269">
        <v>1</v>
      </c>
      <c r="E269" s="21">
        <v>5</v>
      </c>
      <c r="F269" s="21" t="s">
        <v>74</v>
      </c>
      <c r="G269" s="21" t="s">
        <v>10</v>
      </c>
      <c r="H269" s="21" t="s">
        <v>10</v>
      </c>
      <c r="I269" s="26">
        <v>1.6355358</v>
      </c>
      <c r="J269" s="26">
        <v>2.2344360000000001</v>
      </c>
      <c r="K269" s="26">
        <v>3.1644639999999997</v>
      </c>
      <c r="L269" s="26">
        <v>4.7871307999999999</v>
      </c>
      <c r="M269" s="26">
        <v>6.0641938</v>
      </c>
      <c r="N269" s="26">
        <v>7.5550985999999991</v>
      </c>
      <c r="O269" s="26">
        <v>7.7162801999999999</v>
      </c>
      <c r="P269" s="26">
        <v>6.6311750000000007</v>
      </c>
      <c r="Q269" s="26">
        <v>5.3513202</v>
      </c>
      <c r="R269" s="26">
        <v>3.9002753999999995</v>
      </c>
      <c r="S269" s="26">
        <v>2.2378717999999997</v>
      </c>
      <c r="T269" s="26">
        <v>1.6122298000000002</v>
      </c>
      <c r="U269" s="26">
        <v>0.40524400000000005</v>
      </c>
      <c r="V269" s="26">
        <v>0.431973</v>
      </c>
      <c r="W269" s="26">
        <v>0.87416380000000005</v>
      </c>
      <c r="X269" s="26">
        <v>0.9712251999999999</v>
      </c>
      <c r="Y269" s="26">
        <v>1.3285586000000003</v>
      </c>
      <c r="Z269" s="26">
        <v>1.1134252000000002</v>
      </c>
      <c r="AA269" s="26">
        <v>1.9781891999999999</v>
      </c>
      <c r="AB269" s="26">
        <v>2.0496608000000003</v>
      </c>
      <c r="AC269" s="26">
        <v>0.95089919999999994</v>
      </c>
      <c r="AD269" s="26">
        <v>0.62170800000000004</v>
      </c>
      <c r="AE269" s="26">
        <v>0.57014699999999996</v>
      </c>
      <c r="AF269" s="26">
        <v>0.53281560000000006</v>
      </c>
      <c r="AG269" s="26">
        <v>232</v>
      </c>
      <c r="AH269" s="26">
        <v>4</v>
      </c>
    </row>
    <row r="270" spans="1:34" x14ac:dyDescent="0.2">
      <c r="A270" t="s">
        <v>15</v>
      </c>
      <c r="B270" t="s">
        <v>39</v>
      </c>
      <c r="C270" t="s">
        <v>426</v>
      </c>
      <c r="D270">
        <v>1</v>
      </c>
      <c r="E270" s="21">
        <v>5</v>
      </c>
      <c r="F270" s="21" t="s">
        <v>74</v>
      </c>
      <c r="G270" s="21" t="s">
        <v>10</v>
      </c>
      <c r="H270" s="21" t="s">
        <v>10</v>
      </c>
      <c r="I270" s="26">
        <v>1.0006603333333333</v>
      </c>
      <c r="J270" s="26">
        <v>1.5798731666666666</v>
      </c>
      <c r="K270" s="26">
        <v>2.5575323333333331</v>
      </c>
      <c r="L270" s="26">
        <v>4.1186283333333336</v>
      </c>
      <c r="M270" s="26">
        <v>5.7206553333333332</v>
      </c>
      <c r="N270" s="26">
        <v>7.3974055000000005</v>
      </c>
      <c r="O270" s="26">
        <v>7.769511333333333</v>
      </c>
      <c r="P270" s="26">
        <v>6.8002348333333318</v>
      </c>
      <c r="Q270" s="26">
        <v>5.1849341666666655</v>
      </c>
      <c r="R270" s="26">
        <v>3.3574295000000003</v>
      </c>
      <c r="S270" s="26">
        <v>1.6780518333333332</v>
      </c>
      <c r="T270" s="26">
        <v>1.0165445</v>
      </c>
      <c r="U270" s="26">
        <v>1.5434963333333336</v>
      </c>
      <c r="V270" s="26">
        <v>1.313199</v>
      </c>
      <c r="W270" s="26">
        <v>1.6560350000000001</v>
      </c>
      <c r="X270" s="26">
        <v>1.4492640000000001</v>
      </c>
      <c r="Y270" s="26">
        <v>1.2844925</v>
      </c>
      <c r="Z270" s="26">
        <v>0.89440683333333337</v>
      </c>
      <c r="AA270" s="26">
        <v>1.3684181666666666</v>
      </c>
      <c r="AB270" s="26">
        <v>1.5329696666666666</v>
      </c>
      <c r="AC270" s="26">
        <v>1.2312473333333334</v>
      </c>
      <c r="AD270" s="26">
        <v>1.2447388333333331</v>
      </c>
      <c r="AE270" s="26">
        <v>1.3543928333333335</v>
      </c>
      <c r="AF270" s="26">
        <v>1.5093456666666665</v>
      </c>
      <c r="AG270" s="26">
        <v>244</v>
      </c>
      <c r="AH270" s="26">
        <v>4</v>
      </c>
    </row>
    <row r="271" spans="1:34" x14ac:dyDescent="0.2">
      <c r="A271" t="s">
        <v>15</v>
      </c>
      <c r="B271" t="s">
        <v>39</v>
      </c>
      <c r="C271" t="s">
        <v>427</v>
      </c>
      <c r="D271">
        <v>1</v>
      </c>
      <c r="E271" s="21">
        <v>5</v>
      </c>
      <c r="F271" s="21" t="s">
        <v>74</v>
      </c>
      <c r="G271" s="21" t="s">
        <v>10</v>
      </c>
      <c r="H271" s="21" t="s">
        <v>10</v>
      </c>
      <c r="I271" s="26">
        <v>1.31636</v>
      </c>
      <c r="J271" s="26">
        <v>1.6666129999999999</v>
      </c>
      <c r="K271" s="26">
        <v>2.2303999999999999</v>
      </c>
      <c r="L271" s="26">
        <v>3.5384869999999999</v>
      </c>
      <c r="M271" s="26">
        <v>4.7298039999999997</v>
      </c>
      <c r="N271" s="26">
        <v>5.9606680000000001</v>
      </c>
      <c r="O271" s="26">
        <v>6.5092299999999996</v>
      </c>
      <c r="P271" s="26">
        <v>5.6795640000000001</v>
      </c>
      <c r="Q271" s="26">
        <v>4.3496439999999996</v>
      </c>
      <c r="R271" s="26">
        <v>3.0879949999999998</v>
      </c>
      <c r="S271" s="26">
        <v>1.741814</v>
      </c>
      <c r="T271" s="26">
        <v>1.25911</v>
      </c>
      <c r="U271" s="26">
        <v>1.04948</v>
      </c>
      <c r="V271" s="26">
        <v>0.99915600000000004</v>
      </c>
      <c r="W271" s="26">
        <v>1.3496060000000001</v>
      </c>
      <c r="X271" s="26">
        <v>1.5427</v>
      </c>
      <c r="Y271" s="26">
        <v>1.614911</v>
      </c>
      <c r="Z271" s="26">
        <v>1.4733480000000001</v>
      </c>
      <c r="AA271" s="26">
        <v>1.848595</v>
      </c>
      <c r="AB271" s="26">
        <v>1.7623200000000001</v>
      </c>
      <c r="AC271" s="26">
        <v>1.1797340000000001</v>
      </c>
      <c r="AD271" s="26">
        <v>0.76933700000000005</v>
      </c>
      <c r="AE271" s="26">
        <v>0.98555099999999995</v>
      </c>
      <c r="AF271" s="26">
        <v>1.0160690000000001</v>
      </c>
      <c r="AG271" s="26">
        <v>326</v>
      </c>
      <c r="AH271" s="26">
        <v>0</v>
      </c>
    </row>
    <row r="272" spans="1:34" x14ac:dyDescent="0.2">
      <c r="A272" t="s">
        <v>15</v>
      </c>
      <c r="B272" t="s">
        <v>39</v>
      </c>
      <c r="C272" t="s">
        <v>428</v>
      </c>
      <c r="D272">
        <v>1</v>
      </c>
      <c r="E272" s="21">
        <v>7</v>
      </c>
      <c r="F272" s="21" t="s">
        <v>10</v>
      </c>
      <c r="G272" s="21" t="s">
        <v>10</v>
      </c>
      <c r="H272" s="21" t="s">
        <v>10</v>
      </c>
      <c r="I272" s="26">
        <v>1.0753515000000002</v>
      </c>
      <c r="J272" s="26">
        <v>1.4123061250000002</v>
      </c>
      <c r="K272" s="26">
        <v>2.0076381249999997</v>
      </c>
      <c r="L272" s="26">
        <v>3.261730875</v>
      </c>
      <c r="M272" s="26">
        <v>4.4957027499999995</v>
      </c>
      <c r="N272" s="26">
        <v>5.7311878749999998</v>
      </c>
      <c r="O272" s="26">
        <v>6.2971650000000006</v>
      </c>
      <c r="P272" s="26">
        <v>5.5077247499999995</v>
      </c>
      <c r="Q272" s="26">
        <v>4.1760755000000005</v>
      </c>
      <c r="R272" s="26">
        <v>2.8559846250000005</v>
      </c>
      <c r="S272" s="26">
        <v>1.5364613750000002</v>
      </c>
      <c r="T272" s="26">
        <v>1.0458946250000001</v>
      </c>
      <c r="U272" s="26">
        <v>1.4235875</v>
      </c>
      <c r="V272" s="26">
        <v>1.2671991250000001</v>
      </c>
      <c r="W272" s="26">
        <v>1.5232857500000001</v>
      </c>
      <c r="X272" s="26">
        <v>1.5684572500000002</v>
      </c>
      <c r="Y272" s="26">
        <v>1.4399256249999999</v>
      </c>
      <c r="Z272" s="26">
        <v>1.3310111249999999</v>
      </c>
      <c r="AA272" s="26">
        <v>1.586116375</v>
      </c>
      <c r="AB272" s="26">
        <v>1.59798375</v>
      </c>
      <c r="AC272" s="26">
        <v>1.2134223749999999</v>
      </c>
      <c r="AD272" s="26">
        <v>0.87562837500000001</v>
      </c>
      <c r="AE272" s="26">
        <v>1.1961321250000001</v>
      </c>
      <c r="AF272" s="26">
        <v>1.3498994999999998</v>
      </c>
      <c r="AG272" s="26">
        <v>304</v>
      </c>
      <c r="AH272" s="26">
        <v>0</v>
      </c>
    </row>
    <row r="273" spans="1:34" x14ac:dyDescent="0.2">
      <c r="A273" t="s">
        <v>15</v>
      </c>
      <c r="B273" t="s">
        <v>39</v>
      </c>
      <c r="C273" t="s">
        <v>429</v>
      </c>
      <c r="D273">
        <v>1</v>
      </c>
      <c r="E273" s="21">
        <v>7</v>
      </c>
      <c r="F273" s="21" t="s">
        <v>10</v>
      </c>
      <c r="G273" s="21" t="s">
        <v>10</v>
      </c>
      <c r="H273" s="21" t="s">
        <v>10</v>
      </c>
      <c r="I273" s="26">
        <v>0.96084124999999998</v>
      </c>
      <c r="J273" s="26">
        <v>1.4112790000000002</v>
      </c>
      <c r="K273" s="26">
        <v>2.2488112500000002</v>
      </c>
      <c r="L273" s="26">
        <v>3.6474072500000001</v>
      </c>
      <c r="M273" s="26">
        <v>5.1238550000000007</v>
      </c>
      <c r="N273" s="26">
        <v>6.5266697500000008</v>
      </c>
      <c r="O273" s="26">
        <v>6.6260421249999997</v>
      </c>
      <c r="P273" s="26">
        <v>5.7837362500000005</v>
      </c>
      <c r="Q273" s="26">
        <v>4.5323000000000002</v>
      </c>
      <c r="R273" s="26">
        <v>3.1069641249999997</v>
      </c>
      <c r="S273" s="26">
        <v>1.5981624999999999</v>
      </c>
      <c r="T273" s="26">
        <v>0.98688087499999999</v>
      </c>
      <c r="U273" s="26">
        <v>1.5075818750000001</v>
      </c>
      <c r="V273" s="26">
        <v>1.3764907499999999</v>
      </c>
      <c r="W273" s="26">
        <v>1.6481767499999997</v>
      </c>
      <c r="X273" s="26">
        <v>1.265444625</v>
      </c>
      <c r="Y273" s="26">
        <v>1.1498923750000001</v>
      </c>
      <c r="Z273" s="26">
        <v>0.86955775000000013</v>
      </c>
      <c r="AA273" s="26">
        <v>1.9319317500000002</v>
      </c>
      <c r="AB273" s="26">
        <v>2.0235553750000004</v>
      </c>
      <c r="AC273" s="26">
        <v>1.3751777499999998</v>
      </c>
      <c r="AD273" s="26">
        <v>1.05536775</v>
      </c>
      <c r="AE273" s="26">
        <v>1.304616875</v>
      </c>
      <c r="AF273" s="26">
        <v>1.5541996249999999</v>
      </c>
      <c r="AG273" s="26">
        <v>315</v>
      </c>
      <c r="AH273" s="26">
        <v>0</v>
      </c>
    </row>
    <row r="274" spans="1:34" x14ac:dyDescent="0.2">
      <c r="A274" t="s">
        <v>15</v>
      </c>
      <c r="B274" t="s">
        <v>39</v>
      </c>
      <c r="C274" t="s">
        <v>430</v>
      </c>
      <c r="D274">
        <v>2</v>
      </c>
      <c r="E274" s="21">
        <v>7</v>
      </c>
      <c r="F274" s="21" t="s">
        <v>10</v>
      </c>
      <c r="G274" s="21" t="s">
        <v>10</v>
      </c>
      <c r="H274" s="21" t="s">
        <v>10</v>
      </c>
      <c r="I274" s="26">
        <v>0.96881099999999998</v>
      </c>
      <c r="J274" s="26">
        <v>1.3951640000000001</v>
      </c>
      <c r="K274" s="26">
        <v>2.1024530000000001</v>
      </c>
      <c r="L274" s="26">
        <v>3.3847420000000001</v>
      </c>
      <c r="M274" s="26">
        <v>4.8002149999999997</v>
      </c>
      <c r="N274" s="26">
        <v>6.1083629999999998</v>
      </c>
      <c r="O274" s="26">
        <v>6.0247650000000004</v>
      </c>
      <c r="P274" s="26">
        <v>5.1810989999999997</v>
      </c>
      <c r="Q274" s="26">
        <v>4.1020490000000001</v>
      </c>
      <c r="R274" s="26">
        <v>2.876401</v>
      </c>
      <c r="S274" s="26">
        <v>1.527609</v>
      </c>
      <c r="T274" s="26">
        <v>0.97184000000000004</v>
      </c>
      <c r="U274" s="26">
        <v>1.5225880000000001</v>
      </c>
      <c r="V274" s="26">
        <v>1.540014</v>
      </c>
      <c r="W274" s="26">
        <v>1.9890220000000001</v>
      </c>
      <c r="X274" s="26">
        <v>1.5069889999999999</v>
      </c>
      <c r="Y274" s="26">
        <v>1.3318369999999999</v>
      </c>
      <c r="Z274" s="26">
        <v>1.0250779999999999</v>
      </c>
      <c r="AA274" s="26">
        <v>2.807906</v>
      </c>
      <c r="AB274" s="26">
        <v>2.8998010000000001</v>
      </c>
      <c r="AC274" s="26">
        <v>1.933155</v>
      </c>
      <c r="AD274" s="26">
        <v>1.531352</v>
      </c>
      <c r="AE274" s="26">
        <v>1.563696</v>
      </c>
      <c r="AF274" s="26">
        <v>1.735846</v>
      </c>
      <c r="AG274" s="26">
        <v>318</v>
      </c>
      <c r="AH274" s="26">
        <v>0</v>
      </c>
    </row>
    <row r="275" spans="1:34" x14ac:dyDescent="0.2">
      <c r="A275" t="s">
        <v>15</v>
      </c>
      <c r="B275" t="s">
        <v>39</v>
      </c>
      <c r="C275" t="s">
        <v>431</v>
      </c>
      <c r="D275">
        <v>1</v>
      </c>
      <c r="E275" s="21">
        <v>5</v>
      </c>
      <c r="F275" s="21" t="s">
        <v>74</v>
      </c>
      <c r="G275" s="21" t="s">
        <v>10</v>
      </c>
      <c r="H275" s="21" t="s">
        <v>10</v>
      </c>
      <c r="I275" s="26">
        <v>1.594195</v>
      </c>
      <c r="J275" s="26">
        <v>2.2137286666666665</v>
      </c>
      <c r="K275" s="26">
        <v>3.2441750000000003</v>
      </c>
      <c r="L275" s="26">
        <v>4.9121180000000004</v>
      </c>
      <c r="M275" s="26">
        <v>6.1228786666666677</v>
      </c>
      <c r="N275" s="26">
        <v>7.5043706666666665</v>
      </c>
      <c r="O275" s="26">
        <v>7.5321336666666667</v>
      </c>
      <c r="P275" s="26">
        <v>6.3987173333333329</v>
      </c>
      <c r="Q275" s="26">
        <v>5.2509533333333325</v>
      </c>
      <c r="R275" s="26">
        <v>3.7990473333333337</v>
      </c>
      <c r="S275" s="26">
        <v>2.2176620000000002</v>
      </c>
      <c r="T275" s="26">
        <v>1.5610876666666667</v>
      </c>
      <c r="U275" s="26">
        <v>0.44274433333333335</v>
      </c>
      <c r="V275" s="26">
        <v>0.48778166666666672</v>
      </c>
      <c r="W275" s="26">
        <v>0.91276866666666667</v>
      </c>
      <c r="X275" s="26">
        <v>0.91273633333333348</v>
      </c>
      <c r="Y275" s="26">
        <v>1.3457706666666667</v>
      </c>
      <c r="Z275" s="26">
        <v>1.1529473333333333</v>
      </c>
      <c r="AA275" s="26">
        <v>2.1308746666666667</v>
      </c>
      <c r="AB275" s="26">
        <v>2.1975573333333331</v>
      </c>
      <c r="AC275" s="26">
        <v>1.0261033333333331</v>
      </c>
      <c r="AD275" s="26">
        <v>0.66443866666666673</v>
      </c>
      <c r="AE275" s="26">
        <v>0.64102566666666672</v>
      </c>
      <c r="AF275" s="26">
        <v>0.58211533333333332</v>
      </c>
      <c r="AG275" s="26">
        <v>238</v>
      </c>
      <c r="AH275" s="26">
        <v>4</v>
      </c>
    </row>
    <row r="276" spans="1:34" x14ac:dyDescent="0.2">
      <c r="A276" t="s">
        <v>15</v>
      </c>
      <c r="B276" t="s">
        <v>39</v>
      </c>
      <c r="C276" t="s">
        <v>213</v>
      </c>
      <c r="D276">
        <v>1</v>
      </c>
      <c r="E276" s="21">
        <v>7</v>
      </c>
      <c r="F276" s="21" t="s">
        <v>10</v>
      </c>
      <c r="G276" s="21" t="s">
        <v>10</v>
      </c>
      <c r="H276" s="21" t="s">
        <v>10</v>
      </c>
      <c r="I276" s="26">
        <v>1.0550765000000002</v>
      </c>
      <c r="J276" s="26">
        <v>1.393194</v>
      </c>
      <c r="K276" s="26">
        <v>2.0283065000000002</v>
      </c>
      <c r="L276" s="26">
        <v>3.3188874999999998</v>
      </c>
      <c r="M276" s="26">
        <v>4.6164810000000003</v>
      </c>
      <c r="N276" s="26">
        <v>5.9193899999999999</v>
      </c>
      <c r="O276" s="26">
        <v>6.5906929999999999</v>
      </c>
      <c r="P276" s="26">
        <v>5.8450709999999999</v>
      </c>
      <c r="Q276" s="26">
        <v>4.3529214999999999</v>
      </c>
      <c r="R276" s="26">
        <v>2.9245935000000003</v>
      </c>
      <c r="S276" s="26">
        <v>1.5523024999999999</v>
      </c>
      <c r="T276" s="26">
        <v>1.0380639999999999</v>
      </c>
      <c r="U276" s="26">
        <v>1.5646914999999999</v>
      </c>
      <c r="V276" s="26">
        <v>1.353739</v>
      </c>
      <c r="W276" s="26">
        <v>1.5674584999999999</v>
      </c>
      <c r="X276" s="26">
        <v>1.6294905000000002</v>
      </c>
      <c r="Y276" s="26">
        <v>1.5013174999999999</v>
      </c>
      <c r="Z276" s="26">
        <v>1.240767</v>
      </c>
      <c r="AA276" s="26">
        <v>1.3431109999999999</v>
      </c>
      <c r="AB276" s="26">
        <v>1.3709855</v>
      </c>
      <c r="AC276" s="26">
        <v>1.153772</v>
      </c>
      <c r="AD276" s="26">
        <v>1.052197</v>
      </c>
      <c r="AE276" s="26">
        <v>1.3172955</v>
      </c>
      <c r="AF276" s="26">
        <v>1.478432</v>
      </c>
      <c r="AG276" s="26">
        <v>341</v>
      </c>
      <c r="AH276" s="26">
        <v>0</v>
      </c>
    </row>
    <row r="277" spans="1:34" x14ac:dyDescent="0.2">
      <c r="A277" t="s">
        <v>15</v>
      </c>
      <c r="B277" t="s">
        <v>39</v>
      </c>
      <c r="C277" t="s">
        <v>214</v>
      </c>
      <c r="D277">
        <v>1</v>
      </c>
      <c r="E277" s="21">
        <v>5</v>
      </c>
      <c r="F277" s="21" t="s">
        <v>74</v>
      </c>
      <c r="G277" s="21" t="s">
        <v>10</v>
      </c>
      <c r="H277" s="21" t="s">
        <v>10</v>
      </c>
      <c r="I277" s="26">
        <v>1.7554719166666661</v>
      </c>
      <c r="J277" s="26">
        <v>2.2184745416666671</v>
      </c>
      <c r="K277" s="26">
        <v>3.0491720833333336</v>
      </c>
      <c r="L277" s="26">
        <v>4.5906944999999988</v>
      </c>
      <c r="M277" s="26">
        <v>5.8056111250000013</v>
      </c>
      <c r="N277" s="26">
        <v>7.3338600416666653</v>
      </c>
      <c r="O277" s="26">
        <v>7.9320890833333344</v>
      </c>
      <c r="P277" s="26">
        <v>7.0132072083333341</v>
      </c>
      <c r="Q277" s="26">
        <v>5.3847490416666659</v>
      </c>
      <c r="R277" s="26">
        <v>3.8907582499999998</v>
      </c>
      <c r="S277" s="26">
        <v>2.2436767916666667</v>
      </c>
      <c r="T277" s="26">
        <v>1.6925579999999998</v>
      </c>
      <c r="U277" s="26">
        <v>0.53818770833333329</v>
      </c>
      <c r="V277" s="26">
        <v>0.68420437500000009</v>
      </c>
      <c r="W277" s="26">
        <v>1.2197359999999999</v>
      </c>
      <c r="X277" s="26">
        <v>1.5969822083333332</v>
      </c>
      <c r="Y277" s="26">
        <v>2.1927863749999994</v>
      </c>
      <c r="Z277" s="26">
        <v>1.4799520833333331</v>
      </c>
      <c r="AA277" s="26">
        <v>1.8943075416666668</v>
      </c>
      <c r="AB277" s="26">
        <v>1.5505310416666669</v>
      </c>
      <c r="AC277" s="26">
        <v>1.0210837916666666</v>
      </c>
      <c r="AD277" s="26">
        <v>0.76395695833333332</v>
      </c>
      <c r="AE277" s="26">
        <v>0.85610308333333329</v>
      </c>
      <c r="AF277" s="26">
        <v>0.56005524999999989</v>
      </c>
      <c r="AG277" s="26">
        <v>228</v>
      </c>
      <c r="AH277" s="26">
        <v>4</v>
      </c>
    </row>
    <row r="278" spans="1:34" x14ac:dyDescent="0.2">
      <c r="A278" t="s">
        <v>15</v>
      </c>
      <c r="B278" t="s">
        <v>39</v>
      </c>
      <c r="C278" t="s">
        <v>432</v>
      </c>
      <c r="D278">
        <v>1</v>
      </c>
      <c r="E278" s="21">
        <v>5</v>
      </c>
      <c r="F278" s="21" t="s">
        <v>74</v>
      </c>
      <c r="G278" s="21" t="s">
        <v>10</v>
      </c>
      <c r="H278" s="21" t="s">
        <v>10</v>
      </c>
      <c r="I278" s="26">
        <v>1.6706535000000002</v>
      </c>
      <c r="J278" s="26">
        <v>2.33843325</v>
      </c>
      <c r="K278" s="26">
        <v>3.5119517499999997</v>
      </c>
      <c r="L278" s="26">
        <v>5.4689447500000004</v>
      </c>
      <c r="M278" s="26">
        <v>6.5777602499999999</v>
      </c>
      <c r="N278" s="26">
        <v>8.44734725</v>
      </c>
      <c r="O278" s="26">
        <v>9.2455304999999992</v>
      </c>
      <c r="P278" s="26">
        <v>7.8564977499999999</v>
      </c>
      <c r="Q278" s="26">
        <v>6.2098187500000002</v>
      </c>
      <c r="R278" s="26">
        <v>4.4897897500000008</v>
      </c>
      <c r="S278" s="26">
        <v>2.4743534999999999</v>
      </c>
      <c r="T278" s="26">
        <v>1.6740012499999999</v>
      </c>
      <c r="U278" s="26">
        <v>0.227385</v>
      </c>
      <c r="V278" s="26">
        <v>0.19724799999999998</v>
      </c>
      <c r="W278" s="26">
        <v>0.59009774999999998</v>
      </c>
      <c r="X278" s="26">
        <v>0.8207549999999999</v>
      </c>
      <c r="Y278" s="26">
        <v>2.1803792500000001</v>
      </c>
      <c r="Z278" s="26">
        <v>1.6209504999999997</v>
      </c>
      <c r="AA278" s="26">
        <v>2.1001937499999999</v>
      </c>
      <c r="AB278" s="26">
        <v>1.56683825</v>
      </c>
      <c r="AC278" s="26">
        <v>0.99228375000000002</v>
      </c>
      <c r="AD278" s="26">
        <v>0.51586200000000004</v>
      </c>
      <c r="AE278" s="26">
        <v>0.39213775000000001</v>
      </c>
      <c r="AF278" s="26">
        <v>0.22686674999999998</v>
      </c>
      <c r="AG278" s="26">
        <v>221</v>
      </c>
      <c r="AH278" s="26">
        <v>4</v>
      </c>
    </row>
    <row r="279" spans="1:34" x14ac:dyDescent="0.2">
      <c r="A279" t="s">
        <v>15</v>
      </c>
      <c r="B279" t="s">
        <v>39</v>
      </c>
      <c r="C279" t="s">
        <v>433</v>
      </c>
      <c r="D279">
        <v>1</v>
      </c>
      <c r="E279" s="21">
        <v>5</v>
      </c>
      <c r="F279" s="21" t="s">
        <v>74</v>
      </c>
      <c r="G279" s="21" t="s">
        <v>10</v>
      </c>
      <c r="H279" s="21" t="s">
        <v>10</v>
      </c>
      <c r="I279" s="26">
        <v>1.5424363333333331</v>
      </c>
      <c r="J279" s="26">
        <v>2.0623776666666669</v>
      </c>
      <c r="K279" s="26">
        <v>3.0720939999999999</v>
      </c>
      <c r="L279" s="26">
        <v>4.8136286666666663</v>
      </c>
      <c r="M279" s="26">
        <v>5.8899713333333343</v>
      </c>
      <c r="N279" s="26">
        <v>7.6975586666666667</v>
      </c>
      <c r="O279" s="26">
        <v>8.5852278333333327</v>
      </c>
      <c r="P279" s="26">
        <v>7.4059653333333335</v>
      </c>
      <c r="Q279" s="26">
        <v>5.7345576666666664</v>
      </c>
      <c r="R279" s="26">
        <v>4.1334936666666673</v>
      </c>
      <c r="S279" s="26">
        <v>2.2098243333333336</v>
      </c>
      <c r="T279" s="26">
        <v>1.5211986666666668</v>
      </c>
      <c r="U279" s="26">
        <v>0.21557200000000001</v>
      </c>
      <c r="V279" s="26">
        <v>0.18346716666666665</v>
      </c>
      <c r="W279" s="26">
        <v>0.64175566666666672</v>
      </c>
      <c r="X279" s="26">
        <v>0.98674349999999988</v>
      </c>
      <c r="Y279" s="26">
        <v>2.6071093333333333</v>
      </c>
      <c r="Z279" s="26">
        <v>1.9041941666666666</v>
      </c>
      <c r="AA279" s="26">
        <v>2.1351969999999998</v>
      </c>
      <c r="AB279" s="26">
        <v>1.6514916666666668</v>
      </c>
      <c r="AC279" s="26">
        <v>0.9575988333333334</v>
      </c>
      <c r="AD279" s="26">
        <v>0.5382608333333333</v>
      </c>
      <c r="AE279" s="26">
        <v>0.39365516666666661</v>
      </c>
      <c r="AF279" s="26">
        <v>0.24510299999999999</v>
      </c>
      <c r="AG279" s="26">
        <v>230</v>
      </c>
      <c r="AH279" s="26">
        <v>4</v>
      </c>
    </row>
    <row r="280" spans="1:34" x14ac:dyDescent="0.2">
      <c r="A280" t="s">
        <v>15</v>
      </c>
      <c r="B280" t="s">
        <v>39</v>
      </c>
      <c r="C280" t="s">
        <v>434</v>
      </c>
      <c r="D280">
        <v>2</v>
      </c>
      <c r="E280" s="21">
        <v>5</v>
      </c>
      <c r="F280" s="21" t="s">
        <v>74</v>
      </c>
      <c r="G280" s="21" t="s">
        <v>10</v>
      </c>
      <c r="H280" s="21" t="s">
        <v>10</v>
      </c>
      <c r="I280" s="26">
        <v>1.2430346000000001</v>
      </c>
      <c r="J280" s="26">
        <v>1.9916054000000003</v>
      </c>
      <c r="K280" s="26">
        <v>3.1576580000000001</v>
      </c>
      <c r="L280" s="26">
        <v>4.8850534000000003</v>
      </c>
      <c r="M280" s="26">
        <v>6.5905073999999999</v>
      </c>
      <c r="N280" s="26">
        <v>8.3866900000000015</v>
      </c>
      <c r="O280" s="26">
        <v>8.0641052000000002</v>
      </c>
      <c r="P280" s="26">
        <v>6.9145188000000006</v>
      </c>
      <c r="Q280" s="26">
        <v>5.4776673999999996</v>
      </c>
      <c r="R280" s="26">
        <v>3.7404650000000004</v>
      </c>
      <c r="S280" s="26">
        <v>2.0351902000000002</v>
      </c>
      <c r="T280" s="26">
        <v>1.2516018</v>
      </c>
      <c r="U280" s="26">
        <v>1.1864862</v>
      </c>
      <c r="V280" s="26">
        <v>1.1170252000000001</v>
      </c>
      <c r="W280" s="26">
        <v>1.3760234</v>
      </c>
      <c r="X280" s="26">
        <v>1.0433939999999999</v>
      </c>
      <c r="Y280" s="26">
        <v>0.88337560000000015</v>
      </c>
      <c r="Z280" s="26">
        <v>0.58274579999999998</v>
      </c>
      <c r="AA280" s="26">
        <v>1.8832858000000001</v>
      </c>
      <c r="AB280" s="26">
        <v>2.2216486</v>
      </c>
      <c r="AC280" s="26">
        <v>1.5562255999999999</v>
      </c>
      <c r="AD280" s="26">
        <v>1.4582919999999997</v>
      </c>
      <c r="AE280" s="26">
        <v>1.3026486000000002</v>
      </c>
      <c r="AF280" s="26">
        <v>1.3432371999999999</v>
      </c>
      <c r="AG280" s="26">
        <v>260</v>
      </c>
      <c r="AH280" s="26">
        <v>5</v>
      </c>
    </row>
    <row r="281" spans="1:34" x14ac:dyDescent="0.2">
      <c r="A281" t="s">
        <v>15</v>
      </c>
      <c r="B281" t="s">
        <v>39</v>
      </c>
      <c r="C281" t="s">
        <v>363</v>
      </c>
      <c r="D281">
        <v>1</v>
      </c>
      <c r="E281" s="21">
        <v>7</v>
      </c>
      <c r="F281" s="21" t="s">
        <v>10</v>
      </c>
      <c r="G281" s="21" t="s">
        <v>10</v>
      </c>
      <c r="H281" s="21" t="s">
        <v>10</v>
      </c>
      <c r="I281" s="26">
        <v>1.0468945000000001</v>
      </c>
      <c r="J281" s="26">
        <v>1.3955415</v>
      </c>
      <c r="K281" s="26">
        <v>2.0241905</v>
      </c>
      <c r="L281" s="26">
        <v>3.1468699999999998</v>
      </c>
      <c r="M281" s="26">
        <v>4.4088569999999994</v>
      </c>
      <c r="N281" s="26">
        <v>5.6674484999999999</v>
      </c>
      <c r="O281" s="26">
        <v>5.9763269999999995</v>
      </c>
      <c r="P281" s="26">
        <v>5.1975145000000005</v>
      </c>
      <c r="Q281" s="26">
        <v>4.0460684999999996</v>
      </c>
      <c r="R281" s="26">
        <v>2.7924914999999997</v>
      </c>
      <c r="S281" s="26">
        <v>1.483074</v>
      </c>
      <c r="T281" s="26">
        <v>1.0236025</v>
      </c>
      <c r="U281" s="26">
        <v>1.6799430000000002</v>
      </c>
      <c r="V281" s="26">
        <v>1.579075</v>
      </c>
      <c r="W281" s="26">
        <v>1.913697</v>
      </c>
      <c r="X281" s="26">
        <v>1.4915505</v>
      </c>
      <c r="Y281" s="26">
        <v>1.3795660000000001</v>
      </c>
      <c r="Z281" s="26">
        <v>1.190574</v>
      </c>
      <c r="AA281" s="26">
        <v>2.1247205</v>
      </c>
      <c r="AB281" s="26">
        <v>2.1319499999999998</v>
      </c>
      <c r="AC281" s="26">
        <v>1.4112625000000001</v>
      </c>
      <c r="AD281" s="26">
        <v>0.99780350000000007</v>
      </c>
      <c r="AE281" s="26">
        <v>1.4203975</v>
      </c>
      <c r="AF281" s="26">
        <v>1.6537994999999999</v>
      </c>
      <c r="AG281" s="26">
        <v>327</v>
      </c>
      <c r="AH281" s="26">
        <v>0</v>
      </c>
    </row>
    <row r="282" spans="1:34" x14ac:dyDescent="0.2">
      <c r="A282" t="s">
        <v>15</v>
      </c>
      <c r="B282" t="s">
        <v>39</v>
      </c>
      <c r="C282" t="s">
        <v>435</v>
      </c>
      <c r="D282">
        <v>1</v>
      </c>
      <c r="E282" s="21">
        <v>5</v>
      </c>
      <c r="F282" s="21" t="s">
        <v>74</v>
      </c>
      <c r="G282" s="21" t="s">
        <v>10</v>
      </c>
      <c r="H282" s="21" t="s">
        <v>10</v>
      </c>
      <c r="I282" s="26">
        <v>1.5827093529411764</v>
      </c>
      <c r="J282" s="26">
        <v>2.0033361764705884</v>
      </c>
      <c r="K282" s="26">
        <v>2.7687223529411771</v>
      </c>
      <c r="L282" s="26">
        <v>4.2293593529411764</v>
      </c>
      <c r="M282" s="26">
        <v>5.4629205294117646</v>
      </c>
      <c r="N282" s="26">
        <v>6.9469417647058815</v>
      </c>
      <c r="O282" s="26">
        <v>7.6838936470588237</v>
      </c>
      <c r="P282" s="26">
        <v>6.8268747058823536</v>
      </c>
      <c r="Q282" s="26">
        <v>5.1803314705882357</v>
      </c>
      <c r="R282" s="26">
        <v>3.636855647058824</v>
      </c>
      <c r="S282" s="26">
        <v>2.0894629411764707</v>
      </c>
      <c r="T282" s="26">
        <v>1.5464267058823529</v>
      </c>
      <c r="U282" s="26">
        <v>0.57601335294117662</v>
      </c>
      <c r="V282" s="26">
        <v>0.54413</v>
      </c>
      <c r="W282" s="26">
        <v>1.1481579999999998</v>
      </c>
      <c r="X282" s="26">
        <v>1.581390411764706</v>
      </c>
      <c r="Y282" s="26">
        <v>2.2152973529411764</v>
      </c>
      <c r="Z282" s="26">
        <v>1.6687722352941174</v>
      </c>
      <c r="AA282" s="26">
        <v>1.6134092941176466</v>
      </c>
      <c r="AB282" s="26">
        <v>1.2143522941176472</v>
      </c>
      <c r="AC282" s="26">
        <v>1.010848823529412</v>
      </c>
      <c r="AD282" s="26">
        <v>0.78092964705882351</v>
      </c>
      <c r="AE282" s="26">
        <v>0.74444376470588236</v>
      </c>
      <c r="AF282" s="26">
        <v>0.56761658823529415</v>
      </c>
      <c r="AG282" s="26">
        <v>261</v>
      </c>
      <c r="AH282" s="26">
        <v>5</v>
      </c>
    </row>
    <row r="283" spans="1:34" x14ac:dyDescent="0.2">
      <c r="A283" t="s">
        <v>15</v>
      </c>
      <c r="B283" t="s">
        <v>39</v>
      </c>
      <c r="C283" t="s">
        <v>436</v>
      </c>
      <c r="D283">
        <v>1</v>
      </c>
      <c r="E283" s="21">
        <v>4</v>
      </c>
      <c r="F283" s="21" t="s">
        <v>74</v>
      </c>
      <c r="G283" s="21" t="s">
        <v>10</v>
      </c>
      <c r="H283" s="21" t="s">
        <v>10</v>
      </c>
      <c r="I283" s="26">
        <v>1.8849440000000002</v>
      </c>
      <c r="J283" s="26">
        <v>2.5785262857142857</v>
      </c>
      <c r="K283" s="26">
        <v>3.7312349999999994</v>
      </c>
      <c r="L283" s="26">
        <v>5.6497891428571432</v>
      </c>
      <c r="M283" s="26">
        <v>6.7588211428571441</v>
      </c>
      <c r="N283" s="26">
        <v>8.2417881428571427</v>
      </c>
      <c r="O283" s="26">
        <v>8.4243131428571427</v>
      </c>
      <c r="P283" s="26">
        <v>7.0788698571428572</v>
      </c>
      <c r="Q283" s="26">
        <v>5.8940341428571434</v>
      </c>
      <c r="R283" s="26">
        <v>4.2591920000000005</v>
      </c>
      <c r="S283" s="26">
        <v>2.6176617142857141</v>
      </c>
      <c r="T283" s="26">
        <v>1.8199091428571428</v>
      </c>
      <c r="U283" s="26">
        <v>0.34118571428571431</v>
      </c>
      <c r="V283" s="26">
        <v>0.39573971428571436</v>
      </c>
      <c r="W283" s="26">
        <v>0.73334957142857149</v>
      </c>
      <c r="X283" s="26">
        <v>0.83919928571428559</v>
      </c>
      <c r="Y283" s="26">
        <v>1.6361697142857143</v>
      </c>
      <c r="Z283" s="26">
        <v>1.2973475714285712</v>
      </c>
      <c r="AA283" s="26">
        <v>2.2945097142857143</v>
      </c>
      <c r="AB283" s="26">
        <v>2.1860191428571425</v>
      </c>
      <c r="AC283" s="26">
        <v>1.0257257142857144</v>
      </c>
      <c r="AD283" s="26">
        <v>0.58481428571428573</v>
      </c>
      <c r="AE283" s="26">
        <v>0.54475671428571426</v>
      </c>
      <c r="AF283" s="26">
        <v>0.42796299999999998</v>
      </c>
      <c r="AG283" s="26">
        <v>232</v>
      </c>
      <c r="AH283" s="26">
        <v>4</v>
      </c>
    </row>
    <row r="284" spans="1:34" x14ac:dyDescent="0.2">
      <c r="A284" t="s">
        <v>15</v>
      </c>
      <c r="B284" t="s">
        <v>39</v>
      </c>
      <c r="C284" t="s">
        <v>319</v>
      </c>
      <c r="D284">
        <v>1</v>
      </c>
      <c r="E284" s="21">
        <v>5</v>
      </c>
      <c r="F284" s="21" t="s">
        <v>74</v>
      </c>
      <c r="G284" s="21" t="s">
        <v>10</v>
      </c>
      <c r="H284" s="21" t="s">
        <v>10</v>
      </c>
      <c r="I284" s="26">
        <v>1.6073682000000002</v>
      </c>
      <c r="J284" s="26">
        <v>2.1867800000000002</v>
      </c>
      <c r="K284" s="26">
        <v>3.1776553999999999</v>
      </c>
      <c r="L284" s="26">
        <v>4.9297515999999995</v>
      </c>
      <c r="M284" s="26">
        <v>6.1081284</v>
      </c>
      <c r="N284" s="26">
        <v>7.906728600000001</v>
      </c>
      <c r="O284" s="26">
        <v>8.6238184000000011</v>
      </c>
      <c r="P284" s="26">
        <v>7.4387556000000004</v>
      </c>
      <c r="Q284" s="26">
        <v>5.8103319999999998</v>
      </c>
      <c r="R284" s="26">
        <v>4.1947888000000004</v>
      </c>
      <c r="S284" s="26">
        <v>2.2911334000000005</v>
      </c>
      <c r="T284" s="26">
        <v>1.6008572000000001</v>
      </c>
      <c r="U284" s="26">
        <v>0.2349282</v>
      </c>
      <c r="V284" s="26">
        <v>0.21994620000000001</v>
      </c>
      <c r="W284" s="26">
        <v>0.66802159999999999</v>
      </c>
      <c r="X284" s="26">
        <v>0.92473759999999994</v>
      </c>
      <c r="Y284" s="26">
        <v>2.2511896</v>
      </c>
      <c r="Z284" s="26">
        <v>1.640819</v>
      </c>
      <c r="AA284" s="26">
        <v>2.2069859999999997</v>
      </c>
      <c r="AB284" s="26">
        <v>1.6803300000000001</v>
      </c>
      <c r="AC284" s="26">
        <v>0.85892999999999997</v>
      </c>
      <c r="AD284" s="26">
        <v>0.5321496</v>
      </c>
      <c r="AE284" s="26">
        <v>0.38512740000000001</v>
      </c>
      <c r="AF284" s="26">
        <v>0.27284759999999997</v>
      </c>
      <c r="AG284" s="26">
        <v>259</v>
      </c>
      <c r="AH284" s="26">
        <v>5</v>
      </c>
    </row>
    <row r="285" spans="1:34" x14ac:dyDescent="0.2">
      <c r="A285" t="s">
        <v>15</v>
      </c>
      <c r="B285" t="s">
        <v>39</v>
      </c>
      <c r="C285" t="s">
        <v>321</v>
      </c>
      <c r="D285">
        <v>1</v>
      </c>
      <c r="E285" s="21">
        <v>5</v>
      </c>
      <c r="F285" s="21" t="s">
        <v>74</v>
      </c>
      <c r="G285" s="21" t="s">
        <v>10</v>
      </c>
      <c r="H285" s="21" t="s">
        <v>10</v>
      </c>
      <c r="I285" s="26">
        <v>1.4733843750000002</v>
      </c>
      <c r="J285" s="26">
        <v>1.9628664999999998</v>
      </c>
      <c r="K285" s="26">
        <v>2.9057248749999998</v>
      </c>
      <c r="L285" s="26">
        <v>4.6031716249999999</v>
      </c>
      <c r="M285" s="26">
        <v>5.7478370000000005</v>
      </c>
      <c r="N285" s="26">
        <v>7.5233492499999999</v>
      </c>
      <c r="O285" s="26">
        <v>8.4133323749999995</v>
      </c>
      <c r="P285" s="26">
        <v>7.3384983749999995</v>
      </c>
      <c r="Q285" s="26">
        <v>5.5732576250000001</v>
      </c>
      <c r="R285" s="26">
        <v>3.9174168749999998</v>
      </c>
      <c r="S285" s="26">
        <v>2.110498625</v>
      </c>
      <c r="T285" s="26">
        <v>1.4509697500000001</v>
      </c>
      <c r="U285" s="26">
        <v>0.25727925000000001</v>
      </c>
      <c r="V285" s="26">
        <v>0.22001787499999997</v>
      </c>
      <c r="W285" s="26">
        <v>0.7834461250000001</v>
      </c>
      <c r="X285" s="26">
        <v>1.3997087500000003</v>
      </c>
      <c r="Y285" s="26">
        <v>2.7893554999999997</v>
      </c>
      <c r="Z285" s="26">
        <v>2.693548625</v>
      </c>
      <c r="AA285" s="26">
        <v>2.5639753750000001</v>
      </c>
      <c r="AB285" s="26">
        <v>1.53572</v>
      </c>
      <c r="AC285" s="26">
        <v>0.93693325000000005</v>
      </c>
      <c r="AD285" s="26">
        <v>0.56547662499999996</v>
      </c>
      <c r="AE285" s="26">
        <v>0.35598387500000001</v>
      </c>
      <c r="AF285" s="26">
        <v>0.32038487500000001</v>
      </c>
      <c r="AG285" s="26">
        <v>225</v>
      </c>
      <c r="AH285" s="26">
        <v>4</v>
      </c>
    </row>
    <row r="286" spans="1:34" x14ac:dyDescent="0.2">
      <c r="A286" t="s">
        <v>15</v>
      </c>
      <c r="B286" t="s">
        <v>39</v>
      </c>
      <c r="C286" t="s">
        <v>437</v>
      </c>
      <c r="D286">
        <v>1</v>
      </c>
      <c r="E286" s="21">
        <v>5</v>
      </c>
      <c r="F286" s="21" t="s">
        <v>74</v>
      </c>
      <c r="G286" s="21" t="s">
        <v>10</v>
      </c>
      <c r="H286" s="21" t="s">
        <v>10</v>
      </c>
      <c r="I286" s="26">
        <v>0.99732170588235292</v>
      </c>
      <c r="J286" s="26">
        <v>1.8412436470588234</v>
      </c>
      <c r="K286" s="26">
        <v>3.2289058235294119</v>
      </c>
      <c r="L286" s="26">
        <v>5.1777828823529406</v>
      </c>
      <c r="M286" s="26">
        <v>7.0677537647058806</v>
      </c>
      <c r="N286" s="26">
        <v>9.2390951764705882</v>
      </c>
      <c r="O286" s="26">
        <v>9.4868928823529401</v>
      </c>
      <c r="P286" s="26">
        <v>8.2822844705882339</v>
      </c>
      <c r="Q286" s="26">
        <v>6.3190561176470581</v>
      </c>
      <c r="R286" s="26">
        <v>3.8941224705882358</v>
      </c>
      <c r="S286" s="26">
        <v>1.8986946470588233</v>
      </c>
      <c r="T286" s="26">
        <v>1.0523173529411767</v>
      </c>
      <c r="U286" s="26">
        <v>0.7695173529411764</v>
      </c>
      <c r="V286" s="26">
        <v>0.66840864705882364</v>
      </c>
      <c r="W286" s="26">
        <v>1.0254489411764705</v>
      </c>
      <c r="X286" s="26">
        <v>0.8907735294117648</v>
      </c>
      <c r="Y286" s="26">
        <v>0.88061970588235305</v>
      </c>
      <c r="Z286" s="26">
        <v>0.45492623529411752</v>
      </c>
      <c r="AA286" s="26">
        <v>0.83957717647058816</v>
      </c>
      <c r="AB286" s="26">
        <v>1.0279017058823527</v>
      </c>
      <c r="AC286" s="26">
        <v>0.85268929411764705</v>
      </c>
      <c r="AD286" s="26">
        <v>0.96225735294117642</v>
      </c>
      <c r="AE286" s="26">
        <v>0.86493747058823534</v>
      </c>
      <c r="AF286" s="26">
        <v>0.78140152941176477</v>
      </c>
      <c r="AG286" s="26">
        <v>203</v>
      </c>
      <c r="AH286" s="26">
        <v>4</v>
      </c>
    </row>
    <row r="287" spans="1:34" x14ac:dyDescent="0.2">
      <c r="A287" t="s">
        <v>15</v>
      </c>
      <c r="B287" t="s">
        <v>39</v>
      </c>
      <c r="C287" t="s">
        <v>438</v>
      </c>
      <c r="D287">
        <v>2</v>
      </c>
      <c r="E287" s="21">
        <v>7</v>
      </c>
      <c r="F287" s="21" t="s">
        <v>10</v>
      </c>
      <c r="G287" s="21" t="s">
        <v>10</v>
      </c>
      <c r="H287" s="21" t="s">
        <v>10</v>
      </c>
      <c r="I287" s="26">
        <v>1.0061789999999999</v>
      </c>
      <c r="J287" s="26">
        <v>1.4533320000000001</v>
      </c>
      <c r="K287" s="26">
        <v>2.209708</v>
      </c>
      <c r="L287" s="26">
        <v>3.542281</v>
      </c>
      <c r="M287" s="26">
        <v>4.9725869999999999</v>
      </c>
      <c r="N287" s="26">
        <v>6.2882490000000004</v>
      </c>
      <c r="O287" s="26">
        <v>6.1813140000000004</v>
      </c>
      <c r="P287" s="26">
        <v>5.3205150000000003</v>
      </c>
      <c r="Q287" s="26">
        <v>4.2654430000000003</v>
      </c>
      <c r="R287" s="26">
        <v>3.0109349999999999</v>
      </c>
      <c r="S287" s="26">
        <v>1.613564</v>
      </c>
      <c r="T287" s="26">
        <v>1.013908</v>
      </c>
      <c r="U287" s="26">
        <v>1.1714260000000001</v>
      </c>
      <c r="V287" s="26">
        <v>1.1972130000000001</v>
      </c>
      <c r="W287" s="26">
        <v>1.6475649999999999</v>
      </c>
      <c r="X287" s="26">
        <v>1.271665</v>
      </c>
      <c r="Y287" s="26">
        <v>1.158363</v>
      </c>
      <c r="Z287" s="26">
        <v>0.88393299999999997</v>
      </c>
      <c r="AA287" s="26">
        <v>2.6000619999999999</v>
      </c>
      <c r="AB287" s="26">
        <v>2.7271749999999999</v>
      </c>
      <c r="AC287" s="26">
        <v>1.652317</v>
      </c>
      <c r="AD287" s="26">
        <v>1.3022720000000001</v>
      </c>
      <c r="AE287" s="26">
        <v>1.2843580000000001</v>
      </c>
      <c r="AF287" s="26">
        <v>1.37554</v>
      </c>
      <c r="AG287" s="26">
        <v>318</v>
      </c>
      <c r="AH287" s="26">
        <v>0</v>
      </c>
    </row>
    <row r="288" spans="1:34" x14ac:dyDescent="0.2">
      <c r="A288" t="s">
        <v>15</v>
      </c>
      <c r="B288" t="s">
        <v>39</v>
      </c>
      <c r="C288" t="s">
        <v>439</v>
      </c>
      <c r="D288">
        <v>1</v>
      </c>
      <c r="E288" s="21">
        <v>6</v>
      </c>
      <c r="F288" s="21" t="s">
        <v>74</v>
      </c>
      <c r="G288" s="21" t="s">
        <v>10</v>
      </c>
      <c r="H288" s="21" t="s">
        <v>10</v>
      </c>
      <c r="I288" s="26">
        <v>0.95583649999999987</v>
      </c>
      <c r="J288" s="26">
        <v>1.516357</v>
      </c>
      <c r="K288" s="26">
        <v>2.5649760000000001</v>
      </c>
      <c r="L288" s="26">
        <v>4.2068553333333334</v>
      </c>
      <c r="M288" s="26">
        <v>5.8384608333333334</v>
      </c>
      <c r="N288" s="26">
        <v>7.6315375000000003</v>
      </c>
      <c r="O288" s="26">
        <v>8.3646268333333325</v>
      </c>
      <c r="P288" s="26">
        <v>7.3607799999999992</v>
      </c>
      <c r="Q288" s="26">
        <v>5.4092004999999999</v>
      </c>
      <c r="R288" s="26">
        <v>3.3445854999999995</v>
      </c>
      <c r="S288" s="26">
        <v>1.6344306666666666</v>
      </c>
      <c r="T288" s="26">
        <v>0.97971200000000003</v>
      </c>
      <c r="U288" s="26">
        <v>1.0018836666666664</v>
      </c>
      <c r="V288" s="26">
        <v>0.88743416666666664</v>
      </c>
      <c r="W288" s="26">
        <v>1.1493353333333334</v>
      </c>
      <c r="X288" s="26">
        <v>1.2202364999999999</v>
      </c>
      <c r="Y288" s="26">
        <v>1.2109886666666667</v>
      </c>
      <c r="Z288" s="26">
        <v>0.8529230000000001</v>
      </c>
      <c r="AA288" s="26">
        <v>0.96160033333333317</v>
      </c>
      <c r="AB288" s="26">
        <v>1.10273</v>
      </c>
      <c r="AC288" s="26">
        <v>0.89391649999999989</v>
      </c>
      <c r="AD288" s="26">
        <v>1.0467501666666668</v>
      </c>
      <c r="AE288" s="26">
        <v>0.94957633333333336</v>
      </c>
      <c r="AF288" s="26">
        <v>1.0731600000000001</v>
      </c>
      <c r="AG288" s="26">
        <v>295</v>
      </c>
      <c r="AH288" s="26">
        <v>5</v>
      </c>
    </row>
    <row r="289" spans="1:34" x14ac:dyDescent="0.2">
      <c r="A289" t="s">
        <v>15</v>
      </c>
      <c r="B289" t="s">
        <v>39</v>
      </c>
      <c r="C289" t="s">
        <v>440</v>
      </c>
      <c r="D289">
        <v>1</v>
      </c>
      <c r="E289" s="21">
        <v>5</v>
      </c>
      <c r="F289" s="21" t="s">
        <v>74</v>
      </c>
      <c r="G289" s="21" t="s">
        <v>10</v>
      </c>
      <c r="H289" s="21" t="s">
        <v>10</v>
      </c>
      <c r="I289" s="26">
        <v>1.2328731428571429</v>
      </c>
      <c r="J289" s="26">
        <v>2.0939399999999999</v>
      </c>
      <c r="K289" s="26">
        <v>3.428947</v>
      </c>
      <c r="L289" s="26">
        <v>5.2967338571428568</v>
      </c>
      <c r="M289" s="26">
        <v>7.1613285714285713</v>
      </c>
      <c r="N289" s="26">
        <v>9.2261308571428575</v>
      </c>
      <c r="O289" s="26">
        <v>8.8867395714285706</v>
      </c>
      <c r="P289" s="26">
        <v>7.659966285714285</v>
      </c>
      <c r="Q289" s="26">
        <v>5.991333285714286</v>
      </c>
      <c r="R289" s="26">
        <v>3.948819857142857</v>
      </c>
      <c r="S289" s="26">
        <v>2.1062701428571429</v>
      </c>
      <c r="T289" s="26">
        <v>1.2511448571428569</v>
      </c>
      <c r="U289" s="26">
        <v>1.1357348571428572</v>
      </c>
      <c r="V289" s="26">
        <v>1.0040641428571428</v>
      </c>
      <c r="W289" s="26">
        <v>1.1254287142857142</v>
      </c>
      <c r="X289" s="26">
        <v>0.91366871428571428</v>
      </c>
      <c r="Y289" s="26">
        <v>0.75173685714285721</v>
      </c>
      <c r="Z289" s="26">
        <v>0.4422484285714286</v>
      </c>
      <c r="AA289" s="26">
        <v>1.5397605714285714</v>
      </c>
      <c r="AB289" s="26">
        <v>1.7175094285714287</v>
      </c>
      <c r="AC289" s="26">
        <v>1.2265091428571429</v>
      </c>
      <c r="AD289" s="26">
        <v>1.3438267142857145</v>
      </c>
      <c r="AE289" s="26">
        <v>1.1714188571428572</v>
      </c>
      <c r="AF289" s="26">
        <v>1.2006188571428571</v>
      </c>
      <c r="AG289" s="26">
        <v>244</v>
      </c>
      <c r="AH289" s="26">
        <v>4</v>
      </c>
    </row>
    <row r="290" spans="1:34" x14ac:dyDescent="0.2">
      <c r="A290" t="s">
        <v>15</v>
      </c>
      <c r="B290" t="s">
        <v>39</v>
      </c>
      <c r="C290" t="s">
        <v>441</v>
      </c>
      <c r="D290">
        <v>1</v>
      </c>
      <c r="E290" s="21">
        <v>5</v>
      </c>
      <c r="F290" s="21" t="s">
        <v>74</v>
      </c>
      <c r="G290" s="21" t="s">
        <v>10</v>
      </c>
      <c r="H290" s="21" t="s">
        <v>10</v>
      </c>
      <c r="I290" s="26">
        <v>1.094941875</v>
      </c>
      <c r="J290" s="26">
        <v>1.85284625</v>
      </c>
      <c r="K290" s="26">
        <v>3.0764331250000003</v>
      </c>
      <c r="L290" s="26">
        <v>4.8631621249999997</v>
      </c>
      <c r="M290" s="26">
        <v>6.6261027500000003</v>
      </c>
      <c r="N290" s="26">
        <v>8.5659244999999995</v>
      </c>
      <c r="O290" s="26">
        <v>8.5400463750000011</v>
      </c>
      <c r="P290" s="26">
        <v>7.4304008749999992</v>
      </c>
      <c r="Q290" s="26">
        <v>5.7533957499999993</v>
      </c>
      <c r="R290" s="26">
        <v>3.7223917499999994</v>
      </c>
      <c r="S290" s="26">
        <v>1.9045562500000002</v>
      </c>
      <c r="T290" s="26">
        <v>1.1210316250000001</v>
      </c>
      <c r="U290" s="26">
        <v>1.0239188750000001</v>
      </c>
      <c r="V290" s="26">
        <v>0.93195262499999998</v>
      </c>
      <c r="W290" s="26">
        <v>1.192186875</v>
      </c>
      <c r="X290" s="26">
        <v>1.087845875</v>
      </c>
      <c r="Y290" s="26">
        <v>1.0084811250000001</v>
      </c>
      <c r="Z290" s="26">
        <v>0.56076312500000003</v>
      </c>
      <c r="AA290" s="26">
        <v>1.387697</v>
      </c>
      <c r="AB290" s="26">
        <v>1.590932375</v>
      </c>
      <c r="AC290" s="26">
        <v>1.2369883750000001</v>
      </c>
      <c r="AD290" s="26">
        <v>1.22285975</v>
      </c>
      <c r="AE290" s="26">
        <v>1.1261267500000001</v>
      </c>
      <c r="AF290" s="26">
        <v>1.0619515000000002</v>
      </c>
      <c r="AG290" s="26">
        <v>272</v>
      </c>
      <c r="AH290" s="26">
        <v>5</v>
      </c>
    </row>
    <row r="291" spans="1:34" x14ac:dyDescent="0.2">
      <c r="A291" t="s">
        <v>15</v>
      </c>
      <c r="B291" t="s">
        <v>39</v>
      </c>
      <c r="C291" t="s">
        <v>229</v>
      </c>
      <c r="D291">
        <v>1</v>
      </c>
      <c r="E291" s="21">
        <v>5</v>
      </c>
      <c r="F291" s="21" t="s">
        <v>74</v>
      </c>
      <c r="G291" s="21" t="s">
        <v>10</v>
      </c>
      <c r="H291" s="21" t="s">
        <v>10</v>
      </c>
      <c r="I291" s="26">
        <v>1.5489765</v>
      </c>
      <c r="J291" s="26">
        <v>2.0841526250000002</v>
      </c>
      <c r="K291" s="26">
        <v>3.0396970000000003</v>
      </c>
      <c r="L291" s="26">
        <v>4.7102690000000003</v>
      </c>
      <c r="M291" s="26">
        <v>5.9457108749999996</v>
      </c>
      <c r="N291" s="26">
        <v>7.7204167500000001</v>
      </c>
      <c r="O291" s="26">
        <v>8.5983013750000019</v>
      </c>
      <c r="P291" s="26">
        <v>7.5275098749999998</v>
      </c>
      <c r="Q291" s="26">
        <v>5.7292398749999993</v>
      </c>
      <c r="R291" s="26">
        <v>4.0461799999999997</v>
      </c>
      <c r="S291" s="26">
        <v>2.2243036250000001</v>
      </c>
      <c r="T291" s="26">
        <v>1.5424800000000001</v>
      </c>
      <c r="U291" s="26">
        <v>0.21164462499999998</v>
      </c>
      <c r="V291" s="26">
        <v>0.17089499999999996</v>
      </c>
      <c r="W291" s="26">
        <v>0.62201262499999999</v>
      </c>
      <c r="X291" s="26">
        <v>1.1034165</v>
      </c>
      <c r="Y291" s="26">
        <v>2.3749983749999997</v>
      </c>
      <c r="Z291" s="26">
        <v>2.002483625</v>
      </c>
      <c r="AA291" s="26">
        <v>1.8931685</v>
      </c>
      <c r="AB291" s="26">
        <v>1.366869125</v>
      </c>
      <c r="AC291" s="26">
        <v>0.86539300000000008</v>
      </c>
      <c r="AD291" s="26">
        <v>0.5280642499999999</v>
      </c>
      <c r="AE291" s="26">
        <v>0.35878137500000001</v>
      </c>
      <c r="AF291" s="26">
        <v>0.24817687500000002</v>
      </c>
      <c r="AG291" s="26">
        <v>234</v>
      </c>
      <c r="AH291" s="26">
        <v>4</v>
      </c>
    </row>
    <row r="292" spans="1:34" x14ac:dyDescent="0.2">
      <c r="A292" t="s">
        <v>15</v>
      </c>
      <c r="B292" t="s">
        <v>39</v>
      </c>
      <c r="C292" t="s">
        <v>442</v>
      </c>
      <c r="D292">
        <v>1</v>
      </c>
      <c r="E292" s="21">
        <v>4</v>
      </c>
      <c r="F292" s="21" t="s">
        <v>74</v>
      </c>
      <c r="G292" s="21" t="s">
        <v>10</v>
      </c>
      <c r="H292" s="21" t="s">
        <v>10</v>
      </c>
      <c r="I292" s="26">
        <v>1.8426715000000002</v>
      </c>
      <c r="J292" s="26">
        <v>2.6432565000000001</v>
      </c>
      <c r="K292" s="26">
        <v>3.8972657499999999</v>
      </c>
      <c r="L292" s="26">
        <v>6.0163342499999999</v>
      </c>
      <c r="M292" s="26">
        <v>7.2751682500000001</v>
      </c>
      <c r="N292" s="26">
        <v>9.0800884999999987</v>
      </c>
      <c r="O292" s="26">
        <v>9.4734884999999984</v>
      </c>
      <c r="P292" s="26">
        <v>8.0248279999999994</v>
      </c>
      <c r="Q292" s="26">
        <v>6.5133027499999994</v>
      </c>
      <c r="R292" s="26">
        <v>4.6916929999999999</v>
      </c>
      <c r="S292" s="26">
        <v>2.66097575</v>
      </c>
      <c r="T292" s="26">
        <v>1.82602825</v>
      </c>
      <c r="U292" s="26">
        <v>0.23560375</v>
      </c>
      <c r="V292" s="26">
        <v>0.24179399999999998</v>
      </c>
      <c r="W292" s="26">
        <v>0.57677749999999994</v>
      </c>
      <c r="X292" s="26">
        <v>0.81611075</v>
      </c>
      <c r="Y292" s="26">
        <v>1.531174</v>
      </c>
      <c r="Z292" s="26">
        <v>1.0723437499999999</v>
      </c>
      <c r="AA292" s="26">
        <v>1.78366425</v>
      </c>
      <c r="AB292" s="26">
        <v>1.42156375</v>
      </c>
      <c r="AC292" s="26">
        <v>0.78609150000000005</v>
      </c>
      <c r="AD292" s="26">
        <v>0.51168550000000002</v>
      </c>
      <c r="AE292" s="26">
        <v>0.38383725000000002</v>
      </c>
      <c r="AF292" s="26">
        <v>0.25860225000000003</v>
      </c>
      <c r="AG292" s="26">
        <v>224</v>
      </c>
      <c r="AH292" s="26">
        <v>4</v>
      </c>
    </row>
    <row r="293" spans="1:34" x14ac:dyDescent="0.2">
      <c r="A293" t="s">
        <v>15</v>
      </c>
      <c r="B293" t="s">
        <v>39</v>
      </c>
      <c r="C293" t="s">
        <v>443</v>
      </c>
      <c r="D293">
        <v>1</v>
      </c>
      <c r="E293" s="21">
        <v>6</v>
      </c>
      <c r="F293" s="21" t="s">
        <v>74</v>
      </c>
      <c r="G293" s="21" t="s">
        <v>10</v>
      </c>
      <c r="H293" s="21" t="s">
        <v>10</v>
      </c>
      <c r="I293" s="26">
        <v>1.0181979999999999</v>
      </c>
      <c r="J293" s="26">
        <v>1.5079965</v>
      </c>
      <c r="K293" s="26">
        <v>2.3119335000000003</v>
      </c>
      <c r="L293" s="26">
        <v>3.6785664999999996</v>
      </c>
      <c r="M293" s="26">
        <v>5.1611229999999999</v>
      </c>
      <c r="N293" s="26">
        <v>6.6142529999999997</v>
      </c>
      <c r="O293" s="26">
        <v>6.5217285</v>
      </c>
      <c r="P293" s="26">
        <v>5.6281335000000006</v>
      </c>
      <c r="Q293" s="26">
        <v>4.4154165000000001</v>
      </c>
      <c r="R293" s="26">
        <v>3.0238465000000003</v>
      </c>
      <c r="S293" s="26">
        <v>1.5925965</v>
      </c>
      <c r="T293" s="26">
        <v>1.016213</v>
      </c>
      <c r="U293" s="26">
        <v>1.645481</v>
      </c>
      <c r="V293" s="26">
        <v>1.634663</v>
      </c>
      <c r="W293" s="26">
        <v>2.0547745000000002</v>
      </c>
      <c r="X293" s="26">
        <v>1.6504029999999998</v>
      </c>
      <c r="Y293" s="26">
        <v>1.4679154999999999</v>
      </c>
      <c r="Z293" s="26">
        <v>1.0272410000000001</v>
      </c>
      <c r="AA293" s="26">
        <v>2.6180875000000001</v>
      </c>
      <c r="AB293" s="26">
        <v>2.7551844999999999</v>
      </c>
      <c r="AC293" s="26">
        <v>1.9930135</v>
      </c>
      <c r="AD293" s="26">
        <v>1.6632565000000001</v>
      </c>
      <c r="AE293" s="26">
        <v>1.6725699999999999</v>
      </c>
      <c r="AF293" s="26">
        <v>1.7819690000000001</v>
      </c>
      <c r="AG293" s="26">
        <v>265</v>
      </c>
      <c r="AH293" s="26">
        <v>5</v>
      </c>
    </row>
    <row r="294" spans="1:34" x14ac:dyDescent="0.2">
      <c r="A294" t="s">
        <v>15</v>
      </c>
      <c r="B294" t="s">
        <v>39</v>
      </c>
      <c r="C294" t="s">
        <v>444</v>
      </c>
      <c r="D294">
        <v>1</v>
      </c>
      <c r="E294" s="21">
        <v>7</v>
      </c>
      <c r="F294" s="21" t="s">
        <v>10</v>
      </c>
      <c r="G294" s="21" t="s">
        <v>10</v>
      </c>
      <c r="H294" s="21" t="s">
        <v>10</v>
      </c>
      <c r="I294" s="26">
        <v>1.2763331666666666</v>
      </c>
      <c r="J294" s="26">
        <v>1.6772020000000001</v>
      </c>
      <c r="K294" s="26">
        <v>2.3649973333333336</v>
      </c>
      <c r="L294" s="26">
        <v>3.6228518333333333</v>
      </c>
      <c r="M294" s="26">
        <v>4.8384939999999999</v>
      </c>
      <c r="N294" s="26">
        <v>6.1467268333333323</v>
      </c>
      <c r="O294" s="26">
        <v>6.4776011666666662</v>
      </c>
      <c r="P294" s="26">
        <v>5.6133269999999991</v>
      </c>
      <c r="Q294" s="26">
        <v>4.4160921666666662</v>
      </c>
      <c r="R294" s="26">
        <v>3.1382161666666666</v>
      </c>
      <c r="S294" s="26">
        <v>1.7424026666666668</v>
      </c>
      <c r="T294" s="26">
        <v>1.2472545000000002</v>
      </c>
      <c r="U294" s="26">
        <v>0.92825600000000008</v>
      </c>
      <c r="V294" s="26">
        <v>0.95944099999999999</v>
      </c>
      <c r="W294" s="26">
        <v>1.3279105</v>
      </c>
      <c r="X294" s="26">
        <v>1.2551781666666668</v>
      </c>
      <c r="Y294" s="26">
        <v>1.3761343333333331</v>
      </c>
      <c r="Z294" s="26">
        <v>1.2170069999999999</v>
      </c>
      <c r="AA294" s="26">
        <v>2.0875706666666667</v>
      </c>
      <c r="AB294" s="26">
        <v>2.0411701666666668</v>
      </c>
      <c r="AC294" s="26">
        <v>1.1503144999999999</v>
      </c>
      <c r="AD294" s="26">
        <v>0.73563383333333332</v>
      </c>
      <c r="AE294" s="26">
        <v>0.91890766666666668</v>
      </c>
      <c r="AF294" s="26">
        <v>0.96836566666666668</v>
      </c>
      <c r="AG294" s="26">
        <v>293</v>
      </c>
      <c r="AH294" s="26">
        <v>5</v>
      </c>
    </row>
    <row r="295" spans="1:34" x14ac:dyDescent="0.2">
      <c r="A295" t="s">
        <v>15</v>
      </c>
      <c r="B295" t="s">
        <v>39</v>
      </c>
      <c r="C295" t="s">
        <v>328</v>
      </c>
      <c r="D295">
        <v>1</v>
      </c>
      <c r="E295" s="21">
        <v>5</v>
      </c>
      <c r="F295" s="21" t="s">
        <v>74</v>
      </c>
      <c r="G295" s="21" t="s">
        <v>10</v>
      </c>
      <c r="H295" s="21" t="s">
        <v>10</v>
      </c>
      <c r="I295" s="26">
        <v>1.4068873333333334</v>
      </c>
      <c r="J295" s="26">
        <v>1.8969923333333334</v>
      </c>
      <c r="K295" s="26">
        <v>2.9027826666666665</v>
      </c>
      <c r="L295" s="26">
        <v>4.6483723333333336</v>
      </c>
      <c r="M295" s="26">
        <v>5.7720289999999999</v>
      </c>
      <c r="N295" s="26">
        <v>7.4864793333333326</v>
      </c>
      <c r="O295" s="26">
        <v>8.3871866666666666</v>
      </c>
      <c r="P295" s="26">
        <v>7.301712666666667</v>
      </c>
      <c r="Q295" s="26">
        <v>5.5893923333333335</v>
      </c>
      <c r="R295" s="26">
        <v>3.9353069999999999</v>
      </c>
      <c r="S295" s="26">
        <v>2.0447519999999999</v>
      </c>
      <c r="T295" s="26">
        <v>1.3822070000000002</v>
      </c>
      <c r="U295" s="26">
        <v>0.29762933333333336</v>
      </c>
      <c r="V295" s="26">
        <v>0.25826433333333337</v>
      </c>
      <c r="W295" s="26">
        <v>0.84652399999999994</v>
      </c>
      <c r="X295" s="26">
        <v>1.5055823333333336</v>
      </c>
      <c r="Y295" s="26">
        <v>3.0330626666666665</v>
      </c>
      <c r="Z295" s="26">
        <v>2.6303333333333332</v>
      </c>
      <c r="AA295" s="26">
        <v>2.6047863333333332</v>
      </c>
      <c r="AB295" s="26">
        <v>1.6826130000000001</v>
      </c>
      <c r="AC295" s="26">
        <v>0.93543433333333326</v>
      </c>
      <c r="AD295" s="26">
        <v>0.62333899999999998</v>
      </c>
      <c r="AE295" s="26">
        <v>0.40484933333333334</v>
      </c>
      <c r="AF295" s="26">
        <v>0.31285333333333332</v>
      </c>
      <c r="AG295" s="26">
        <v>237</v>
      </c>
      <c r="AH295" s="26">
        <v>4</v>
      </c>
    </row>
    <row r="296" spans="1:34" x14ac:dyDescent="0.2">
      <c r="A296" t="s">
        <v>15</v>
      </c>
      <c r="B296" t="s">
        <v>39</v>
      </c>
      <c r="C296" t="s">
        <v>445</v>
      </c>
      <c r="D296">
        <v>1</v>
      </c>
      <c r="E296" s="21">
        <v>7</v>
      </c>
      <c r="F296" s="21" t="s">
        <v>10</v>
      </c>
      <c r="G296" s="21" t="s">
        <v>10</v>
      </c>
      <c r="H296" s="21" t="s">
        <v>10</v>
      </c>
      <c r="I296" s="26">
        <v>0.97953124999999996</v>
      </c>
      <c r="J296" s="26">
        <v>1.3906400000000001</v>
      </c>
      <c r="K296" s="26">
        <v>2.12263125</v>
      </c>
      <c r="L296" s="26">
        <v>3.3996925</v>
      </c>
      <c r="M296" s="26">
        <v>4.7975509999999995</v>
      </c>
      <c r="N296" s="26">
        <v>6.162573000000001</v>
      </c>
      <c r="O296" s="26">
        <v>6.4319802499999996</v>
      </c>
      <c r="P296" s="26">
        <v>5.6370054999999999</v>
      </c>
      <c r="Q296" s="26">
        <v>4.3525832499999995</v>
      </c>
      <c r="R296" s="26">
        <v>2.9464792500000003</v>
      </c>
      <c r="S296" s="26">
        <v>1.51368725</v>
      </c>
      <c r="T296" s="26">
        <v>0.97426650000000004</v>
      </c>
      <c r="U296" s="26">
        <v>1.9496609999999999</v>
      </c>
      <c r="V296" s="26">
        <v>1.734064</v>
      </c>
      <c r="W296" s="26">
        <v>2.0252469999999998</v>
      </c>
      <c r="X296" s="26">
        <v>1.5305217499999999</v>
      </c>
      <c r="Y296" s="26">
        <v>1.3341577499999999</v>
      </c>
      <c r="Z296" s="26">
        <v>1.0744622499999998</v>
      </c>
      <c r="AA296" s="26">
        <v>1.8918889999999999</v>
      </c>
      <c r="AB296" s="26">
        <v>1.9604152500000001</v>
      </c>
      <c r="AC296" s="26">
        <v>1.4354965000000002</v>
      </c>
      <c r="AD296" s="26">
        <v>1.1593260000000001</v>
      </c>
      <c r="AE296" s="26">
        <v>1.5781565</v>
      </c>
      <c r="AF296" s="26">
        <v>1.8451427499999999</v>
      </c>
      <c r="AG296" s="26">
        <v>273</v>
      </c>
      <c r="AH296" s="26">
        <v>5</v>
      </c>
    </row>
    <row r="297" spans="1:34" x14ac:dyDescent="0.2">
      <c r="A297" t="s">
        <v>15</v>
      </c>
      <c r="B297" t="s">
        <v>39</v>
      </c>
      <c r="C297" t="s">
        <v>446</v>
      </c>
      <c r="D297">
        <v>1</v>
      </c>
      <c r="E297" s="21">
        <v>5</v>
      </c>
      <c r="F297" s="21" t="s">
        <v>74</v>
      </c>
      <c r="G297" s="21" t="s">
        <v>10</v>
      </c>
      <c r="H297" s="21" t="s">
        <v>10</v>
      </c>
      <c r="I297" s="26">
        <v>1.7494914000000001</v>
      </c>
      <c r="J297" s="26">
        <v>2.4052980000000002</v>
      </c>
      <c r="K297" s="26">
        <v>3.6596174000000006</v>
      </c>
      <c r="L297" s="26">
        <v>5.7485382000000005</v>
      </c>
      <c r="M297" s="26">
        <v>6.7170907999999994</v>
      </c>
      <c r="N297" s="26">
        <v>8.5909162000000006</v>
      </c>
      <c r="O297" s="26">
        <v>9.5213517999999997</v>
      </c>
      <c r="P297" s="26">
        <v>8.0314072000000003</v>
      </c>
      <c r="Q297" s="26">
        <v>6.3671252000000003</v>
      </c>
      <c r="R297" s="26">
        <v>4.5810383999999997</v>
      </c>
      <c r="S297" s="26">
        <v>2.6072016000000002</v>
      </c>
      <c r="T297" s="26">
        <v>1.7454191999999999</v>
      </c>
      <c r="U297" s="26">
        <v>0.25931899999999997</v>
      </c>
      <c r="V297" s="26">
        <v>0.1996792</v>
      </c>
      <c r="W297" s="26">
        <v>0.61102579999999995</v>
      </c>
      <c r="X297" s="26">
        <v>0.88002460000000016</v>
      </c>
      <c r="Y297" s="26">
        <v>2.2523863999999998</v>
      </c>
      <c r="Z297" s="26">
        <v>1.9780263999999999</v>
      </c>
      <c r="AA297" s="26">
        <v>2.0293801999999999</v>
      </c>
      <c r="AB297" s="26">
        <v>1.7125564</v>
      </c>
      <c r="AC297" s="26">
        <v>1.0997223999999999</v>
      </c>
      <c r="AD297" s="26">
        <v>0.49669120000000005</v>
      </c>
      <c r="AE297" s="26">
        <v>0.40151900000000007</v>
      </c>
      <c r="AF297" s="26">
        <v>0.22236039999999999</v>
      </c>
      <c r="AG297" s="26">
        <v>220</v>
      </c>
      <c r="AH297" s="26">
        <v>4</v>
      </c>
    </row>
    <row r="298" spans="1:34" x14ac:dyDescent="0.2">
      <c r="A298" t="s">
        <v>15</v>
      </c>
      <c r="B298" t="s">
        <v>39</v>
      </c>
      <c r="C298" t="s">
        <v>447</v>
      </c>
      <c r="D298">
        <v>1</v>
      </c>
      <c r="E298" s="21">
        <v>5</v>
      </c>
      <c r="F298" s="21" t="s">
        <v>74</v>
      </c>
      <c r="G298" s="21" t="s">
        <v>10</v>
      </c>
      <c r="H298" s="21" t="s">
        <v>10</v>
      </c>
      <c r="I298" s="26">
        <v>1.8360170000000002</v>
      </c>
      <c r="J298" s="26">
        <v>2.5906539166666671</v>
      </c>
      <c r="K298" s="26">
        <v>3.7202535000000005</v>
      </c>
      <c r="L298" s="26">
        <v>5.6885891666666666</v>
      </c>
      <c r="M298" s="26">
        <v>7.0486880833333325</v>
      </c>
      <c r="N298" s="26">
        <v>8.7196310000000015</v>
      </c>
      <c r="O298" s="26">
        <v>8.8856360000000016</v>
      </c>
      <c r="P298" s="26">
        <v>7.6032762499999995</v>
      </c>
      <c r="Q298" s="26">
        <v>6.140617166666666</v>
      </c>
      <c r="R298" s="26">
        <v>4.4362095833333335</v>
      </c>
      <c r="S298" s="26">
        <v>2.5225617499999999</v>
      </c>
      <c r="T298" s="26">
        <v>1.8088005833333334</v>
      </c>
      <c r="U298" s="26">
        <v>0.26579291666666666</v>
      </c>
      <c r="V298" s="26">
        <v>0.27648575000000003</v>
      </c>
      <c r="W298" s="26">
        <v>0.72450575000000006</v>
      </c>
      <c r="X298" s="26">
        <v>0.86952425</v>
      </c>
      <c r="Y298" s="26">
        <v>1.4409879166666668</v>
      </c>
      <c r="Z298" s="26">
        <v>1.1584756666666665</v>
      </c>
      <c r="AA298" s="26">
        <v>1.8735470000000001</v>
      </c>
      <c r="AB298" s="26">
        <v>1.936145416666667</v>
      </c>
      <c r="AC298" s="26">
        <v>0.82837475000000005</v>
      </c>
      <c r="AD298" s="26">
        <v>0.53389533333333328</v>
      </c>
      <c r="AE298" s="26">
        <v>0.44278016666666664</v>
      </c>
      <c r="AF298" s="26">
        <v>0.37577158333333333</v>
      </c>
      <c r="AG298" s="26">
        <v>217</v>
      </c>
      <c r="AH298" s="26">
        <v>4</v>
      </c>
    </row>
    <row r="299" spans="1:34" x14ac:dyDescent="0.2">
      <c r="A299" t="s">
        <v>15</v>
      </c>
      <c r="B299" t="s">
        <v>39</v>
      </c>
      <c r="C299" t="s">
        <v>448</v>
      </c>
      <c r="D299">
        <v>1</v>
      </c>
      <c r="E299" s="21">
        <v>6</v>
      </c>
      <c r="F299" s="21" t="s">
        <v>74</v>
      </c>
      <c r="G299" s="21" t="s">
        <v>10</v>
      </c>
      <c r="H299" s="21" t="s">
        <v>10</v>
      </c>
      <c r="I299" s="26">
        <v>0.94894000000000001</v>
      </c>
      <c r="J299" s="26">
        <v>1.5492509999999999</v>
      </c>
      <c r="K299" s="26">
        <v>2.6184120000000002</v>
      </c>
      <c r="L299" s="26">
        <v>4.2755644999999998</v>
      </c>
      <c r="M299" s="26">
        <v>5.9348869999999998</v>
      </c>
      <c r="N299" s="26">
        <v>7.7327259999999995</v>
      </c>
      <c r="O299" s="26">
        <v>8.2886950000000006</v>
      </c>
      <c r="P299" s="26">
        <v>7.2685724999999994</v>
      </c>
      <c r="Q299" s="26">
        <v>5.4181790000000003</v>
      </c>
      <c r="R299" s="26">
        <v>3.3864454999999998</v>
      </c>
      <c r="S299" s="26">
        <v>1.6583265</v>
      </c>
      <c r="T299" s="26">
        <v>0.97714650000000003</v>
      </c>
      <c r="U299" s="26">
        <v>1.156736</v>
      </c>
      <c r="V299" s="26">
        <v>1.011425</v>
      </c>
      <c r="W299" s="26">
        <v>1.328813</v>
      </c>
      <c r="X299" s="26">
        <v>1.278786</v>
      </c>
      <c r="Y299" s="26">
        <v>1.176806</v>
      </c>
      <c r="Z299" s="26">
        <v>0.82557650000000005</v>
      </c>
      <c r="AA299" s="26">
        <v>1.1020639999999999</v>
      </c>
      <c r="AB299" s="26">
        <v>1.2896225000000001</v>
      </c>
      <c r="AC299" s="26">
        <v>1.009533</v>
      </c>
      <c r="AD299" s="26">
        <v>1.101235</v>
      </c>
      <c r="AE299" s="26">
        <v>1.0698004999999999</v>
      </c>
      <c r="AF299" s="26">
        <v>1.1841119999999998</v>
      </c>
      <c r="AG299" s="26">
        <v>299</v>
      </c>
      <c r="AH299" s="26">
        <v>0</v>
      </c>
    </row>
    <row r="300" spans="1:34" x14ac:dyDescent="0.2">
      <c r="A300" t="s">
        <v>15</v>
      </c>
      <c r="B300" t="s">
        <v>39</v>
      </c>
      <c r="C300" t="s">
        <v>449</v>
      </c>
      <c r="D300">
        <v>2</v>
      </c>
      <c r="E300" s="21">
        <v>7</v>
      </c>
      <c r="F300" s="21" t="s">
        <v>10</v>
      </c>
      <c r="G300" s="21" t="s">
        <v>10</v>
      </c>
      <c r="H300" s="21" t="s">
        <v>10</v>
      </c>
      <c r="I300" s="26">
        <v>1.1790664999999998</v>
      </c>
      <c r="J300" s="26">
        <v>1.7734320000000001</v>
      </c>
      <c r="K300" s="26">
        <v>2.8087407500000001</v>
      </c>
      <c r="L300" s="26">
        <v>4.3608849999999997</v>
      </c>
      <c r="M300" s="26">
        <v>5.7514749999999992</v>
      </c>
      <c r="N300" s="26">
        <v>7.1027132500000008</v>
      </c>
      <c r="O300" s="26">
        <v>6.9676315000000004</v>
      </c>
      <c r="P300" s="26">
        <v>5.9924517499999999</v>
      </c>
      <c r="Q300" s="26">
        <v>4.8499047500000003</v>
      </c>
      <c r="R300" s="26">
        <v>3.4467197500000002</v>
      </c>
      <c r="S300" s="26">
        <v>1.8855715</v>
      </c>
      <c r="T300" s="26">
        <v>1.19400225</v>
      </c>
      <c r="U300" s="26">
        <v>0.58004449999999996</v>
      </c>
      <c r="V300" s="26">
        <v>0.62134675000000006</v>
      </c>
      <c r="W300" s="26">
        <v>0.94424074999999996</v>
      </c>
      <c r="X300" s="26">
        <v>0.74799700000000002</v>
      </c>
      <c r="Y300" s="26">
        <v>0.83268425000000001</v>
      </c>
      <c r="Z300" s="26">
        <v>0.67841074999999995</v>
      </c>
      <c r="AA300" s="26">
        <v>1.8335587499999999</v>
      </c>
      <c r="AB300" s="26">
        <v>1.9895592500000001</v>
      </c>
      <c r="AC300" s="26">
        <v>1.14154475</v>
      </c>
      <c r="AD300" s="26">
        <v>0.8238542499999999</v>
      </c>
      <c r="AE300" s="26">
        <v>0.74595174999999991</v>
      </c>
      <c r="AF300" s="26">
        <v>0.72679050000000012</v>
      </c>
      <c r="AG300" s="26">
        <v>282</v>
      </c>
      <c r="AH300" s="26">
        <v>5</v>
      </c>
    </row>
    <row r="301" spans="1:34" x14ac:dyDescent="0.2">
      <c r="A301" t="s">
        <v>15</v>
      </c>
      <c r="B301" t="s">
        <v>39</v>
      </c>
      <c r="C301" t="s">
        <v>450</v>
      </c>
      <c r="D301">
        <v>2</v>
      </c>
      <c r="E301" s="21">
        <v>7</v>
      </c>
      <c r="F301" s="21" t="s">
        <v>10</v>
      </c>
      <c r="G301" s="21" t="s">
        <v>10</v>
      </c>
      <c r="H301" s="21" t="s">
        <v>10</v>
      </c>
      <c r="I301" s="26">
        <v>0.99358740000000001</v>
      </c>
      <c r="J301" s="26">
        <v>1.4111313999999999</v>
      </c>
      <c r="K301" s="26">
        <v>2.2099846000000003</v>
      </c>
      <c r="L301" s="26">
        <v>3.6151946000000001</v>
      </c>
      <c r="M301" s="26">
        <v>5.0190969999999995</v>
      </c>
      <c r="N301" s="26">
        <v>6.5041663999999999</v>
      </c>
      <c r="O301" s="26">
        <v>7.1278257999999992</v>
      </c>
      <c r="P301" s="26">
        <v>6.3179132000000005</v>
      </c>
      <c r="Q301" s="26">
        <v>4.7213294000000001</v>
      </c>
      <c r="R301" s="26">
        <v>3.0805218000000005</v>
      </c>
      <c r="S301" s="26">
        <v>1.5648506</v>
      </c>
      <c r="T301" s="26">
        <v>0.99099760000000003</v>
      </c>
      <c r="U301" s="26">
        <v>1.7854626</v>
      </c>
      <c r="V301" s="26">
        <v>1.5382302000000001</v>
      </c>
      <c r="W301" s="26">
        <v>1.7134572000000001</v>
      </c>
      <c r="X301" s="26">
        <v>1.6796786000000001</v>
      </c>
      <c r="Y301" s="26">
        <v>1.51959</v>
      </c>
      <c r="Z301" s="26">
        <v>1.1310262000000002</v>
      </c>
      <c r="AA301" s="26">
        <v>1.317809</v>
      </c>
      <c r="AB301" s="26">
        <v>1.3982559999999999</v>
      </c>
      <c r="AC301" s="26">
        <v>1.1807197999999999</v>
      </c>
      <c r="AD301" s="26">
        <v>1.2249707999999999</v>
      </c>
      <c r="AE301" s="26">
        <v>1.4993864000000001</v>
      </c>
      <c r="AF301" s="26">
        <v>1.7296422</v>
      </c>
      <c r="AG301" s="26">
        <v>300</v>
      </c>
      <c r="AH301" s="26">
        <v>0</v>
      </c>
    </row>
    <row r="302" spans="1:34" x14ac:dyDescent="0.2">
      <c r="A302" t="s">
        <v>15</v>
      </c>
      <c r="B302" t="s">
        <v>39</v>
      </c>
      <c r="C302" t="s">
        <v>451</v>
      </c>
      <c r="D302">
        <v>2</v>
      </c>
      <c r="E302" s="21">
        <v>6</v>
      </c>
      <c r="F302" s="21" t="s">
        <v>74</v>
      </c>
      <c r="G302" s="21" t="s">
        <v>10</v>
      </c>
      <c r="H302" s="21" t="s">
        <v>10</v>
      </c>
      <c r="I302" s="26">
        <v>1.1781826666666666</v>
      </c>
      <c r="J302" s="26">
        <v>1.7094546666666666</v>
      </c>
      <c r="K302" s="26">
        <v>2.6422683333333334</v>
      </c>
      <c r="L302" s="26">
        <v>4.0983646666666669</v>
      </c>
      <c r="M302" s="26">
        <v>5.4364143333333326</v>
      </c>
      <c r="N302" s="26">
        <v>6.7659320000000003</v>
      </c>
      <c r="O302" s="26">
        <v>6.7777346666666674</v>
      </c>
      <c r="P302" s="26">
        <v>5.8453203333333335</v>
      </c>
      <c r="Q302" s="26">
        <v>4.7122433333333333</v>
      </c>
      <c r="R302" s="26">
        <v>3.3355563333333333</v>
      </c>
      <c r="S302" s="26">
        <v>1.8186020000000001</v>
      </c>
      <c r="T302" s="26">
        <v>1.1889606666666668</v>
      </c>
      <c r="U302" s="26">
        <v>0.72837133333333337</v>
      </c>
      <c r="V302" s="26">
        <v>0.70753566666666667</v>
      </c>
      <c r="W302" s="26">
        <v>1.0296676666666666</v>
      </c>
      <c r="X302" s="26">
        <v>0.87794833333333333</v>
      </c>
      <c r="Y302" s="26">
        <v>0.97620066666666661</v>
      </c>
      <c r="Z302" s="26">
        <v>0.80379033333333327</v>
      </c>
      <c r="AA302" s="26">
        <v>1.9401386666666667</v>
      </c>
      <c r="AB302" s="26">
        <v>1.9918313333333335</v>
      </c>
      <c r="AC302" s="26">
        <v>1.1138423333333334</v>
      </c>
      <c r="AD302" s="26">
        <v>0.75023966666666675</v>
      </c>
      <c r="AE302" s="26">
        <v>0.78469</v>
      </c>
      <c r="AF302" s="26">
        <v>0.86186766666666659</v>
      </c>
      <c r="AG302" s="26">
        <v>255</v>
      </c>
      <c r="AH302" s="26">
        <v>5</v>
      </c>
    </row>
    <row r="303" spans="1:34" x14ac:dyDescent="0.2">
      <c r="A303" t="s">
        <v>15</v>
      </c>
      <c r="B303" t="s">
        <v>39</v>
      </c>
      <c r="C303" t="s">
        <v>452</v>
      </c>
      <c r="D303">
        <v>2</v>
      </c>
      <c r="E303" s="21">
        <v>7</v>
      </c>
      <c r="F303" s="21" t="s">
        <v>10</v>
      </c>
      <c r="G303" s="21" t="s">
        <v>10</v>
      </c>
      <c r="H303" s="21" t="s">
        <v>10</v>
      </c>
      <c r="I303" s="26">
        <v>0.97725499999999998</v>
      </c>
      <c r="J303" s="26">
        <v>1.397403</v>
      </c>
      <c r="K303" s="26">
        <v>2.0964619999999998</v>
      </c>
      <c r="L303" s="26">
        <v>3.3454359999999999</v>
      </c>
      <c r="M303" s="26">
        <v>4.7320489999999999</v>
      </c>
      <c r="N303" s="26">
        <v>6.0395859999999999</v>
      </c>
      <c r="O303" s="26">
        <v>5.9170740000000004</v>
      </c>
      <c r="P303" s="26">
        <v>5.0815910000000004</v>
      </c>
      <c r="Q303" s="26">
        <v>3.9901430000000002</v>
      </c>
      <c r="R303" s="26">
        <v>2.7752530000000002</v>
      </c>
      <c r="S303" s="26">
        <v>1.484289</v>
      </c>
      <c r="T303" s="26">
        <v>0.97126199999999996</v>
      </c>
      <c r="U303" s="26">
        <v>1.826281</v>
      </c>
      <c r="V303" s="26">
        <v>1.8519380000000001</v>
      </c>
      <c r="W303" s="26">
        <v>2.327744</v>
      </c>
      <c r="X303" s="26">
        <v>1.6945619999999999</v>
      </c>
      <c r="Y303" s="26">
        <v>1.472785</v>
      </c>
      <c r="Z303" s="26">
        <v>1.169567</v>
      </c>
      <c r="AA303" s="26">
        <v>3.0946150000000001</v>
      </c>
      <c r="AB303" s="26">
        <v>3.1837629999999999</v>
      </c>
      <c r="AC303" s="26">
        <v>2.2424110000000002</v>
      </c>
      <c r="AD303" s="26">
        <v>1.7843359999999999</v>
      </c>
      <c r="AE303" s="26">
        <v>1.8482270000000001</v>
      </c>
      <c r="AF303" s="26">
        <v>2.0557349999999999</v>
      </c>
      <c r="AG303" s="26">
        <v>337</v>
      </c>
      <c r="AH303" s="26">
        <v>0</v>
      </c>
    </row>
    <row r="304" spans="1:34" x14ac:dyDescent="0.2">
      <c r="A304" t="s">
        <v>15</v>
      </c>
      <c r="B304" t="s">
        <v>39</v>
      </c>
      <c r="C304" t="s">
        <v>453</v>
      </c>
      <c r="D304">
        <v>1</v>
      </c>
      <c r="E304" s="21">
        <v>6</v>
      </c>
      <c r="F304" s="21" t="s">
        <v>74</v>
      </c>
      <c r="G304" s="21" t="s">
        <v>10</v>
      </c>
      <c r="H304" s="21" t="s">
        <v>10</v>
      </c>
      <c r="I304" s="26">
        <v>1.0841522000000001</v>
      </c>
      <c r="J304" s="26">
        <v>1.7029728</v>
      </c>
      <c r="K304" s="26">
        <v>2.6863030000000001</v>
      </c>
      <c r="L304" s="26">
        <v>4.2327836000000003</v>
      </c>
      <c r="M304" s="26">
        <v>5.8367687999999998</v>
      </c>
      <c r="N304" s="26">
        <v>7.5161854000000003</v>
      </c>
      <c r="O304" s="26">
        <v>7.3779053999999986</v>
      </c>
      <c r="P304" s="26">
        <v>6.3660684000000005</v>
      </c>
      <c r="Q304" s="26">
        <v>4.9625621999999989</v>
      </c>
      <c r="R304" s="26">
        <v>3.3187726</v>
      </c>
      <c r="S304" s="26">
        <v>1.7483485999999999</v>
      </c>
      <c r="T304" s="26">
        <v>1.0863248000000001</v>
      </c>
      <c r="U304" s="26">
        <v>1.5542781999999999</v>
      </c>
      <c r="V304" s="26">
        <v>1.5066303999999999</v>
      </c>
      <c r="W304" s="26">
        <v>1.8774416000000003</v>
      </c>
      <c r="X304" s="26">
        <v>1.4982152000000002</v>
      </c>
      <c r="Y304" s="26">
        <v>1.3278548000000001</v>
      </c>
      <c r="Z304" s="26">
        <v>0.90149600000000008</v>
      </c>
      <c r="AA304" s="26">
        <v>2.3328232</v>
      </c>
      <c r="AB304" s="26">
        <v>2.5066888000000001</v>
      </c>
      <c r="AC304" s="26">
        <v>1.8868971999999999</v>
      </c>
      <c r="AD304" s="26">
        <v>1.6633286000000003</v>
      </c>
      <c r="AE304" s="26">
        <v>1.6209746000000003</v>
      </c>
      <c r="AF304" s="26">
        <v>1.6762374000000002</v>
      </c>
      <c r="AG304" s="26">
        <v>272</v>
      </c>
      <c r="AH304" s="26">
        <v>5</v>
      </c>
    </row>
    <row r="305" spans="1:34" x14ac:dyDescent="0.2">
      <c r="A305" t="s">
        <v>15</v>
      </c>
      <c r="B305" t="s">
        <v>39</v>
      </c>
      <c r="C305" t="s">
        <v>454</v>
      </c>
      <c r="D305">
        <v>1</v>
      </c>
      <c r="E305" s="21">
        <v>5</v>
      </c>
      <c r="F305" s="21" t="s">
        <v>74</v>
      </c>
      <c r="G305" s="21" t="s">
        <v>10</v>
      </c>
      <c r="H305" s="21" t="s">
        <v>10</v>
      </c>
      <c r="I305" s="26">
        <v>1.3972843333333334</v>
      </c>
      <c r="J305" s="26">
        <v>1.8968163333333334</v>
      </c>
      <c r="K305" s="26">
        <v>2.8986969999999999</v>
      </c>
      <c r="L305" s="26">
        <v>4.6537403333333325</v>
      </c>
      <c r="M305" s="26">
        <v>5.7920249999999998</v>
      </c>
      <c r="N305" s="26">
        <v>7.5007806666666665</v>
      </c>
      <c r="O305" s="26">
        <v>8.3958616666666668</v>
      </c>
      <c r="P305" s="26">
        <v>7.3383866666666657</v>
      </c>
      <c r="Q305" s="26">
        <v>5.5993096666666666</v>
      </c>
      <c r="R305" s="26">
        <v>3.9325136666666669</v>
      </c>
      <c r="S305" s="26">
        <v>2.0354976666666666</v>
      </c>
      <c r="T305" s="26">
        <v>1.3761343333333331</v>
      </c>
      <c r="U305" s="26">
        <v>0.274198</v>
      </c>
      <c r="V305" s="26">
        <v>0.26182100000000003</v>
      </c>
      <c r="W305" s="26">
        <v>0.87039633333333333</v>
      </c>
      <c r="X305" s="26">
        <v>1.5361623333333334</v>
      </c>
      <c r="Y305" s="26">
        <v>3.0751186666666666</v>
      </c>
      <c r="Z305" s="26">
        <v>2.6235066666666662</v>
      </c>
      <c r="AA305" s="26">
        <v>2.5324046666666669</v>
      </c>
      <c r="AB305" s="26">
        <v>1.6332423333333335</v>
      </c>
      <c r="AC305" s="26">
        <v>0.96621400000000002</v>
      </c>
      <c r="AD305" s="26">
        <v>0.59593333333333331</v>
      </c>
      <c r="AE305" s="26">
        <v>0.38417066666666666</v>
      </c>
      <c r="AF305" s="26">
        <v>0.30976700000000001</v>
      </c>
      <c r="AG305" s="26">
        <v>237</v>
      </c>
      <c r="AH305" s="26">
        <v>4</v>
      </c>
    </row>
    <row r="306" spans="1:34" x14ac:dyDescent="0.2">
      <c r="A306" t="s">
        <v>15</v>
      </c>
      <c r="B306" t="s">
        <v>39</v>
      </c>
      <c r="C306" t="s">
        <v>455</v>
      </c>
      <c r="D306">
        <v>1</v>
      </c>
      <c r="E306" s="21">
        <v>7</v>
      </c>
      <c r="F306" s="21" t="s">
        <v>10</v>
      </c>
      <c r="G306" s="21" t="s">
        <v>10</v>
      </c>
      <c r="H306" s="21" t="s">
        <v>10</v>
      </c>
      <c r="I306" s="26">
        <v>1.0892835000000001</v>
      </c>
      <c r="J306" s="26">
        <v>1.4278409999999999</v>
      </c>
      <c r="K306" s="26">
        <v>2.0445514999999999</v>
      </c>
      <c r="L306" s="26">
        <v>3.1893367500000003</v>
      </c>
      <c r="M306" s="26">
        <v>4.4111252499999996</v>
      </c>
      <c r="N306" s="26">
        <v>5.6686304999999999</v>
      </c>
      <c r="O306" s="26">
        <v>6.0892104999999992</v>
      </c>
      <c r="P306" s="26">
        <v>5.3065170000000004</v>
      </c>
      <c r="Q306" s="26">
        <v>4.1012362500000004</v>
      </c>
      <c r="R306" s="26">
        <v>2.80751325</v>
      </c>
      <c r="S306" s="26">
        <v>1.51846875</v>
      </c>
      <c r="T306" s="26">
        <v>1.0531320000000002</v>
      </c>
      <c r="U306" s="26">
        <v>1.3839825000000001</v>
      </c>
      <c r="V306" s="26">
        <v>1.3439960000000002</v>
      </c>
      <c r="W306" s="26">
        <v>1.6369007499999999</v>
      </c>
      <c r="X306" s="26">
        <v>1.44038775</v>
      </c>
      <c r="Y306" s="26">
        <v>1.3807235</v>
      </c>
      <c r="Z306" s="26">
        <v>1.23638925</v>
      </c>
      <c r="AA306" s="26">
        <v>1.8880667499999999</v>
      </c>
      <c r="AB306" s="26">
        <v>1.86825525</v>
      </c>
      <c r="AC306" s="26">
        <v>1.2625947499999999</v>
      </c>
      <c r="AD306" s="26">
        <v>0.86801149999999994</v>
      </c>
      <c r="AE306" s="26">
        <v>1.2171212499999999</v>
      </c>
      <c r="AF306" s="26">
        <v>1.3378625</v>
      </c>
      <c r="AG306" s="26">
        <v>338</v>
      </c>
      <c r="AH306" s="26">
        <v>0</v>
      </c>
    </row>
    <row r="307" spans="1:34" x14ac:dyDescent="0.2">
      <c r="A307" t="s">
        <v>15</v>
      </c>
      <c r="B307" t="s">
        <v>39</v>
      </c>
      <c r="C307" t="s">
        <v>456</v>
      </c>
      <c r="D307">
        <v>1</v>
      </c>
      <c r="E307" s="21">
        <v>5</v>
      </c>
      <c r="F307" s="21" t="s">
        <v>74</v>
      </c>
      <c r="G307" s="21" t="s">
        <v>10</v>
      </c>
      <c r="H307" s="21" t="s">
        <v>10</v>
      </c>
      <c r="I307" s="26">
        <v>1.52836325</v>
      </c>
      <c r="J307" s="26">
        <v>1.9649155</v>
      </c>
      <c r="K307" s="26">
        <v>2.6967402499999999</v>
      </c>
      <c r="L307" s="26">
        <v>4.0636995000000002</v>
      </c>
      <c r="M307" s="26">
        <v>5.2105192499999999</v>
      </c>
      <c r="N307" s="26">
        <v>6.5693714999999999</v>
      </c>
      <c r="O307" s="26">
        <v>6.8735090000000003</v>
      </c>
      <c r="P307" s="26">
        <v>5.9271657500000003</v>
      </c>
      <c r="Q307" s="26">
        <v>4.7318449999999999</v>
      </c>
      <c r="R307" s="26">
        <v>3.4426665000000001</v>
      </c>
      <c r="S307" s="26">
        <v>2.0049755</v>
      </c>
      <c r="T307" s="26">
        <v>1.4851145000000001</v>
      </c>
      <c r="U307" s="26">
        <v>0.56564674999999998</v>
      </c>
      <c r="V307" s="26">
        <v>0.63725100000000001</v>
      </c>
      <c r="W307" s="26">
        <v>1.14994475</v>
      </c>
      <c r="X307" s="26">
        <v>1.19854825</v>
      </c>
      <c r="Y307" s="26">
        <v>1.62605475</v>
      </c>
      <c r="Z307" s="26">
        <v>1.4875455</v>
      </c>
      <c r="AA307" s="26">
        <v>2.4530254999999999</v>
      </c>
      <c r="AB307" s="26">
        <v>2.3896717500000002</v>
      </c>
      <c r="AC307" s="26">
        <v>1.0841547499999999</v>
      </c>
      <c r="AD307" s="26">
        <v>0.69700524999999991</v>
      </c>
      <c r="AE307" s="26">
        <v>0.67198799999999992</v>
      </c>
      <c r="AF307" s="26">
        <v>0.69724049999999993</v>
      </c>
      <c r="AG307" s="26">
        <v>252</v>
      </c>
      <c r="AH307" s="26">
        <v>5</v>
      </c>
    </row>
    <row r="308" spans="1:34" x14ac:dyDescent="0.2">
      <c r="A308" t="s">
        <v>15</v>
      </c>
      <c r="B308" t="s">
        <v>39</v>
      </c>
      <c r="C308" t="s">
        <v>242</v>
      </c>
      <c r="D308">
        <v>1</v>
      </c>
      <c r="E308" s="21">
        <v>5</v>
      </c>
      <c r="F308" s="21" t="s">
        <v>74</v>
      </c>
      <c r="G308" s="21" t="s">
        <v>10</v>
      </c>
      <c r="H308" s="21" t="s">
        <v>10</v>
      </c>
      <c r="I308" s="26">
        <v>1.519126</v>
      </c>
      <c r="J308" s="26">
        <v>2.0317353333333337</v>
      </c>
      <c r="K308" s="26">
        <v>2.9855666666666671</v>
      </c>
      <c r="L308" s="26">
        <v>4.6964748333333333</v>
      </c>
      <c r="M308" s="26">
        <v>5.8377871666666676</v>
      </c>
      <c r="N308" s="26">
        <v>7.6366440000000004</v>
      </c>
      <c r="O308" s="26">
        <v>8.4725920000000006</v>
      </c>
      <c r="P308" s="26">
        <v>7.3577336666666655</v>
      </c>
      <c r="Q308" s="26">
        <v>5.6613325000000003</v>
      </c>
      <c r="R308" s="26">
        <v>4.0401353333333327</v>
      </c>
      <c r="S308" s="26">
        <v>2.1814785000000003</v>
      </c>
      <c r="T308" s="26">
        <v>1.5161614999999999</v>
      </c>
      <c r="U308" s="26">
        <v>0.23987466666666668</v>
      </c>
      <c r="V308" s="26">
        <v>0.19521900000000003</v>
      </c>
      <c r="W308" s="26">
        <v>0.6947930000000001</v>
      </c>
      <c r="X308" s="26">
        <v>1.0565515000000001</v>
      </c>
      <c r="Y308" s="26">
        <v>2.5838278333333333</v>
      </c>
      <c r="Z308" s="26">
        <v>2.0118128333333334</v>
      </c>
      <c r="AA308" s="26">
        <v>2.3357151666666667</v>
      </c>
      <c r="AB308" s="26">
        <v>1.5736013333333334</v>
      </c>
      <c r="AC308" s="26">
        <v>0.80902583333333344</v>
      </c>
      <c r="AD308" s="26">
        <v>0.54758333333333342</v>
      </c>
      <c r="AE308" s="26">
        <v>0.37153300000000006</v>
      </c>
      <c r="AF308" s="26">
        <v>0.25783149999999999</v>
      </c>
      <c r="AG308" s="26">
        <v>232</v>
      </c>
      <c r="AH308" s="26">
        <v>4</v>
      </c>
    </row>
    <row r="309" spans="1:34" x14ac:dyDescent="0.2">
      <c r="A309" t="s">
        <v>15</v>
      </c>
      <c r="B309" t="s">
        <v>39</v>
      </c>
      <c r="C309" t="s">
        <v>457</v>
      </c>
      <c r="D309">
        <v>1</v>
      </c>
      <c r="E309" s="21">
        <v>5</v>
      </c>
      <c r="F309" s="21" t="s">
        <v>74</v>
      </c>
      <c r="G309" s="21" t="s">
        <v>10</v>
      </c>
      <c r="H309" s="21" t="s">
        <v>10</v>
      </c>
      <c r="I309" s="26">
        <v>1.7254249666666663</v>
      </c>
      <c r="J309" s="26">
        <v>2.2045173666666669</v>
      </c>
      <c r="K309" s="26">
        <v>3.1068756333333329</v>
      </c>
      <c r="L309" s="26">
        <v>4.7116422000000018</v>
      </c>
      <c r="M309" s="26">
        <v>5.9494976999999993</v>
      </c>
      <c r="N309" s="26">
        <v>7.6112679000000005</v>
      </c>
      <c r="O309" s="26">
        <v>8.4117967333333361</v>
      </c>
      <c r="P309" s="26">
        <v>7.4616691333333325</v>
      </c>
      <c r="Q309" s="26">
        <v>5.6659985333333323</v>
      </c>
      <c r="R309" s="26">
        <v>3.9947587333333341</v>
      </c>
      <c r="S309" s="26">
        <v>2.2860812666666663</v>
      </c>
      <c r="T309" s="26">
        <v>1.6790871666666662</v>
      </c>
      <c r="U309" s="26">
        <v>0.32230720000000002</v>
      </c>
      <c r="V309" s="26">
        <v>0.34731626666666665</v>
      </c>
      <c r="W309" s="26">
        <v>0.95482830000000007</v>
      </c>
      <c r="X309" s="26">
        <v>1.4290324999999997</v>
      </c>
      <c r="Y309" s="26">
        <v>2.4057844333333334</v>
      </c>
      <c r="Z309" s="26">
        <v>1.8061298333333333</v>
      </c>
      <c r="AA309" s="26">
        <v>1.7388632666666666</v>
      </c>
      <c r="AB309" s="26">
        <v>1.2525263999999998</v>
      </c>
      <c r="AC309" s="26">
        <v>0.9615385000000003</v>
      </c>
      <c r="AD309" s="26">
        <v>0.66509469999999993</v>
      </c>
      <c r="AE309" s="26">
        <v>0.57462426666666666</v>
      </c>
      <c r="AF309" s="26">
        <v>0.3465377</v>
      </c>
      <c r="AG309" s="26">
        <v>252</v>
      </c>
      <c r="AH309" s="26">
        <v>5</v>
      </c>
    </row>
    <row r="310" spans="1:34" x14ac:dyDescent="0.2">
      <c r="A310" t="s">
        <v>15</v>
      </c>
      <c r="B310" t="s">
        <v>39</v>
      </c>
      <c r="C310" t="s">
        <v>289</v>
      </c>
      <c r="D310">
        <v>1</v>
      </c>
      <c r="E310" s="21">
        <v>5</v>
      </c>
      <c r="F310" s="21" t="s">
        <v>74</v>
      </c>
      <c r="G310" s="21" t="s">
        <v>10</v>
      </c>
      <c r="H310" s="21" t="s">
        <v>10</v>
      </c>
      <c r="I310" s="26">
        <v>1.4710488571428573</v>
      </c>
      <c r="J310" s="26">
        <v>1.9574639999999999</v>
      </c>
      <c r="K310" s="26">
        <v>2.9683157142857146</v>
      </c>
      <c r="L310" s="26">
        <v>4.7047912857142853</v>
      </c>
      <c r="M310" s="26">
        <v>5.7848074285714288</v>
      </c>
      <c r="N310" s="26">
        <v>7.5820635714285709</v>
      </c>
      <c r="O310" s="26">
        <v>8.4762907142857138</v>
      </c>
      <c r="P310" s="26">
        <v>7.3715117142857149</v>
      </c>
      <c r="Q310" s="26">
        <v>5.6695798571428577</v>
      </c>
      <c r="R310" s="26">
        <v>4.0517157142857139</v>
      </c>
      <c r="S310" s="26">
        <v>2.134144142857143</v>
      </c>
      <c r="T310" s="26">
        <v>1.442636</v>
      </c>
      <c r="U310" s="26">
        <v>0.29214728571428566</v>
      </c>
      <c r="V310" s="26">
        <v>0.22537985714285716</v>
      </c>
      <c r="W310" s="26">
        <v>0.73252142857142843</v>
      </c>
      <c r="X310" s="26">
        <v>1.2605744285714287</v>
      </c>
      <c r="Y310" s="26">
        <v>2.7756122857142853</v>
      </c>
      <c r="Z310" s="26">
        <v>2.2517680000000002</v>
      </c>
      <c r="AA310" s="26">
        <v>2.3926725714285717</v>
      </c>
      <c r="AB310" s="26">
        <v>1.6851274285714288</v>
      </c>
      <c r="AC310" s="26">
        <v>0.86946714285714288</v>
      </c>
      <c r="AD310" s="26">
        <v>0.61079885714285709</v>
      </c>
      <c r="AE310" s="26">
        <v>0.43099399999999999</v>
      </c>
      <c r="AF310" s="26">
        <v>0.29014471428571431</v>
      </c>
      <c r="AG310" s="26">
        <v>230</v>
      </c>
      <c r="AH310" s="26">
        <v>4</v>
      </c>
    </row>
    <row r="311" spans="1:34" x14ac:dyDescent="0.2">
      <c r="A311" t="s">
        <v>16</v>
      </c>
      <c r="B311" t="s">
        <v>86</v>
      </c>
      <c r="C311" t="s">
        <v>458</v>
      </c>
      <c r="D311">
        <v>1</v>
      </c>
      <c r="E311" s="21">
        <v>5</v>
      </c>
      <c r="F311" s="21" t="s">
        <v>6</v>
      </c>
      <c r="G311" s="21" t="s">
        <v>10</v>
      </c>
      <c r="H311" s="21" t="s">
        <v>10</v>
      </c>
      <c r="I311" s="26">
        <v>1.2713864130434787</v>
      </c>
      <c r="J311" s="26">
        <v>1.5898894565217396</v>
      </c>
      <c r="K311" s="26">
        <v>2.5042641956521736</v>
      </c>
      <c r="L311" s="26">
        <v>3.8549976956521732</v>
      </c>
      <c r="M311" s="26">
        <v>4.7493508043478263</v>
      </c>
      <c r="N311" s="26">
        <v>5.5736355652173906</v>
      </c>
      <c r="O311" s="26">
        <v>5.9856339347826069</v>
      </c>
      <c r="P311" s="26">
        <v>5.2838780869565207</v>
      </c>
      <c r="Q311" s="26">
        <v>3.9243190000000001</v>
      </c>
      <c r="R311" s="26">
        <v>2.8154308695652177</v>
      </c>
      <c r="S311" s="26">
        <v>1.9198512391304345</v>
      </c>
      <c r="T311" s="26">
        <v>1.3154452826086958</v>
      </c>
      <c r="U311" s="26">
        <v>3.0756591086956524</v>
      </c>
      <c r="V311" s="26">
        <v>3.1537950652173916</v>
      </c>
      <c r="W311" s="26">
        <v>3.8656039565217388</v>
      </c>
      <c r="X311" s="26">
        <v>4.0838723260869578</v>
      </c>
      <c r="Y311" s="26">
        <v>3.9593478043478272</v>
      </c>
      <c r="Z311" s="26">
        <v>3.1399632608695658</v>
      </c>
      <c r="AA311" s="26">
        <v>3.4954434782608699</v>
      </c>
      <c r="AB311" s="26">
        <v>3.7239300652173926</v>
      </c>
      <c r="AC311" s="26">
        <v>3.468868347826088</v>
      </c>
      <c r="AD311" s="26">
        <v>3.349993652173914</v>
      </c>
      <c r="AE311" s="26">
        <v>4.1066086086956517</v>
      </c>
      <c r="AF311" s="26">
        <v>3.8383337826086956</v>
      </c>
      <c r="AG311" s="26">
        <v>212</v>
      </c>
      <c r="AH311" s="26">
        <v>4</v>
      </c>
    </row>
    <row r="312" spans="1:34" x14ac:dyDescent="0.2">
      <c r="A312" t="s">
        <v>16</v>
      </c>
      <c r="B312" t="s">
        <v>86</v>
      </c>
      <c r="C312" t="s">
        <v>459</v>
      </c>
      <c r="D312">
        <v>3</v>
      </c>
      <c r="E312" s="21">
        <v>5</v>
      </c>
      <c r="F312" s="21" t="s">
        <v>6</v>
      </c>
      <c r="G312" s="21" t="s">
        <v>10</v>
      </c>
      <c r="H312" s="21" t="s">
        <v>10</v>
      </c>
      <c r="I312" s="26">
        <v>1.1466830000000001</v>
      </c>
      <c r="J312" s="26">
        <v>1.4744705272727281</v>
      </c>
      <c r="K312" s="26">
        <v>2.4331050727272729</v>
      </c>
      <c r="L312" s="26">
        <v>3.8595207090909085</v>
      </c>
      <c r="M312" s="26">
        <v>4.9167516545454539</v>
      </c>
      <c r="N312" s="26">
        <v>5.7302509454545447</v>
      </c>
      <c r="O312" s="26">
        <v>6.0576576909090907</v>
      </c>
      <c r="P312" s="26">
        <v>5.1715679818181828</v>
      </c>
      <c r="Q312" s="26">
        <v>3.7211506000000001</v>
      </c>
      <c r="R312" s="26">
        <v>2.633128436363636</v>
      </c>
      <c r="S312" s="26">
        <v>1.75665</v>
      </c>
      <c r="T312" s="26">
        <v>1.1458527636363633</v>
      </c>
      <c r="U312" s="26">
        <v>2.9183935272727277</v>
      </c>
      <c r="V312" s="26">
        <v>2.9977584909090913</v>
      </c>
      <c r="W312" s="26">
        <v>3.398916836363636</v>
      </c>
      <c r="X312" s="26">
        <v>3.7302382181818183</v>
      </c>
      <c r="Y312" s="26">
        <v>3.5787743636363643</v>
      </c>
      <c r="Z312" s="26">
        <v>3.2799832909090911</v>
      </c>
      <c r="AA312" s="26">
        <v>3.2213091272727277</v>
      </c>
      <c r="AB312" s="26">
        <v>3.191515400000001</v>
      </c>
      <c r="AC312" s="26">
        <v>3.397588109090909</v>
      </c>
      <c r="AD312" s="26">
        <v>3.1581270181818191</v>
      </c>
      <c r="AE312" s="26">
        <v>3.8112881454545442</v>
      </c>
      <c r="AF312" s="26">
        <v>3.5747541999999988</v>
      </c>
      <c r="AG312" s="26">
        <v>214</v>
      </c>
      <c r="AH312" s="26">
        <v>4</v>
      </c>
    </row>
    <row r="313" spans="1:34" x14ac:dyDescent="0.2">
      <c r="A313" t="s">
        <v>16</v>
      </c>
      <c r="B313" t="s">
        <v>86</v>
      </c>
      <c r="C313" t="s">
        <v>460</v>
      </c>
      <c r="D313">
        <v>2</v>
      </c>
      <c r="E313" s="21">
        <v>5</v>
      </c>
      <c r="F313" s="21" t="s">
        <v>6</v>
      </c>
      <c r="G313" s="21" t="s">
        <v>10</v>
      </c>
      <c r="H313" s="21" t="s">
        <v>10</v>
      </c>
      <c r="I313" s="26">
        <v>1.0622095526315787</v>
      </c>
      <c r="J313" s="26">
        <v>1.360521894736842</v>
      </c>
      <c r="K313" s="26">
        <v>2.2690922631578947</v>
      </c>
      <c r="L313" s="26">
        <v>3.6329388947368431</v>
      </c>
      <c r="M313" s="26">
        <v>4.6616839736842115</v>
      </c>
      <c r="N313" s="26">
        <v>5.4120429999999997</v>
      </c>
      <c r="O313" s="26">
        <v>5.754979921052632</v>
      </c>
      <c r="P313" s="26">
        <v>4.9023117894736838</v>
      </c>
      <c r="Q313" s="26">
        <v>3.5263286578947364</v>
      </c>
      <c r="R313" s="26">
        <v>2.4965343157894737</v>
      </c>
      <c r="S313" s="26">
        <v>1.6328252631578948</v>
      </c>
      <c r="T313" s="26">
        <v>1.0682032368421051</v>
      </c>
      <c r="U313" s="26">
        <v>2.9648571578947371</v>
      </c>
      <c r="V313" s="26">
        <v>3.0120504473684209</v>
      </c>
      <c r="W313" s="26">
        <v>3.4946525789473677</v>
      </c>
      <c r="X313" s="26">
        <v>3.9188516315789479</v>
      </c>
      <c r="Y313" s="26">
        <v>3.6664210526315792</v>
      </c>
      <c r="Z313" s="26">
        <v>3.4669675</v>
      </c>
      <c r="AA313" s="26">
        <v>3.5309582105263164</v>
      </c>
      <c r="AB313" s="26">
        <v>3.8118814210526311</v>
      </c>
      <c r="AC313" s="26">
        <v>3.6260673157894745</v>
      </c>
      <c r="AD313" s="26">
        <v>3.3043835789473679</v>
      </c>
      <c r="AE313" s="26">
        <v>4.0007770526315802</v>
      </c>
      <c r="AF313" s="26">
        <v>3.6750077368421055</v>
      </c>
      <c r="AG313" s="26">
        <v>236</v>
      </c>
      <c r="AH313" s="26">
        <v>4</v>
      </c>
    </row>
    <row r="314" spans="1:34" x14ac:dyDescent="0.2">
      <c r="A314" t="s">
        <v>16</v>
      </c>
      <c r="B314" t="s">
        <v>86</v>
      </c>
      <c r="C314" t="s">
        <v>461</v>
      </c>
      <c r="D314">
        <v>1</v>
      </c>
      <c r="E314" s="21">
        <v>5</v>
      </c>
      <c r="F314" s="21" t="s">
        <v>6</v>
      </c>
      <c r="G314" s="21" t="s">
        <v>10</v>
      </c>
      <c r="H314" s="21" t="s">
        <v>10</v>
      </c>
      <c r="I314" s="26">
        <v>1.2328359523809524</v>
      </c>
      <c r="J314" s="26">
        <v>1.5407140476190473</v>
      </c>
      <c r="K314" s="26">
        <v>2.4507314285714283</v>
      </c>
      <c r="L314" s="26">
        <v>3.7707012857142854</v>
      </c>
      <c r="M314" s="26">
        <v>4.6942202380952383</v>
      </c>
      <c r="N314" s="26">
        <v>5.5368146190476191</v>
      </c>
      <c r="O314" s="26">
        <v>5.8939263809523812</v>
      </c>
      <c r="P314" s="26">
        <v>5.1041215714285713</v>
      </c>
      <c r="Q314" s="26">
        <v>3.7871678571428569</v>
      </c>
      <c r="R314" s="26">
        <v>2.7108322380952385</v>
      </c>
      <c r="S314" s="26">
        <v>1.8445513809523804</v>
      </c>
      <c r="T314" s="26">
        <v>1.2595100952380953</v>
      </c>
      <c r="U314" s="26">
        <v>3.1758638571428568</v>
      </c>
      <c r="V314" s="26">
        <v>3.2562135238095231</v>
      </c>
      <c r="W314" s="26">
        <v>3.7270320952380951</v>
      </c>
      <c r="X314" s="26">
        <v>3.7937353333333328</v>
      </c>
      <c r="Y314" s="26">
        <v>3.5316816190476188</v>
      </c>
      <c r="Z314" s="26">
        <v>2.9408500000000002</v>
      </c>
      <c r="AA314" s="26">
        <v>3.1693362380952386</v>
      </c>
      <c r="AB314" s="26">
        <v>3.2476991904761907</v>
      </c>
      <c r="AC314" s="26">
        <v>3.3163467619047626</v>
      </c>
      <c r="AD314" s="26">
        <v>3.295155380952381</v>
      </c>
      <c r="AE314" s="26">
        <v>4.0138741428571434</v>
      </c>
      <c r="AF314" s="26">
        <v>3.8675940000000009</v>
      </c>
      <c r="AG314" s="26">
        <v>205</v>
      </c>
      <c r="AH314" s="26">
        <v>4</v>
      </c>
    </row>
    <row r="315" spans="1:34" x14ac:dyDescent="0.2">
      <c r="A315" t="s">
        <v>16</v>
      </c>
      <c r="B315" t="s">
        <v>86</v>
      </c>
      <c r="C315" t="s">
        <v>462</v>
      </c>
      <c r="D315">
        <v>1</v>
      </c>
      <c r="E315" s="21">
        <v>5</v>
      </c>
      <c r="F315" s="21" t="s">
        <v>6</v>
      </c>
      <c r="G315" s="21" t="s">
        <v>10</v>
      </c>
      <c r="H315" s="21" t="s">
        <v>10</v>
      </c>
      <c r="I315" s="26">
        <v>1.2210493170731704</v>
      </c>
      <c r="J315" s="26">
        <v>1.5128287560975608</v>
      </c>
      <c r="K315" s="26">
        <v>2.4035638048780488</v>
      </c>
      <c r="L315" s="26">
        <v>3.7091724390243894</v>
      </c>
      <c r="M315" s="26">
        <v>4.6632460731707317</v>
      </c>
      <c r="N315" s="26">
        <v>5.4907595121951207</v>
      </c>
      <c r="O315" s="26">
        <v>5.8862699512195134</v>
      </c>
      <c r="P315" s="26">
        <v>5.1231020487804892</v>
      </c>
      <c r="Q315" s="26">
        <v>3.8064540487804877</v>
      </c>
      <c r="R315" s="26">
        <v>2.7307066829268294</v>
      </c>
      <c r="S315" s="26">
        <v>1.8286396341463411</v>
      </c>
      <c r="T315" s="26">
        <v>1.2403212439024394</v>
      </c>
      <c r="U315" s="26">
        <v>2.8774597560975606</v>
      </c>
      <c r="V315" s="26">
        <v>3.0653848292682926</v>
      </c>
      <c r="W315" s="26">
        <v>3.5761023414634159</v>
      </c>
      <c r="X315" s="26">
        <v>3.7877925365853655</v>
      </c>
      <c r="Y315" s="26">
        <v>3.4242915365853666</v>
      </c>
      <c r="Z315" s="26">
        <v>2.8741781951219512</v>
      </c>
      <c r="AA315" s="26">
        <v>3.1675064634146342</v>
      </c>
      <c r="AB315" s="26">
        <v>3.2910758048780475</v>
      </c>
      <c r="AC315" s="26">
        <v>3.2009855853658529</v>
      </c>
      <c r="AD315" s="26">
        <v>3.144262219512195</v>
      </c>
      <c r="AE315" s="26">
        <v>3.8437416097560972</v>
      </c>
      <c r="AF315" s="26">
        <v>3.6336951219512184</v>
      </c>
      <c r="AG315" s="26">
        <v>211</v>
      </c>
      <c r="AH315" s="26">
        <v>4</v>
      </c>
    </row>
    <row r="316" spans="1:34" x14ac:dyDescent="0.2">
      <c r="A316" t="s">
        <v>16</v>
      </c>
      <c r="B316" t="s">
        <v>86</v>
      </c>
      <c r="C316" t="s">
        <v>463</v>
      </c>
      <c r="D316">
        <v>1</v>
      </c>
      <c r="E316" s="21">
        <v>5</v>
      </c>
      <c r="F316" s="21" t="s">
        <v>6</v>
      </c>
      <c r="G316" s="21" t="s">
        <v>10</v>
      </c>
      <c r="H316" s="21" t="s">
        <v>10</v>
      </c>
      <c r="I316" s="26">
        <v>1.2624820689655172</v>
      </c>
      <c r="J316" s="26">
        <v>1.5768494137931037</v>
      </c>
      <c r="K316" s="26">
        <v>2.450602482758621</v>
      </c>
      <c r="L316" s="26">
        <v>3.7366102413793092</v>
      </c>
      <c r="M316" s="26">
        <v>4.6377759999999997</v>
      </c>
      <c r="N316" s="26">
        <v>5.489039689655173</v>
      </c>
      <c r="O316" s="26">
        <v>5.8221856206896554</v>
      </c>
      <c r="P316" s="26">
        <v>5.0559238620689664</v>
      </c>
      <c r="Q316" s="26">
        <v>3.7483376896551728</v>
      </c>
      <c r="R316" s="26">
        <v>2.6957915172413789</v>
      </c>
      <c r="S316" s="26">
        <v>1.8659870344827587</v>
      </c>
      <c r="T316" s="26">
        <v>1.3099624827586207</v>
      </c>
      <c r="U316" s="26">
        <v>3.4920666206896556</v>
      </c>
      <c r="V316" s="26">
        <v>3.4719813793103449</v>
      </c>
      <c r="W316" s="26">
        <v>3.9905800344827598</v>
      </c>
      <c r="X316" s="26">
        <v>3.9161463103448271</v>
      </c>
      <c r="Y316" s="26">
        <v>3.6647986551724139</v>
      </c>
      <c r="Z316" s="26">
        <v>2.8346725517241387</v>
      </c>
      <c r="AA316" s="26">
        <v>3.2204369310344831</v>
      </c>
      <c r="AB316" s="26">
        <v>3.4441267586206887</v>
      </c>
      <c r="AC316" s="26">
        <v>3.4276801034482762</v>
      </c>
      <c r="AD316" s="26">
        <v>3.5642633103448276</v>
      </c>
      <c r="AE316" s="26">
        <v>4.4083285172413795</v>
      </c>
      <c r="AF316" s="26">
        <v>4.1422798620689658</v>
      </c>
      <c r="AG316" s="26">
        <v>213</v>
      </c>
      <c r="AH316" s="26">
        <v>4</v>
      </c>
    </row>
    <row r="317" spans="1:34" x14ac:dyDescent="0.2">
      <c r="A317" t="s">
        <v>16</v>
      </c>
      <c r="B317" t="s">
        <v>86</v>
      </c>
      <c r="C317" t="s">
        <v>464</v>
      </c>
      <c r="D317">
        <v>2</v>
      </c>
      <c r="E317" s="21">
        <v>5</v>
      </c>
      <c r="F317" s="21" t="s">
        <v>6</v>
      </c>
      <c r="G317" s="21" t="s">
        <v>10</v>
      </c>
      <c r="H317" s="21" t="s">
        <v>10</v>
      </c>
      <c r="I317" s="26">
        <v>1.1410213999999999</v>
      </c>
      <c r="J317" s="26">
        <v>1.4632125999999999</v>
      </c>
      <c r="K317" s="26">
        <v>2.3910124666666666</v>
      </c>
      <c r="L317" s="26">
        <v>3.7738542666666666</v>
      </c>
      <c r="M317" s="26">
        <v>4.8095713333333343</v>
      </c>
      <c r="N317" s="26">
        <v>5.5945653333333336</v>
      </c>
      <c r="O317" s="26">
        <v>5.8861919999999985</v>
      </c>
      <c r="P317" s="26">
        <v>5.0097884000000006</v>
      </c>
      <c r="Q317" s="26">
        <v>3.6448207999999997</v>
      </c>
      <c r="R317" s="26">
        <v>2.5834638666666665</v>
      </c>
      <c r="S317" s="26">
        <v>1.7384685333333334</v>
      </c>
      <c r="T317" s="26">
        <v>1.1540416666666669</v>
      </c>
      <c r="U317" s="26">
        <v>3.1927752000000003</v>
      </c>
      <c r="V317" s="26">
        <v>3.2300913999999996</v>
      </c>
      <c r="W317" s="26">
        <v>3.5933766</v>
      </c>
      <c r="X317" s="26">
        <v>3.8413749333333329</v>
      </c>
      <c r="Y317" s="26">
        <v>3.7160846000000003</v>
      </c>
      <c r="Z317" s="26">
        <v>3.2544780666666662</v>
      </c>
      <c r="AA317" s="26">
        <v>3.5019891333333328</v>
      </c>
      <c r="AB317" s="26">
        <v>3.2869906666666662</v>
      </c>
      <c r="AC317" s="26">
        <v>3.4896596000000004</v>
      </c>
      <c r="AD317" s="26">
        <v>3.4913034000000001</v>
      </c>
      <c r="AE317" s="26">
        <v>4.0744237999999999</v>
      </c>
      <c r="AF317" s="26">
        <v>3.7938758000000008</v>
      </c>
      <c r="AG317" s="26">
        <v>209</v>
      </c>
      <c r="AH317" s="26">
        <v>4</v>
      </c>
    </row>
    <row r="318" spans="1:34" x14ac:dyDescent="0.2">
      <c r="A318" t="s">
        <v>16</v>
      </c>
      <c r="B318" t="s">
        <v>86</v>
      </c>
      <c r="C318" t="s">
        <v>465</v>
      </c>
      <c r="D318">
        <v>2</v>
      </c>
      <c r="E318" s="21">
        <v>5</v>
      </c>
      <c r="F318" s="21" t="s">
        <v>6</v>
      </c>
      <c r="G318" s="21" t="s">
        <v>10</v>
      </c>
      <c r="H318" s="21" t="s">
        <v>10</v>
      </c>
      <c r="I318" s="26">
        <v>1.1858300833333333</v>
      </c>
      <c r="J318" s="26">
        <v>1.494051</v>
      </c>
      <c r="K318" s="26">
        <v>2.3824816666666666</v>
      </c>
      <c r="L318" s="26">
        <v>3.722834708333334</v>
      </c>
      <c r="M318" s="26">
        <v>4.7262780833333338</v>
      </c>
      <c r="N318" s="26">
        <v>5.5396372916666659</v>
      </c>
      <c r="O318" s="26">
        <v>5.8659727499999983</v>
      </c>
      <c r="P318" s="26">
        <v>4.9862903750000003</v>
      </c>
      <c r="Q318" s="26">
        <v>3.6557287499999997</v>
      </c>
      <c r="R318" s="26">
        <v>2.6004409166666669</v>
      </c>
      <c r="S318" s="26">
        <v>1.7602265000000001</v>
      </c>
      <c r="T318" s="26">
        <v>1.2031091250000001</v>
      </c>
      <c r="U318" s="26">
        <v>3.3925746666666665</v>
      </c>
      <c r="V318" s="26">
        <v>3.3580671250000003</v>
      </c>
      <c r="W318" s="26">
        <v>3.8171615833333328</v>
      </c>
      <c r="X318" s="26">
        <v>3.8781530416666659</v>
      </c>
      <c r="Y318" s="26">
        <v>3.7384031666666666</v>
      </c>
      <c r="Z318" s="26">
        <v>3.0968823333333333</v>
      </c>
      <c r="AA318" s="26">
        <v>3.4697184583333338</v>
      </c>
      <c r="AB318" s="26">
        <v>3.4535259583333335</v>
      </c>
      <c r="AC318" s="26">
        <v>3.486248208333333</v>
      </c>
      <c r="AD318" s="26">
        <v>3.6752770416666674</v>
      </c>
      <c r="AE318" s="26">
        <v>4.3137177916666669</v>
      </c>
      <c r="AF318" s="26">
        <v>3.9553859583333328</v>
      </c>
      <c r="AG318" s="26">
        <v>236</v>
      </c>
      <c r="AH318" s="26">
        <v>4</v>
      </c>
    </row>
    <row r="319" spans="1:34" x14ac:dyDescent="0.2">
      <c r="A319" t="s">
        <v>18</v>
      </c>
      <c r="B319" t="s">
        <v>105</v>
      </c>
      <c r="C319" t="s">
        <v>466</v>
      </c>
      <c r="D319">
        <v>3</v>
      </c>
      <c r="E319" s="21">
        <v>4</v>
      </c>
      <c r="F319" s="21" t="s">
        <v>6</v>
      </c>
      <c r="G319" s="21" t="s">
        <v>10</v>
      </c>
      <c r="H319" s="21" t="s">
        <v>10</v>
      </c>
      <c r="I319" s="26">
        <v>1.4506729999999999</v>
      </c>
      <c r="J319" s="26">
        <v>1.911692142857143</v>
      </c>
      <c r="K319" s="26">
        <v>2.9984229285714283</v>
      </c>
      <c r="L319" s="26">
        <v>4.3578648571428564</v>
      </c>
      <c r="M319" s="26">
        <v>5.2123519285714286</v>
      </c>
      <c r="N319" s="26">
        <v>6.1806257142857124</v>
      </c>
      <c r="O319" s="26">
        <v>6.3280059285714287</v>
      </c>
      <c r="P319" s="26">
        <v>5.4897681428571437</v>
      </c>
      <c r="Q319" s="26">
        <v>4.2446632142857137</v>
      </c>
      <c r="R319" s="26">
        <v>2.9365748571428574</v>
      </c>
      <c r="S319" s="26">
        <v>2.1172356428571431</v>
      </c>
      <c r="T319" s="26">
        <v>1.5313147857142859</v>
      </c>
      <c r="U319" s="26">
        <v>2.9919746428571434</v>
      </c>
      <c r="V319" s="26">
        <v>2.7967848571428569</v>
      </c>
      <c r="W319" s="26">
        <v>3.5933883571428575</v>
      </c>
      <c r="X319" s="26">
        <v>3.186035571428572</v>
      </c>
      <c r="Y319" s="26">
        <v>3.5041357857142859</v>
      </c>
      <c r="Z319" s="26">
        <v>3.2931349285714289</v>
      </c>
      <c r="AA319" s="26">
        <v>3.4147574999999999</v>
      </c>
      <c r="AB319" s="26">
        <v>3.5990646428571429</v>
      </c>
      <c r="AC319" s="26">
        <v>3.4711284285714288</v>
      </c>
      <c r="AD319" s="26">
        <v>2.8254785</v>
      </c>
      <c r="AE319" s="26">
        <v>2.9882551428571427</v>
      </c>
      <c r="AF319" s="26">
        <v>3.1988542857142859</v>
      </c>
      <c r="AG319" s="26">
        <v>176</v>
      </c>
      <c r="AH319" s="26">
        <v>3</v>
      </c>
    </row>
    <row r="320" spans="1:34" x14ac:dyDescent="0.2">
      <c r="A320" t="s">
        <v>18</v>
      </c>
      <c r="B320" t="s">
        <v>105</v>
      </c>
      <c r="C320" t="s">
        <v>467</v>
      </c>
      <c r="D320">
        <v>2</v>
      </c>
      <c r="E320" s="21">
        <v>4</v>
      </c>
      <c r="F320" s="21" t="s">
        <v>6</v>
      </c>
      <c r="G320" s="21" t="s">
        <v>10</v>
      </c>
      <c r="H320" s="21" t="s">
        <v>10</v>
      </c>
      <c r="I320" s="26">
        <v>1.3504731739130436</v>
      </c>
      <c r="J320" s="26">
        <v>1.7847753478260873</v>
      </c>
      <c r="K320" s="26">
        <v>2.8941080869565217</v>
      </c>
      <c r="L320" s="26">
        <v>4.2450219999999996</v>
      </c>
      <c r="M320" s="26">
        <v>5.2097546956521725</v>
      </c>
      <c r="N320" s="26">
        <v>6.1700869130434777</v>
      </c>
      <c r="O320" s="26">
        <v>6.3818673043478276</v>
      </c>
      <c r="P320" s="26">
        <v>5.5574182608695653</v>
      </c>
      <c r="Q320" s="26">
        <v>4.175400826086956</v>
      </c>
      <c r="R320" s="26">
        <v>2.8577603043478264</v>
      </c>
      <c r="S320" s="26">
        <v>2.0456600434782608</v>
      </c>
      <c r="T320" s="26">
        <v>1.4378418695652173</v>
      </c>
      <c r="U320" s="26">
        <v>2.9071659130434786</v>
      </c>
      <c r="V320" s="26">
        <v>2.7065665652173907</v>
      </c>
      <c r="W320" s="26">
        <v>3.4349203043478265</v>
      </c>
      <c r="X320" s="26">
        <v>3.3868336086956519</v>
      </c>
      <c r="Y320" s="26">
        <v>3.7463759565217392</v>
      </c>
      <c r="Z320" s="26">
        <v>3.3941784347826087</v>
      </c>
      <c r="AA320" s="26">
        <v>3.9364161304347824</v>
      </c>
      <c r="AB320" s="26">
        <v>3.3678796521739134</v>
      </c>
      <c r="AC320" s="26">
        <v>3.4090373913043486</v>
      </c>
      <c r="AD320" s="26">
        <v>2.8690568260869562</v>
      </c>
      <c r="AE320" s="26">
        <v>3.1656666086956524</v>
      </c>
      <c r="AF320" s="26">
        <v>3.3051822173913039</v>
      </c>
      <c r="AG320" s="26">
        <v>180</v>
      </c>
      <c r="AH320" s="26">
        <v>3</v>
      </c>
    </row>
    <row r="321" spans="1:36" x14ac:dyDescent="0.2">
      <c r="A321" t="s">
        <v>18</v>
      </c>
      <c r="B321" t="s">
        <v>105</v>
      </c>
      <c r="C321" t="s">
        <v>468</v>
      </c>
      <c r="D321">
        <v>3</v>
      </c>
      <c r="E321" s="21">
        <v>4</v>
      </c>
      <c r="F321" s="21" t="s">
        <v>6</v>
      </c>
      <c r="G321" s="21" t="s">
        <v>10</v>
      </c>
      <c r="H321" s="21" t="s">
        <v>10</v>
      </c>
      <c r="I321" s="26">
        <v>1.4588859545454547</v>
      </c>
      <c r="J321" s="26">
        <v>1.8999365454545456</v>
      </c>
      <c r="K321" s="26">
        <v>2.9073745454545459</v>
      </c>
      <c r="L321" s="26">
        <v>4.2446936818181822</v>
      </c>
      <c r="M321" s="26">
        <v>5.0150072272727266</v>
      </c>
      <c r="N321" s="26">
        <v>5.9153593181818174</v>
      </c>
      <c r="O321" s="26">
        <v>6.0559165000000013</v>
      </c>
      <c r="P321" s="26">
        <v>5.2165812272727274</v>
      </c>
      <c r="Q321" s="26">
        <v>4.0739437272727264</v>
      </c>
      <c r="R321" s="26">
        <v>2.8650368636363632</v>
      </c>
      <c r="S321" s="26">
        <v>2.0754444090909088</v>
      </c>
      <c r="T321" s="26">
        <v>1.5271442272727269</v>
      </c>
      <c r="U321" s="26">
        <v>3.2036632272727275</v>
      </c>
      <c r="V321" s="26">
        <v>2.9360975454545453</v>
      </c>
      <c r="W321" s="26">
        <v>3.7213903636363628</v>
      </c>
      <c r="X321" s="26">
        <v>3.0909239090909093</v>
      </c>
      <c r="Y321" s="26">
        <v>3.2185191818181811</v>
      </c>
      <c r="Z321" s="26">
        <v>2.9919486818181822</v>
      </c>
      <c r="AA321" s="26">
        <v>3.4153019090909087</v>
      </c>
      <c r="AB321" s="26">
        <v>4.0488855000000008</v>
      </c>
      <c r="AC321" s="26">
        <v>3.2144211818181816</v>
      </c>
      <c r="AD321" s="26">
        <v>2.764545727272727</v>
      </c>
      <c r="AE321" s="26">
        <v>2.9198478181818186</v>
      </c>
      <c r="AF321" s="26">
        <v>3.2496122272727272</v>
      </c>
      <c r="AG321" s="26">
        <v>182</v>
      </c>
      <c r="AH321" s="26">
        <v>3</v>
      </c>
    </row>
    <row r="322" spans="1:36" x14ac:dyDescent="0.2">
      <c r="A322" t="s">
        <v>17</v>
      </c>
      <c r="B322" t="s">
        <v>106</v>
      </c>
      <c r="C322" t="s">
        <v>469</v>
      </c>
      <c r="D322">
        <v>3</v>
      </c>
      <c r="E322" s="21">
        <v>4</v>
      </c>
      <c r="F322" s="21" t="s">
        <v>6</v>
      </c>
      <c r="G322" s="21" t="s">
        <v>10</v>
      </c>
      <c r="H322" s="21" t="s">
        <v>10</v>
      </c>
      <c r="I322" s="26">
        <v>1.5467359615384615</v>
      </c>
      <c r="J322" s="26">
        <v>2.0012585769230768</v>
      </c>
      <c r="K322" s="26">
        <v>3.1966272307692307</v>
      </c>
      <c r="L322" s="26">
        <v>4.6021640000000001</v>
      </c>
      <c r="M322" s="26">
        <v>5.3956614230769242</v>
      </c>
      <c r="N322" s="26">
        <v>6.4333796923076942</v>
      </c>
      <c r="O322" s="26">
        <v>6.5760245000000008</v>
      </c>
      <c r="P322" s="26">
        <v>5.7496773461538453</v>
      </c>
      <c r="Q322" s="26">
        <v>4.3705795384615378</v>
      </c>
      <c r="R322" s="26">
        <v>3.051365923076923</v>
      </c>
      <c r="S322" s="26">
        <v>2.2070359230769228</v>
      </c>
      <c r="T322" s="26">
        <v>1.5833911153846156</v>
      </c>
      <c r="U322" s="26">
        <v>2.6054695000000003</v>
      </c>
      <c r="V322" s="26">
        <v>2.5770330000000001</v>
      </c>
      <c r="W322" s="26">
        <v>3.2329236153846157</v>
      </c>
      <c r="X322" s="26">
        <v>2.8088916538461532</v>
      </c>
      <c r="Y322" s="26">
        <v>3.4963630384615381</v>
      </c>
      <c r="Z322" s="26">
        <v>3.0116395384615382</v>
      </c>
      <c r="AA322" s="26">
        <v>3.5430556538461535</v>
      </c>
      <c r="AB322" s="26">
        <v>3.5890008461538465</v>
      </c>
      <c r="AC322" s="26">
        <v>2.9352584615384618</v>
      </c>
      <c r="AD322" s="26">
        <v>2.7624137692307693</v>
      </c>
      <c r="AE322" s="26">
        <v>2.9211434615384611</v>
      </c>
      <c r="AF322" s="26">
        <v>2.9700843461538464</v>
      </c>
      <c r="AG322" s="26">
        <v>189</v>
      </c>
      <c r="AH322" s="26">
        <v>3</v>
      </c>
    </row>
    <row r="323" spans="1:36" s="187" customFormat="1" x14ac:dyDescent="0.2">
      <c r="A323" s="187" t="s">
        <v>2721</v>
      </c>
      <c r="B323" s="187" t="s">
        <v>2722</v>
      </c>
      <c r="C323" s="187" t="s">
        <v>2723</v>
      </c>
      <c r="D323" s="187">
        <v>2</v>
      </c>
      <c r="E323" s="187">
        <v>1</v>
      </c>
      <c r="F323" s="187" t="s">
        <v>6</v>
      </c>
      <c r="G323" s="187" t="s">
        <v>114</v>
      </c>
      <c r="H323" s="187" t="s">
        <v>2029</v>
      </c>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J323"/>
    </row>
    <row r="324" spans="1:36" s="187" customFormat="1" x14ac:dyDescent="0.2">
      <c r="A324" s="187" t="s">
        <v>2721</v>
      </c>
      <c r="B324" s="187" t="s">
        <v>2722</v>
      </c>
      <c r="C324" s="187" t="s">
        <v>2724</v>
      </c>
      <c r="D324" s="187">
        <v>2</v>
      </c>
      <c r="E324" s="187">
        <v>1</v>
      </c>
      <c r="F324" s="187" t="s">
        <v>6</v>
      </c>
      <c r="G324" s="187" t="s">
        <v>114</v>
      </c>
      <c r="H324" s="187" t="s">
        <v>2029</v>
      </c>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row>
    <row r="325" spans="1:36" s="187" customFormat="1" x14ac:dyDescent="0.2">
      <c r="A325" s="187" t="s">
        <v>2721</v>
      </c>
      <c r="B325" s="187" t="s">
        <v>2722</v>
      </c>
      <c r="C325" s="187" t="s">
        <v>2725</v>
      </c>
      <c r="D325" s="187">
        <v>2</v>
      </c>
      <c r="E325" s="187">
        <v>1</v>
      </c>
      <c r="F325" s="187" t="s">
        <v>6</v>
      </c>
      <c r="G325" s="187" t="s">
        <v>114</v>
      </c>
      <c r="H325" s="187" t="s">
        <v>2029</v>
      </c>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row>
    <row r="326" spans="1:36" s="187" customFormat="1" x14ac:dyDescent="0.2">
      <c r="A326" s="187" t="s">
        <v>2721</v>
      </c>
      <c r="B326" s="187" t="s">
        <v>2722</v>
      </c>
      <c r="C326" s="187" t="s">
        <v>2726</v>
      </c>
      <c r="D326" s="187">
        <v>2</v>
      </c>
      <c r="E326" s="187">
        <v>1</v>
      </c>
      <c r="F326" s="187" t="s">
        <v>6</v>
      </c>
      <c r="G326" s="187" t="s">
        <v>114</v>
      </c>
      <c r="H326" s="187" t="s">
        <v>2029</v>
      </c>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row>
    <row r="327" spans="1:36" s="187" customFormat="1" x14ac:dyDescent="0.2">
      <c r="A327" s="187" t="s">
        <v>2721</v>
      </c>
      <c r="B327" s="187" t="s">
        <v>2722</v>
      </c>
      <c r="C327" s="187" t="s">
        <v>2727</v>
      </c>
      <c r="D327" s="187">
        <v>2</v>
      </c>
      <c r="E327" s="187">
        <v>1</v>
      </c>
      <c r="F327" s="187" t="s">
        <v>6</v>
      </c>
      <c r="G327" s="187" t="s">
        <v>114</v>
      </c>
      <c r="H327" s="187" t="s">
        <v>2029</v>
      </c>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row>
    <row r="328" spans="1:36" s="187" customFormat="1" x14ac:dyDescent="0.2">
      <c r="A328" s="187" t="s">
        <v>2721</v>
      </c>
      <c r="B328" s="187" t="s">
        <v>2722</v>
      </c>
      <c r="C328" s="187" t="s">
        <v>2728</v>
      </c>
      <c r="D328" s="187">
        <v>2</v>
      </c>
      <c r="E328" s="187">
        <v>1</v>
      </c>
      <c r="F328" s="187" t="s">
        <v>6</v>
      </c>
      <c r="G328" s="187" t="s">
        <v>114</v>
      </c>
      <c r="H328" s="187" t="s">
        <v>2029</v>
      </c>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row>
    <row r="329" spans="1:36" s="187" customFormat="1" x14ac:dyDescent="0.2">
      <c r="A329" s="187" t="s">
        <v>2721</v>
      </c>
      <c r="B329" s="187" t="s">
        <v>2722</v>
      </c>
      <c r="C329" s="187" t="s">
        <v>2729</v>
      </c>
      <c r="D329" s="187">
        <v>2</v>
      </c>
      <c r="E329" s="187">
        <v>1</v>
      </c>
      <c r="F329" s="187" t="s">
        <v>6</v>
      </c>
      <c r="G329" s="187" t="s">
        <v>114</v>
      </c>
      <c r="H329" s="187" t="s">
        <v>2029</v>
      </c>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row>
    <row r="330" spans="1:36" s="187" customFormat="1" x14ac:dyDescent="0.2">
      <c r="A330" s="187" t="s">
        <v>2721</v>
      </c>
      <c r="B330" s="187" t="s">
        <v>2722</v>
      </c>
      <c r="C330" s="187" t="s">
        <v>2730</v>
      </c>
      <c r="D330" s="187">
        <v>2</v>
      </c>
      <c r="E330" s="187">
        <v>1</v>
      </c>
      <c r="F330" s="187" t="s">
        <v>6</v>
      </c>
      <c r="G330" s="187" t="s">
        <v>114</v>
      </c>
      <c r="H330" s="187" t="s">
        <v>2029</v>
      </c>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row>
    <row r="331" spans="1:36" s="187" customFormat="1" x14ac:dyDescent="0.2">
      <c r="A331" s="187" t="s">
        <v>2721</v>
      </c>
      <c r="B331" s="187" t="s">
        <v>2722</v>
      </c>
      <c r="C331" s="187" t="s">
        <v>2731</v>
      </c>
      <c r="D331" s="187">
        <v>2</v>
      </c>
      <c r="E331" s="187">
        <v>1</v>
      </c>
      <c r="F331" s="187" t="s">
        <v>6</v>
      </c>
      <c r="G331" s="187" t="s">
        <v>114</v>
      </c>
      <c r="H331" s="187" t="s">
        <v>2029</v>
      </c>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row>
    <row r="332" spans="1:36" s="187" customFormat="1" x14ac:dyDescent="0.2">
      <c r="A332" s="187" t="s">
        <v>2721</v>
      </c>
      <c r="B332" s="187" t="s">
        <v>2722</v>
      </c>
      <c r="C332" s="187" t="s">
        <v>2732</v>
      </c>
      <c r="D332" s="187">
        <v>2</v>
      </c>
      <c r="E332" s="187">
        <v>1</v>
      </c>
      <c r="F332" s="187" t="s">
        <v>6</v>
      </c>
      <c r="G332" s="187" t="s">
        <v>114</v>
      </c>
      <c r="H332" s="187" t="s">
        <v>2029</v>
      </c>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row>
    <row r="333" spans="1:36" s="187" customFormat="1" x14ac:dyDescent="0.2">
      <c r="A333" s="187" t="s">
        <v>2721</v>
      </c>
      <c r="B333" s="187" t="s">
        <v>2722</v>
      </c>
      <c r="C333" s="187" t="s">
        <v>2733</v>
      </c>
      <c r="D333" s="187">
        <v>2</v>
      </c>
      <c r="E333" s="187">
        <v>1</v>
      </c>
      <c r="F333" s="187" t="s">
        <v>6</v>
      </c>
      <c r="G333" s="187" t="s">
        <v>114</v>
      </c>
      <c r="H333" s="187" t="s">
        <v>2029</v>
      </c>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row>
    <row r="334" spans="1:36" s="187" customFormat="1" x14ac:dyDescent="0.2">
      <c r="A334" s="187" t="s">
        <v>2721</v>
      </c>
      <c r="B334" s="187" t="s">
        <v>2722</v>
      </c>
      <c r="C334" s="187" t="s">
        <v>2734</v>
      </c>
      <c r="D334" s="187">
        <v>2</v>
      </c>
      <c r="E334" s="187">
        <v>1</v>
      </c>
      <c r="F334" s="187" t="s">
        <v>6</v>
      </c>
      <c r="G334" s="187" t="s">
        <v>114</v>
      </c>
      <c r="H334" s="187" t="s">
        <v>2029</v>
      </c>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row>
    <row r="335" spans="1:36" s="187" customFormat="1" x14ac:dyDescent="0.2">
      <c r="A335" s="187" t="s">
        <v>2721</v>
      </c>
      <c r="B335" s="187" t="s">
        <v>2722</v>
      </c>
      <c r="C335" s="187" t="s">
        <v>2735</v>
      </c>
      <c r="D335" s="187">
        <v>2</v>
      </c>
      <c r="E335" s="187">
        <v>1</v>
      </c>
      <c r="F335" s="187" t="s">
        <v>6</v>
      </c>
      <c r="G335" s="187" t="s">
        <v>114</v>
      </c>
      <c r="H335" s="187" t="s">
        <v>2029</v>
      </c>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row>
    <row r="336" spans="1:36" s="187" customFormat="1" x14ac:dyDescent="0.2">
      <c r="A336" s="187" t="s">
        <v>2721</v>
      </c>
      <c r="B336" s="187" t="s">
        <v>2722</v>
      </c>
      <c r="C336" s="187" t="s">
        <v>2736</v>
      </c>
      <c r="D336" s="187">
        <v>2</v>
      </c>
      <c r="E336" s="187">
        <v>1</v>
      </c>
      <c r="F336" s="187" t="s">
        <v>6</v>
      </c>
      <c r="G336" s="187" t="s">
        <v>114</v>
      </c>
      <c r="H336" s="187" t="s">
        <v>2029</v>
      </c>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row>
    <row r="337" spans="1:34" s="187" customFormat="1" x14ac:dyDescent="0.2">
      <c r="A337" s="187" t="s">
        <v>2721</v>
      </c>
      <c r="B337" s="187" t="s">
        <v>2722</v>
      </c>
      <c r="C337" s="187" t="s">
        <v>2737</v>
      </c>
      <c r="D337" s="187">
        <v>2</v>
      </c>
      <c r="E337" s="187">
        <v>1</v>
      </c>
      <c r="F337" s="187" t="s">
        <v>6</v>
      </c>
      <c r="G337" s="187" t="s">
        <v>114</v>
      </c>
      <c r="H337" s="187" t="s">
        <v>2029</v>
      </c>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row>
    <row r="338" spans="1:34" s="187" customFormat="1" x14ac:dyDescent="0.2">
      <c r="A338" s="187" t="s">
        <v>2721</v>
      </c>
      <c r="B338" s="187" t="s">
        <v>2722</v>
      </c>
      <c r="C338" s="187" t="s">
        <v>2738</v>
      </c>
      <c r="D338" s="187">
        <v>2</v>
      </c>
      <c r="E338" s="187">
        <v>1</v>
      </c>
      <c r="F338" s="187" t="s">
        <v>6</v>
      </c>
      <c r="G338" s="187" t="s">
        <v>114</v>
      </c>
      <c r="H338" s="187" t="s">
        <v>2029</v>
      </c>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row>
    <row r="339" spans="1:34" s="187" customFormat="1" x14ac:dyDescent="0.2">
      <c r="A339" s="187" t="s">
        <v>2721</v>
      </c>
      <c r="B339" s="187" t="s">
        <v>2722</v>
      </c>
      <c r="C339" s="187" t="s">
        <v>2739</v>
      </c>
      <c r="D339" s="187">
        <v>2</v>
      </c>
      <c r="E339" s="187">
        <v>1</v>
      </c>
      <c r="F339" s="187" t="s">
        <v>6</v>
      </c>
      <c r="G339" s="187" t="s">
        <v>114</v>
      </c>
      <c r="H339" s="187" t="s">
        <v>2029</v>
      </c>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row>
    <row r="340" spans="1:34" s="187" customFormat="1" x14ac:dyDescent="0.2">
      <c r="A340" s="187" t="s">
        <v>2721</v>
      </c>
      <c r="B340" s="187" t="s">
        <v>2722</v>
      </c>
      <c r="C340" s="187" t="s">
        <v>2740</v>
      </c>
      <c r="D340" s="187">
        <v>2</v>
      </c>
      <c r="E340" s="187">
        <v>1</v>
      </c>
      <c r="F340" s="187" t="s">
        <v>6</v>
      </c>
      <c r="G340" s="187" t="s">
        <v>114</v>
      </c>
      <c r="H340" s="187" t="s">
        <v>2029</v>
      </c>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row>
    <row r="341" spans="1:34" s="187" customFormat="1" x14ac:dyDescent="0.2">
      <c r="A341" s="187" t="s">
        <v>2721</v>
      </c>
      <c r="B341" s="187" t="s">
        <v>2722</v>
      </c>
      <c r="C341" s="187" t="s">
        <v>2741</v>
      </c>
      <c r="D341" s="187">
        <v>2</v>
      </c>
      <c r="E341" s="187">
        <v>1</v>
      </c>
      <c r="F341" s="187" t="s">
        <v>6</v>
      </c>
      <c r="G341" s="187" t="s">
        <v>114</v>
      </c>
      <c r="H341" s="187" t="s">
        <v>2029</v>
      </c>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row>
    <row r="342" spans="1:34" s="187" customFormat="1" x14ac:dyDescent="0.2">
      <c r="A342" s="187" t="s">
        <v>2721</v>
      </c>
      <c r="B342" s="187" t="s">
        <v>2722</v>
      </c>
      <c r="C342" s="187" t="s">
        <v>2742</v>
      </c>
      <c r="D342" s="187">
        <v>2</v>
      </c>
      <c r="E342" s="187">
        <v>1</v>
      </c>
      <c r="F342" s="187" t="s">
        <v>6</v>
      </c>
      <c r="G342" s="187" t="s">
        <v>114</v>
      </c>
      <c r="H342" s="187" t="s">
        <v>2029</v>
      </c>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row>
    <row r="343" spans="1:34" s="187" customFormat="1" x14ac:dyDescent="0.2">
      <c r="A343" s="187" t="s">
        <v>2721</v>
      </c>
      <c r="B343" s="187" t="s">
        <v>2722</v>
      </c>
      <c r="C343" s="187" t="s">
        <v>2743</v>
      </c>
      <c r="D343" s="187">
        <v>2</v>
      </c>
      <c r="E343" s="187">
        <v>1</v>
      </c>
      <c r="F343" s="187" t="s">
        <v>6</v>
      </c>
      <c r="G343" s="187" t="s">
        <v>114</v>
      </c>
      <c r="H343" s="187" t="s">
        <v>2029</v>
      </c>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row>
    <row r="344" spans="1:34" s="187" customFormat="1" x14ac:dyDescent="0.2">
      <c r="A344" s="187" t="s">
        <v>2721</v>
      </c>
      <c r="B344" s="187" t="s">
        <v>2722</v>
      </c>
      <c r="C344" s="187" t="s">
        <v>2744</v>
      </c>
      <c r="D344" s="187">
        <v>2</v>
      </c>
      <c r="E344" s="187">
        <v>1</v>
      </c>
      <c r="F344" s="187" t="s">
        <v>6</v>
      </c>
      <c r="G344" s="187" t="s">
        <v>114</v>
      </c>
      <c r="H344" s="187" t="s">
        <v>2029</v>
      </c>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row>
    <row r="345" spans="1:34" s="187" customFormat="1" x14ac:dyDescent="0.2">
      <c r="A345" s="187" t="s">
        <v>2721</v>
      </c>
      <c r="B345" s="187" t="s">
        <v>2722</v>
      </c>
      <c r="C345" s="187" t="s">
        <v>2745</v>
      </c>
      <c r="D345" s="187">
        <v>2</v>
      </c>
      <c r="E345" s="187">
        <v>1</v>
      </c>
      <c r="F345" s="187" t="s">
        <v>6</v>
      </c>
      <c r="G345" s="187" t="s">
        <v>114</v>
      </c>
      <c r="H345" s="187" t="s">
        <v>2029</v>
      </c>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row>
    <row r="346" spans="1:34" s="187" customFormat="1" x14ac:dyDescent="0.2">
      <c r="A346" s="187" t="s">
        <v>2721</v>
      </c>
      <c r="B346" s="187" t="s">
        <v>2722</v>
      </c>
      <c r="C346" s="187" t="s">
        <v>2746</v>
      </c>
      <c r="D346" s="187">
        <v>2</v>
      </c>
      <c r="E346" s="187">
        <v>1</v>
      </c>
      <c r="F346" s="187" t="s">
        <v>6</v>
      </c>
      <c r="G346" s="187" t="s">
        <v>114</v>
      </c>
      <c r="H346" s="187" t="s">
        <v>2029</v>
      </c>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row>
    <row r="347" spans="1:34" s="187" customFormat="1" x14ac:dyDescent="0.2">
      <c r="A347" s="187" t="s">
        <v>2721</v>
      </c>
      <c r="B347" s="187" t="s">
        <v>2722</v>
      </c>
      <c r="C347" s="187" t="s">
        <v>2747</v>
      </c>
      <c r="D347" s="187">
        <v>2</v>
      </c>
      <c r="E347" s="187">
        <v>1</v>
      </c>
      <c r="F347" s="187" t="s">
        <v>6</v>
      </c>
      <c r="G347" s="187" t="s">
        <v>114</v>
      </c>
      <c r="H347" s="187" t="s">
        <v>2029</v>
      </c>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row>
    <row r="348" spans="1:34" s="187" customFormat="1" x14ac:dyDescent="0.2">
      <c r="A348" s="187" t="s">
        <v>2721</v>
      </c>
      <c r="B348" s="187" t="s">
        <v>2722</v>
      </c>
      <c r="C348" s="187" t="s">
        <v>2748</v>
      </c>
      <c r="D348" s="187">
        <v>2</v>
      </c>
      <c r="E348" s="187">
        <v>1</v>
      </c>
      <c r="F348" s="187" t="s">
        <v>6</v>
      </c>
      <c r="G348" s="187" t="s">
        <v>114</v>
      </c>
      <c r="H348" s="187" t="s">
        <v>2029</v>
      </c>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row>
    <row r="349" spans="1:34" s="187" customFormat="1" x14ac:dyDescent="0.2">
      <c r="A349" s="187" t="s">
        <v>2721</v>
      </c>
      <c r="B349" s="187" t="s">
        <v>2722</v>
      </c>
      <c r="C349" s="187" t="s">
        <v>2181</v>
      </c>
      <c r="D349" s="187">
        <v>2</v>
      </c>
      <c r="E349" s="187">
        <v>1</v>
      </c>
      <c r="F349" s="187" t="s">
        <v>6</v>
      </c>
      <c r="G349" s="187" t="s">
        <v>114</v>
      </c>
      <c r="H349" s="187" t="s">
        <v>2029</v>
      </c>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row>
    <row r="350" spans="1:34" s="187" customFormat="1" x14ac:dyDescent="0.2">
      <c r="A350" s="187" t="s">
        <v>2721</v>
      </c>
      <c r="B350" s="187" t="s">
        <v>2722</v>
      </c>
      <c r="C350" s="187" t="s">
        <v>2749</v>
      </c>
      <c r="D350" s="187">
        <v>2</v>
      </c>
      <c r="E350" s="187">
        <v>1</v>
      </c>
      <c r="F350" s="187" t="s">
        <v>6</v>
      </c>
      <c r="G350" s="187" t="s">
        <v>114</v>
      </c>
      <c r="H350" s="187" t="s">
        <v>2029</v>
      </c>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row>
    <row r="351" spans="1:34" s="187" customFormat="1" x14ac:dyDescent="0.2">
      <c r="A351" s="187" t="s">
        <v>2721</v>
      </c>
      <c r="B351" s="187" t="s">
        <v>2722</v>
      </c>
      <c r="C351" s="187" t="s">
        <v>2750</v>
      </c>
      <c r="D351" s="187">
        <v>2</v>
      </c>
      <c r="E351" s="187">
        <v>1</v>
      </c>
      <c r="F351" s="187" t="s">
        <v>6</v>
      </c>
      <c r="G351" s="187" t="s">
        <v>114</v>
      </c>
      <c r="H351" s="187" t="s">
        <v>2029</v>
      </c>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row>
    <row r="352" spans="1:34" s="187" customFormat="1" x14ac:dyDescent="0.2">
      <c r="A352" s="187" t="s">
        <v>2721</v>
      </c>
      <c r="B352" s="187" t="s">
        <v>2722</v>
      </c>
      <c r="C352" s="187" t="s">
        <v>2751</v>
      </c>
      <c r="D352" s="187">
        <v>2</v>
      </c>
      <c r="E352" s="187">
        <v>1</v>
      </c>
      <c r="F352" s="187" t="s">
        <v>6</v>
      </c>
      <c r="G352" s="187" t="s">
        <v>114</v>
      </c>
      <c r="H352" s="187" t="s">
        <v>2029</v>
      </c>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row>
    <row r="353" spans="1:36" s="187" customFormat="1" x14ac:dyDescent="0.2">
      <c r="A353" s="187" t="s">
        <v>2721</v>
      </c>
      <c r="B353" s="187" t="s">
        <v>2722</v>
      </c>
      <c r="C353" s="187" t="s">
        <v>2752</v>
      </c>
      <c r="D353" s="187">
        <v>2</v>
      </c>
      <c r="E353" s="187">
        <v>1</v>
      </c>
      <c r="F353" s="187" t="s">
        <v>6</v>
      </c>
      <c r="G353" s="187" t="s">
        <v>114</v>
      </c>
      <c r="H353" s="187" t="s">
        <v>2029</v>
      </c>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row>
    <row r="354" spans="1:36" s="187" customFormat="1" x14ac:dyDescent="0.2">
      <c r="A354" s="187" t="s">
        <v>2721</v>
      </c>
      <c r="B354" s="187" t="s">
        <v>2722</v>
      </c>
      <c r="C354" s="187" t="s">
        <v>2753</v>
      </c>
      <c r="D354" s="187">
        <v>2</v>
      </c>
      <c r="E354" s="187">
        <v>1</v>
      </c>
      <c r="F354" s="187" t="s">
        <v>6</v>
      </c>
      <c r="G354" s="187" t="s">
        <v>114</v>
      </c>
      <c r="H354" s="187" t="s">
        <v>2029</v>
      </c>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row>
    <row r="355" spans="1:36" x14ac:dyDescent="0.2">
      <c r="A355" t="s">
        <v>19</v>
      </c>
      <c r="B355" t="s">
        <v>118</v>
      </c>
      <c r="C355" t="s">
        <v>470</v>
      </c>
      <c r="D355">
        <v>2</v>
      </c>
      <c r="E355" s="21">
        <v>2</v>
      </c>
      <c r="F355" s="21" t="s">
        <v>6</v>
      </c>
      <c r="G355" s="21" t="s">
        <v>114</v>
      </c>
      <c r="H355" s="21" t="s">
        <v>10</v>
      </c>
      <c r="I355" s="26">
        <v>2.4596313333333342</v>
      </c>
      <c r="J355" s="26">
        <v>3.2057788888888887</v>
      </c>
      <c r="K355" s="26">
        <v>4.432981777777778</v>
      </c>
      <c r="L355" s="26">
        <v>5.7636191111111108</v>
      </c>
      <c r="M355" s="26">
        <v>6.3504566111111114</v>
      </c>
      <c r="N355" s="26">
        <v>6.4420526666666662</v>
      </c>
      <c r="O355" s="26">
        <v>6.2056883888888894</v>
      </c>
      <c r="P355" s="26">
        <v>5.708885333333332</v>
      </c>
      <c r="Q355" s="26">
        <v>4.9213032222222228</v>
      </c>
      <c r="R355" s="26">
        <v>3.9944104444444437</v>
      </c>
      <c r="S355" s="26">
        <v>2.9003200555555559</v>
      </c>
      <c r="T355" s="26">
        <v>2.3671122777777778</v>
      </c>
      <c r="U355" s="26">
        <v>3.0218510555555556</v>
      </c>
      <c r="V355" s="26">
        <v>3.8185532777777778</v>
      </c>
      <c r="W355" s="26">
        <v>3.4617489999999993</v>
      </c>
      <c r="X355" s="26">
        <v>2.1215137222222218</v>
      </c>
      <c r="Y355" s="26">
        <v>3.0761352222222222</v>
      </c>
      <c r="Z355" s="26">
        <v>6.4334538888888879</v>
      </c>
      <c r="AA355" s="26">
        <v>6.5334180000000011</v>
      </c>
      <c r="AB355" s="26">
        <v>7.1192822777777769</v>
      </c>
      <c r="AC355" s="26">
        <v>4.8455299444444444</v>
      </c>
      <c r="AD355" s="26">
        <v>2.0513374444444441</v>
      </c>
      <c r="AE355" s="26">
        <v>2.0163992222222227</v>
      </c>
      <c r="AF355" s="26">
        <v>2.4427998333333334</v>
      </c>
      <c r="AG355" s="26">
        <v>116</v>
      </c>
      <c r="AH355" s="26">
        <v>1</v>
      </c>
      <c r="AJ355" s="187"/>
    </row>
    <row r="356" spans="1:36" x14ac:dyDescent="0.2">
      <c r="A356" t="s">
        <v>19</v>
      </c>
      <c r="B356" t="s">
        <v>118</v>
      </c>
      <c r="C356" t="s">
        <v>471</v>
      </c>
      <c r="D356">
        <v>3</v>
      </c>
      <c r="E356" s="21">
        <v>2</v>
      </c>
      <c r="F356" s="21" t="s">
        <v>6</v>
      </c>
      <c r="G356" s="21" t="s">
        <v>114</v>
      </c>
      <c r="H356" s="21" t="s">
        <v>10</v>
      </c>
      <c r="I356" s="26">
        <v>2.3356750000000002</v>
      </c>
      <c r="J356" s="26">
        <v>3.0986050000000005</v>
      </c>
      <c r="K356" s="26">
        <v>4.3222196666666663</v>
      </c>
      <c r="L356" s="26">
        <v>5.6615843333333329</v>
      </c>
      <c r="M356" s="26">
        <v>6.3113010000000003</v>
      </c>
      <c r="N356" s="26">
        <v>6.4833023333333335</v>
      </c>
      <c r="O356" s="26">
        <v>6.3258773333333336</v>
      </c>
      <c r="P356" s="26">
        <v>5.7401863333333338</v>
      </c>
      <c r="Q356" s="26">
        <v>4.8556780000000002</v>
      </c>
      <c r="R356" s="26">
        <v>3.8224083333333332</v>
      </c>
      <c r="S356" s="26">
        <v>2.774241</v>
      </c>
      <c r="T356" s="26">
        <v>2.265390333333333</v>
      </c>
      <c r="U356" s="26">
        <v>3.2491503333333331</v>
      </c>
      <c r="V356" s="26">
        <v>3.649964666666667</v>
      </c>
      <c r="W356" s="26">
        <v>3.6943733333333335</v>
      </c>
      <c r="X356" s="26">
        <v>2.5206286666666666</v>
      </c>
      <c r="Y356" s="26">
        <v>3.3372506666666664</v>
      </c>
      <c r="Z356" s="26">
        <v>6.0137586666666669</v>
      </c>
      <c r="AA356" s="26">
        <v>6.4065650000000005</v>
      </c>
      <c r="AB356" s="26">
        <v>6.7094449999999997</v>
      </c>
      <c r="AC356" s="26">
        <v>4.8686126666666665</v>
      </c>
      <c r="AD356" s="26">
        <v>2.1682009999999998</v>
      </c>
      <c r="AE356" s="26">
        <v>1.9457346666666666</v>
      </c>
      <c r="AF356" s="26">
        <v>2.6050156666666666</v>
      </c>
      <c r="AG356" s="26">
        <v>140</v>
      </c>
      <c r="AH356" s="26">
        <v>2</v>
      </c>
    </row>
    <row r="357" spans="1:36" x14ac:dyDescent="0.2">
      <c r="A357" t="s">
        <v>19</v>
      </c>
      <c r="B357" t="s">
        <v>118</v>
      </c>
      <c r="C357" t="s">
        <v>472</v>
      </c>
      <c r="D357">
        <v>3</v>
      </c>
      <c r="E357" s="21">
        <v>2</v>
      </c>
      <c r="F357" s="21" t="s">
        <v>6</v>
      </c>
      <c r="G357" s="21" t="s">
        <v>114</v>
      </c>
      <c r="H357" s="21" t="s">
        <v>10</v>
      </c>
      <c r="I357" s="26">
        <v>2.240624636363636</v>
      </c>
      <c r="J357" s="26">
        <v>2.9704135454545453</v>
      </c>
      <c r="K357" s="26">
        <v>4.008481818181818</v>
      </c>
      <c r="L357" s="26">
        <v>5.3686189090909089</v>
      </c>
      <c r="M357" s="26">
        <v>6.2650503636363633</v>
      </c>
      <c r="N357" s="26">
        <v>6.5637372727272716</v>
      </c>
      <c r="O357" s="26">
        <v>6.1674878181818178</v>
      </c>
      <c r="P357" s="26">
        <v>5.7002545454545448</v>
      </c>
      <c r="Q357" s="26">
        <v>5.1317960909090905</v>
      </c>
      <c r="R357" s="26">
        <v>4.0885838181818182</v>
      </c>
      <c r="S357" s="26">
        <v>2.7854240909090908</v>
      </c>
      <c r="T357" s="26">
        <v>2.202105545454546</v>
      </c>
      <c r="U357" s="26">
        <v>3.4935869090909084</v>
      </c>
      <c r="V357" s="26">
        <v>3.9074579090909087</v>
      </c>
      <c r="W357" s="26">
        <v>4.5303395454545461</v>
      </c>
      <c r="X357" s="26">
        <v>3.3998404545454548</v>
      </c>
      <c r="Y357" s="26">
        <v>2.6025555454545457</v>
      </c>
      <c r="Z357" s="26">
        <v>4.5451356363636366</v>
      </c>
      <c r="AA357" s="26">
        <v>6.6744068181818168</v>
      </c>
      <c r="AB357" s="26">
        <v>5.9897172727272725</v>
      </c>
      <c r="AC357" s="26">
        <v>5.0937618181818189</v>
      </c>
      <c r="AD357" s="26">
        <v>2.5538019090909088</v>
      </c>
      <c r="AE357" s="26">
        <v>2.5719106363636359</v>
      </c>
      <c r="AF357" s="26">
        <v>3.5537079090909089</v>
      </c>
      <c r="AG357" s="26">
        <v>84</v>
      </c>
      <c r="AH357" s="26">
        <v>1</v>
      </c>
    </row>
    <row r="358" spans="1:36" x14ac:dyDescent="0.2">
      <c r="A358" t="s">
        <v>19</v>
      </c>
      <c r="B358" t="s">
        <v>118</v>
      </c>
      <c r="C358" t="s">
        <v>473</v>
      </c>
      <c r="D358">
        <v>3</v>
      </c>
      <c r="E358" s="21">
        <v>2</v>
      </c>
      <c r="F358" s="21" t="s">
        <v>6</v>
      </c>
      <c r="G358" s="21" t="s">
        <v>114</v>
      </c>
      <c r="H358" s="21" t="s">
        <v>10</v>
      </c>
      <c r="I358" s="26">
        <v>2.4177962499999999</v>
      </c>
      <c r="J358" s="26">
        <v>3.1749845000000003</v>
      </c>
      <c r="K358" s="26">
        <v>4.4008029999999998</v>
      </c>
      <c r="L358" s="26">
        <v>5.7241747499999995</v>
      </c>
      <c r="M358" s="26">
        <v>6.3348340000000007</v>
      </c>
      <c r="N358" s="26">
        <v>6.4578057500000003</v>
      </c>
      <c r="O358" s="26">
        <v>6.2861157499999996</v>
      </c>
      <c r="P358" s="26">
        <v>5.7245887500000006</v>
      </c>
      <c r="Q358" s="26">
        <v>4.8730202499999997</v>
      </c>
      <c r="R358" s="26">
        <v>3.8981157500000001</v>
      </c>
      <c r="S358" s="26">
        <v>2.8430192500000002</v>
      </c>
      <c r="T358" s="26">
        <v>2.3323369999999999</v>
      </c>
      <c r="U358" s="26">
        <v>2.99696075</v>
      </c>
      <c r="V358" s="26">
        <v>3.7107185</v>
      </c>
      <c r="W358" s="26">
        <v>3.47591575</v>
      </c>
      <c r="X358" s="26">
        <v>2.2691232499999998</v>
      </c>
      <c r="Y358" s="26">
        <v>3.2077347500000002</v>
      </c>
      <c r="Z358" s="26">
        <v>6.2734814999999999</v>
      </c>
      <c r="AA358" s="26">
        <v>6.4663560000000002</v>
      </c>
      <c r="AB358" s="26">
        <v>6.9787232499999998</v>
      </c>
      <c r="AC358" s="26">
        <v>5.0283875</v>
      </c>
      <c r="AD358" s="26">
        <v>2.21348725</v>
      </c>
      <c r="AE358" s="26">
        <v>1.9358344999999999</v>
      </c>
      <c r="AF358" s="26">
        <v>2.4100089999999996</v>
      </c>
      <c r="AG358" s="26">
        <v>122</v>
      </c>
      <c r="AH358" s="26">
        <v>2</v>
      </c>
    </row>
    <row r="359" spans="1:36" x14ac:dyDescent="0.2">
      <c r="A359" t="s">
        <v>19</v>
      </c>
      <c r="B359" t="s">
        <v>118</v>
      </c>
      <c r="C359" t="s">
        <v>474</v>
      </c>
      <c r="D359">
        <v>3</v>
      </c>
      <c r="E359" s="21">
        <v>2</v>
      </c>
      <c r="F359" s="21" t="s">
        <v>6</v>
      </c>
      <c r="G359" s="21" t="s">
        <v>114</v>
      </c>
      <c r="H359" s="21" t="s">
        <v>10</v>
      </c>
      <c r="I359" s="26">
        <v>3.0454929642857143</v>
      </c>
      <c r="J359" s="26">
        <v>3.7421514642857141</v>
      </c>
      <c r="K359" s="26">
        <v>4.8640960000000018</v>
      </c>
      <c r="L359" s="26">
        <v>6.0601960000000004</v>
      </c>
      <c r="M359" s="26">
        <v>6.2675086071428581</v>
      </c>
      <c r="N359" s="26">
        <v>6.2427269642857155</v>
      </c>
      <c r="O359" s="26">
        <v>6.3268838571428558</v>
      </c>
      <c r="P359" s="26">
        <v>5.9590274285714298</v>
      </c>
      <c r="Q359" s="26">
        <v>5.2311075714285726</v>
      </c>
      <c r="R359" s="26">
        <v>4.5574371428571432</v>
      </c>
      <c r="S359" s="26">
        <v>3.5018801428571429</v>
      </c>
      <c r="T359" s="26">
        <v>2.9334143928571423</v>
      </c>
      <c r="U359" s="26">
        <v>1.9315508928571428</v>
      </c>
      <c r="V359" s="26">
        <v>2.7640456785714291</v>
      </c>
      <c r="W359" s="26">
        <v>2.8382231785714289</v>
      </c>
      <c r="X359" s="26">
        <v>1.8270343571428571</v>
      </c>
      <c r="Y359" s="26">
        <v>2.823567535714286</v>
      </c>
      <c r="Z359" s="26">
        <v>4.9205891071428578</v>
      </c>
      <c r="AA359" s="26">
        <v>5.2018687142857116</v>
      </c>
      <c r="AB359" s="26">
        <v>5.401504142857144</v>
      </c>
      <c r="AC359" s="26">
        <v>6.6398706428571446</v>
      </c>
      <c r="AD359" s="26">
        <v>4.643184678571429</v>
      </c>
      <c r="AE359" s="26">
        <v>2.1099122857142851</v>
      </c>
      <c r="AF359" s="26">
        <v>1.4943610357142858</v>
      </c>
      <c r="AG359" s="26">
        <v>57</v>
      </c>
      <c r="AH359" s="26">
        <v>1</v>
      </c>
    </row>
    <row r="360" spans="1:36" x14ac:dyDescent="0.2">
      <c r="A360" t="s">
        <v>19</v>
      </c>
      <c r="B360" t="s">
        <v>118</v>
      </c>
      <c r="C360" t="s">
        <v>475</v>
      </c>
      <c r="D360">
        <v>3</v>
      </c>
      <c r="E360" s="21">
        <v>1</v>
      </c>
      <c r="F360" s="21" t="s">
        <v>6</v>
      </c>
      <c r="G360" s="21" t="s">
        <v>114</v>
      </c>
      <c r="H360" s="21" t="s">
        <v>10</v>
      </c>
      <c r="I360" s="26">
        <v>3.6737875471698107</v>
      </c>
      <c r="J360" s="26">
        <v>4.3321776981132087</v>
      </c>
      <c r="K360" s="26">
        <v>5.5181106603773591</v>
      </c>
      <c r="L360" s="26">
        <v>6.5671584528301876</v>
      </c>
      <c r="M360" s="26">
        <v>6.7367118301886801</v>
      </c>
      <c r="N360" s="26">
        <v>6.5560854150943388</v>
      </c>
      <c r="O360" s="26">
        <v>6.7733844528301885</v>
      </c>
      <c r="P360" s="26">
        <v>6.486984716981131</v>
      </c>
      <c r="Q360" s="26">
        <v>5.6853750188679228</v>
      </c>
      <c r="R360" s="26">
        <v>5.1045566603773596</v>
      </c>
      <c r="S360" s="26">
        <v>4.2034903018867924</v>
      </c>
      <c r="T360" s="26">
        <v>3.6703964150943404</v>
      </c>
      <c r="U360" s="26">
        <v>1.9201233207547175</v>
      </c>
      <c r="V360" s="26">
        <v>1.9498976792452825</v>
      </c>
      <c r="W360" s="26">
        <v>1.9793463962264159</v>
      </c>
      <c r="X360" s="26">
        <v>2.4179455283018862</v>
      </c>
      <c r="Y360" s="26">
        <v>5.3175281509433958</v>
      </c>
      <c r="Z360" s="26">
        <v>8.2387304339622656</v>
      </c>
      <c r="AA360" s="26">
        <v>5.9925514905660382</v>
      </c>
      <c r="AB360" s="26">
        <v>6.4744987735849069</v>
      </c>
      <c r="AC360" s="26">
        <v>7.3631752264150956</v>
      </c>
      <c r="AD360" s="26">
        <v>5.8800996037735862</v>
      </c>
      <c r="AE360" s="26">
        <v>2.9202860188679245</v>
      </c>
      <c r="AF360" s="26">
        <v>1.4718321509433963</v>
      </c>
      <c r="AG360" s="26">
        <v>14</v>
      </c>
      <c r="AH360" s="26">
        <v>1</v>
      </c>
    </row>
    <row r="361" spans="1:36" x14ac:dyDescent="0.2">
      <c r="A361" t="s">
        <v>19</v>
      </c>
      <c r="B361" t="s">
        <v>118</v>
      </c>
      <c r="C361" t="s">
        <v>185</v>
      </c>
      <c r="D361">
        <v>3</v>
      </c>
      <c r="E361" s="21">
        <v>2</v>
      </c>
      <c r="F361" s="21" t="s">
        <v>6</v>
      </c>
      <c r="G361" s="21" t="s">
        <v>114</v>
      </c>
      <c r="H361" s="21" t="s">
        <v>10</v>
      </c>
      <c r="I361" s="26">
        <v>2.1916640000000003</v>
      </c>
      <c r="J361" s="26">
        <v>2.9329952500000003</v>
      </c>
      <c r="K361" s="26">
        <v>4.0119280000000002</v>
      </c>
      <c r="L361" s="26">
        <v>5.3933107499999995</v>
      </c>
      <c r="M361" s="26">
        <v>6.2523127499999998</v>
      </c>
      <c r="N361" s="26">
        <v>6.5652485</v>
      </c>
      <c r="O361" s="26">
        <v>6.1266829999999999</v>
      </c>
      <c r="P361" s="26">
        <v>5.6741267500000001</v>
      </c>
      <c r="Q361" s="26">
        <v>5.0846167500000004</v>
      </c>
      <c r="R361" s="26">
        <v>4.0492892500000002</v>
      </c>
      <c r="S361" s="26">
        <v>2.7574672500000004</v>
      </c>
      <c r="T361" s="26">
        <v>2.1629922500000003</v>
      </c>
      <c r="U361" s="26">
        <v>4.0029537499999996</v>
      </c>
      <c r="V361" s="26">
        <v>4.0250105000000005</v>
      </c>
      <c r="W361" s="26">
        <v>4.6147892499999994</v>
      </c>
      <c r="X361" s="26">
        <v>3.4416570000000002</v>
      </c>
      <c r="Y361" s="26">
        <v>3.3959507499999999</v>
      </c>
      <c r="Z361" s="26">
        <v>4.9171567500000002</v>
      </c>
      <c r="AA361" s="26">
        <v>6.54146275</v>
      </c>
      <c r="AB361" s="26">
        <v>5.6419670000000002</v>
      </c>
      <c r="AC361" s="26">
        <v>4.8688497499999999</v>
      </c>
      <c r="AD361" s="26">
        <v>2.3796090000000003</v>
      </c>
      <c r="AE361" s="26">
        <v>2.5526702499999998</v>
      </c>
      <c r="AF361" s="26">
        <v>3.5000199999999997</v>
      </c>
      <c r="AG361" s="26">
        <v>128</v>
      </c>
      <c r="AH361" s="26">
        <v>2</v>
      </c>
    </row>
    <row r="362" spans="1:36" x14ac:dyDescent="0.2">
      <c r="A362" t="s">
        <v>19</v>
      </c>
      <c r="B362" t="s">
        <v>118</v>
      </c>
      <c r="C362" t="s">
        <v>476</v>
      </c>
      <c r="D362">
        <v>3</v>
      </c>
      <c r="E362" s="21">
        <v>2</v>
      </c>
      <c r="F362" s="21" t="s">
        <v>6</v>
      </c>
      <c r="G362" s="21" t="s">
        <v>114</v>
      </c>
      <c r="H362" s="21" t="s">
        <v>10</v>
      </c>
      <c r="I362" s="26">
        <v>3.1717985</v>
      </c>
      <c r="J362" s="26">
        <v>3.9077948571428571</v>
      </c>
      <c r="K362" s="26">
        <v>5.0764422857142861</v>
      </c>
      <c r="L362" s="26">
        <v>6.3947254999999998</v>
      </c>
      <c r="M362" s="26">
        <v>6.9264571428571413</v>
      </c>
      <c r="N362" s="26">
        <v>6.6230083571428571</v>
      </c>
      <c r="O362" s="26">
        <v>6.4225650000000005</v>
      </c>
      <c r="P362" s="26">
        <v>6.0445592142857141</v>
      </c>
      <c r="Q362" s="26">
        <v>5.4158625000000011</v>
      </c>
      <c r="R362" s="26">
        <v>4.7981468571428563</v>
      </c>
      <c r="S362" s="26">
        <v>3.6952242142857146</v>
      </c>
      <c r="T362" s="26">
        <v>3.1397007142857141</v>
      </c>
      <c r="U362" s="26">
        <v>1.4854075714285717</v>
      </c>
      <c r="V362" s="26">
        <v>2.1644037142857142</v>
      </c>
      <c r="W362" s="26">
        <v>2.2450645000000002</v>
      </c>
      <c r="X362" s="26">
        <v>1.2019860714285715</v>
      </c>
      <c r="Y362" s="26">
        <v>3.0659055000000004</v>
      </c>
      <c r="Z362" s="26">
        <v>7.4623827142857149</v>
      </c>
      <c r="AA362" s="26">
        <v>7.5017257857142861</v>
      </c>
      <c r="AB362" s="26">
        <v>7.7751173571428582</v>
      </c>
      <c r="AC362" s="26">
        <v>6.8022196428571435</v>
      </c>
      <c r="AD362" s="26">
        <v>2.6392953571428572</v>
      </c>
      <c r="AE362" s="26">
        <v>1.3050662142857141</v>
      </c>
      <c r="AF362" s="26">
        <v>1.3834861428571428</v>
      </c>
      <c r="AG362" s="26">
        <v>39</v>
      </c>
      <c r="AH362" s="26">
        <v>1</v>
      </c>
    </row>
    <row r="363" spans="1:36" x14ac:dyDescent="0.2">
      <c r="A363" t="s">
        <v>19</v>
      </c>
      <c r="B363" t="s">
        <v>118</v>
      </c>
      <c r="C363" t="s">
        <v>477</v>
      </c>
      <c r="D363">
        <v>2</v>
      </c>
      <c r="E363" s="21">
        <v>2</v>
      </c>
      <c r="F363" s="21" t="s">
        <v>6</v>
      </c>
      <c r="G363" s="21" t="s">
        <v>114</v>
      </c>
      <c r="H363" s="21" t="s">
        <v>10</v>
      </c>
      <c r="I363" s="26">
        <v>2.6347375384615384</v>
      </c>
      <c r="J363" s="26">
        <v>3.3925549999999998</v>
      </c>
      <c r="K363" s="26">
        <v>4.5465010000000001</v>
      </c>
      <c r="L363" s="26">
        <v>5.9201436153846139</v>
      </c>
      <c r="M363" s="26">
        <v>6.5680610000000001</v>
      </c>
      <c r="N363" s="26">
        <v>6.534887846153846</v>
      </c>
      <c r="O363" s="26">
        <v>6.2194218461538453</v>
      </c>
      <c r="P363" s="26">
        <v>5.7917183076923067</v>
      </c>
      <c r="Q363" s="26">
        <v>5.0819350769230756</v>
      </c>
      <c r="R363" s="26">
        <v>4.2922110769230768</v>
      </c>
      <c r="S363" s="26">
        <v>3.1249138461538459</v>
      </c>
      <c r="T363" s="26">
        <v>2.5596290769230774</v>
      </c>
      <c r="U363" s="26">
        <v>2.8373401538461538</v>
      </c>
      <c r="V363" s="26">
        <v>3.2350381538461539</v>
      </c>
      <c r="W363" s="26">
        <v>3.4073296153846155</v>
      </c>
      <c r="X363" s="26">
        <v>1.9400768461538465</v>
      </c>
      <c r="Y363" s="26">
        <v>3.1209896923076923</v>
      </c>
      <c r="Z363" s="26">
        <v>6.646365461538462</v>
      </c>
      <c r="AA363" s="26">
        <v>7.4798336153846154</v>
      </c>
      <c r="AB363" s="26">
        <v>7.948723384615386</v>
      </c>
      <c r="AC363" s="26">
        <v>5.6092199999999997</v>
      </c>
      <c r="AD363" s="26">
        <v>1.8174810769230769</v>
      </c>
      <c r="AE363" s="26">
        <v>1.7049523076923074</v>
      </c>
      <c r="AF363" s="26">
        <v>2.3288812307692308</v>
      </c>
      <c r="AG363" s="26">
        <v>120</v>
      </c>
      <c r="AH363" s="26">
        <v>1</v>
      </c>
    </row>
    <row r="364" spans="1:36" x14ac:dyDescent="0.2">
      <c r="A364" t="s">
        <v>19</v>
      </c>
      <c r="B364" t="s">
        <v>118</v>
      </c>
      <c r="C364" t="s">
        <v>191</v>
      </c>
      <c r="D364">
        <v>3</v>
      </c>
      <c r="E364" s="21">
        <v>2</v>
      </c>
      <c r="F364" s="21" t="s">
        <v>6</v>
      </c>
      <c r="G364" s="21" t="s">
        <v>114</v>
      </c>
      <c r="H364" s="21" t="s">
        <v>10</v>
      </c>
      <c r="I364" s="26">
        <v>2.4467418333333333</v>
      </c>
      <c r="J364" s="26">
        <v>3.2130596666666662</v>
      </c>
      <c r="K364" s="26">
        <v>4.444370833333334</v>
      </c>
      <c r="L364" s="26">
        <v>5.7054546666666655</v>
      </c>
      <c r="M364" s="26">
        <v>6.3343355000000008</v>
      </c>
      <c r="N364" s="26">
        <v>6.4275318333333331</v>
      </c>
      <c r="O364" s="26">
        <v>6.3448391666666666</v>
      </c>
      <c r="P364" s="26">
        <v>5.7632416666666657</v>
      </c>
      <c r="Q364" s="26">
        <v>4.9127229999999997</v>
      </c>
      <c r="R364" s="26">
        <v>3.9117113333333329</v>
      </c>
      <c r="S364" s="26">
        <v>2.8743091666666665</v>
      </c>
      <c r="T364" s="26">
        <v>2.3462576666666668</v>
      </c>
      <c r="U364" s="26">
        <v>2.6751095</v>
      </c>
      <c r="V364" s="26">
        <v>3.2937455</v>
      </c>
      <c r="W364" s="26">
        <v>3.2400393333333333</v>
      </c>
      <c r="X364" s="26">
        <v>2.2296214999999999</v>
      </c>
      <c r="Y364" s="26">
        <v>3.1180764999999995</v>
      </c>
      <c r="Z364" s="26">
        <v>5.7413261666666671</v>
      </c>
      <c r="AA364" s="26">
        <v>6.230583666666667</v>
      </c>
      <c r="AB364" s="26">
        <v>6.6497843333333337</v>
      </c>
      <c r="AC364" s="26">
        <v>5.5908431666666667</v>
      </c>
      <c r="AD364" s="26">
        <v>2.5026349999999997</v>
      </c>
      <c r="AE364" s="26">
        <v>1.7777349999999998</v>
      </c>
      <c r="AF364" s="26">
        <v>2.1856953333333329</v>
      </c>
      <c r="AG364" s="26">
        <v>130</v>
      </c>
      <c r="AH364" s="26">
        <v>2</v>
      </c>
    </row>
    <row r="365" spans="1:36" x14ac:dyDescent="0.2">
      <c r="A365" t="s">
        <v>19</v>
      </c>
      <c r="B365" t="s">
        <v>118</v>
      </c>
      <c r="C365" t="s">
        <v>478</v>
      </c>
      <c r="D365">
        <v>3</v>
      </c>
      <c r="E365" s="21">
        <v>2</v>
      </c>
      <c r="F365" s="21" t="s">
        <v>6</v>
      </c>
      <c r="G365" s="21" t="s">
        <v>114</v>
      </c>
      <c r="H365" s="21" t="s">
        <v>10</v>
      </c>
      <c r="I365" s="26">
        <v>3.4002678888888886</v>
      </c>
      <c r="J365" s="26">
        <v>4.1122919444444443</v>
      </c>
      <c r="K365" s="26">
        <v>5.2661182222222234</v>
      </c>
      <c r="L365" s="26">
        <v>6.486580222222222</v>
      </c>
      <c r="M365" s="26">
        <v>6.8988834444444453</v>
      </c>
      <c r="N365" s="26">
        <v>6.6604074999999998</v>
      </c>
      <c r="O365" s="26">
        <v>6.6532300555555564</v>
      </c>
      <c r="P365" s="26">
        <v>6.3087518333333348</v>
      </c>
      <c r="Q365" s="26">
        <v>5.6674650000000009</v>
      </c>
      <c r="R365" s="26">
        <v>5.0139315555555548</v>
      </c>
      <c r="S365" s="26">
        <v>3.9860530000000005</v>
      </c>
      <c r="T365" s="26">
        <v>3.3634736666666663</v>
      </c>
      <c r="U365" s="26">
        <v>1.233589111111111</v>
      </c>
      <c r="V365" s="26">
        <v>1.5410839999999999</v>
      </c>
      <c r="W365" s="26">
        <v>1.614776722222222</v>
      </c>
      <c r="X365" s="26">
        <v>1.3035771666666665</v>
      </c>
      <c r="Y365" s="26">
        <v>3.5420995000000004</v>
      </c>
      <c r="Z365" s="26">
        <v>8.632441</v>
      </c>
      <c r="AA365" s="26">
        <v>7.7063280555555558</v>
      </c>
      <c r="AB365" s="26">
        <v>7.9833048888888891</v>
      </c>
      <c r="AC365" s="26">
        <v>7.6129241111111092</v>
      </c>
      <c r="AD365" s="26">
        <v>3.1013906111111114</v>
      </c>
      <c r="AE365" s="26">
        <v>1.0849660555555556</v>
      </c>
      <c r="AF365" s="26">
        <v>1.0116616111111112</v>
      </c>
      <c r="AG365" s="26">
        <v>32</v>
      </c>
      <c r="AH365" s="26">
        <v>1</v>
      </c>
    </row>
    <row r="366" spans="1:36" x14ac:dyDescent="0.2">
      <c r="A366" t="s">
        <v>19</v>
      </c>
      <c r="B366" t="s">
        <v>118</v>
      </c>
      <c r="C366" t="s">
        <v>300</v>
      </c>
      <c r="D366">
        <v>2</v>
      </c>
      <c r="E366" s="21">
        <v>2</v>
      </c>
      <c r="F366" s="21" t="s">
        <v>6</v>
      </c>
      <c r="G366" s="21" t="s">
        <v>114</v>
      </c>
      <c r="H366" s="21" t="s">
        <v>10</v>
      </c>
      <c r="I366" s="26">
        <v>2.3391215999999999</v>
      </c>
      <c r="J366" s="26">
        <v>3.1107262000000002</v>
      </c>
      <c r="K366" s="26">
        <v>4.3340760000000005</v>
      </c>
      <c r="L366" s="26">
        <v>5.6709866000000009</v>
      </c>
      <c r="M366" s="26">
        <v>6.3289592000000008</v>
      </c>
      <c r="N366" s="26">
        <v>6.4786830000000011</v>
      </c>
      <c r="O366" s="26">
        <v>6.2644307999999995</v>
      </c>
      <c r="P366" s="26">
        <v>5.7135677999999999</v>
      </c>
      <c r="Q366" s="26">
        <v>4.9243608000000005</v>
      </c>
      <c r="R366" s="26">
        <v>3.9186226000000004</v>
      </c>
      <c r="S366" s="26">
        <v>2.8218398000000002</v>
      </c>
      <c r="T366" s="26">
        <v>2.2691424000000002</v>
      </c>
      <c r="U366" s="26">
        <v>3.5000549999999997</v>
      </c>
      <c r="V366" s="26">
        <v>3.8027866000000001</v>
      </c>
      <c r="W366" s="26">
        <v>3.9044691999999999</v>
      </c>
      <c r="X366" s="26">
        <v>2.4907378000000002</v>
      </c>
      <c r="Y366" s="26">
        <v>3.3804211999999998</v>
      </c>
      <c r="Z366" s="26">
        <v>6.1879675999999995</v>
      </c>
      <c r="AA366" s="26">
        <v>6.5106685999999998</v>
      </c>
      <c r="AB366" s="26">
        <v>6.8100058000000008</v>
      </c>
      <c r="AC366" s="26">
        <v>4.5197929999999999</v>
      </c>
      <c r="AD366" s="26">
        <v>1.9007456</v>
      </c>
      <c r="AE366" s="26">
        <v>2.0968374000000005</v>
      </c>
      <c r="AF366" s="26">
        <v>2.7825110000000004</v>
      </c>
      <c r="AG366" s="26">
        <v>114</v>
      </c>
      <c r="AH366" s="26">
        <v>1</v>
      </c>
    </row>
    <row r="367" spans="1:36" x14ac:dyDescent="0.2">
      <c r="A367" t="s">
        <v>19</v>
      </c>
      <c r="B367" t="s">
        <v>118</v>
      </c>
      <c r="C367" t="s">
        <v>479</v>
      </c>
      <c r="D367">
        <v>3</v>
      </c>
      <c r="E367" s="21">
        <v>2</v>
      </c>
      <c r="F367" s="21" t="s">
        <v>6</v>
      </c>
      <c r="G367" s="21" t="s">
        <v>114</v>
      </c>
      <c r="H367" s="21" t="s">
        <v>10</v>
      </c>
      <c r="I367" s="26">
        <v>3.1701705000000002</v>
      </c>
      <c r="J367" s="26">
        <v>3.9007160000000001</v>
      </c>
      <c r="K367" s="26">
        <v>5.0654744999999997</v>
      </c>
      <c r="L367" s="26">
        <v>6.3364775</v>
      </c>
      <c r="M367" s="26">
        <v>6.8633124999999993</v>
      </c>
      <c r="N367" s="26">
        <v>6.5552174999999995</v>
      </c>
      <c r="O367" s="26">
        <v>6.3687515000000001</v>
      </c>
      <c r="P367" s="26">
        <v>6.020194</v>
      </c>
      <c r="Q367" s="26">
        <v>5.3625854999999998</v>
      </c>
      <c r="R367" s="26">
        <v>4.7309169999999998</v>
      </c>
      <c r="S367" s="26">
        <v>3.6943159999999997</v>
      </c>
      <c r="T367" s="26">
        <v>3.1015280000000001</v>
      </c>
      <c r="U367" s="26">
        <v>1.4842465</v>
      </c>
      <c r="V367" s="26">
        <v>2.2729055000000002</v>
      </c>
      <c r="W367" s="26">
        <v>2.3436614999999996</v>
      </c>
      <c r="X367" s="26">
        <v>1.3395079999999999</v>
      </c>
      <c r="Y367" s="26">
        <v>3.3546579999999997</v>
      </c>
      <c r="Z367" s="26">
        <v>7.4807730000000001</v>
      </c>
      <c r="AA367" s="26">
        <v>7.2995619999999999</v>
      </c>
      <c r="AB367" s="26">
        <v>7.4247259999999997</v>
      </c>
      <c r="AC367" s="26">
        <v>6.5945970000000003</v>
      </c>
      <c r="AD367" s="26">
        <v>2.701149</v>
      </c>
      <c r="AE367" s="26">
        <v>1.476148</v>
      </c>
      <c r="AF367" s="26">
        <v>1.4177605</v>
      </c>
      <c r="AG367" s="26">
        <v>46</v>
      </c>
      <c r="AH367" s="26">
        <v>1</v>
      </c>
    </row>
    <row r="368" spans="1:36" x14ac:dyDescent="0.2">
      <c r="A368" t="s">
        <v>19</v>
      </c>
      <c r="B368" t="s">
        <v>118</v>
      </c>
      <c r="C368" t="s">
        <v>480</v>
      </c>
      <c r="D368">
        <v>3</v>
      </c>
      <c r="E368" s="21">
        <v>2</v>
      </c>
      <c r="F368" s="21" t="s">
        <v>6</v>
      </c>
      <c r="G368" s="21" t="s">
        <v>114</v>
      </c>
      <c r="H368" s="21" t="s">
        <v>10</v>
      </c>
      <c r="I368" s="26">
        <v>2.4238223333333333</v>
      </c>
      <c r="J368" s="26">
        <v>3.1772006666666663</v>
      </c>
      <c r="K368" s="26">
        <v>4.349221</v>
      </c>
      <c r="L368" s="26">
        <v>5.692484666666668</v>
      </c>
      <c r="M368" s="26">
        <v>6.4360140000000001</v>
      </c>
      <c r="N368" s="26">
        <v>6.5310280000000001</v>
      </c>
      <c r="O368" s="26">
        <v>6.165508</v>
      </c>
      <c r="P368" s="26">
        <v>5.7301829999999994</v>
      </c>
      <c r="Q368" s="26">
        <v>5.0271393333333334</v>
      </c>
      <c r="R368" s="26">
        <v>4.115856</v>
      </c>
      <c r="S368" s="26">
        <v>2.943224666666667</v>
      </c>
      <c r="T368" s="26">
        <v>2.3572229999999998</v>
      </c>
      <c r="U368" s="26">
        <v>3.403176666666667</v>
      </c>
      <c r="V368" s="26">
        <v>3.8201990000000001</v>
      </c>
      <c r="W368" s="26">
        <v>3.9590169999999998</v>
      </c>
      <c r="X368" s="26">
        <v>2.2092223333333334</v>
      </c>
      <c r="Y368" s="26">
        <v>3.0377379999999996</v>
      </c>
      <c r="Z368" s="26">
        <v>6.0149023333333345</v>
      </c>
      <c r="AA368" s="26">
        <v>6.9219123333333341</v>
      </c>
      <c r="AB368" s="26">
        <v>7.1712210000000001</v>
      </c>
      <c r="AC368" s="26">
        <v>5.0295139999999998</v>
      </c>
      <c r="AD368" s="26">
        <v>1.8153866666666667</v>
      </c>
      <c r="AE368" s="26">
        <v>2.2223729999999997</v>
      </c>
      <c r="AF368" s="26">
        <v>3.0201123333333335</v>
      </c>
      <c r="AG368" s="26">
        <v>137</v>
      </c>
      <c r="AH368" s="26">
        <v>2</v>
      </c>
    </row>
    <row r="369" spans="1:34" x14ac:dyDescent="0.2">
      <c r="A369" t="s">
        <v>19</v>
      </c>
      <c r="B369" t="s">
        <v>118</v>
      </c>
      <c r="C369" t="s">
        <v>481</v>
      </c>
      <c r="D369">
        <v>3</v>
      </c>
      <c r="E369" s="21">
        <v>2</v>
      </c>
      <c r="F369" s="21" t="s">
        <v>6</v>
      </c>
      <c r="G369" s="21" t="s">
        <v>114</v>
      </c>
      <c r="H369" s="21" t="s">
        <v>10</v>
      </c>
      <c r="I369" s="26">
        <v>2.3964225588235299</v>
      </c>
      <c r="J369" s="26">
        <v>3.1640782058823533</v>
      </c>
      <c r="K369" s="26">
        <v>4.3517949705882355</v>
      </c>
      <c r="L369" s="26">
        <v>5.6204586470588227</v>
      </c>
      <c r="M369" s="26">
        <v>6.219895294117646</v>
      </c>
      <c r="N369" s="26">
        <v>6.3817696176470609</v>
      </c>
      <c r="O369" s="26">
        <v>6.3451348529411771</v>
      </c>
      <c r="P369" s="26">
        <v>5.7592976470588226</v>
      </c>
      <c r="Q369" s="26">
        <v>4.885439529411765</v>
      </c>
      <c r="R369" s="26">
        <v>3.8337774117647059</v>
      </c>
      <c r="S369" s="26">
        <v>2.8521637352941189</v>
      </c>
      <c r="T369" s="26">
        <v>2.3187835294117645</v>
      </c>
      <c r="U369" s="26">
        <v>2.5894205882352939</v>
      </c>
      <c r="V369" s="26">
        <v>3.2704353529411767</v>
      </c>
      <c r="W369" s="26">
        <v>3.0581927352941172</v>
      </c>
      <c r="X369" s="26">
        <v>2.1840577941176464</v>
      </c>
      <c r="Y369" s="26">
        <v>2.7772582941176465</v>
      </c>
      <c r="Z369" s="26">
        <v>5.1493138529411757</v>
      </c>
      <c r="AA369" s="26">
        <v>5.6524723529411771</v>
      </c>
      <c r="AB369" s="26">
        <v>6.1650433529411757</v>
      </c>
      <c r="AC369" s="26">
        <v>5.5968706176470597</v>
      </c>
      <c r="AD369" s="26">
        <v>2.5317174999999992</v>
      </c>
      <c r="AE369" s="26">
        <v>1.8170496176470587</v>
      </c>
      <c r="AF369" s="26">
        <v>2.1293970294117646</v>
      </c>
      <c r="AG369" s="26">
        <v>83</v>
      </c>
      <c r="AH369" s="26">
        <v>1</v>
      </c>
    </row>
    <row r="370" spans="1:34" x14ac:dyDescent="0.2">
      <c r="A370" t="s">
        <v>19</v>
      </c>
      <c r="B370" t="s">
        <v>118</v>
      </c>
      <c r="C370" t="s">
        <v>204</v>
      </c>
      <c r="D370">
        <v>3</v>
      </c>
      <c r="E370" s="21">
        <v>2</v>
      </c>
      <c r="F370" s="21" t="s">
        <v>6</v>
      </c>
      <c r="G370" s="21" t="s">
        <v>114</v>
      </c>
      <c r="H370" s="21" t="s">
        <v>10</v>
      </c>
      <c r="I370" s="26">
        <v>2.2596883124999998</v>
      </c>
      <c r="J370" s="26">
        <v>2.9422185000000001</v>
      </c>
      <c r="K370" s="26">
        <v>3.9036520625</v>
      </c>
      <c r="L370" s="26">
        <v>5.1655840624999998</v>
      </c>
      <c r="M370" s="26">
        <v>6.0381766250000002</v>
      </c>
      <c r="N370" s="26">
        <v>6.4554623124999999</v>
      </c>
      <c r="O370" s="26">
        <v>6.1227434375000005</v>
      </c>
      <c r="P370" s="26">
        <v>5.6846120624999994</v>
      </c>
      <c r="Q370" s="26">
        <v>5.1012761874999999</v>
      </c>
      <c r="R370" s="26">
        <v>4.1740178124999998</v>
      </c>
      <c r="S370" s="26">
        <v>2.8184520625</v>
      </c>
      <c r="T370" s="26">
        <v>2.2232150624999996</v>
      </c>
      <c r="U370" s="26">
        <v>4.0038178750000002</v>
      </c>
      <c r="V370" s="26">
        <v>4.7396521250000001</v>
      </c>
      <c r="W370" s="26">
        <v>5.234685312499999</v>
      </c>
      <c r="X370" s="26">
        <v>3.4262424375000005</v>
      </c>
      <c r="Y370" s="26">
        <v>3.7082177499999998</v>
      </c>
      <c r="Z370" s="26">
        <v>5.1445167499999993</v>
      </c>
      <c r="AA370" s="26">
        <v>6.6503914375000006</v>
      </c>
      <c r="AB370" s="26">
        <v>6.0548052500000002</v>
      </c>
      <c r="AC370" s="26">
        <v>4.9596330000000002</v>
      </c>
      <c r="AD370" s="26">
        <v>2.7339143749999995</v>
      </c>
      <c r="AE370" s="26">
        <v>3.08452875</v>
      </c>
      <c r="AF370" s="26">
        <v>3.9220188750000005</v>
      </c>
      <c r="AG370" s="26">
        <v>104</v>
      </c>
      <c r="AH370" s="26">
        <v>1</v>
      </c>
    </row>
    <row r="371" spans="1:34" x14ac:dyDescent="0.2">
      <c r="A371" t="s">
        <v>19</v>
      </c>
      <c r="B371" t="s">
        <v>118</v>
      </c>
      <c r="C371" t="s">
        <v>482</v>
      </c>
      <c r="D371">
        <v>3</v>
      </c>
      <c r="E371" s="21">
        <v>2</v>
      </c>
      <c r="F371" s="21" t="s">
        <v>6</v>
      </c>
      <c r="G371" s="21" t="s">
        <v>114</v>
      </c>
      <c r="H371" s="21" t="s">
        <v>10</v>
      </c>
      <c r="I371" s="26">
        <v>2.6357304999999998</v>
      </c>
      <c r="J371" s="26">
        <v>3.4085307500000002</v>
      </c>
      <c r="K371" s="26">
        <v>4.5665774999999993</v>
      </c>
      <c r="L371" s="26">
        <v>5.7789177499999997</v>
      </c>
      <c r="M371" s="26">
        <v>6.2387902500000001</v>
      </c>
      <c r="N371" s="26">
        <v>6.3230205000000002</v>
      </c>
      <c r="O371" s="26">
        <v>6.3119320000000005</v>
      </c>
      <c r="P371" s="26">
        <v>5.7604327500000005</v>
      </c>
      <c r="Q371" s="26">
        <v>5.0350807500000005</v>
      </c>
      <c r="R371" s="26">
        <v>4.1685879999999997</v>
      </c>
      <c r="S371" s="26">
        <v>3.1055760000000001</v>
      </c>
      <c r="T371" s="26">
        <v>2.5452700000000004</v>
      </c>
      <c r="U371" s="26">
        <v>2.3518289999999999</v>
      </c>
      <c r="V371" s="26">
        <v>2.9202047499999999</v>
      </c>
      <c r="W371" s="26">
        <v>3.1308457500000002</v>
      </c>
      <c r="X371" s="26">
        <v>2.0846369999999999</v>
      </c>
      <c r="Y371" s="26">
        <v>2.9143187500000005</v>
      </c>
      <c r="Z371" s="26">
        <v>5.4762469999999999</v>
      </c>
      <c r="AA371" s="26">
        <v>5.7426472500000001</v>
      </c>
      <c r="AB371" s="26">
        <v>6.1420475000000003</v>
      </c>
      <c r="AC371" s="26">
        <v>6.0903084999999999</v>
      </c>
      <c r="AD371" s="26">
        <v>3.3465622499999998</v>
      </c>
      <c r="AE371" s="26">
        <v>2.0236714999999998</v>
      </c>
      <c r="AF371" s="26">
        <v>2.0823477500000003</v>
      </c>
      <c r="AG371" s="26">
        <v>69</v>
      </c>
      <c r="AH371" s="26">
        <v>1</v>
      </c>
    </row>
    <row r="372" spans="1:34" x14ac:dyDescent="0.2">
      <c r="A372" t="s">
        <v>19</v>
      </c>
      <c r="B372" t="s">
        <v>118</v>
      </c>
      <c r="C372" t="s">
        <v>207</v>
      </c>
      <c r="D372">
        <v>3</v>
      </c>
      <c r="E372" s="21">
        <v>2</v>
      </c>
      <c r="F372" s="21" t="s">
        <v>6</v>
      </c>
      <c r="G372" s="21" t="s">
        <v>114</v>
      </c>
      <c r="H372" s="21" t="s">
        <v>10</v>
      </c>
      <c r="I372" s="26">
        <v>2.2404550000000003</v>
      </c>
      <c r="J372" s="26">
        <v>2.951128666666667</v>
      </c>
      <c r="K372" s="26">
        <v>4.0297919999999996</v>
      </c>
      <c r="L372" s="26">
        <v>5.4155533333333326</v>
      </c>
      <c r="M372" s="26">
        <v>6.3298023333333333</v>
      </c>
      <c r="N372" s="26">
        <v>6.5847333333333333</v>
      </c>
      <c r="O372" s="26">
        <v>6.1460723333333336</v>
      </c>
      <c r="P372" s="26">
        <v>5.6646523333333336</v>
      </c>
      <c r="Q372" s="26">
        <v>5.124200666666666</v>
      </c>
      <c r="R372" s="26">
        <v>4.1057813333333337</v>
      </c>
      <c r="S372" s="26">
        <v>2.7885796666666671</v>
      </c>
      <c r="T372" s="26">
        <v>2.2087799999999995</v>
      </c>
      <c r="U372" s="26">
        <v>3.3308723333333337</v>
      </c>
      <c r="V372" s="26">
        <v>3.6440613333333332</v>
      </c>
      <c r="W372" s="26">
        <v>4.1839960000000005</v>
      </c>
      <c r="X372" s="26">
        <v>2.4492443333333331</v>
      </c>
      <c r="Y372" s="26">
        <v>2.6146623333333334</v>
      </c>
      <c r="Z372" s="26">
        <v>4.5871786666666665</v>
      </c>
      <c r="AA372" s="26">
        <v>6.9259533333333332</v>
      </c>
      <c r="AB372" s="26">
        <v>6.8163723333333337</v>
      </c>
      <c r="AC372" s="26">
        <v>6.1757783333333336</v>
      </c>
      <c r="AD372" s="26">
        <v>2.4407870000000003</v>
      </c>
      <c r="AE372" s="26">
        <v>2.7410069999999997</v>
      </c>
      <c r="AF372" s="26">
        <v>3.3953223333333331</v>
      </c>
      <c r="AG372" s="26">
        <v>102</v>
      </c>
      <c r="AH372" s="26">
        <v>1</v>
      </c>
    </row>
    <row r="373" spans="1:34" x14ac:dyDescent="0.2">
      <c r="A373" t="s">
        <v>19</v>
      </c>
      <c r="B373" t="s">
        <v>118</v>
      </c>
      <c r="C373" t="s">
        <v>483</v>
      </c>
      <c r="D373">
        <v>3</v>
      </c>
      <c r="E373" s="21">
        <v>2</v>
      </c>
      <c r="F373" s="21" t="s">
        <v>6</v>
      </c>
      <c r="G373" s="21" t="s">
        <v>114</v>
      </c>
      <c r="H373" s="21" t="s">
        <v>10</v>
      </c>
      <c r="I373" s="26">
        <v>2.1505441666666667</v>
      </c>
      <c r="J373" s="26">
        <v>2.9164320000000004</v>
      </c>
      <c r="K373" s="26">
        <v>4.0417645000000002</v>
      </c>
      <c r="L373" s="26">
        <v>5.4009271666666665</v>
      </c>
      <c r="M373" s="26">
        <v>6.2537050000000001</v>
      </c>
      <c r="N373" s="26">
        <v>6.5716426666666665</v>
      </c>
      <c r="O373" s="26">
        <v>6.1367926666666675</v>
      </c>
      <c r="P373" s="26">
        <v>5.6604998333333327</v>
      </c>
      <c r="Q373" s="26">
        <v>5.0161183333333339</v>
      </c>
      <c r="R373" s="26">
        <v>3.9523981666666668</v>
      </c>
      <c r="S373" s="26">
        <v>2.6989758333333334</v>
      </c>
      <c r="T373" s="26">
        <v>2.097644666666667</v>
      </c>
      <c r="U373" s="26">
        <v>4.3971574999999996</v>
      </c>
      <c r="V373" s="26">
        <v>4.6157076666666663</v>
      </c>
      <c r="W373" s="26">
        <v>5.2110349999999999</v>
      </c>
      <c r="X373" s="26">
        <v>3.3378429999999994</v>
      </c>
      <c r="Y373" s="26">
        <v>3.8685396666666665</v>
      </c>
      <c r="Z373" s="26">
        <v>5.5310554999999999</v>
      </c>
      <c r="AA373" s="26">
        <v>6.8605838333333331</v>
      </c>
      <c r="AB373" s="26">
        <v>5.5072295000000002</v>
      </c>
      <c r="AC373" s="26">
        <v>4.1882376666666667</v>
      </c>
      <c r="AD373" s="26">
        <v>2.1184825000000003</v>
      </c>
      <c r="AE373" s="26">
        <v>2.7848536666666663</v>
      </c>
      <c r="AF373" s="26">
        <v>3.9181723333333331</v>
      </c>
      <c r="AG373" s="26">
        <v>148</v>
      </c>
      <c r="AH373" s="26">
        <v>2</v>
      </c>
    </row>
    <row r="374" spans="1:34" x14ac:dyDescent="0.2">
      <c r="A374" t="s">
        <v>19</v>
      </c>
      <c r="B374" t="s">
        <v>118</v>
      </c>
      <c r="C374" t="s">
        <v>484</v>
      </c>
      <c r="D374">
        <v>3</v>
      </c>
      <c r="E374" s="21">
        <v>2</v>
      </c>
      <c r="F374" s="21" t="s">
        <v>6</v>
      </c>
      <c r="G374" s="21" t="s">
        <v>114</v>
      </c>
      <c r="H374" s="21" t="s">
        <v>10</v>
      </c>
      <c r="I374" s="26">
        <v>2.4203815</v>
      </c>
      <c r="J374" s="26">
        <v>3.1828675</v>
      </c>
      <c r="K374" s="26">
        <v>4.3638969999999997</v>
      </c>
      <c r="L374" s="26">
        <v>5.7209345000000003</v>
      </c>
      <c r="M374" s="26">
        <v>6.3895745000000002</v>
      </c>
      <c r="N374" s="26">
        <v>6.5031639999999999</v>
      </c>
      <c r="O374" s="26">
        <v>6.2114650000000005</v>
      </c>
      <c r="P374" s="26">
        <v>5.7175949999999993</v>
      </c>
      <c r="Q374" s="26">
        <v>4.9792240000000003</v>
      </c>
      <c r="R374" s="26">
        <v>4.0334105000000005</v>
      </c>
      <c r="S374" s="26">
        <v>2.9239174999999999</v>
      </c>
      <c r="T374" s="26">
        <v>2.34354</v>
      </c>
      <c r="U374" s="26">
        <v>3.3407290000000001</v>
      </c>
      <c r="V374" s="26">
        <v>3.8305895000000003</v>
      </c>
      <c r="W374" s="26">
        <v>3.8059289999999999</v>
      </c>
      <c r="X374" s="26">
        <v>2.2261085</v>
      </c>
      <c r="Y374" s="26">
        <v>3.1294089999999999</v>
      </c>
      <c r="Z374" s="26">
        <v>6.2544105000000005</v>
      </c>
      <c r="AA374" s="26">
        <v>6.7519989999999996</v>
      </c>
      <c r="AB374" s="26">
        <v>7.1422315000000003</v>
      </c>
      <c r="AC374" s="26">
        <v>4.8101125000000007</v>
      </c>
      <c r="AD374" s="26">
        <v>1.8315614999999998</v>
      </c>
      <c r="AE374" s="26">
        <v>2.1274259999999998</v>
      </c>
      <c r="AF374" s="26">
        <v>2.7943614999999999</v>
      </c>
      <c r="AG374" s="26">
        <v>138</v>
      </c>
      <c r="AH374" s="26">
        <v>2</v>
      </c>
    </row>
    <row r="375" spans="1:34" x14ac:dyDescent="0.2">
      <c r="A375" t="s">
        <v>19</v>
      </c>
      <c r="B375" t="s">
        <v>118</v>
      </c>
      <c r="C375" t="s">
        <v>485</v>
      </c>
      <c r="D375">
        <v>3</v>
      </c>
      <c r="E375" s="21">
        <v>2</v>
      </c>
      <c r="F375" s="21" t="s">
        <v>6</v>
      </c>
      <c r="G375" s="21" t="s">
        <v>114</v>
      </c>
      <c r="H375" s="21" t="s">
        <v>10</v>
      </c>
      <c r="I375" s="26">
        <v>3.3247640000000001</v>
      </c>
      <c r="J375" s="26">
        <v>4.0632729999999997</v>
      </c>
      <c r="K375" s="26">
        <v>5.2398009999999999</v>
      </c>
      <c r="L375" s="26">
        <v>6.4071470000000001</v>
      </c>
      <c r="M375" s="26">
        <v>6.783849</v>
      </c>
      <c r="N375" s="26">
        <v>6.5516719999999999</v>
      </c>
      <c r="O375" s="26">
        <v>6.4739380000000004</v>
      </c>
      <c r="P375" s="26">
        <v>6.1620530000000002</v>
      </c>
      <c r="Q375" s="26">
        <v>5.47349</v>
      </c>
      <c r="R375" s="26">
        <v>4.8373759999999999</v>
      </c>
      <c r="S375" s="26">
        <v>3.8384369999999999</v>
      </c>
      <c r="T375" s="26">
        <v>3.2283210000000002</v>
      </c>
      <c r="U375" s="26">
        <v>1.438391</v>
      </c>
      <c r="V375" s="26">
        <v>1.8878950000000001</v>
      </c>
      <c r="W375" s="26">
        <v>2.0819320000000001</v>
      </c>
      <c r="X375" s="26">
        <v>1.519201</v>
      </c>
      <c r="Y375" s="26">
        <v>3.903848</v>
      </c>
      <c r="Z375" s="26">
        <v>7.7025969999999999</v>
      </c>
      <c r="AA375" s="26">
        <v>7.425573</v>
      </c>
      <c r="AB375" s="26">
        <v>7.4174689999999996</v>
      </c>
      <c r="AC375" s="26">
        <v>6.9576640000000003</v>
      </c>
      <c r="AD375" s="26">
        <v>3.0590190000000002</v>
      </c>
      <c r="AE375" s="26">
        <v>1.4202170000000001</v>
      </c>
      <c r="AF375" s="26">
        <v>1.223684</v>
      </c>
      <c r="AG375" s="26">
        <v>31</v>
      </c>
      <c r="AH375" s="26">
        <v>1</v>
      </c>
    </row>
    <row r="376" spans="1:34" x14ac:dyDescent="0.2">
      <c r="A376" t="s">
        <v>19</v>
      </c>
      <c r="B376" t="s">
        <v>118</v>
      </c>
      <c r="C376" t="s">
        <v>486</v>
      </c>
      <c r="D376">
        <v>3</v>
      </c>
      <c r="E376" s="21">
        <v>2</v>
      </c>
      <c r="F376" s="21" t="s">
        <v>6</v>
      </c>
      <c r="G376" s="21" t="s">
        <v>114</v>
      </c>
      <c r="H376" s="21" t="s">
        <v>10</v>
      </c>
      <c r="I376" s="26">
        <v>2.2646474999999997</v>
      </c>
      <c r="J376" s="26">
        <v>2.9427384999999999</v>
      </c>
      <c r="K376" s="26">
        <v>4.0025294999999996</v>
      </c>
      <c r="L376" s="26">
        <v>5.3926359999999995</v>
      </c>
      <c r="M376" s="26">
        <v>6.3197740000000007</v>
      </c>
      <c r="N376" s="26">
        <v>6.5993089999999999</v>
      </c>
      <c r="O376" s="26">
        <v>6.1326824999999996</v>
      </c>
      <c r="P376" s="26">
        <v>5.662922</v>
      </c>
      <c r="Q376" s="26">
        <v>5.1427674999999997</v>
      </c>
      <c r="R376" s="26">
        <v>4.1273285</v>
      </c>
      <c r="S376" s="26">
        <v>2.8195164999999998</v>
      </c>
      <c r="T376" s="26">
        <v>2.205508</v>
      </c>
      <c r="U376" s="26">
        <v>3.2890305</v>
      </c>
      <c r="V376" s="26">
        <v>3.4935004999999997</v>
      </c>
      <c r="W376" s="26">
        <v>4.1155585000000006</v>
      </c>
      <c r="X376" s="26">
        <v>2.7351540000000001</v>
      </c>
      <c r="Y376" s="26">
        <v>2.3990394999999998</v>
      </c>
      <c r="Z376" s="26">
        <v>4.2529335000000001</v>
      </c>
      <c r="AA376" s="26">
        <v>6.6768700000000001</v>
      </c>
      <c r="AB376" s="26">
        <v>6.4354529999999999</v>
      </c>
      <c r="AC376" s="26">
        <v>5.8792825000000004</v>
      </c>
      <c r="AD376" s="26">
        <v>2.5541885000000004</v>
      </c>
      <c r="AE376" s="26">
        <v>2.5972945000000003</v>
      </c>
      <c r="AF376" s="26">
        <v>3.2869774999999999</v>
      </c>
      <c r="AG376" s="26">
        <v>128</v>
      </c>
      <c r="AH376" s="26">
        <v>2</v>
      </c>
    </row>
    <row r="377" spans="1:34" x14ac:dyDescent="0.2">
      <c r="A377" t="s">
        <v>19</v>
      </c>
      <c r="B377" t="s">
        <v>118</v>
      </c>
      <c r="C377" t="s">
        <v>487</v>
      </c>
      <c r="D377">
        <v>3</v>
      </c>
      <c r="E377" s="21">
        <v>2</v>
      </c>
      <c r="F377" s="21" t="s">
        <v>6</v>
      </c>
      <c r="G377" s="21" t="s">
        <v>114</v>
      </c>
      <c r="H377" s="21" t="s">
        <v>10</v>
      </c>
      <c r="I377" s="26">
        <v>2.3009376666666665</v>
      </c>
      <c r="J377" s="26">
        <v>3.0961986666666665</v>
      </c>
      <c r="K377" s="26">
        <v>4.2856319999999997</v>
      </c>
      <c r="L377" s="26">
        <v>5.6373539999999993</v>
      </c>
      <c r="M377" s="26">
        <v>6.3410306666666658</v>
      </c>
      <c r="N377" s="26">
        <v>6.550129666666666</v>
      </c>
      <c r="O377" s="26">
        <v>6.2843419999999997</v>
      </c>
      <c r="P377" s="26">
        <v>5.7061149999999996</v>
      </c>
      <c r="Q377" s="26">
        <v>4.9211683333333331</v>
      </c>
      <c r="R377" s="26">
        <v>3.8991173333333333</v>
      </c>
      <c r="S377" s="26">
        <v>2.7870426666666668</v>
      </c>
      <c r="T377" s="26">
        <v>2.2099263333333332</v>
      </c>
      <c r="U377" s="26">
        <v>3.8541410000000003</v>
      </c>
      <c r="V377" s="26">
        <v>3.867569</v>
      </c>
      <c r="W377" s="26">
        <v>4.2466663333333337</v>
      </c>
      <c r="X377" s="26">
        <v>2.7483856666666662</v>
      </c>
      <c r="Y377" s="26">
        <v>3.2438503333333331</v>
      </c>
      <c r="Z377" s="26">
        <v>5.4480313333333328</v>
      </c>
      <c r="AA377" s="26">
        <v>6.2479193333333329</v>
      </c>
      <c r="AB377" s="26">
        <v>5.8970133333333337</v>
      </c>
      <c r="AC377" s="26">
        <v>3.844398</v>
      </c>
      <c r="AD377" s="26">
        <v>1.8235466666666664</v>
      </c>
      <c r="AE377" s="26">
        <v>2.269595666666667</v>
      </c>
      <c r="AF377" s="26">
        <v>3.2949326666666665</v>
      </c>
      <c r="AG377" s="26">
        <v>137</v>
      </c>
      <c r="AH377" s="26">
        <v>2</v>
      </c>
    </row>
    <row r="378" spans="1:34" x14ac:dyDescent="0.2">
      <c r="A378" t="s">
        <v>19</v>
      </c>
      <c r="B378" t="s">
        <v>118</v>
      </c>
      <c r="C378" t="s">
        <v>488</v>
      </c>
      <c r="D378">
        <v>3</v>
      </c>
      <c r="E378" s="21">
        <v>2</v>
      </c>
      <c r="F378" s="21" t="s">
        <v>6</v>
      </c>
      <c r="G378" s="21" t="s">
        <v>114</v>
      </c>
      <c r="H378" s="21" t="s">
        <v>10</v>
      </c>
      <c r="I378" s="26">
        <v>3.1069447500000003</v>
      </c>
      <c r="J378" s="26">
        <v>3.8390019999999998</v>
      </c>
      <c r="K378" s="26">
        <v>4.9853667500000007</v>
      </c>
      <c r="L378" s="26">
        <v>6.2764827500000004</v>
      </c>
      <c r="M378" s="26">
        <v>6.7837100000000001</v>
      </c>
      <c r="N378" s="26">
        <v>6.5389152500000005</v>
      </c>
      <c r="O378" s="26">
        <v>6.3034420000000004</v>
      </c>
      <c r="P378" s="26">
        <v>5.9790640000000002</v>
      </c>
      <c r="Q378" s="26">
        <v>5.2922662499999999</v>
      </c>
      <c r="R378" s="26">
        <v>4.6511707500000004</v>
      </c>
      <c r="S378" s="26">
        <v>3.5910094999999997</v>
      </c>
      <c r="T378" s="26">
        <v>3.01106125</v>
      </c>
      <c r="U378" s="26">
        <v>1.6219355000000002</v>
      </c>
      <c r="V378" s="26">
        <v>2.4825457499999999</v>
      </c>
      <c r="W378" s="26">
        <v>2.5292082499999999</v>
      </c>
      <c r="X378" s="26">
        <v>1.59449825</v>
      </c>
      <c r="Y378" s="26">
        <v>3.3872782499999996</v>
      </c>
      <c r="Z378" s="26">
        <v>6.6781739999999994</v>
      </c>
      <c r="AA378" s="26">
        <v>7.1661477500000004</v>
      </c>
      <c r="AB378" s="26">
        <v>7.0499097500000003</v>
      </c>
      <c r="AC378" s="26">
        <v>6.0817810000000003</v>
      </c>
      <c r="AD378" s="26">
        <v>2.6096530000000002</v>
      </c>
      <c r="AE378" s="26">
        <v>1.5125667500000002</v>
      </c>
      <c r="AF378" s="26">
        <v>1.5292080000000001</v>
      </c>
      <c r="AG378" s="26">
        <v>76</v>
      </c>
      <c r="AH378" s="26">
        <v>1</v>
      </c>
    </row>
    <row r="379" spans="1:34" x14ac:dyDescent="0.2">
      <c r="A379" t="s">
        <v>19</v>
      </c>
      <c r="B379" t="s">
        <v>118</v>
      </c>
      <c r="C379" t="s">
        <v>489</v>
      </c>
      <c r="D379">
        <v>3</v>
      </c>
      <c r="E379" s="21">
        <v>2</v>
      </c>
      <c r="F379" s="21" t="s">
        <v>6</v>
      </c>
      <c r="G379" s="21" t="s">
        <v>114</v>
      </c>
      <c r="H379" s="21" t="s">
        <v>10</v>
      </c>
      <c r="I379" s="26">
        <v>3.3870455000000002</v>
      </c>
      <c r="J379" s="26">
        <v>4.115793</v>
      </c>
      <c r="K379" s="26">
        <v>5.2894605000000006</v>
      </c>
      <c r="L379" s="26">
        <v>6.4567740000000002</v>
      </c>
      <c r="M379" s="26">
        <v>6.8101070000000004</v>
      </c>
      <c r="N379" s="26">
        <v>6.5770494999999993</v>
      </c>
      <c r="O379" s="26">
        <v>6.5449830000000002</v>
      </c>
      <c r="P379" s="26">
        <v>6.2405815000000002</v>
      </c>
      <c r="Q379" s="26">
        <v>5.5472999999999999</v>
      </c>
      <c r="R379" s="26">
        <v>4.9097759999999999</v>
      </c>
      <c r="S379" s="26">
        <v>3.9203334999999999</v>
      </c>
      <c r="T379" s="26">
        <v>3.314959</v>
      </c>
      <c r="U379" s="26">
        <v>1.4114504999999999</v>
      </c>
      <c r="V379" s="26">
        <v>1.689551</v>
      </c>
      <c r="W379" s="26">
        <v>1.8829505</v>
      </c>
      <c r="X379" s="26">
        <v>1.5932745000000001</v>
      </c>
      <c r="Y379" s="26">
        <v>4.0771369999999996</v>
      </c>
      <c r="Z379" s="26">
        <v>8.1645304999999997</v>
      </c>
      <c r="AA379" s="26">
        <v>7.6086590000000003</v>
      </c>
      <c r="AB379" s="26">
        <v>7.6739375000000001</v>
      </c>
      <c r="AC379" s="26">
        <v>7.2417289999999994</v>
      </c>
      <c r="AD379" s="26">
        <v>3.2326230000000002</v>
      </c>
      <c r="AE379" s="26">
        <v>1.3365769999999999</v>
      </c>
      <c r="AF379" s="26">
        <v>1.1326970000000001</v>
      </c>
      <c r="AG379" s="26">
        <v>46</v>
      </c>
      <c r="AH379" s="26">
        <v>1</v>
      </c>
    </row>
    <row r="380" spans="1:34" x14ac:dyDescent="0.2">
      <c r="A380" t="s">
        <v>19</v>
      </c>
      <c r="B380" t="s">
        <v>118</v>
      </c>
      <c r="C380" t="s">
        <v>490</v>
      </c>
      <c r="D380">
        <v>3</v>
      </c>
      <c r="E380" s="21">
        <v>2</v>
      </c>
      <c r="F380" s="21" t="s">
        <v>6</v>
      </c>
      <c r="G380" s="21" t="s">
        <v>114</v>
      </c>
      <c r="H380" s="21" t="s">
        <v>10</v>
      </c>
      <c r="I380" s="26">
        <v>2.7391485555555555</v>
      </c>
      <c r="J380" s="26">
        <v>3.4687117777777776</v>
      </c>
      <c r="K380" s="26">
        <v>4.6663402222222228</v>
      </c>
      <c r="L380" s="26">
        <v>6.0537227777777778</v>
      </c>
      <c r="M380" s="26">
        <v>6.6777285555555572</v>
      </c>
      <c r="N380" s="26">
        <v>6.5879489999999992</v>
      </c>
      <c r="O380" s="26">
        <v>6.2544202222222225</v>
      </c>
      <c r="P380" s="26">
        <v>5.8296738888888884</v>
      </c>
      <c r="Q380" s="26">
        <v>5.1733354444444446</v>
      </c>
      <c r="R380" s="26">
        <v>4.4201829999999998</v>
      </c>
      <c r="S380" s="26">
        <v>3.2368353333333335</v>
      </c>
      <c r="T380" s="26">
        <v>2.6672308888888887</v>
      </c>
      <c r="U380" s="26">
        <v>2.7156612222222218</v>
      </c>
      <c r="V380" s="26">
        <v>3.2199852222222223</v>
      </c>
      <c r="W380" s="26">
        <v>3.3247654444444446</v>
      </c>
      <c r="X380" s="26">
        <v>1.6113218888888889</v>
      </c>
      <c r="Y380" s="26">
        <v>3.1285238888888891</v>
      </c>
      <c r="Z380" s="26">
        <v>6.4238266666666668</v>
      </c>
      <c r="AA380" s="26">
        <v>7.2587645555555564</v>
      </c>
      <c r="AB380" s="26">
        <v>8.1348589999999987</v>
      </c>
      <c r="AC380" s="26">
        <v>5.9409172222222226</v>
      </c>
      <c r="AD380" s="26">
        <v>1.5939477777777777</v>
      </c>
      <c r="AE380" s="26">
        <v>1.6575094444444447</v>
      </c>
      <c r="AF380" s="26">
        <v>2.2756495555555554</v>
      </c>
      <c r="AG380" s="26">
        <v>121</v>
      </c>
      <c r="AH380" s="26">
        <v>1</v>
      </c>
    </row>
    <row r="381" spans="1:34" x14ac:dyDescent="0.2">
      <c r="A381" t="s">
        <v>19</v>
      </c>
      <c r="B381" t="s">
        <v>118</v>
      </c>
      <c r="C381" t="s">
        <v>491</v>
      </c>
      <c r="D381">
        <v>3</v>
      </c>
      <c r="E381" s="21">
        <v>2</v>
      </c>
      <c r="F381" s="21" t="s">
        <v>6</v>
      </c>
      <c r="G381" s="21" t="s">
        <v>114</v>
      </c>
      <c r="H381" s="21" t="s">
        <v>10</v>
      </c>
      <c r="I381" s="26">
        <v>3.2079271250000003</v>
      </c>
      <c r="J381" s="26">
        <v>3.95408575</v>
      </c>
      <c r="K381" s="26">
        <v>5.1042415000000005</v>
      </c>
      <c r="L381" s="26">
        <v>6.3222702499999999</v>
      </c>
      <c r="M381" s="26">
        <v>6.696488875</v>
      </c>
      <c r="N381" s="26">
        <v>6.4856357499999993</v>
      </c>
      <c r="O381" s="26">
        <v>6.3736001250000003</v>
      </c>
      <c r="P381" s="26">
        <v>6.0735002500000004</v>
      </c>
      <c r="Q381" s="26">
        <v>5.3377378750000002</v>
      </c>
      <c r="R381" s="26">
        <v>4.71189225</v>
      </c>
      <c r="S381" s="26">
        <v>3.6777976250000006</v>
      </c>
      <c r="T381" s="26">
        <v>3.0873582500000003</v>
      </c>
      <c r="U381" s="26">
        <v>1.558019</v>
      </c>
      <c r="V381" s="26">
        <v>2.2887126249999996</v>
      </c>
      <c r="W381" s="26">
        <v>2.4066373749999999</v>
      </c>
      <c r="X381" s="26">
        <v>1.620508625</v>
      </c>
      <c r="Y381" s="26">
        <v>3.6537891249999999</v>
      </c>
      <c r="Z381" s="26">
        <v>6.9254490000000004</v>
      </c>
      <c r="AA381" s="26">
        <v>6.9978036249999995</v>
      </c>
      <c r="AB381" s="26">
        <v>6.8379955000000008</v>
      </c>
      <c r="AC381" s="26">
        <v>6.4347219999999998</v>
      </c>
      <c r="AD381" s="26">
        <v>3.0138491250000001</v>
      </c>
      <c r="AE381" s="26">
        <v>1.610949875</v>
      </c>
      <c r="AF381" s="26">
        <v>1.4081005000000002</v>
      </c>
      <c r="AG381" s="26">
        <v>116</v>
      </c>
      <c r="AH381" s="26">
        <v>1</v>
      </c>
    </row>
    <row r="382" spans="1:34" x14ac:dyDescent="0.2">
      <c r="A382" t="s">
        <v>19</v>
      </c>
      <c r="B382" t="s">
        <v>118</v>
      </c>
      <c r="C382" t="s">
        <v>492</v>
      </c>
      <c r="D382">
        <v>2</v>
      </c>
      <c r="E382" s="21">
        <v>2</v>
      </c>
      <c r="F382" s="21" t="s">
        <v>6</v>
      </c>
      <c r="G382" s="21" t="s">
        <v>114</v>
      </c>
      <c r="H382" s="21" t="s">
        <v>10</v>
      </c>
      <c r="I382" s="26">
        <v>2.8683486153846158</v>
      </c>
      <c r="J382" s="26">
        <v>3.5978044807692302</v>
      </c>
      <c r="K382" s="26">
        <v>4.773839173076925</v>
      </c>
      <c r="L382" s="26">
        <v>6.1793271153846154</v>
      </c>
      <c r="M382" s="26">
        <v>6.8828863653846151</v>
      </c>
      <c r="N382" s="26">
        <v>6.6187540961538458</v>
      </c>
      <c r="O382" s="26">
        <v>6.2813846153846162</v>
      </c>
      <c r="P382" s="26">
        <v>5.9110991538461555</v>
      </c>
      <c r="Q382" s="26">
        <v>5.2836765961538452</v>
      </c>
      <c r="R382" s="26">
        <v>4.6204305961538461</v>
      </c>
      <c r="S382" s="26">
        <v>3.4382940961538471</v>
      </c>
      <c r="T382" s="26">
        <v>2.8538481923076917</v>
      </c>
      <c r="U382" s="26">
        <v>1.9628135000000002</v>
      </c>
      <c r="V382" s="26">
        <v>2.8166151538461532</v>
      </c>
      <c r="W382" s="26">
        <v>2.7580712884615388</v>
      </c>
      <c r="X382" s="26">
        <v>1.2340771153846151</v>
      </c>
      <c r="Y382" s="26">
        <v>2.7073681730769223</v>
      </c>
      <c r="Z382" s="26">
        <v>5.3017621346153838</v>
      </c>
      <c r="AA382" s="26">
        <v>6.7775597307692328</v>
      </c>
      <c r="AB382" s="26">
        <v>7.2274358269230792</v>
      </c>
      <c r="AC382" s="26">
        <v>5.5624229038461532</v>
      </c>
      <c r="AD382" s="26">
        <v>1.9362796923076919</v>
      </c>
      <c r="AE382" s="26">
        <v>1.4098333461538457</v>
      </c>
      <c r="AF382" s="26">
        <v>1.8486674423076925</v>
      </c>
      <c r="AG382" s="26">
        <v>36</v>
      </c>
      <c r="AH382" s="26">
        <v>1</v>
      </c>
    </row>
    <row r="383" spans="1:34" x14ac:dyDescent="0.2">
      <c r="A383" t="s">
        <v>19</v>
      </c>
      <c r="B383" t="s">
        <v>118</v>
      </c>
      <c r="C383" t="s">
        <v>493</v>
      </c>
      <c r="D383">
        <v>3</v>
      </c>
      <c r="E383" s="21">
        <v>2</v>
      </c>
      <c r="F383" s="21" t="s">
        <v>6</v>
      </c>
      <c r="G383" s="21" t="s">
        <v>114</v>
      </c>
      <c r="H383" s="21" t="s">
        <v>10</v>
      </c>
      <c r="I383" s="26">
        <v>2.211418333333333</v>
      </c>
      <c r="J383" s="26">
        <v>2.9590139999999998</v>
      </c>
      <c r="K383" s="26">
        <v>4.0422570000000002</v>
      </c>
      <c r="L383" s="26">
        <v>5.364126333333334</v>
      </c>
      <c r="M383" s="26">
        <v>6.1644320000000006</v>
      </c>
      <c r="N383" s="26">
        <v>6.541059999999999</v>
      </c>
      <c r="O383" s="26">
        <v>6.1577726666666663</v>
      </c>
      <c r="P383" s="26">
        <v>5.706310666666667</v>
      </c>
      <c r="Q383" s="26">
        <v>5.0664143333333334</v>
      </c>
      <c r="R383" s="26">
        <v>4.0250569999999994</v>
      </c>
      <c r="S383" s="26">
        <v>2.7442709999999999</v>
      </c>
      <c r="T383" s="26">
        <v>2.157619</v>
      </c>
      <c r="U383" s="26">
        <v>4.2481289999999996</v>
      </c>
      <c r="V383" s="26">
        <v>4.8278123333333332</v>
      </c>
      <c r="W383" s="26">
        <v>5.2273013333333331</v>
      </c>
      <c r="X383" s="26">
        <v>3.6469989999999997</v>
      </c>
      <c r="Y383" s="26">
        <v>3.4338880000000001</v>
      </c>
      <c r="Z383" s="26">
        <v>5.1523709999999996</v>
      </c>
      <c r="AA383" s="26">
        <v>6.6339463333333333</v>
      </c>
      <c r="AB383" s="26">
        <v>5.7966536666666668</v>
      </c>
      <c r="AC383" s="26">
        <v>4.6387019999999994</v>
      </c>
      <c r="AD383" s="26">
        <v>2.4665470000000003</v>
      </c>
      <c r="AE383" s="26">
        <v>2.847424333333334</v>
      </c>
      <c r="AF383" s="26">
        <v>3.9802646666666668</v>
      </c>
      <c r="AG383" s="26">
        <v>152</v>
      </c>
      <c r="AH383" s="26">
        <v>2</v>
      </c>
    </row>
    <row r="384" spans="1:34" x14ac:dyDescent="0.2">
      <c r="A384" t="s">
        <v>19</v>
      </c>
      <c r="B384" t="s">
        <v>118</v>
      </c>
      <c r="C384" t="s">
        <v>494</v>
      </c>
      <c r="D384">
        <v>3</v>
      </c>
      <c r="E384" s="21">
        <v>2</v>
      </c>
      <c r="F384" s="21" t="s">
        <v>6</v>
      </c>
      <c r="G384" s="21" t="s">
        <v>114</v>
      </c>
      <c r="H384" s="21" t="s">
        <v>10</v>
      </c>
      <c r="I384" s="26">
        <v>3.2561979999999999</v>
      </c>
      <c r="J384" s="26">
        <v>3.9528033750000002</v>
      </c>
      <c r="K384" s="26">
        <v>5.0711520000000005</v>
      </c>
      <c r="L384" s="26">
        <v>6.1922856250000002</v>
      </c>
      <c r="M384" s="26">
        <v>6.4135435000000003</v>
      </c>
      <c r="N384" s="26">
        <v>6.3392001250000014</v>
      </c>
      <c r="O384" s="26">
        <v>6.4046126250000004</v>
      </c>
      <c r="P384" s="26">
        <v>6.086435625</v>
      </c>
      <c r="Q384" s="26">
        <v>5.3440585</v>
      </c>
      <c r="R384" s="26">
        <v>4.7420298750000001</v>
      </c>
      <c r="S384" s="26">
        <v>3.7938611249999998</v>
      </c>
      <c r="T384" s="26">
        <v>3.1715547500000003</v>
      </c>
      <c r="U384" s="26">
        <v>1.6812576250000002</v>
      </c>
      <c r="V384" s="26">
        <v>2.5824311250000003</v>
      </c>
      <c r="W384" s="26">
        <v>2.7417190000000007</v>
      </c>
      <c r="X384" s="26">
        <v>1.7117346249999998</v>
      </c>
      <c r="Y384" s="26">
        <v>3.2991127500000004</v>
      </c>
      <c r="Z384" s="26">
        <v>4.6194525000000004</v>
      </c>
      <c r="AA384" s="26">
        <v>5.3281377499999998</v>
      </c>
      <c r="AB384" s="26">
        <v>5.2106705</v>
      </c>
      <c r="AC384" s="26">
        <v>6.6346526249999993</v>
      </c>
      <c r="AD384" s="26">
        <v>5.0754025</v>
      </c>
      <c r="AE384" s="26">
        <v>2.540604375</v>
      </c>
      <c r="AF384" s="26">
        <v>1.5261525</v>
      </c>
      <c r="AG384" s="26">
        <v>32</v>
      </c>
      <c r="AH384" s="26">
        <v>1</v>
      </c>
    </row>
    <row r="385" spans="1:34" x14ac:dyDescent="0.2">
      <c r="A385" t="s">
        <v>19</v>
      </c>
      <c r="B385" t="s">
        <v>118</v>
      </c>
      <c r="C385" t="s">
        <v>213</v>
      </c>
      <c r="D385">
        <v>3</v>
      </c>
      <c r="E385" s="21">
        <v>2</v>
      </c>
      <c r="F385" s="21" t="s">
        <v>6</v>
      </c>
      <c r="G385" s="21" t="s">
        <v>114</v>
      </c>
      <c r="H385" s="21" t="s">
        <v>10</v>
      </c>
      <c r="I385" s="26">
        <v>2.1557876363636366</v>
      </c>
      <c r="J385" s="26">
        <v>2.9067700909090912</v>
      </c>
      <c r="K385" s="26">
        <v>4.0237204545454546</v>
      </c>
      <c r="L385" s="26">
        <v>5.3907463636363637</v>
      </c>
      <c r="M385" s="26">
        <v>6.2063523636363644</v>
      </c>
      <c r="N385" s="26">
        <v>6.5906223636363652</v>
      </c>
      <c r="O385" s="26">
        <v>6.1851067272727276</v>
      </c>
      <c r="P385" s="26">
        <v>5.7016756363636363</v>
      </c>
      <c r="Q385" s="26">
        <v>5.053511454545454</v>
      </c>
      <c r="R385" s="26">
        <v>3.9722857272727268</v>
      </c>
      <c r="S385" s="26">
        <v>2.707110090909091</v>
      </c>
      <c r="T385" s="26">
        <v>2.1059901818181817</v>
      </c>
      <c r="U385" s="26">
        <v>4.4539471818181822</v>
      </c>
      <c r="V385" s="26">
        <v>4.5697901818181812</v>
      </c>
      <c r="W385" s="26">
        <v>4.9829265454545455</v>
      </c>
      <c r="X385" s="26">
        <v>3.6070510909090912</v>
      </c>
      <c r="Y385" s="26">
        <v>3.5621421818181815</v>
      </c>
      <c r="Z385" s="26">
        <v>4.822480727272727</v>
      </c>
      <c r="AA385" s="26">
        <v>6.0690629999999999</v>
      </c>
      <c r="AB385" s="26">
        <v>4.8867410000000007</v>
      </c>
      <c r="AC385" s="26">
        <v>4.0565528181818182</v>
      </c>
      <c r="AD385" s="26">
        <v>2.1553399999999998</v>
      </c>
      <c r="AE385" s="26">
        <v>2.5617413636363633</v>
      </c>
      <c r="AF385" s="26">
        <v>3.8062590909090916</v>
      </c>
      <c r="AG385" s="26">
        <v>126</v>
      </c>
      <c r="AH385" s="26">
        <v>2</v>
      </c>
    </row>
    <row r="386" spans="1:34" x14ac:dyDescent="0.2">
      <c r="A386" t="s">
        <v>19</v>
      </c>
      <c r="B386" t="s">
        <v>118</v>
      </c>
      <c r="C386" t="s">
        <v>214</v>
      </c>
      <c r="D386">
        <v>3</v>
      </c>
      <c r="E386" s="21">
        <v>2</v>
      </c>
      <c r="F386" s="21" t="s">
        <v>6</v>
      </c>
      <c r="G386" s="21" t="s">
        <v>114</v>
      </c>
      <c r="H386" s="21" t="s">
        <v>10</v>
      </c>
      <c r="I386" s="26">
        <v>2.2163409999999999</v>
      </c>
      <c r="J386" s="26">
        <v>2.9964105000000001</v>
      </c>
      <c r="K386" s="26">
        <v>4.1688545000000001</v>
      </c>
      <c r="L386" s="26">
        <v>5.5485815000000001</v>
      </c>
      <c r="M386" s="26">
        <v>6.3504075000000002</v>
      </c>
      <c r="N386" s="26">
        <v>6.5993879999999994</v>
      </c>
      <c r="O386" s="26">
        <v>6.1794605000000002</v>
      </c>
      <c r="P386" s="26">
        <v>5.7044604999999997</v>
      </c>
      <c r="Q386" s="26">
        <v>5.0251939999999999</v>
      </c>
      <c r="R386" s="26">
        <v>3.9963824999999997</v>
      </c>
      <c r="S386" s="26">
        <v>2.7288579999999998</v>
      </c>
      <c r="T386" s="26">
        <v>2.1567594999999997</v>
      </c>
      <c r="U386" s="26">
        <v>3.9359719999999996</v>
      </c>
      <c r="V386" s="26">
        <v>4.4180770000000003</v>
      </c>
      <c r="W386" s="26">
        <v>4.9044884999999994</v>
      </c>
      <c r="X386" s="26">
        <v>2.9975424999999998</v>
      </c>
      <c r="Y386" s="26">
        <v>3.4134029999999997</v>
      </c>
      <c r="Z386" s="26">
        <v>5.5562360000000002</v>
      </c>
      <c r="AA386" s="26">
        <v>6.9527979999999996</v>
      </c>
      <c r="AB386" s="26">
        <v>5.9416694999999997</v>
      </c>
      <c r="AC386" s="26">
        <v>4.2262579999999996</v>
      </c>
      <c r="AD386" s="26">
        <v>1.8785959999999999</v>
      </c>
      <c r="AE386" s="26">
        <v>2.7097074999999999</v>
      </c>
      <c r="AF386" s="26">
        <v>3.8720129999999999</v>
      </c>
      <c r="AG386" s="26">
        <v>145</v>
      </c>
      <c r="AH386" s="26">
        <v>2</v>
      </c>
    </row>
    <row r="387" spans="1:34" x14ac:dyDescent="0.2">
      <c r="A387" t="s">
        <v>19</v>
      </c>
      <c r="B387" t="s">
        <v>118</v>
      </c>
      <c r="C387" t="s">
        <v>318</v>
      </c>
      <c r="D387">
        <v>3</v>
      </c>
      <c r="E387" s="21">
        <v>2</v>
      </c>
      <c r="F387" s="21" t="s">
        <v>6</v>
      </c>
      <c r="G387" s="21" t="s">
        <v>114</v>
      </c>
      <c r="H387" s="21" t="s">
        <v>10</v>
      </c>
      <c r="I387" s="26">
        <v>2.3313414999999997</v>
      </c>
      <c r="J387" s="26">
        <v>3.1173295000000003</v>
      </c>
      <c r="K387" s="26">
        <v>4.3399555000000003</v>
      </c>
      <c r="L387" s="26">
        <v>5.6850319999999996</v>
      </c>
      <c r="M387" s="26">
        <v>6.4121535000000005</v>
      </c>
      <c r="N387" s="26">
        <v>6.5556049999999999</v>
      </c>
      <c r="O387" s="26">
        <v>6.2202804999999994</v>
      </c>
      <c r="P387" s="26">
        <v>5.7130845000000008</v>
      </c>
      <c r="Q387" s="26">
        <v>4.9873725000000002</v>
      </c>
      <c r="R387" s="26">
        <v>4.0274265000000007</v>
      </c>
      <c r="S387" s="26">
        <v>2.8565100000000001</v>
      </c>
      <c r="T387" s="26">
        <v>2.2721580000000001</v>
      </c>
      <c r="U387" s="26">
        <v>3.7331029999999998</v>
      </c>
      <c r="V387" s="26">
        <v>3.965903</v>
      </c>
      <c r="W387" s="26">
        <v>4.3062924999999996</v>
      </c>
      <c r="X387" s="26">
        <v>2.5452985000000004</v>
      </c>
      <c r="Y387" s="26">
        <v>3.1302884999999998</v>
      </c>
      <c r="Z387" s="26">
        <v>5.6642150000000004</v>
      </c>
      <c r="AA387" s="26">
        <v>6.6302190000000003</v>
      </c>
      <c r="AB387" s="26">
        <v>6.3331885000000003</v>
      </c>
      <c r="AC387" s="26">
        <v>4.3391260000000003</v>
      </c>
      <c r="AD387" s="26">
        <v>1.7978909999999999</v>
      </c>
      <c r="AE387" s="26">
        <v>2.3669099999999998</v>
      </c>
      <c r="AF387" s="26">
        <v>3.3661319999999999</v>
      </c>
      <c r="AG387" s="26">
        <v>140</v>
      </c>
      <c r="AH387" s="26">
        <v>2</v>
      </c>
    </row>
    <row r="388" spans="1:34" x14ac:dyDescent="0.2">
      <c r="A388" t="s">
        <v>19</v>
      </c>
      <c r="B388" t="s">
        <v>118</v>
      </c>
      <c r="C388" t="s">
        <v>363</v>
      </c>
      <c r="D388">
        <v>3</v>
      </c>
      <c r="E388" s="21">
        <v>2</v>
      </c>
      <c r="F388" s="21" t="s">
        <v>6</v>
      </c>
      <c r="G388" s="21" t="s">
        <v>114</v>
      </c>
      <c r="H388" s="21" t="s">
        <v>10</v>
      </c>
      <c r="I388" s="26">
        <v>2.824153583333334</v>
      </c>
      <c r="J388" s="26">
        <v>3.5749433333333336</v>
      </c>
      <c r="K388" s="26">
        <v>4.7454658749999998</v>
      </c>
      <c r="L388" s="26">
        <v>5.9877417916666653</v>
      </c>
      <c r="M388" s="26">
        <v>6.4598627083333335</v>
      </c>
      <c r="N388" s="26">
        <v>6.442142583333335</v>
      </c>
      <c r="O388" s="26">
        <v>6.2920012916666659</v>
      </c>
      <c r="P388" s="26">
        <v>5.8598665833333348</v>
      </c>
      <c r="Q388" s="26">
        <v>5.1283190833333334</v>
      </c>
      <c r="R388" s="26">
        <v>4.3714069583333321</v>
      </c>
      <c r="S388" s="26">
        <v>3.2440859583333341</v>
      </c>
      <c r="T388" s="26">
        <v>2.6888814583333338</v>
      </c>
      <c r="U388" s="26">
        <v>2.2723619166666666</v>
      </c>
      <c r="V388" s="26">
        <v>2.9848213749999997</v>
      </c>
      <c r="W388" s="26">
        <v>3.2153547083333334</v>
      </c>
      <c r="X388" s="26">
        <v>2.0432047916666671</v>
      </c>
      <c r="Y388" s="26">
        <v>3.1651953333333331</v>
      </c>
      <c r="Z388" s="26">
        <v>6.3347268333333311</v>
      </c>
      <c r="AA388" s="26">
        <v>7.3209978333333332</v>
      </c>
      <c r="AB388" s="26">
        <v>6.7359648749999996</v>
      </c>
      <c r="AC388" s="26">
        <v>5.6674149166666661</v>
      </c>
      <c r="AD388" s="26">
        <v>2.4631154999999998</v>
      </c>
      <c r="AE388" s="26">
        <v>1.523270041666666</v>
      </c>
      <c r="AF388" s="26">
        <v>1.9687034166666668</v>
      </c>
      <c r="AG388" s="26">
        <v>56</v>
      </c>
      <c r="AH388" s="26">
        <v>1</v>
      </c>
    </row>
    <row r="389" spans="1:34" x14ac:dyDescent="0.2">
      <c r="A389" t="s">
        <v>19</v>
      </c>
      <c r="B389" t="s">
        <v>118</v>
      </c>
      <c r="C389" t="s">
        <v>218</v>
      </c>
      <c r="D389">
        <v>3</v>
      </c>
      <c r="E389" s="21">
        <v>2</v>
      </c>
      <c r="F389" s="21" t="s">
        <v>6</v>
      </c>
      <c r="G389" s="21" t="s">
        <v>114</v>
      </c>
      <c r="H389" s="21" t="s">
        <v>10</v>
      </c>
      <c r="I389" s="26">
        <v>3.310756096774194</v>
      </c>
      <c r="J389" s="26">
        <v>4.038997322580645</v>
      </c>
      <c r="K389" s="26">
        <v>5.2021414193548381</v>
      </c>
      <c r="L389" s="26">
        <v>6.4685341612903224</v>
      </c>
      <c r="M389" s="26">
        <v>6.9752025161290323</v>
      </c>
      <c r="N389" s="26">
        <v>6.6406814516129042</v>
      </c>
      <c r="O389" s="26">
        <v>6.5401192258064507</v>
      </c>
      <c r="P389" s="26">
        <v>6.1774013548387101</v>
      </c>
      <c r="Q389" s="26">
        <v>5.5370942258064497</v>
      </c>
      <c r="R389" s="26">
        <v>4.9337254838709681</v>
      </c>
      <c r="S389" s="26">
        <v>3.8296715483870969</v>
      </c>
      <c r="T389" s="26">
        <v>3.2359795161290323</v>
      </c>
      <c r="U389" s="26">
        <v>1.3758466129032261</v>
      </c>
      <c r="V389" s="26">
        <v>1.8196569999999999</v>
      </c>
      <c r="W389" s="26">
        <v>1.9359202903225805</v>
      </c>
      <c r="X389" s="26">
        <v>1.1427919999999998</v>
      </c>
      <c r="Y389" s="26">
        <v>3.2911711612903218</v>
      </c>
      <c r="Z389" s="26">
        <v>8.4895982903225775</v>
      </c>
      <c r="AA389" s="26">
        <v>7.9395575161290317</v>
      </c>
      <c r="AB389" s="26">
        <v>8.4002608064516142</v>
      </c>
      <c r="AC389" s="26">
        <v>7.3979927741935478</v>
      </c>
      <c r="AD389" s="26">
        <v>2.7476196129032266</v>
      </c>
      <c r="AE389" s="26">
        <v>1.1303737096774191</v>
      </c>
      <c r="AF389" s="26">
        <v>1.1445740000000002</v>
      </c>
      <c r="AG389" s="26">
        <v>23</v>
      </c>
      <c r="AH389" s="26">
        <v>1</v>
      </c>
    </row>
    <row r="390" spans="1:34" x14ac:dyDescent="0.2">
      <c r="A390" t="s">
        <v>19</v>
      </c>
      <c r="B390" t="s">
        <v>118</v>
      </c>
      <c r="C390" t="s">
        <v>495</v>
      </c>
      <c r="D390">
        <v>2</v>
      </c>
      <c r="E390" s="21">
        <v>2</v>
      </c>
      <c r="F390" s="21" t="s">
        <v>6</v>
      </c>
      <c r="G390" s="21" t="s">
        <v>114</v>
      </c>
      <c r="H390" s="21" t="s">
        <v>10</v>
      </c>
      <c r="I390" s="26">
        <v>2.1721921666666666</v>
      </c>
      <c r="J390" s="26">
        <v>2.9349237499999998</v>
      </c>
      <c r="K390" s="26">
        <v>4.0813368333333333</v>
      </c>
      <c r="L390" s="26">
        <v>5.449140166666667</v>
      </c>
      <c r="M390" s="26">
        <v>6.2953955000000006</v>
      </c>
      <c r="N390" s="26">
        <v>6.5628805833333326</v>
      </c>
      <c r="O390" s="26">
        <v>6.1257731666666677</v>
      </c>
      <c r="P390" s="26">
        <v>5.6773798333333332</v>
      </c>
      <c r="Q390" s="26">
        <v>5.0171742500000001</v>
      </c>
      <c r="R390" s="26">
        <v>3.9698692499999999</v>
      </c>
      <c r="S390" s="26">
        <v>2.6839899166666665</v>
      </c>
      <c r="T390" s="26">
        <v>2.1081257499999997</v>
      </c>
      <c r="U390" s="26">
        <v>4.1022224166666668</v>
      </c>
      <c r="V390" s="26">
        <v>4.7047535833333338</v>
      </c>
      <c r="W390" s="26">
        <v>5.2888504166666666</v>
      </c>
      <c r="X390" s="26">
        <v>3.1460913333333331</v>
      </c>
      <c r="Y390" s="26">
        <v>3.8492378333333339</v>
      </c>
      <c r="Z390" s="26">
        <v>5.9530172499999994</v>
      </c>
      <c r="AA390" s="26">
        <v>7.3790501666666666</v>
      </c>
      <c r="AB390" s="26">
        <v>6.2172032500000016</v>
      </c>
      <c r="AC390" s="26">
        <v>4.4397380833333333</v>
      </c>
      <c r="AD390" s="26">
        <v>2.0645941666666667</v>
      </c>
      <c r="AE390" s="26">
        <v>2.8871405833333328</v>
      </c>
      <c r="AF390" s="26">
        <v>4.0731671666666669</v>
      </c>
      <c r="AG390" s="26">
        <v>152</v>
      </c>
      <c r="AH390" s="26">
        <v>2</v>
      </c>
    </row>
    <row r="391" spans="1:34" x14ac:dyDescent="0.2">
      <c r="A391" t="s">
        <v>19</v>
      </c>
      <c r="B391" t="s">
        <v>118</v>
      </c>
      <c r="C391" t="s">
        <v>496</v>
      </c>
      <c r="D391">
        <v>3</v>
      </c>
      <c r="E391" s="21">
        <v>2</v>
      </c>
      <c r="F391" s="21" t="s">
        <v>6</v>
      </c>
      <c r="G391" s="21" t="s">
        <v>114</v>
      </c>
      <c r="H391" s="21" t="s">
        <v>10</v>
      </c>
      <c r="I391" s="26">
        <v>2.5190091428571431</v>
      </c>
      <c r="J391" s="26">
        <v>3.2725952857142855</v>
      </c>
      <c r="K391" s="26">
        <v>4.4350631428571425</v>
      </c>
      <c r="L391" s="26">
        <v>5.8089918571428569</v>
      </c>
      <c r="M391" s="26">
        <v>6.4847312857142851</v>
      </c>
      <c r="N391" s="26">
        <v>6.4954215714285715</v>
      </c>
      <c r="O391" s="26">
        <v>6.2174264285714278</v>
      </c>
      <c r="P391" s="26">
        <v>5.711200857142857</v>
      </c>
      <c r="Q391" s="26">
        <v>5.0289968571428574</v>
      </c>
      <c r="R391" s="26">
        <v>4.1518555714285714</v>
      </c>
      <c r="S391" s="26">
        <v>3.0181012857142853</v>
      </c>
      <c r="T391" s="26">
        <v>2.4410765714285714</v>
      </c>
      <c r="U391" s="26">
        <v>3.0627611428571426</v>
      </c>
      <c r="V391" s="26">
        <v>3.5901205714285713</v>
      </c>
      <c r="W391" s="26">
        <v>3.5640522857142853</v>
      </c>
      <c r="X391" s="26">
        <v>2.0277957142857139</v>
      </c>
      <c r="Y391" s="26">
        <v>3.0313909999999997</v>
      </c>
      <c r="Z391" s="26">
        <v>6.3944498571428579</v>
      </c>
      <c r="AA391" s="26">
        <v>7.0612697142857144</v>
      </c>
      <c r="AB391" s="26">
        <v>7.5025479999999991</v>
      </c>
      <c r="AC391" s="26">
        <v>5.2451817142857147</v>
      </c>
      <c r="AD391" s="26">
        <v>1.8585464285714284</v>
      </c>
      <c r="AE391" s="26">
        <v>1.9624601428571431</v>
      </c>
      <c r="AF391" s="26">
        <v>2.585012428571428</v>
      </c>
      <c r="AG391" s="26">
        <v>132</v>
      </c>
      <c r="AH391" s="26">
        <v>2</v>
      </c>
    </row>
    <row r="392" spans="1:34" x14ac:dyDescent="0.2">
      <c r="A392" t="s">
        <v>19</v>
      </c>
      <c r="B392" t="s">
        <v>118</v>
      </c>
      <c r="C392" t="s">
        <v>497</v>
      </c>
      <c r="D392">
        <v>3</v>
      </c>
      <c r="E392" s="21">
        <v>2</v>
      </c>
      <c r="F392" s="21" t="s">
        <v>6</v>
      </c>
      <c r="G392" s="21" t="s">
        <v>114</v>
      </c>
      <c r="H392" s="21" t="s">
        <v>10</v>
      </c>
      <c r="I392" s="26">
        <v>2.2060490000000001</v>
      </c>
      <c r="J392" s="26">
        <v>2.9231239999999996</v>
      </c>
      <c r="K392" s="26">
        <v>4.0094735000000004</v>
      </c>
      <c r="L392" s="26">
        <v>5.4069109999999991</v>
      </c>
      <c r="M392" s="26">
        <v>6.2854089999999996</v>
      </c>
      <c r="N392" s="26">
        <v>6.5859419999999993</v>
      </c>
      <c r="O392" s="26">
        <v>6.1404825000000001</v>
      </c>
      <c r="P392" s="26">
        <v>5.6643600000000003</v>
      </c>
      <c r="Q392" s="26">
        <v>5.0978599999999998</v>
      </c>
      <c r="R392" s="26">
        <v>4.0609780000000004</v>
      </c>
      <c r="S392" s="26">
        <v>2.756491</v>
      </c>
      <c r="T392" s="26">
        <v>2.1462975000000002</v>
      </c>
      <c r="U392" s="26">
        <v>3.9356005000000001</v>
      </c>
      <c r="V392" s="26">
        <v>4.0491619999999999</v>
      </c>
      <c r="W392" s="26">
        <v>4.6425890000000001</v>
      </c>
      <c r="X392" s="26">
        <v>3.0877645</v>
      </c>
      <c r="Y392" s="26">
        <v>3.4090604999999998</v>
      </c>
      <c r="Z392" s="26">
        <v>5.1179684999999999</v>
      </c>
      <c r="AA392" s="26">
        <v>6.8461460000000001</v>
      </c>
      <c r="AB392" s="26">
        <v>6.0946324999999995</v>
      </c>
      <c r="AC392" s="26">
        <v>5.1602704999999993</v>
      </c>
      <c r="AD392" s="26">
        <v>2.3404024999999997</v>
      </c>
      <c r="AE392" s="26">
        <v>2.6897625000000001</v>
      </c>
      <c r="AF392" s="26">
        <v>3.56609</v>
      </c>
      <c r="AG392" s="26">
        <v>128</v>
      </c>
      <c r="AH392" s="26">
        <v>2</v>
      </c>
    </row>
    <row r="393" spans="1:34" x14ac:dyDescent="0.2">
      <c r="A393" t="s">
        <v>19</v>
      </c>
      <c r="B393" t="s">
        <v>118</v>
      </c>
      <c r="C393" t="s">
        <v>222</v>
      </c>
      <c r="D393">
        <v>3</v>
      </c>
      <c r="E393" s="21">
        <v>2</v>
      </c>
      <c r="F393" s="21" t="s">
        <v>6</v>
      </c>
      <c r="G393" s="21" t="s">
        <v>114</v>
      </c>
      <c r="H393" s="21" t="s">
        <v>10</v>
      </c>
      <c r="I393" s="26">
        <v>2.29592675</v>
      </c>
      <c r="J393" s="26">
        <v>3.0964432499999996</v>
      </c>
      <c r="K393" s="26">
        <v>4.3000465000000005</v>
      </c>
      <c r="L393" s="26">
        <v>5.6616247499999997</v>
      </c>
      <c r="M393" s="26">
        <v>6.4001567499999998</v>
      </c>
      <c r="N393" s="26">
        <v>6.6168595000000003</v>
      </c>
      <c r="O393" s="26">
        <v>6.250947</v>
      </c>
      <c r="P393" s="26">
        <v>5.7157904999999998</v>
      </c>
      <c r="Q393" s="26">
        <v>4.9671865000000004</v>
      </c>
      <c r="R393" s="26">
        <v>3.9717662499999999</v>
      </c>
      <c r="S393" s="26">
        <v>2.781822</v>
      </c>
      <c r="T393" s="26">
        <v>2.223751</v>
      </c>
      <c r="U393" s="26">
        <v>3.9742270000000004</v>
      </c>
      <c r="V393" s="26">
        <v>4.0731089999999996</v>
      </c>
      <c r="W393" s="26">
        <v>4.54171675</v>
      </c>
      <c r="X393" s="26">
        <v>2.8458990000000002</v>
      </c>
      <c r="Y393" s="26">
        <v>3.0678307500000002</v>
      </c>
      <c r="Z393" s="26">
        <v>5.1308574999999994</v>
      </c>
      <c r="AA393" s="26">
        <v>6.3376195000000006</v>
      </c>
      <c r="AB393" s="26">
        <v>5.4776452499999992</v>
      </c>
      <c r="AC393" s="26">
        <v>3.7252037500000004</v>
      </c>
      <c r="AD393" s="26">
        <v>1.76357125</v>
      </c>
      <c r="AE393" s="26">
        <v>2.47411475</v>
      </c>
      <c r="AF393" s="26">
        <v>3.6775834999999999</v>
      </c>
      <c r="AG393" s="26">
        <v>144</v>
      </c>
      <c r="AH393" s="26">
        <v>2</v>
      </c>
    </row>
    <row r="394" spans="1:34" x14ac:dyDescent="0.2">
      <c r="A394" t="s">
        <v>19</v>
      </c>
      <c r="B394" t="s">
        <v>118</v>
      </c>
      <c r="C394" t="s">
        <v>498</v>
      </c>
      <c r="D394">
        <v>3</v>
      </c>
      <c r="E394" s="21">
        <v>2</v>
      </c>
      <c r="F394" s="21" t="s">
        <v>6</v>
      </c>
      <c r="G394" s="21" t="s">
        <v>114</v>
      </c>
      <c r="H394" s="21" t="s">
        <v>10</v>
      </c>
      <c r="I394" s="26">
        <v>2.9678553749999996</v>
      </c>
      <c r="J394" s="26">
        <v>3.6916271250000006</v>
      </c>
      <c r="K394" s="26">
        <v>4.8545139374999993</v>
      </c>
      <c r="L394" s="26">
        <v>6.2506922500000011</v>
      </c>
      <c r="M394" s="26">
        <v>6.857293874999999</v>
      </c>
      <c r="N394" s="26">
        <v>6.6281604375000001</v>
      </c>
      <c r="O394" s="26">
        <v>6.2851704375000006</v>
      </c>
      <c r="P394" s="26">
        <v>5.9218975</v>
      </c>
      <c r="Q394" s="26">
        <v>5.3554702500000007</v>
      </c>
      <c r="R394" s="26">
        <v>4.6638960000000003</v>
      </c>
      <c r="S394" s="26">
        <v>3.5320658125000004</v>
      </c>
      <c r="T394" s="26">
        <v>2.9406099374999997</v>
      </c>
      <c r="U394" s="26">
        <v>1.7106090625000001</v>
      </c>
      <c r="V394" s="26">
        <v>2.5229054999999998</v>
      </c>
      <c r="W394" s="26">
        <v>2.6376384374999997</v>
      </c>
      <c r="X394" s="26">
        <v>1.2740876249999999</v>
      </c>
      <c r="Y394" s="26">
        <v>2.5987488124999998</v>
      </c>
      <c r="Z394" s="26">
        <v>5.6286515625</v>
      </c>
      <c r="AA394" s="26">
        <v>7.0295695000000009</v>
      </c>
      <c r="AB394" s="26">
        <v>7.1554316250000012</v>
      </c>
      <c r="AC394" s="26">
        <v>5.968984625</v>
      </c>
      <c r="AD394" s="26">
        <v>2.4172973125000006</v>
      </c>
      <c r="AE394" s="26">
        <v>1.3506380625000003</v>
      </c>
      <c r="AF394" s="26">
        <v>1.6833896875000003</v>
      </c>
      <c r="AG394" s="26">
        <v>33</v>
      </c>
      <c r="AH394" s="26">
        <v>1</v>
      </c>
    </row>
    <row r="395" spans="1:34" x14ac:dyDescent="0.2">
      <c r="A395" t="s">
        <v>19</v>
      </c>
      <c r="B395" t="s">
        <v>118</v>
      </c>
      <c r="C395" t="s">
        <v>224</v>
      </c>
      <c r="D395">
        <v>2</v>
      </c>
      <c r="E395" s="21">
        <v>2</v>
      </c>
      <c r="F395" s="21" t="s">
        <v>6</v>
      </c>
      <c r="G395" s="21" t="s">
        <v>114</v>
      </c>
      <c r="H395" s="21" t="s">
        <v>10</v>
      </c>
      <c r="I395" s="26">
        <v>2.6147488181818184</v>
      </c>
      <c r="J395" s="26">
        <v>3.3854993636363631</v>
      </c>
      <c r="K395" s="26">
        <v>4.5667530454545444</v>
      </c>
      <c r="L395" s="26">
        <v>5.8491902727272729</v>
      </c>
      <c r="M395" s="26">
        <v>6.4394183636363636</v>
      </c>
      <c r="N395" s="26">
        <v>6.4456343181818179</v>
      </c>
      <c r="O395" s="26">
        <v>6.2245547272727269</v>
      </c>
      <c r="P395" s="26">
        <v>5.7437477272727282</v>
      </c>
      <c r="Q395" s="26">
        <v>5.0190617272727271</v>
      </c>
      <c r="R395" s="26">
        <v>4.1631588181818184</v>
      </c>
      <c r="S395" s="26">
        <v>3.0741799545454542</v>
      </c>
      <c r="T395" s="26">
        <v>2.5200098636363637</v>
      </c>
      <c r="U395" s="26">
        <v>2.6836533181818183</v>
      </c>
      <c r="V395" s="26">
        <v>3.1974805909090906</v>
      </c>
      <c r="W395" s="26">
        <v>3.3296133181818188</v>
      </c>
      <c r="X395" s="26">
        <v>2.1635776363636365</v>
      </c>
      <c r="Y395" s="26">
        <v>3.2386623181818179</v>
      </c>
      <c r="Z395" s="26">
        <v>6.5786976818181815</v>
      </c>
      <c r="AA395" s="26">
        <v>7.3646662727272743</v>
      </c>
      <c r="AB395" s="26">
        <v>6.864551727272727</v>
      </c>
      <c r="AC395" s="26">
        <v>5.3052980000000005</v>
      </c>
      <c r="AD395" s="26">
        <v>2.2640670454545462</v>
      </c>
      <c r="AE395" s="26">
        <v>1.7321550000000003</v>
      </c>
      <c r="AF395" s="26">
        <v>2.2060422272727269</v>
      </c>
      <c r="AG395" s="26">
        <v>111</v>
      </c>
      <c r="AH395" s="26">
        <v>1</v>
      </c>
    </row>
    <row r="396" spans="1:34" x14ac:dyDescent="0.2">
      <c r="A396" t="s">
        <v>19</v>
      </c>
      <c r="B396" t="s">
        <v>118</v>
      </c>
      <c r="C396" t="s">
        <v>499</v>
      </c>
      <c r="D396">
        <v>3</v>
      </c>
      <c r="E396" s="21">
        <v>2</v>
      </c>
      <c r="F396" s="21" t="s">
        <v>6</v>
      </c>
      <c r="G396" s="21" t="s">
        <v>114</v>
      </c>
      <c r="H396" s="21" t="s">
        <v>10</v>
      </c>
      <c r="I396" s="26">
        <v>3.4266698571428571</v>
      </c>
      <c r="J396" s="26">
        <v>4.1033332857142861</v>
      </c>
      <c r="K396" s="26">
        <v>5.3055778571428576</v>
      </c>
      <c r="L396" s="26">
        <v>6.340909428571428</v>
      </c>
      <c r="M396" s="26">
        <v>6.5646667142857131</v>
      </c>
      <c r="N396" s="26">
        <v>6.4142235714285709</v>
      </c>
      <c r="O396" s="26">
        <v>6.557194857142858</v>
      </c>
      <c r="P396" s="26">
        <v>6.2542848571428573</v>
      </c>
      <c r="Q396" s="26">
        <v>5.5051685714285714</v>
      </c>
      <c r="R396" s="26">
        <v>4.9303611428571426</v>
      </c>
      <c r="S396" s="26">
        <v>3.9585837142857145</v>
      </c>
      <c r="T396" s="26">
        <v>3.3355669999999997</v>
      </c>
      <c r="U396" s="26">
        <v>1.7789895714285713</v>
      </c>
      <c r="V396" s="26">
        <v>2.2390061428571428</v>
      </c>
      <c r="W396" s="26">
        <v>2.5249814285714285</v>
      </c>
      <c r="X396" s="26">
        <v>1.7976888571428573</v>
      </c>
      <c r="Y396" s="26">
        <v>4.5013885714285715</v>
      </c>
      <c r="Z396" s="26">
        <v>5.906626000000001</v>
      </c>
      <c r="AA396" s="26">
        <v>5.7499537142857138</v>
      </c>
      <c r="AB396" s="26">
        <v>5.6593269999999993</v>
      </c>
      <c r="AC396" s="26">
        <v>7.098897428571429</v>
      </c>
      <c r="AD396" s="26">
        <v>4.8592705714285716</v>
      </c>
      <c r="AE396" s="26">
        <v>2.4989327142857141</v>
      </c>
      <c r="AF396" s="26">
        <v>1.6820982857142857</v>
      </c>
      <c r="AG396" s="26">
        <v>28</v>
      </c>
      <c r="AH396" s="26">
        <v>1</v>
      </c>
    </row>
    <row r="397" spans="1:34" x14ac:dyDescent="0.2">
      <c r="A397" t="s">
        <v>19</v>
      </c>
      <c r="B397" t="s">
        <v>118</v>
      </c>
      <c r="C397" t="s">
        <v>500</v>
      </c>
      <c r="D397">
        <v>2</v>
      </c>
      <c r="E397" s="21">
        <v>1</v>
      </c>
      <c r="F397" s="21" t="s">
        <v>6</v>
      </c>
      <c r="G397" s="21" t="s">
        <v>114</v>
      </c>
      <c r="H397" s="21" t="s">
        <v>10</v>
      </c>
      <c r="I397" s="26">
        <v>3.668952089743589</v>
      </c>
      <c r="J397" s="26">
        <v>4.3862009999999998</v>
      </c>
      <c r="K397" s="26">
        <v>5.5061499230769231</v>
      </c>
      <c r="L397" s="26">
        <v>6.6250212692307677</v>
      </c>
      <c r="M397" s="26">
        <v>6.7593591666666661</v>
      </c>
      <c r="N397" s="26">
        <v>6.6110672564102577</v>
      </c>
      <c r="O397" s="26">
        <v>6.8360101666666653</v>
      </c>
      <c r="P397" s="26">
        <v>6.4799209615384621</v>
      </c>
      <c r="Q397" s="26">
        <v>5.7219402179487178</v>
      </c>
      <c r="R397" s="26">
        <v>5.1279419102564088</v>
      </c>
      <c r="S397" s="26">
        <v>4.2333446025641042</v>
      </c>
      <c r="T397" s="26">
        <v>3.6524445769230773</v>
      </c>
      <c r="U397" s="26">
        <v>1.7130332307692304</v>
      </c>
      <c r="V397" s="26">
        <v>1.7713456538461543</v>
      </c>
      <c r="W397" s="26">
        <v>1.7595811666666668</v>
      </c>
      <c r="X397" s="26">
        <v>2.1495453589743598</v>
      </c>
      <c r="Y397" s="26">
        <v>5.2450674358974352</v>
      </c>
      <c r="Z397" s="26">
        <v>7.9736465512820516</v>
      </c>
      <c r="AA397" s="26">
        <v>5.3559743974358973</v>
      </c>
      <c r="AB397" s="26">
        <v>6.1406553205128223</v>
      </c>
      <c r="AC397" s="26">
        <v>7.0079256410256363</v>
      </c>
      <c r="AD397" s="26">
        <v>5.4357491923076955</v>
      </c>
      <c r="AE397" s="26">
        <v>2.3334460256410265</v>
      </c>
      <c r="AF397" s="26">
        <v>1.2319675512820509</v>
      </c>
      <c r="AG397" s="26">
        <v>18</v>
      </c>
      <c r="AH397" s="26">
        <v>1</v>
      </c>
    </row>
    <row r="398" spans="1:34" x14ac:dyDescent="0.2">
      <c r="A398" t="s">
        <v>19</v>
      </c>
      <c r="B398" t="s">
        <v>118</v>
      </c>
      <c r="C398" t="s">
        <v>227</v>
      </c>
      <c r="D398">
        <v>3</v>
      </c>
      <c r="E398" s="21">
        <v>1</v>
      </c>
      <c r="F398" s="21" t="s">
        <v>6</v>
      </c>
      <c r="G398" s="21" t="s">
        <v>114</v>
      </c>
      <c r="H398" s="21" t="s">
        <v>10</v>
      </c>
      <c r="I398" s="26">
        <v>3.6809434999999997</v>
      </c>
      <c r="J398" s="26">
        <v>4.4045024999999995</v>
      </c>
      <c r="K398" s="26">
        <v>5.5397100000000004</v>
      </c>
      <c r="L398" s="26">
        <v>6.6924272499999997</v>
      </c>
      <c r="M398" s="26">
        <v>6.8762127500000005</v>
      </c>
      <c r="N398" s="26">
        <v>6.8499615</v>
      </c>
      <c r="O398" s="26">
        <v>7.0804937500000005</v>
      </c>
      <c r="P398" s="26">
        <v>6.729940749999999</v>
      </c>
      <c r="Q398" s="26">
        <v>5.9364569999999999</v>
      </c>
      <c r="R398" s="26">
        <v>5.1217872500000006</v>
      </c>
      <c r="S398" s="26">
        <v>4.1956295000000008</v>
      </c>
      <c r="T398" s="26">
        <v>3.6274572500000004</v>
      </c>
      <c r="U398" s="26">
        <v>0.86357250000000008</v>
      </c>
      <c r="V398" s="26">
        <v>1.56291325</v>
      </c>
      <c r="W398" s="26">
        <v>1.304395</v>
      </c>
      <c r="X398" s="26">
        <v>1.29911825</v>
      </c>
      <c r="Y398" s="26">
        <v>4.0407684999999995</v>
      </c>
      <c r="Z398" s="26">
        <v>6.3046125000000002</v>
      </c>
      <c r="AA398" s="26">
        <v>4.3638994999999996</v>
      </c>
      <c r="AB398" s="26">
        <v>5.0374289999999995</v>
      </c>
      <c r="AC398" s="26">
        <v>6.5912159999999993</v>
      </c>
      <c r="AD398" s="26">
        <v>4.4889760000000001</v>
      </c>
      <c r="AE398" s="26">
        <v>1.2998925000000001</v>
      </c>
      <c r="AF398" s="26">
        <v>1.0733174999999999</v>
      </c>
      <c r="AG398" s="26">
        <v>0</v>
      </c>
      <c r="AH398" s="26">
        <v>1</v>
      </c>
    </row>
    <row r="399" spans="1:34" x14ac:dyDescent="0.2">
      <c r="A399" t="s">
        <v>19</v>
      </c>
      <c r="B399" t="s">
        <v>118</v>
      </c>
      <c r="C399" t="s">
        <v>501</v>
      </c>
      <c r="D399">
        <v>3</v>
      </c>
      <c r="E399" s="21">
        <v>2</v>
      </c>
      <c r="F399" s="21" t="s">
        <v>6</v>
      </c>
      <c r="G399" s="21" t="s">
        <v>114</v>
      </c>
      <c r="H399" s="21" t="s">
        <v>10</v>
      </c>
      <c r="I399" s="26">
        <v>2.3228941999999999</v>
      </c>
      <c r="J399" s="26">
        <v>3.0796632000000002</v>
      </c>
      <c r="K399" s="26">
        <v>4.2447292000000001</v>
      </c>
      <c r="L399" s="26">
        <v>5.5482084</v>
      </c>
      <c r="M399" s="26">
        <v>6.1963394000000003</v>
      </c>
      <c r="N399" s="26">
        <v>6.4144812</v>
      </c>
      <c r="O399" s="26">
        <v>6.3451299999999993</v>
      </c>
      <c r="P399" s="26">
        <v>5.7354801999999996</v>
      </c>
      <c r="Q399" s="26">
        <v>4.8125458000000005</v>
      </c>
      <c r="R399" s="26">
        <v>3.7235070000000006</v>
      </c>
      <c r="S399" s="26">
        <v>2.7466482000000001</v>
      </c>
      <c r="T399" s="26">
        <v>2.2337694000000003</v>
      </c>
      <c r="U399" s="26">
        <v>3.0698105999999994</v>
      </c>
      <c r="V399" s="26">
        <v>3.5174892</v>
      </c>
      <c r="W399" s="26">
        <v>3.4961475999999996</v>
      </c>
      <c r="X399" s="26">
        <v>2.4451331999999999</v>
      </c>
      <c r="Y399" s="26">
        <v>2.9802406000000001</v>
      </c>
      <c r="Z399" s="26">
        <v>5.2448874000000005</v>
      </c>
      <c r="AA399" s="26">
        <v>5.7967697999999999</v>
      </c>
      <c r="AB399" s="26">
        <v>6.1663694000000007</v>
      </c>
      <c r="AC399" s="26">
        <v>5.4253741999999994</v>
      </c>
      <c r="AD399" s="26">
        <v>2.4499072000000002</v>
      </c>
      <c r="AE399" s="26">
        <v>2.1740217999999998</v>
      </c>
      <c r="AF399" s="26">
        <v>2.5082621999999999</v>
      </c>
      <c r="AG399" s="26">
        <v>115</v>
      </c>
      <c r="AH399" s="26">
        <v>1</v>
      </c>
    </row>
    <row r="400" spans="1:34" x14ac:dyDescent="0.2">
      <c r="A400" t="s">
        <v>19</v>
      </c>
      <c r="B400" t="s">
        <v>118</v>
      </c>
      <c r="C400" t="s">
        <v>502</v>
      </c>
      <c r="D400">
        <v>3</v>
      </c>
      <c r="E400" s="21">
        <v>2</v>
      </c>
      <c r="F400" s="21" t="s">
        <v>6</v>
      </c>
      <c r="G400" s="21" t="s">
        <v>114</v>
      </c>
      <c r="H400" s="21" t="s">
        <v>10</v>
      </c>
      <c r="I400" s="26">
        <v>2.2565313571428569</v>
      </c>
      <c r="J400" s="26">
        <v>2.9738224285714283</v>
      </c>
      <c r="K400" s="26">
        <v>3.9896157142857147</v>
      </c>
      <c r="L400" s="26">
        <v>5.2743454285714293</v>
      </c>
      <c r="M400" s="26">
        <v>6.0988927142857134</v>
      </c>
      <c r="N400" s="26">
        <v>6.4740994285714297</v>
      </c>
      <c r="O400" s="26">
        <v>6.1323791428571441</v>
      </c>
      <c r="P400" s="26">
        <v>5.6696457142857133</v>
      </c>
      <c r="Q400" s="26">
        <v>5.0612936428571436</v>
      </c>
      <c r="R400" s="26">
        <v>4.065505142857142</v>
      </c>
      <c r="S400" s="26">
        <v>2.7855754285714291</v>
      </c>
      <c r="T400" s="26">
        <v>2.2089259285714284</v>
      </c>
      <c r="U400" s="26">
        <v>3.7890988571428572</v>
      </c>
      <c r="V400" s="26">
        <v>4.5599199999999991</v>
      </c>
      <c r="W400" s="26">
        <v>4.8345806428571425</v>
      </c>
      <c r="X400" s="26">
        <v>3.6640059285714286</v>
      </c>
      <c r="Y400" s="26">
        <v>3.0502737857142854</v>
      </c>
      <c r="Z400" s="26">
        <v>5.2060544999999996</v>
      </c>
      <c r="AA400" s="26">
        <v>6.3915739285714279</v>
      </c>
      <c r="AB400" s="26">
        <v>6.2905418571428573</v>
      </c>
      <c r="AC400" s="26">
        <v>5.294230714285713</v>
      </c>
      <c r="AD400" s="26">
        <v>2.704269428571429</v>
      </c>
      <c r="AE400" s="26">
        <v>2.8263794285714283</v>
      </c>
      <c r="AF400" s="26">
        <v>3.9266921428571431</v>
      </c>
      <c r="AG400" s="26">
        <v>164</v>
      </c>
      <c r="AH400" s="26">
        <v>3</v>
      </c>
    </row>
    <row r="401" spans="1:34" x14ac:dyDescent="0.2">
      <c r="A401" t="s">
        <v>19</v>
      </c>
      <c r="B401" t="s">
        <v>118</v>
      </c>
      <c r="C401" t="s">
        <v>503</v>
      </c>
      <c r="D401">
        <v>3</v>
      </c>
      <c r="E401" s="21">
        <v>2</v>
      </c>
      <c r="F401" s="21" t="s">
        <v>6</v>
      </c>
      <c r="G401" s="21" t="s">
        <v>114</v>
      </c>
      <c r="H401" s="21" t="s">
        <v>10</v>
      </c>
      <c r="I401" s="26">
        <v>3.2704965000000001</v>
      </c>
      <c r="J401" s="26">
        <v>4.0057400000000003</v>
      </c>
      <c r="K401" s="26">
        <v>5.16723</v>
      </c>
      <c r="L401" s="26">
        <v>6.3178505000000005</v>
      </c>
      <c r="M401" s="26">
        <v>6.6375310000000001</v>
      </c>
      <c r="N401" s="26">
        <v>6.4633485000000004</v>
      </c>
      <c r="O401" s="26">
        <v>6.4297450000000005</v>
      </c>
      <c r="P401" s="26">
        <v>6.1228964999999995</v>
      </c>
      <c r="Q401" s="26">
        <v>5.4084690000000002</v>
      </c>
      <c r="R401" s="26">
        <v>4.7796415000000003</v>
      </c>
      <c r="S401" s="26">
        <v>3.8105894999999999</v>
      </c>
      <c r="T401" s="26">
        <v>3.2022374999999998</v>
      </c>
      <c r="U401" s="26">
        <v>1.5486565000000001</v>
      </c>
      <c r="V401" s="26">
        <v>2.1616344999999999</v>
      </c>
      <c r="W401" s="26">
        <v>2.369024</v>
      </c>
      <c r="X401" s="26">
        <v>1.6316635000000002</v>
      </c>
      <c r="Y401" s="26">
        <v>3.8618905000000003</v>
      </c>
      <c r="Z401" s="26">
        <v>6.4149399999999996</v>
      </c>
      <c r="AA401" s="26">
        <v>6.5634625</v>
      </c>
      <c r="AB401" s="26">
        <v>6.4023649999999996</v>
      </c>
      <c r="AC401" s="26">
        <v>6.6576659999999999</v>
      </c>
      <c r="AD401" s="26">
        <v>3.6208939999999998</v>
      </c>
      <c r="AE401" s="26">
        <v>1.8115399999999999</v>
      </c>
      <c r="AF401" s="26">
        <v>1.3879435</v>
      </c>
      <c r="AG401" s="26">
        <v>72</v>
      </c>
      <c r="AH401" s="26">
        <v>1</v>
      </c>
    </row>
    <row r="402" spans="1:34" x14ac:dyDescent="0.2">
      <c r="A402" t="s">
        <v>19</v>
      </c>
      <c r="B402" t="s">
        <v>118</v>
      </c>
      <c r="C402" t="s">
        <v>375</v>
      </c>
      <c r="D402">
        <v>3</v>
      </c>
      <c r="E402" s="21">
        <v>2</v>
      </c>
      <c r="F402" s="21" t="s">
        <v>6</v>
      </c>
      <c r="G402" s="21" t="s">
        <v>114</v>
      </c>
      <c r="H402" s="21" t="s">
        <v>10</v>
      </c>
      <c r="I402" s="26">
        <v>2.9590888863636367</v>
      </c>
      <c r="J402" s="26">
        <v>3.6975419318181824</v>
      </c>
      <c r="K402" s="26">
        <v>4.8767842727272717</v>
      </c>
      <c r="L402" s="26">
        <v>6.036505227272726</v>
      </c>
      <c r="M402" s="26">
        <v>6.3917985909090902</v>
      </c>
      <c r="N402" s="26">
        <v>6.4106630909090931</v>
      </c>
      <c r="O402" s="26">
        <v>6.3444909999999988</v>
      </c>
      <c r="P402" s="26">
        <v>5.9365879545454554</v>
      </c>
      <c r="Q402" s="26">
        <v>5.2106035454545463</v>
      </c>
      <c r="R402" s="26">
        <v>4.4532311363636357</v>
      </c>
      <c r="S402" s="26">
        <v>3.3861332727272737</v>
      </c>
      <c r="T402" s="26">
        <v>2.8328937500000002</v>
      </c>
      <c r="U402" s="26">
        <v>1.904625477272728</v>
      </c>
      <c r="V402" s="26">
        <v>2.8216655681818179</v>
      </c>
      <c r="W402" s="26">
        <v>2.9719462272727268</v>
      </c>
      <c r="X402" s="26">
        <v>1.8605087727272727</v>
      </c>
      <c r="Y402" s="26">
        <v>2.9389728409090909</v>
      </c>
      <c r="Z402" s="26">
        <v>6.2789995681818169</v>
      </c>
      <c r="AA402" s="26">
        <v>7.1035565227272706</v>
      </c>
      <c r="AB402" s="26">
        <v>6.3577553636363628</v>
      </c>
      <c r="AC402" s="26">
        <v>5.907185272727272</v>
      </c>
      <c r="AD402" s="26">
        <v>2.8002685909090905</v>
      </c>
      <c r="AE402" s="26">
        <v>1.4462783636363641</v>
      </c>
      <c r="AF402" s="26">
        <v>1.7879693636363638</v>
      </c>
      <c r="AG402" s="26">
        <v>35</v>
      </c>
      <c r="AH402" s="26">
        <v>1</v>
      </c>
    </row>
    <row r="403" spans="1:34" x14ac:dyDescent="0.2">
      <c r="A403" t="s">
        <v>19</v>
      </c>
      <c r="B403" t="s">
        <v>118</v>
      </c>
      <c r="C403" t="s">
        <v>504</v>
      </c>
      <c r="D403">
        <v>3</v>
      </c>
      <c r="E403" s="21">
        <v>2</v>
      </c>
      <c r="F403" s="21" t="s">
        <v>6</v>
      </c>
      <c r="G403" s="21" t="s">
        <v>114</v>
      </c>
      <c r="H403" s="21" t="s">
        <v>10</v>
      </c>
      <c r="I403" s="26">
        <v>3.0515747272727278</v>
      </c>
      <c r="J403" s="26">
        <v>3.7794760909090908</v>
      </c>
      <c r="K403" s="26">
        <v>4.9709399999999997</v>
      </c>
      <c r="L403" s="26">
        <v>6.1132221818181813</v>
      </c>
      <c r="M403" s="26">
        <v>6.4586439090909096</v>
      </c>
      <c r="N403" s="26">
        <v>6.4247997272727275</v>
      </c>
      <c r="O403" s="26">
        <v>6.3535330909090906</v>
      </c>
      <c r="P403" s="26">
        <v>5.9765567272727278</v>
      </c>
      <c r="Q403" s="26">
        <v>5.2704281818181817</v>
      </c>
      <c r="R403" s="26">
        <v>4.5458444545454553</v>
      </c>
      <c r="S403" s="26">
        <v>3.482612</v>
      </c>
      <c r="T403" s="26">
        <v>2.9121696363636365</v>
      </c>
      <c r="U403" s="26">
        <v>1.857887090909091</v>
      </c>
      <c r="V403" s="26">
        <v>2.636242818181818</v>
      </c>
      <c r="W403" s="26">
        <v>2.7059847272727273</v>
      </c>
      <c r="X403" s="26">
        <v>1.6410077272727273</v>
      </c>
      <c r="Y403" s="26">
        <v>3.1300025454545453</v>
      </c>
      <c r="Z403" s="26">
        <v>6.3560930909090905</v>
      </c>
      <c r="AA403" s="26">
        <v>6.745597181818181</v>
      </c>
      <c r="AB403" s="26">
        <v>6.2566344545454546</v>
      </c>
      <c r="AC403" s="26">
        <v>5.8992172727272729</v>
      </c>
      <c r="AD403" s="26">
        <v>2.7324974545454546</v>
      </c>
      <c r="AE403" s="26">
        <v>1.5343429090909095</v>
      </c>
      <c r="AF403" s="26">
        <v>1.6457028181818183</v>
      </c>
      <c r="AG403" s="26">
        <v>69</v>
      </c>
      <c r="AH403" s="26">
        <v>1</v>
      </c>
    </row>
    <row r="404" spans="1:34" x14ac:dyDescent="0.2">
      <c r="A404" t="s">
        <v>19</v>
      </c>
      <c r="B404" t="s">
        <v>118</v>
      </c>
      <c r="C404" t="s">
        <v>505</v>
      </c>
      <c r="D404">
        <v>3</v>
      </c>
      <c r="E404" s="21">
        <v>2</v>
      </c>
      <c r="F404" s="21" t="s">
        <v>6</v>
      </c>
      <c r="G404" s="21" t="s">
        <v>114</v>
      </c>
      <c r="H404" s="21" t="s">
        <v>10</v>
      </c>
      <c r="I404" s="26">
        <v>3.5628877884615386</v>
      </c>
      <c r="J404" s="26">
        <v>4.2359849999999994</v>
      </c>
      <c r="K404" s="26">
        <v>5.4260416153846149</v>
      </c>
      <c r="L404" s="26">
        <v>6.47975046153846</v>
      </c>
      <c r="M404" s="26">
        <v>6.6688469999999995</v>
      </c>
      <c r="N404" s="26">
        <v>6.4722137884615387</v>
      </c>
      <c r="O404" s="26">
        <v>6.6340432115384624</v>
      </c>
      <c r="P404" s="26">
        <v>6.4045072692307672</v>
      </c>
      <c r="Q404" s="26">
        <v>5.6160007884615375</v>
      </c>
      <c r="R404" s="26">
        <v>5.0860484423076917</v>
      </c>
      <c r="S404" s="26">
        <v>4.1448844038461541</v>
      </c>
      <c r="T404" s="26">
        <v>3.5501174999999994</v>
      </c>
      <c r="U404" s="26">
        <v>2.0283174615384607</v>
      </c>
      <c r="V404" s="26">
        <v>2.1587204615384619</v>
      </c>
      <c r="W404" s="26">
        <v>2.4120487884615383</v>
      </c>
      <c r="X404" s="26">
        <v>2.2841642884615387</v>
      </c>
      <c r="Y404" s="26">
        <v>5.0418711538461549</v>
      </c>
      <c r="Z404" s="26">
        <v>7.3115186153846148</v>
      </c>
      <c r="AA404" s="26">
        <v>5.9441568076923081</v>
      </c>
      <c r="AB404" s="26">
        <v>6.0462055384615354</v>
      </c>
      <c r="AC404" s="26">
        <v>7.5718136730769254</v>
      </c>
      <c r="AD404" s="26">
        <v>5.4881896346153853</v>
      </c>
      <c r="AE404" s="26">
        <v>2.944975307692308</v>
      </c>
      <c r="AF404" s="26">
        <v>1.6733493461538465</v>
      </c>
      <c r="AG404" s="26">
        <v>9</v>
      </c>
      <c r="AH404" s="26">
        <v>1</v>
      </c>
    </row>
    <row r="405" spans="1:34" x14ac:dyDescent="0.2">
      <c r="A405" t="s">
        <v>19</v>
      </c>
      <c r="B405" t="s">
        <v>118</v>
      </c>
      <c r="C405" t="s">
        <v>506</v>
      </c>
      <c r="D405">
        <v>3</v>
      </c>
      <c r="E405" s="21">
        <v>2</v>
      </c>
      <c r="F405" s="21" t="s">
        <v>6</v>
      </c>
      <c r="G405" s="21" t="s">
        <v>114</v>
      </c>
      <c r="H405" s="21" t="s">
        <v>10</v>
      </c>
      <c r="I405" s="26">
        <v>2.811037909090909</v>
      </c>
      <c r="J405" s="26">
        <v>3.5352475000000001</v>
      </c>
      <c r="K405" s="26">
        <v>4.7386112272727283</v>
      </c>
      <c r="L405" s="26">
        <v>6.136643409090909</v>
      </c>
      <c r="M405" s="26">
        <v>6.7454210000000012</v>
      </c>
      <c r="N405" s="26">
        <v>6.5978301818181846</v>
      </c>
      <c r="O405" s="26">
        <v>6.2464308636363652</v>
      </c>
      <c r="P405" s="26">
        <v>5.8551616818181822</v>
      </c>
      <c r="Q405" s="26">
        <v>5.2356079999999992</v>
      </c>
      <c r="R405" s="26">
        <v>4.5012883181818184</v>
      </c>
      <c r="S405" s="26">
        <v>3.3548002272727278</v>
      </c>
      <c r="T405" s="26">
        <v>2.7727324545454541</v>
      </c>
      <c r="U405" s="26">
        <v>2.5205704545454548</v>
      </c>
      <c r="V405" s="26">
        <v>3.1166479090909092</v>
      </c>
      <c r="W405" s="26">
        <v>3.1499113636363645</v>
      </c>
      <c r="X405" s="26">
        <v>1.4088079999999998</v>
      </c>
      <c r="Y405" s="26">
        <v>3.0822548636363636</v>
      </c>
      <c r="Z405" s="26">
        <v>5.9219374090909094</v>
      </c>
      <c r="AA405" s="26">
        <v>7.1317014090909092</v>
      </c>
      <c r="AB405" s="26">
        <v>7.7829817272727277</v>
      </c>
      <c r="AC405" s="26">
        <v>5.963677681818182</v>
      </c>
      <c r="AD405" s="26">
        <v>1.7591121363636362</v>
      </c>
      <c r="AE405" s="26">
        <v>1.5946264999999997</v>
      </c>
      <c r="AF405" s="26">
        <v>2.1749329545454548</v>
      </c>
      <c r="AG405" s="26">
        <v>121</v>
      </c>
      <c r="AH405" s="26">
        <v>1</v>
      </c>
    </row>
    <row r="406" spans="1:34" x14ac:dyDescent="0.2">
      <c r="A406" t="s">
        <v>19</v>
      </c>
      <c r="B406" t="s">
        <v>118</v>
      </c>
      <c r="C406" t="s">
        <v>507</v>
      </c>
      <c r="D406">
        <v>2</v>
      </c>
      <c r="E406" s="21">
        <v>2</v>
      </c>
      <c r="F406" s="21" t="s">
        <v>6</v>
      </c>
      <c r="G406" s="21" t="s">
        <v>114</v>
      </c>
      <c r="H406" s="21" t="s">
        <v>10</v>
      </c>
      <c r="I406" s="26">
        <v>2.8112405454545453</v>
      </c>
      <c r="J406" s="26">
        <v>3.5158466590909101</v>
      </c>
      <c r="K406" s="26">
        <v>4.7304154545454544</v>
      </c>
      <c r="L406" s="26">
        <v>6.1429827272727264</v>
      </c>
      <c r="M406" s="26">
        <v>6.8023459090909091</v>
      </c>
      <c r="N406" s="26">
        <v>6.6259077499999988</v>
      </c>
      <c r="O406" s="26">
        <v>6.2668241590909108</v>
      </c>
      <c r="P406" s="26">
        <v>5.8544997045454545</v>
      </c>
      <c r="Q406" s="26">
        <v>5.2793134318181831</v>
      </c>
      <c r="R406" s="26">
        <v>4.6131361590909092</v>
      </c>
      <c r="S406" s="26">
        <v>3.4042277045454541</v>
      </c>
      <c r="T406" s="26">
        <v>2.8038194545454549</v>
      </c>
      <c r="U406" s="26">
        <v>2.1284709999999993</v>
      </c>
      <c r="V406" s="26">
        <v>2.8274289545454545</v>
      </c>
      <c r="W406" s="26">
        <v>2.9043396363636367</v>
      </c>
      <c r="X406" s="26">
        <v>1.149669727272727</v>
      </c>
      <c r="Y406" s="26">
        <v>2.339697295454545</v>
      </c>
      <c r="Z406" s="26">
        <v>4.837099886363637</v>
      </c>
      <c r="AA406" s="26">
        <v>6.7780367727272735</v>
      </c>
      <c r="AB406" s="26">
        <v>7.4202757500000027</v>
      </c>
      <c r="AC406" s="26">
        <v>6.0157822954545477</v>
      </c>
      <c r="AD406" s="26">
        <v>2.0554613863636368</v>
      </c>
      <c r="AE406" s="26">
        <v>1.4496301590909093</v>
      </c>
      <c r="AF406" s="26">
        <v>2.0955613181818187</v>
      </c>
      <c r="AG406" s="26">
        <v>29</v>
      </c>
      <c r="AH406" s="26">
        <v>1</v>
      </c>
    </row>
    <row r="407" spans="1:34" x14ac:dyDescent="0.2">
      <c r="A407" t="s">
        <v>19</v>
      </c>
      <c r="B407" t="s">
        <v>118</v>
      </c>
      <c r="C407" t="s">
        <v>330</v>
      </c>
      <c r="D407">
        <v>2</v>
      </c>
      <c r="E407" s="21">
        <v>2</v>
      </c>
      <c r="F407" s="21" t="s">
        <v>6</v>
      </c>
      <c r="G407" s="21" t="s">
        <v>114</v>
      </c>
      <c r="H407" s="21" t="s">
        <v>10</v>
      </c>
      <c r="I407" s="26">
        <v>3.0355886774193537</v>
      </c>
      <c r="J407" s="26">
        <v>3.7842705806451615</v>
      </c>
      <c r="K407" s="26">
        <v>4.9250166129032253</v>
      </c>
      <c r="L407" s="26">
        <v>6.2263215806451626</v>
      </c>
      <c r="M407" s="26">
        <v>6.669913129032258</v>
      </c>
      <c r="N407" s="26">
        <v>6.5004846774193537</v>
      </c>
      <c r="O407" s="26">
        <v>6.282280000000001</v>
      </c>
      <c r="P407" s="26">
        <v>5.9226592258064512</v>
      </c>
      <c r="Q407" s="26">
        <v>5.2551593870967741</v>
      </c>
      <c r="R407" s="26">
        <v>4.5738068387096771</v>
      </c>
      <c r="S407" s="26">
        <v>3.5038217741935487</v>
      </c>
      <c r="T407" s="26">
        <v>2.9267394516129031</v>
      </c>
      <c r="U407" s="26">
        <v>1.9070079999999998</v>
      </c>
      <c r="V407" s="26">
        <v>2.7321084516129028</v>
      </c>
      <c r="W407" s="26">
        <v>2.6889983870967744</v>
      </c>
      <c r="X407" s="26">
        <v>1.7043781612903226</v>
      </c>
      <c r="Y407" s="26">
        <v>3.4906648387096779</v>
      </c>
      <c r="Z407" s="26">
        <v>6.3178100322580635</v>
      </c>
      <c r="AA407" s="26">
        <v>7.2700159354838707</v>
      </c>
      <c r="AB407" s="26">
        <v>6.9600845483870986</v>
      </c>
      <c r="AC407" s="26">
        <v>5.5877906774193544</v>
      </c>
      <c r="AD407" s="26">
        <v>2.2583935161290318</v>
      </c>
      <c r="AE407" s="26">
        <v>1.4706575806451612</v>
      </c>
      <c r="AF407" s="26">
        <v>1.6787310645161289</v>
      </c>
      <c r="AG407" s="26">
        <v>66</v>
      </c>
      <c r="AH407" s="26">
        <v>1</v>
      </c>
    </row>
    <row r="408" spans="1:34" x14ac:dyDescent="0.2">
      <c r="A408" t="s">
        <v>19</v>
      </c>
      <c r="B408" t="s">
        <v>118</v>
      </c>
      <c r="C408" t="s">
        <v>508</v>
      </c>
      <c r="D408">
        <v>3</v>
      </c>
      <c r="E408" s="21">
        <v>2</v>
      </c>
      <c r="F408" s="21" t="s">
        <v>6</v>
      </c>
      <c r="G408" s="21" t="s">
        <v>114</v>
      </c>
      <c r="H408" s="21" t="s">
        <v>10</v>
      </c>
      <c r="I408" s="26">
        <v>2.5695179999999995</v>
      </c>
      <c r="J408" s="26">
        <v>3.3473933636363635</v>
      </c>
      <c r="K408" s="26">
        <v>4.5535551818181812</v>
      </c>
      <c r="L408" s="26">
        <v>5.8110728181818176</v>
      </c>
      <c r="M408" s="26">
        <v>6.3238649090909087</v>
      </c>
      <c r="N408" s="26">
        <v>6.4073387272727276</v>
      </c>
      <c r="O408" s="26">
        <v>6.2929819090909094</v>
      </c>
      <c r="P408" s="26">
        <v>5.7408520909090912</v>
      </c>
      <c r="Q408" s="26">
        <v>4.9505462727272729</v>
      </c>
      <c r="R408" s="26">
        <v>4.0731423636363635</v>
      </c>
      <c r="S408" s="26">
        <v>2.9987042727272724</v>
      </c>
      <c r="T408" s="26">
        <v>2.4729921818181819</v>
      </c>
      <c r="U408" s="26">
        <v>2.6257298181818185</v>
      </c>
      <c r="V408" s="26">
        <v>3.2159405454545453</v>
      </c>
      <c r="W408" s="26">
        <v>3.3411882727272726</v>
      </c>
      <c r="X408" s="26">
        <v>2.1651920000000002</v>
      </c>
      <c r="Y408" s="26">
        <v>3.1660238181818183</v>
      </c>
      <c r="Z408" s="26">
        <v>5.9838156363636363</v>
      </c>
      <c r="AA408" s="26">
        <v>6.5336419090909086</v>
      </c>
      <c r="AB408" s="26">
        <v>6.6923095454545463</v>
      </c>
      <c r="AC408" s="26">
        <v>5.8528694545454547</v>
      </c>
      <c r="AD408" s="26">
        <v>2.7250399999999999</v>
      </c>
      <c r="AE408" s="26">
        <v>1.9722790000000003</v>
      </c>
      <c r="AF408" s="26">
        <v>2.2694769090909088</v>
      </c>
      <c r="AG408" s="26">
        <v>108</v>
      </c>
      <c r="AH408" s="26">
        <v>1</v>
      </c>
    </row>
    <row r="409" spans="1:34" x14ac:dyDescent="0.2">
      <c r="A409" t="s">
        <v>19</v>
      </c>
      <c r="B409" t="s">
        <v>118</v>
      </c>
      <c r="C409" t="s">
        <v>509</v>
      </c>
      <c r="D409">
        <v>3</v>
      </c>
      <c r="E409" s="21">
        <v>2</v>
      </c>
      <c r="F409" s="21" t="s">
        <v>6</v>
      </c>
      <c r="G409" s="21" t="s">
        <v>114</v>
      </c>
      <c r="H409" s="21" t="s">
        <v>10</v>
      </c>
      <c r="I409" s="26">
        <v>2.5193345000000003</v>
      </c>
      <c r="J409" s="26">
        <v>3.2945845</v>
      </c>
      <c r="K409" s="26">
        <v>4.4757046999999996</v>
      </c>
      <c r="L409" s="26">
        <v>5.7507368999999988</v>
      </c>
      <c r="M409" s="26">
        <v>6.2700721999999995</v>
      </c>
      <c r="N409" s="26">
        <v>6.3538090999999994</v>
      </c>
      <c r="O409" s="26">
        <v>6.3204885000000006</v>
      </c>
      <c r="P409" s="26">
        <v>5.7432673000000003</v>
      </c>
      <c r="Q409" s="26">
        <v>4.9513166999999996</v>
      </c>
      <c r="R409" s="26">
        <v>4.0179686999999991</v>
      </c>
      <c r="S409" s="26">
        <v>2.9583724000000005</v>
      </c>
      <c r="T409" s="26">
        <v>2.4422356999999999</v>
      </c>
      <c r="U409" s="26">
        <v>2.4212949000000004</v>
      </c>
      <c r="V409" s="26">
        <v>3.0771978999999994</v>
      </c>
      <c r="W409" s="26">
        <v>3.008222</v>
      </c>
      <c r="X409" s="26">
        <v>1.9952991</v>
      </c>
      <c r="Y409" s="26">
        <v>2.9291034999999996</v>
      </c>
      <c r="Z409" s="26">
        <v>5.3726788999999995</v>
      </c>
      <c r="AA409" s="26">
        <v>5.7521661999999996</v>
      </c>
      <c r="AB409" s="26">
        <v>6.1540204999999997</v>
      </c>
      <c r="AC409" s="26">
        <v>5.9611939999999999</v>
      </c>
      <c r="AD409" s="26">
        <v>2.870339</v>
      </c>
      <c r="AE409" s="26">
        <v>1.9866771000000001</v>
      </c>
      <c r="AF409" s="26">
        <v>2.0732089999999999</v>
      </c>
      <c r="AG409" s="26">
        <v>80</v>
      </c>
      <c r="AH409" s="26">
        <v>1</v>
      </c>
    </row>
    <row r="410" spans="1:34" x14ac:dyDescent="0.2">
      <c r="A410" t="s">
        <v>19</v>
      </c>
      <c r="B410" t="s">
        <v>118</v>
      </c>
      <c r="C410" t="s">
        <v>510</v>
      </c>
      <c r="D410">
        <v>3</v>
      </c>
      <c r="E410" s="21">
        <v>2</v>
      </c>
      <c r="F410" s="21" t="s">
        <v>6</v>
      </c>
      <c r="G410" s="21" t="s">
        <v>114</v>
      </c>
      <c r="H410" s="21" t="s">
        <v>10</v>
      </c>
      <c r="I410" s="26">
        <v>3.3658107333333334</v>
      </c>
      <c r="J410" s="26">
        <v>4.0357804666666661</v>
      </c>
      <c r="K410" s="26">
        <v>5.2307504666666667</v>
      </c>
      <c r="L410" s="26">
        <v>6.2905789999999993</v>
      </c>
      <c r="M410" s="26">
        <v>6.5087366000000006</v>
      </c>
      <c r="N410" s="26">
        <v>6.3917159333333329</v>
      </c>
      <c r="O410" s="26">
        <v>6.5082721999999995</v>
      </c>
      <c r="P410" s="26">
        <v>6.1973356000000006</v>
      </c>
      <c r="Q410" s="26">
        <v>5.420661466666667</v>
      </c>
      <c r="R410" s="26">
        <v>4.8417017333333323</v>
      </c>
      <c r="S410" s="26">
        <v>3.8885575333333326</v>
      </c>
      <c r="T410" s="26">
        <v>3.2635211333333327</v>
      </c>
      <c r="U410" s="26">
        <v>1.6685567333333331</v>
      </c>
      <c r="V410" s="26">
        <v>2.3236724666666673</v>
      </c>
      <c r="W410" s="26">
        <v>2.5537629333333332</v>
      </c>
      <c r="X410" s="26">
        <v>1.6308745333333332</v>
      </c>
      <c r="Y410" s="26">
        <v>4.1372703333333343</v>
      </c>
      <c r="Z410" s="26">
        <v>5.322312066666667</v>
      </c>
      <c r="AA410" s="26">
        <v>5.6181552000000003</v>
      </c>
      <c r="AB410" s="26">
        <v>5.5014994666666661</v>
      </c>
      <c r="AC410" s="26">
        <v>6.8630452000000002</v>
      </c>
      <c r="AD410" s="26">
        <v>4.8345956000000001</v>
      </c>
      <c r="AE410" s="26">
        <v>2.3995279333333337</v>
      </c>
      <c r="AF410" s="26">
        <v>1.6542167333333333</v>
      </c>
      <c r="AG410" s="26">
        <v>44</v>
      </c>
      <c r="AH410" s="26">
        <v>1</v>
      </c>
    </row>
    <row r="411" spans="1:34" x14ac:dyDescent="0.2">
      <c r="A411" t="s">
        <v>19</v>
      </c>
      <c r="B411" t="s">
        <v>118</v>
      </c>
      <c r="C411" t="s">
        <v>511</v>
      </c>
      <c r="D411">
        <v>3</v>
      </c>
      <c r="E411" s="21">
        <v>2</v>
      </c>
      <c r="F411" s="21" t="s">
        <v>6</v>
      </c>
      <c r="G411" s="21" t="s">
        <v>114</v>
      </c>
      <c r="H411" s="21" t="s">
        <v>10</v>
      </c>
      <c r="I411" s="26">
        <v>2.2489292857142855</v>
      </c>
      <c r="J411" s="26">
        <v>2.956676857142857</v>
      </c>
      <c r="K411" s="26">
        <v>3.93106</v>
      </c>
      <c r="L411" s="26">
        <v>5.2025897142857147</v>
      </c>
      <c r="M411" s="26">
        <v>6.0465744285714296</v>
      </c>
      <c r="N411" s="26">
        <v>6.4423012857142856</v>
      </c>
      <c r="O411" s="26">
        <v>6.1216624285714287</v>
      </c>
      <c r="P411" s="26">
        <v>5.6523370000000002</v>
      </c>
      <c r="Q411" s="26">
        <v>5.087942714285715</v>
      </c>
      <c r="R411" s="26">
        <v>4.1277621428571427</v>
      </c>
      <c r="S411" s="26">
        <v>2.790062714285714</v>
      </c>
      <c r="T411" s="26">
        <v>2.2152812857142856</v>
      </c>
      <c r="U411" s="26">
        <v>4.0505622857142862</v>
      </c>
      <c r="V411" s="26">
        <v>4.6927424285714281</v>
      </c>
      <c r="W411" s="26">
        <v>5.1465200000000006</v>
      </c>
      <c r="X411" s="26">
        <v>3.5177002857142852</v>
      </c>
      <c r="Y411" s="26">
        <v>3.611370142857143</v>
      </c>
      <c r="Z411" s="26">
        <v>5.4769698571428567</v>
      </c>
      <c r="AA411" s="26">
        <v>6.6794517142857135</v>
      </c>
      <c r="AB411" s="26">
        <v>6.0615367142857144</v>
      </c>
      <c r="AC411" s="26">
        <v>4.9930230000000009</v>
      </c>
      <c r="AD411" s="26">
        <v>2.6949400000000003</v>
      </c>
      <c r="AE411" s="26">
        <v>2.9892557142857146</v>
      </c>
      <c r="AF411" s="26">
        <v>3.9991757142857147</v>
      </c>
      <c r="AG411" s="26">
        <v>122</v>
      </c>
      <c r="AH411" s="26">
        <v>2</v>
      </c>
    </row>
    <row r="412" spans="1:34" x14ac:dyDescent="0.2">
      <c r="A412" t="s">
        <v>19</v>
      </c>
      <c r="B412" t="s">
        <v>118</v>
      </c>
      <c r="C412" t="s">
        <v>512</v>
      </c>
      <c r="D412">
        <v>3</v>
      </c>
      <c r="E412" s="21">
        <v>2</v>
      </c>
      <c r="F412" s="21" t="s">
        <v>6</v>
      </c>
      <c r="G412" s="21" t="s">
        <v>114</v>
      </c>
      <c r="H412" s="21" t="s">
        <v>10</v>
      </c>
      <c r="I412" s="26">
        <v>3.062942636363637</v>
      </c>
      <c r="J412" s="26">
        <v>3.788003863636364</v>
      </c>
      <c r="K412" s="26">
        <v>4.9504646363636358</v>
      </c>
      <c r="L412" s="26">
        <v>6.3172336363636354</v>
      </c>
      <c r="M412" s="26">
        <v>6.8878301363636361</v>
      </c>
      <c r="N412" s="26">
        <v>6.6163209545454542</v>
      </c>
      <c r="O412" s="26">
        <v>6.3471321818181821</v>
      </c>
      <c r="P412" s="26">
        <v>5.9579945454545458</v>
      </c>
      <c r="Q412" s="26">
        <v>5.3786881363636363</v>
      </c>
      <c r="R412" s="26">
        <v>4.7055417727272717</v>
      </c>
      <c r="S412" s="26">
        <v>3.6209976818181819</v>
      </c>
      <c r="T412" s="26">
        <v>3.0309365000000001</v>
      </c>
      <c r="U412" s="26">
        <v>1.6067871363636359</v>
      </c>
      <c r="V412" s="26">
        <v>2.3723924545454547</v>
      </c>
      <c r="W412" s="26">
        <v>2.4684024545454544</v>
      </c>
      <c r="X412" s="26">
        <v>1.2349307727272725</v>
      </c>
      <c r="Y412" s="26">
        <v>2.7894803181818184</v>
      </c>
      <c r="Z412" s="26">
        <v>6.422754363636364</v>
      </c>
      <c r="AA412" s="26">
        <v>7.2119779090909102</v>
      </c>
      <c r="AB412" s="26">
        <v>7.4156296818181824</v>
      </c>
      <c r="AC412" s="26">
        <v>6.3375903181818183</v>
      </c>
      <c r="AD412" s="26">
        <v>2.5193545909090909</v>
      </c>
      <c r="AE412" s="26">
        <v>1.3449520000000001</v>
      </c>
      <c r="AF412" s="26">
        <v>1.5624048181818182</v>
      </c>
      <c r="AG412" s="26">
        <v>68</v>
      </c>
      <c r="AH412" s="26">
        <v>1</v>
      </c>
    </row>
    <row r="413" spans="1:34" x14ac:dyDescent="0.2">
      <c r="A413" t="s">
        <v>19</v>
      </c>
      <c r="B413" t="s">
        <v>118</v>
      </c>
      <c r="C413" t="s">
        <v>513</v>
      </c>
      <c r="D413">
        <v>3</v>
      </c>
      <c r="E413" s="21">
        <v>2</v>
      </c>
      <c r="F413" s="21" t="s">
        <v>6</v>
      </c>
      <c r="G413" s="21" t="s">
        <v>114</v>
      </c>
      <c r="H413" s="21" t="s">
        <v>10</v>
      </c>
      <c r="I413" s="26">
        <v>2.9031806923076919</v>
      </c>
      <c r="J413" s="26">
        <v>3.6293089230769238</v>
      </c>
      <c r="K413" s="26">
        <v>4.7909483846153833</v>
      </c>
      <c r="L413" s="26">
        <v>5.9774994615384616</v>
      </c>
      <c r="M413" s="26">
        <v>6.3314842307692301</v>
      </c>
      <c r="N413" s="26">
        <v>6.3882221538461534</v>
      </c>
      <c r="O413" s="26">
        <v>6.339128923076923</v>
      </c>
      <c r="P413" s="26">
        <v>5.9134263076923066</v>
      </c>
      <c r="Q413" s="26">
        <v>5.1748077692307692</v>
      </c>
      <c r="R413" s="26">
        <v>4.4066351538461541</v>
      </c>
      <c r="S413" s="26">
        <v>3.3440837692307688</v>
      </c>
      <c r="T413" s="26">
        <v>2.7895362307692313</v>
      </c>
      <c r="U413" s="26">
        <v>1.8969151538461539</v>
      </c>
      <c r="V413" s="26">
        <v>2.9131236923076926</v>
      </c>
      <c r="W413" s="26">
        <v>3.1244875384615387</v>
      </c>
      <c r="X413" s="26">
        <v>2.0343550000000001</v>
      </c>
      <c r="Y413" s="26">
        <v>2.8147231538461535</v>
      </c>
      <c r="Z413" s="26">
        <v>5.8210315384615363</v>
      </c>
      <c r="AA413" s="26">
        <v>6.8558606923076919</v>
      </c>
      <c r="AB413" s="26">
        <v>6.288216076923077</v>
      </c>
      <c r="AC413" s="26">
        <v>6.0574229230769232</v>
      </c>
      <c r="AD413" s="26">
        <v>3.1766747692307695</v>
      </c>
      <c r="AE413" s="26">
        <v>1.508948153846154</v>
      </c>
      <c r="AF413" s="26">
        <v>1.7745880769230771</v>
      </c>
      <c r="AG413" s="26">
        <v>50</v>
      </c>
      <c r="AH413" s="26">
        <v>1</v>
      </c>
    </row>
    <row r="414" spans="1:34" x14ac:dyDescent="0.2">
      <c r="A414" t="s">
        <v>19</v>
      </c>
      <c r="B414" t="s">
        <v>118</v>
      </c>
      <c r="C414" t="s">
        <v>237</v>
      </c>
      <c r="D414">
        <v>3</v>
      </c>
      <c r="E414" s="21">
        <v>2</v>
      </c>
      <c r="F414" s="21" t="s">
        <v>6</v>
      </c>
      <c r="G414" s="21" t="s">
        <v>114</v>
      </c>
      <c r="H414" s="21" t="s">
        <v>10</v>
      </c>
      <c r="I414" s="26">
        <v>2.7451726249999995</v>
      </c>
      <c r="J414" s="26">
        <v>3.5209047500000001</v>
      </c>
      <c r="K414" s="26">
        <v>4.7065081249999992</v>
      </c>
      <c r="L414" s="26">
        <v>5.9771515000000006</v>
      </c>
      <c r="M414" s="26">
        <v>6.544152875</v>
      </c>
      <c r="N414" s="26">
        <v>6.4874287499999994</v>
      </c>
      <c r="O414" s="26">
        <v>6.2569239999999997</v>
      </c>
      <c r="P414" s="26">
        <v>5.8312357500000003</v>
      </c>
      <c r="Q414" s="26">
        <v>5.1130998749999996</v>
      </c>
      <c r="R414" s="26">
        <v>4.3532623749999999</v>
      </c>
      <c r="S414" s="26">
        <v>3.1958917499999999</v>
      </c>
      <c r="T414" s="26">
        <v>2.6488981249999997</v>
      </c>
      <c r="U414" s="26">
        <v>2.5607851249999998</v>
      </c>
      <c r="V414" s="26">
        <v>3.0511525000000002</v>
      </c>
      <c r="W414" s="26">
        <v>3.2987152499999999</v>
      </c>
      <c r="X414" s="26">
        <v>2.0316563749999998</v>
      </c>
      <c r="Y414" s="26">
        <v>3.3045417500000003</v>
      </c>
      <c r="Z414" s="26">
        <v>6.6637680000000001</v>
      </c>
      <c r="AA414" s="26">
        <v>7.6267088750000003</v>
      </c>
      <c r="AB414" s="26">
        <v>7.3298956249999998</v>
      </c>
      <c r="AC414" s="26">
        <v>5.5376167499999998</v>
      </c>
      <c r="AD414" s="26">
        <v>2.0949724999999999</v>
      </c>
      <c r="AE414" s="26">
        <v>1.564604375</v>
      </c>
      <c r="AF414" s="26">
        <v>2.0739066249999998</v>
      </c>
      <c r="AG414" s="26">
        <v>108</v>
      </c>
      <c r="AH414" s="26">
        <v>1</v>
      </c>
    </row>
    <row r="415" spans="1:34" x14ac:dyDescent="0.2">
      <c r="A415" t="s">
        <v>19</v>
      </c>
      <c r="B415" t="s">
        <v>118</v>
      </c>
      <c r="C415" t="s">
        <v>514</v>
      </c>
      <c r="D415">
        <v>3</v>
      </c>
      <c r="E415" s="21">
        <v>2</v>
      </c>
      <c r="F415" s="21" t="s">
        <v>6</v>
      </c>
      <c r="G415" s="21" t="s">
        <v>114</v>
      </c>
      <c r="H415" s="21" t="s">
        <v>10</v>
      </c>
      <c r="I415" s="26">
        <v>2.3294378333333334</v>
      </c>
      <c r="J415" s="26">
        <v>3.1076636666666668</v>
      </c>
      <c r="K415" s="26">
        <v>4.345377</v>
      </c>
      <c r="L415" s="26">
        <v>5.6824884999999989</v>
      </c>
      <c r="M415" s="26">
        <v>6.3649158333333338</v>
      </c>
      <c r="N415" s="26">
        <v>6.5099956666666685</v>
      </c>
      <c r="O415" s="26">
        <v>6.2599961666666672</v>
      </c>
      <c r="P415" s="26">
        <v>5.7110425000000005</v>
      </c>
      <c r="Q415" s="26">
        <v>4.9554478333333334</v>
      </c>
      <c r="R415" s="26">
        <v>3.9567523333333336</v>
      </c>
      <c r="S415" s="26">
        <v>2.8485121666666671</v>
      </c>
      <c r="T415" s="26">
        <v>2.2676469999999997</v>
      </c>
      <c r="U415" s="26">
        <v>3.6829230000000002</v>
      </c>
      <c r="V415" s="26">
        <v>3.8781058333333327</v>
      </c>
      <c r="W415" s="26">
        <v>4.1367609999999999</v>
      </c>
      <c r="X415" s="26">
        <v>2.5509558333333335</v>
      </c>
      <c r="Y415" s="26">
        <v>3.2562798333333327</v>
      </c>
      <c r="Z415" s="26">
        <v>5.8674033333333329</v>
      </c>
      <c r="AA415" s="26">
        <v>6.5190623333333333</v>
      </c>
      <c r="AB415" s="26">
        <v>6.4668170000000016</v>
      </c>
      <c r="AC415" s="26">
        <v>4.294756333333333</v>
      </c>
      <c r="AD415" s="26">
        <v>1.8168308333333332</v>
      </c>
      <c r="AE415" s="26">
        <v>2.2394771666666666</v>
      </c>
      <c r="AF415" s="26">
        <v>3.1138556666666664</v>
      </c>
      <c r="AG415" s="26">
        <v>137</v>
      </c>
      <c r="AH415" s="26">
        <v>2</v>
      </c>
    </row>
    <row r="416" spans="1:34" x14ac:dyDescent="0.2">
      <c r="A416" t="s">
        <v>19</v>
      </c>
      <c r="B416" t="s">
        <v>118</v>
      </c>
      <c r="C416" t="s">
        <v>515</v>
      </c>
      <c r="D416">
        <v>3</v>
      </c>
      <c r="E416" s="21">
        <v>2</v>
      </c>
      <c r="F416" s="21" t="s">
        <v>6</v>
      </c>
      <c r="G416" s="21" t="s">
        <v>114</v>
      </c>
      <c r="H416" s="21" t="s">
        <v>10</v>
      </c>
      <c r="I416" s="26">
        <v>2.3447285</v>
      </c>
      <c r="J416" s="26">
        <v>3.1221922499999999</v>
      </c>
      <c r="K416" s="26">
        <v>4.2918602500000009</v>
      </c>
      <c r="L416" s="26">
        <v>5.6472219999999993</v>
      </c>
      <c r="M416" s="26">
        <v>6.4295627499999997</v>
      </c>
      <c r="N416" s="26">
        <v>6.5649084999999996</v>
      </c>
      <c r="O416" s="26">
        <v>6.1767987499999997</v>
      </c>
      <c r="P416" s="26">
        <v>5.71889425</v>
      </c>
      <c r="Q416" s="26">
        <v>5.0263817499999996</v>
      </c>
      <c r="R416" s="26">
        <v>4.0727667500000004</v>
      </c>
      <c r="S416" s="26">
        <v>2.8712145000000002</v>
      </c>
      <c r="T416" s="26">
        <v>2.2899245000000001</v>
      </c>
      <c r="U416" s="26">
        <v>3.6337685000000004</v>
      </c>
      <c r="V416" s="26">
        <v>4.0003442500000004</v>
      </c>
      <c r="W416" s="26">
        <v>4.3376742500000001</v>
      </c>
      <c r="X416" s="26">
        <v>2.4546162499999999</v>
      </c>
      <c r="Y416" s="26">
        <v>3.0942422499999997</v>
      </c>
      <c r="Z416" s="26">
        <v>5.7253094999999998</v>
      </c>
      <c r="AA416" s="26">
        <v>6.9305729999999999</v>
      </c>
      <c r="AB416" s="26">
        <v>6.6974575000000005</v>
      </c>
      <c r="AC416" s="26">
        <v>4.7741927500000001</v>
      </c>
      <c r="AD416" s="26">
        <v>1.8516735</v>
      </c>
      <c r="AE416" s="26">
        <v>2.4396640000000001</v>
      </c>
      <c r="AF416" s="26">
        <v>3.4183807500000003</v>
      </c>
      <c r="AG416" s="26">
        <v>139</v>
      </c>
      <c r="AH416" s="26">
        <v>2</v>
      </c>
    </row>
    <row r="417" spans="1:34" x14ac:dyDescent="0.2">
      <c r="A417" t="s">
        <v>19</v>
      </c>
      <c r="B417" t="s">
        <v>118</v>
      </c>
      <c r="C417" t="s">
        <v>342</v>
      </c>
      <c r="D417">
        <v>2</v>
      </c>
      <c r="E417" s="21">
        <v>2</v>
      </c>
      <c r="F417" s="21" t="s">
        <v>6</v>
      </c>
      <c r="G417" s="21" t="s">
        <v>114</v>
      </c>
      <c r="H417" s="21" t="s">
        <v>10</v>
      </c>
      <c r="I417" s="26">
        <v>2.374466</v>
      </c>
      <c r="J417" s="26">
        <v>3.138166</v>
      </c>
      <c r="K417" s="26">
        <v>4.3680965</v>
      </c>
      <c r="L417" s="26">
        <v>5.7018015000000002</v>
      </c>
      <c r="M417" s="26">
        <v>6.3292435000000005</v>
      </c>
      <c r="N417" s="26">
        <v>6.4650604999999999</v>
      </c>
      <c r="O417" s="26">
        <v>6.2913899999999998</v>
      </c>
      <c r="P417" s="26">
        <v>5.7258774999999993</v>
      </c>
      <c r="Q417" s="26">
        <v>4.8743990000000004</v>
      </c>
      <c r="R417" s="26">
        <v>3.8725395000000002</v>
      </c>
      <c r="S417" s="26">
        <v>2.8156615</v>
      </c>
      <c r="T417" s="26">
        <v>2.3015154999999998</v>
      </c>
      <c r="U417" s="26">
        <v>3.1771225000000003</v>
      </c>
      <c r="V417" s="26">
        <v>3.7350715000000001</v>
      </c>
      <c r="W417" s="26">
        <v>3.6264665000000003</v>
      </c>
      <c r="X417" s="26">
        <v>2.3857175000000002</v>
      </c>
      <c r="Y417" s="26">
        <v>3.3081274999999999</v>
      </c>
      <c r="Z417" s="26">
        <v>6.2589670000000002</v>
      </c>
      <c r="AA417" s="26">
        <v>6.4918360000000002</v>
      </c>
      <c r="AB417" s="26">
        <v>6.9407285000000005</v>
      </c>
      <c r="AC417" s="26">
        <v>4.8759864999999998</v>
      </c>
      <c r="AD417" s="26">
        <v>2.1126054999999999</v>
      </c>
      <c r="AE417" s="26">
        <v>1.9595015</v>
      </c>
      <c r="AF417" s="26">
        <v>2.5239045</v>
      </c>
      <c r="AG417" s="26">
        <v>122</v>
      </c>
      <c r="AH417" s="26">
        <v>2</v>
      </c>
    </row>
    <row r="418" spans="1:34" x14ac:dyDescent="0.2">
      <c r="A418" t="s">
        <v>19</v>
      </c>
      <c r="B418" t="s">
        <v>118</v>
      </c>
      <c r="C418" t="s">
        <v>516</v>
      </c>
      <c r="D418">
        <v>3</v>
      </c>
      <c r="E418" s="21">
        <v>2</v>
      </c>
      <c r="F418" s="21" t="s">
        <v>6</v>
      </c>
      <c r="G418" s="21" t="s">
        <v>114</v>
      </c>
      <c r="H418" s="21" t="s">
        <v>10</v>
      </c>
      <c r="I418" s="26">
        <v>2.7702848076923079</v>
      </c>
      <c r="J418" s="26">
        <v>3.5160724615384615</v>
      </c>
      <c r="K418" s="26">
        <v>4.6581680769230767</v>
      </c>
      <c r="L418" s="26">
        <v>5.8225942307692309</v>
      </c>
      <c r="M418" s="26">
        <v>6.2157131538461527</v>
      </c>
      <c r="N418" s="26">
        <v>6.3089002307692335</v>
      </c>
      <c r="O418" s="26">
        <v>6.3237657692307687</v>
      </c>
      <c r="P418" s="26">
        <v>5.8149743076923057</v>
      </c>
      <c r="Q418" s="26">
        <v>5.0988724615384609</v>
      </c>
      <c r="R418" s="26">
        <v>4.3107654615384616</v>
      </c>
      <c r="S418" s="26">
        <v>3.2174401153846151</v>
      </c>
      <c r="T418" s="26">
        <v>2.6666454230769228</v>
      </c>
      <c r="U418" s="26">
        <v>2.1072134230769231</v>
      </c>
      <c r="V418" s="26">
        <v>2.7892770384615373</v>
      </c>
      <c r="W418" s="26">
        <v>3.0642295769230765</v>
      </c>
      <c r="X418" s="26">
        <v>2.1066865769230771</v>
      </c>
      <c r="Y418" s="26">
        <v>2.802787461538462</v>
      </c>
      <c r="Z418" s="26">
        <v>5.4721393846153843</v>
      </c>
      <c r="AA418" s="26">
        <v>5.8128785000000009</v>
      </c>
      <c r="AB418" s="26">
        <v>6.0559975769230769</v>
      </c>
      <c r="AC418" s="26">
        <v>6.0777836538461534</v>
      </c>
      <c r="AD418" s="26">
        <v>3.7101071923076918</v>
      </c>
      <c r="AE418" s="26">
        <v>1.8605392307692308</v>
      </c>
      <c r="AF418" s="26">
        <v>1.8413513076923076</v>
      </c>
      <c r="AG418" s="26">
        <v>100</v>
      </c>
      <c r="AH418" s="26">
        <v>1</v>
      </c>
    </row>
    <row r="419" spans="1:34" x14ac:dyDescent="0.2">
      <c r="A419" t="s">
        <v>19</v>
      </c>
      <c r="B419" t="s">
        <v>118</v>
      </c>
      <c r="C419" t="s">
        <v>517</v>
      </c>
      <c r="D419">
        <v>3</v>
      </c>
      <c r="E419" s="21">
        <v>2</v>
      </c>
      <c r="F419" s="21" t="s">
        <v>6</v>
      </c>
      <c r="G419" s="21" t="s">
        <v>114</v>
      </c>
      <c r="H419" s="21" t="s">
        <v>10</v>
      </c>
      <c r="I419" s="26">
        <v>2.2161170000000001</v>
      </c>
      <c r="J419" s="26">
        <v>2.9613105000000002</v>
      </c>
      <c r="K419" s="26">
        <v>4.0877007499999998</v>
      </c>
      <c r="L419" s="26">
        <v>5.4792114999999999</v>
      </c>
      <c r="M419" s="26">
        <v>6.3435027499999999</v>
      </c>
      <c r="N419" s="26">
        <v>6.5747204999999997</v>
      </c>
      <c r="O419" s="26">
        <v>6.1225170000000002</v>
      </c>
      <c r="P419" s="26">
        <v>5.6579067500000004</v>
      </c>
      <c r="Q419" s="26">
        <v>5.0745117499999992</v>
      </c>
      <c r="R419" s="26">
        <v>4.0501010000000006</v>
      </c>
      <c r="S419" s="26">
        <v>2.7507530000000004</v>
      </c>
      <c r="T419" s="26">
        <v>2.16744475</v>
      </c>
      <c r="U419" s="26">
        <v>3.8199229999999997</v>
      </c>
      <c r="V419" s="26">
        <v>4.3859582499999998</v>
      </c>
      <c r="W419" s="26">
        <v>4.9278794999999995</v>
      </c>
      <c r="X419" s="26">
        <v>2.7954884999999998</v>
      </c>
      <c r="Y419" s="26">
        <v>3.4907554999999997</v>
      </c>
      <c r="Z419" s="26">
        <v>5.7494622500000006</v>
      </c>
      <c r="AA419" s="26">
        <v>7.5186117499999998</v>
      </c>
      <c r="AB419" s="26">
        <v>6.8158167499999998</v>
      </c>
      <c r="AC419" s="26">
        <v>5.199344</v>
      </c>
      <c r="AD419" s="26">
        <v>2.1846652500000001</v>
      </c>
      <c r="AE419" s="26">
        <v>2.8796815000000002</v>
      </c>
      <c r="AF419" s="26">
        <v>3.9200130000000004</v>
      </c>
      <c r="AG419" s="26">
        <v>152</v>
      </c>
      <c r="AH419" s="26">
        <v>2</v>
      </c>
    </row>
    <row r="420" spans="1:34" x14ac:dyDescent="0.2">
      <c r="A420" t="s">
        <v>19</v>
      </c>
      <c r="B420" t="s">
        <v>118</v>
      </c>
      <c r="C420" t="s">
        <v>518</v>
      </c>
      <c r="D420">
        <v>3</v>
      </c>
      <c r="E420" s="21">
        <v>2</v>
      </c>
      <c r="F420" s="21" t="s">
        <v>6</v>
      </c>
      <c r="G420" s="21" t="s">
        <v>114</v>
      </c>
      <c r="H420" s="21" t="s">
        <v>10</v>
      </c>
      <c r="I420" s="26">
        <v>2.2614356</v>
      </c>
      <c r="J420" s="26">
        <v>2.9791365999999995</v>
      </c>
      <c r="K420" s="26">
        <v>4.0492619999999997</v>
      </c>
      <c r="L420" s="26">
        <v>5.3434451999999997</v>
      </c>
      <c r="M420" s="26">
        <v>6.1848839999999994</v>
      </c>
      <c r="N420" s="26">
        <v>6.5332564000000009</v>
      </c>
      <c r="O420" s="26">
        <v>6.1445732</v>
      </c>
      <c r="P420" s="26">
        <v>5.679748</v>
      </c>
      <c r="Q420" s="26">
        <v>5.0793660000000003</v>
      </c>
      <c r="R420" s="26">
        <v>4.0829143999999999</v>
      </c>
      <c r="S420" s="26">
        <v>2.7932815999999998</v>
      </c>
      <c r="T420" s="26">
        <v>2.1973612000000005</v>
      </c>
      <c r="U420" s="26">
        <v>3.9241256</v>
      </c>
      <c r="V420" s="26">
        <v>4.5674796000000004</v>
      </c>
      <c r="W420" s="26">
        <v>4.985899400000001</v>
      </c>
      <c r="X420" s="26">
        <v>3.5348492</v>
      </c>
      <c r="Y420" s="26">
        <v>3.1230692000000002</v>
      </c>
      <c r="Z420" s="26">
        <v>5.1821117999999995</v>
      </c>
      <c r="AA420" s="26">
        <v>6.7228931999999997</v>
      </c>
      <c r="AB420" s="26">
        <v>6.4149592000000002</v>
      </c>
      <c r="AC420" s="26">
        <v>5.1388847999999996</v>
      </c>
      <c r="AD420" s="26">
        <v>2.6187887999999999</v>
      </c>
      <c r="AE420" s="26">
        <v>2.9732837999999999</v>
      </c>
      <c r="AF420" s="26">
        <v>3.9044505999999997</v>
      </c>
      <c r="AG420" s="26">
        <v>136</v>
      </c>
      <c r="AH420" s="26">
        <v>2</v>
      </c>
    </row>
    <row r="421" spans="1:34" x14ac:dyDescent="0.2">
      <c r="A421" t="s">
        <v>19</v>
      </c>
      <c r="B421" t="s">
        <v>118</v>
      </c>
      <c r="C421" t="s">
        <v>242</v>
      </c>
      <c r="D421">
        <v>3</v>
      </c>
      <c r="E421" s="21">
        <v>2</v>
      </c>
      <c r="F421" s="21" t="s">
        <v>6</v>
      </c>
      <c r="G421" s="21" t="s">
        <v>114</v>
      </c>
      <c r="H421" s="21" t="s">
        <v>10</v>
      </c>
      <c r="I421" s="26">
        <v>2.2395182500000002</v>
      </c>
      <c r="J421" s="26">
        <v>2.9602920000000004</v>
      </c>
      <c r="K421" s="26">
        <v>4.0397742499999998</v>
      </c>
      <c r="L421" s="26">
        <v>5.3726585000000009</v>
      </c>
      <c r="M421" s="26">
        <v>6.2105067499999995</v>
      </c>
      <c r="N421" s="26">
        <v>6.5782674999999999</v>
      </c>
      <c r="O421" s="26">
        <v>6.1768207499999992</v>
      </c>
      <c r="P421" s="26">
        <v>5.6910892500000001</v>
      </c>
      <c r="Q421" s="26">
        <v>5.1078844999999999</v>
      </c>
      <c r="R421" s="26">
        <v>4.0715664999999994</v>
      </c>
      <c r="S421" s="26">
        <v>2.7541729999999998</v>
      </c>
      <c r="T421" s="26">
        <v>2.1581959999999998</v>
      </c>
      <c r="U421" s="26">
        <v>3.99734575</v>
      </c>
      <c r="V421" s="26">
        <v>4.4635847500000008</v>
      </c>
      <c r="W421" s="26">
        <v>4.9609490000000003</v>
      </c>
      <c r="X421" s="26">
        <v>3.5677444999999999</v>
      </c>
      <c r="Y421" s="26">
        <v>3.1577290000000002</v>
      </c>
      <c r="Z421" s="26">
        <v>5.0052637500000001</v>
      </c>
      <c r="AA421" s="26">
        <v>6.6947402499999997</v>
      </c>
      <c r="AB421" s="26">
        <v>5.9419635</v>
      </c>
      <c r="AC421" s="26">
        <v>4.8380357500000004</v>
      </c>
      <c r="AD421" s="26">
        <v>2.5062302500000002</v>
      </c>
      <c r="AE421" s="26">
        <v>2.7477564999999999</v>
      </c>
      <c r="AF421" s="26">
        <v>3.7918067500000001</v>
      </c>
      <c r="AG421" s="26">
        <v>98</v>
      </c>
      <c r="AH421" s="26">
        <v>1</v>
      </c>
    </row>
    <row r="422" spans="1:34" x14ac:dyDescent="0.2">
      <c r="A422" t="s">
        <v>20</v>
      </c>
      <c r="B422" t="s">
        <v>107</v>
      </c>
      <c r="C422" t="s">
        <v>519</v>
      </c>
      <c r="D422">
        <v>3</v>
      </c>
      <c r="E422" s="21">
        <v>2</v>
      </c>
      <c r="F422" s="21" t="s">
        <v>6</v>
      </c>
      <c r="G422" s="21" t="s">
        <v>114</v>
      </c>
      <c r="H422" s="21" t="s">
        <v>10</v>
      </c>
      <c r="I422" s="26">
        <v>2.1722204999999999</v>
      </c>
      <c r="J422" s="26">
        <v>2.9496054999999997</v>
      </c>
      <c r="K422" s="26">
        <v>4.1512440000000002</v>
      </c>
      <c r="L422" s="26">
        <v>5.5127385000000002</v>
      </c>
      <c r="M422" s="26">
        <v>6.1751705000000001</v>
      </c>
      <c r="N422" s="26">
        <v>6.5655505000000005</v>
      </c>
      <c r="O422" s="26">
        <v>6.4123715000000008</v>
      </c>
      <c r="P422" s="26">
        <v>5.726337</v>
      </c>
      <c r="Q422" s="26">
        <v>4.7800605000000003</v>
      </c>
      <c r="R422" s="26">
        <v>3.7422715000000002</v>
      </c>
      <c r="S422" s="26">
        <v>2.6695510000000002</v>
      </c>
      <c r="T422" s="26">
        <v>2.1255189999999997</v>
      </c>
      <c r="U422" s="26">
        <v>3.6720854999999997</v>
      </c>
      <c r="V422" s="26">
        <v>3.5091200000000002</v>
      </c>
      <c r="W422" s="26">
        <v>3.944591</v>
      </c>
      <c r="X422" s="26">
        <v>2.7400735000000003</v>
      </c>
      <c r="Y422" s="26">
        <v>3.2289355</v>
      </c>
      <c r="Z422" s="26">
        <v>4.3173969999999997</v>
      </c>
      <c r="AA422" s="26">
        <v>5.3945679999999996</v>
      </c>
      <c r="AB422" s="26">
        <v>5.0048385</v>
      </c>
      <c r="AC422" s="26">
        <v>3.1591680000000002</v>
      </c>
      <c r="AD422" s="26">
        <v>1.8129909999999998</v>
      </c>
      <c r="AE422" s="26">
        <v>2.0538214999999997</v>
      </c>
      <c r="AF422" s="26">
        <v>3.3113475000000001</v>
      </c>
      <c r="AG422" s="26">
        <v>168</v>
      </c>
      <c r="AH422" s="26">
        <v>3</v>
      </c>
    </row>
    <row r="423" spans="1:34" x14ac:dyDescent="0.2">
      <c r="A423" t="s">
        <v>20</v>
      </c>
      <c r="B423" t="s">
        <v>107</v>
      </c>
      <c r="C423" t="s">
        <v>520</v>
      </c>
      <c r="D423">
        <v>3</v>
      </c>
      <c r="E423" s="21">
        <v>2</v>
      </c>
      <c r="F423" s="21" t="s">
        <v>6</v>
      </c>
      <c r="G423" s="21" t="s">
        <v>114</v>
      </c>
      <c r="H423" s="21" t="s">
        <v>10</v>
      </c>
      <c r="I423" s="26">
        <v>2.1608443333333334</v>
      </c>
      <c r="J423" s="26">
        <v>2.941176</v>
      </c>
      <c r="K423" s="26">
        <v>4.1547699999999992</v>
      </c>
      <c r="L423" s="26">
        <v>5.5153566666666665</v>
      </c>
      <c r="M423" s="26">
        <v>6.2775966666666667</v>
      </c>
      <c r="N423" s="26">
        <v>6.6050459999999989</v>
      </c>
      <c r="O423" s="26">
        <v>6.3766880000000006</v>
      </c>
      <c r="P423" s="26">
        <v>5.7694909999999995</v>
      </c>
      <c r="Q423" s="26">
        <v>4.8532406666666663</v>
      </c>
      <c r="R423" s="26">
        <v>3.79373</v>
      </c>
      <c r="S423" s="26">
        <v>2.6763013333333334</v>
      </c>
      <c r="T423" s="26">
        <v>2.1180003333333333</v>
      </c>
      <c r="U423" s="26">
        <v>4.0235710000000005</v>
      </c>
      <c r="V423" s="26">
        <v>3.8252613333333336</v>
      </c>
      <c r="W423" s="26">
        <v>4.2274563333333335</v>
      </c>
      <c r="X423" s="26">
        <v>2.8869149999999997</v>
      </c>
      <c r="Y423" s="26">
        <v>3.2327936666666663</v>
      </c>
      <c r="Z423" s="26">
        <v>4.4574516666666666</v>
      </c>
      <c r="AA423" s="26">
        <v>5.394490666666667</v>
      </c>
      <c r="AB423" s="26">
        <v>4.976021666666667</v>
      </c>
      <c r="AC423" s="26">
        <v>2.8402016666666667</v>
      </c>
      <c r="AD423" s="26">
        <v>1.6987033333333335</v>
      </c>
      <c r="AE423" s="26">
        <v>2.2367353333333333</v>
      </c>
      <c r="AF423" s="26">
        <v>3.4586990000000006</v>
      </c>
      <c r="AG423" s="26">
        <v>129</v>
      </c>
      <c r="AH423" s="26">
        <v>2</v>
      </c>
    </row>
    <row r="424" spans="1:34" x14ac:dyDescent="0.2">
      <c r="A424" t="s">
        <v>20</v>
      </c>
      <c r="B424" t="s">
        <v>107</v>
      </c>
      <c r="C424" t="s">
        <v>521</v>
      </c>
      <c r="D424">
        <v>3</v>
      </c>
      <c r="E424" s="21">
        <v>2</v>
      </c>
      <c r="F424" s="21" t="s">
        <v>6</v>
      </c>
      <c r="G424" s="21" t="s">
        <v>114</v>
      </c>
      <c r="H424" s="21" t="s">
        <v>10</v>
      </c>
      <c r="I424" s="26">
        <v>2.1693419999999999</v>
      </c>
      <c r="J424" s="26">
        <v>2.9449619999999999</v>
      </c>
      <c r="K424" s="26">
        <v>4.1279269999999997</v>
      </c>
      <c r="L424" s="26">
        <v>5.5108199999999998</v>
      </c>
      <c r="M424" s="26">
        <v>6.2024049999999997</v>
      </c>
      <c r="N424" s="26">
        <v>6.5750460000000004</v>
      </c>
      <c r="O424" s="26">
        <v>6.3724189999999998</v>
      </c>
      <c r="P424" s="26">
        <v>5.7436049999999996</v>
      </c>
      <c r="Q424" s="26">
        <v>4.8037479999999997</v>
      </c>
      <c r="R424" s="26">
        <v>3.7365529999999998</v>
      </c>
      <c r="S424" s="26">
        <v>2.6753260000000001</v>
      </c>
      <c r="T424" s="26">
        <v>2.1072310000000001</v>
      </c>
      <c r="U424" s="26">
        <v>3.8177620000000001</v>
      </c>
      <c r="V424" s="26">
        <v>3.572171</v>
      </c>
      <c r="W424" s="26">
        <v>4.0690970000000002</v>
      </c>
      <c r="X424" s="26">
        <v>2.7441439999999999</v>
      </c>
      <c r="Y424" s="26">
        <v>3.2519999999999998</v>
      </c>
      <c r="Z424" s="26">
        <v>4.4698310000000001</v>
      </c>
      <c r="AA424" s="26">
        <v>5.427054</v>
      </c>
      <c r="AB424" s="26">
        <v>5.08474</v>
      </c>
      <c r="AC424" s="26">
        <v>2.981274</v>
      </c>
      <c r="AD424" s="26">
        <v>1.768394</v>
      </c>
      <c r="AE424" s="26">
        <v>2.1263320000000001</v>
      </c>
      <c r="AF424" s="26">
        <v>3.404827</v>
      </c>
      <c r="AG424" s="26">
        <v>131</v>
      </c>
      <c r="AH424" s="26">
        <v>2</v>
      </c>
    </row>
    <row r="425" spans="1:34" x14ac:dyDescent="0.2">
      <c r="A425" t="s">
        <v>20</v>
      </c>
      <c r="B425" t="s">
        <v>107</v>
      </c>
      <c r="C425" t="s">
        <v>471</v>
      </c>
      <c r="D425">
        <v>3</v>
      </c>
      <c r="E425" s="21">
        <v>2</v>
      </c>
      <c r="F425" s="21" t="s">
        <v>6</v>
      </c>
      <c r="G425" s="21" t="s">
        <v>114</v>
      </c>
      <c r="H425" s="21" t="s">
        <v>10</v>
      </c>
      <c r="I425" s="26">
        <v>2.0858660000000002</v>
      </c>
      <c r="J425" s="26">
        <v>2.8490859999999998</v>
      </c>
      <c r="K425" s="26">
        <v>4.0394069999999997</v>
      </c>
      <c r="L425" s="26">
        <v>5.4172630000000002</v>
      </c>
      <c r="M425" s="26">
        <v>6.2400250000000002</v>
      </c>
      <c r="N425" s="26">
        <v>6.6208910000000003</v>
      </c>
      <c r="O425" s="26">
        <v>6.2754919999999998</v>
      </c>
      <c r="P425" s="26">
        <v>5.7701320000000003</v>
      </c>
      <c r="Q425" s="26">
        <v>4.9687359999999998</v>
      </c>
      <c r="R425" s="26">
        <v>3.868312</v>
      </c>
      <c r="S425" s="26">
        <v>2.65036</v>
      </c>
      <c r="T425" s="26">
        <v>2.0618150000000002</v>
      </c>
      <c r="U425" s="26">
        <v>4.648174</v>
      </c>
      <c r="V425" s="26">
        <v>4.6216549999999996</v>
      </c>
      <c r="W425" s="26">
        <v>5.0827369999999998</v>
      </c>
      <c r="X425" s="26">
        <v>3.427257</v>
      </c>
      <c r="Y425" s="26">
        <v>3.6593819999999999</v>
      </c>
      <c r="Z425" s="26">
        <v>4.5734579999999996</v>
      </c>
      <c r="AA425" s="26">
        <v>5.5601940000000001</v>
      </c>
      <c r="AB425" s="26">
        <v>3.9714719999999999</v>
      </c>
      <c r="AC425" s="26">
        <v>3.1410670000000001</v>
      </c>
      <c r="AD425" s="26">
        <v>1.565539</v>
      </c>
      <c r="AE425" s="26">
        <v>2.6216300000000001</v>
      </c>
      <c r="AF425" s="26">
        <v>3.7895319999999999</v>
      </c>
      <c r="AG425" s="26">
        <v>133</v>
      </c>
      <c r="AH425" s="26">
        <v>2</v>
      </c>
    </row>
    <row r="426" spans="1:34" x14ac:dyDescent="0.2">
      <c r="A426" t="s">
        <v>20</v>
      </c>
      <c r="B426" t="s">
        <v>107</v>
      </c>
      <c r="C426" t="s">
        <v>179</v>
      </c>
      <c r="D426">
        <v>3</v>
      </c>
      <c r="E426" s="21">
        <v>3</v>
      </c>
      <c r="F426" s="21" t="s">
        <v>6</v>
      </c>
      <c r="G426" s="21" t="s">
        <v>10</v>
      </c>
      <c r="H426" s="21" t="s">
        <v>10</v>
      </c>
      <c r="I426" s="26">
        <v>1.9827170000000001</v>
      </c>
      <c r="J426" s="26">
        <v>2.730839</v>
      </c>
      <c r="K426" s="26">
        <v>3.8605900000000002</v>
      </c>
      <c r="L426" s="26">
        <v>5.2268970000000001</v>
      </c>
      <c r="M426" s="26">
        <v>5.9307749999999997</v>
      </c>
      <c r="N426" s="26">
        <v>6.5360110000000002</v>
      </c>
      <c r="O426" s="26">
        <v>6.3854639999999998</v>
      </c>
      <c r="P426" s="26">
        <v>5.7684980000000001</v>
      </c>
      <c r="Q426" s="26">
        <v>4.6808040000000002</v>
      </c>
      <c r="R426" s="26">
        <v>3.5911369999999998</v>
      </c>
      <c r="S426" s="26">
        <v>2.5382129999999998</v>
      </c>
      <c r="T426" s="26">
        <v>1.951057</v>
      </c>
      <c r="U426" s="26">
        <v>4.2221799999999998</v>
      </c>
      <c r="V426" s="26">
        <v>4.2869229999999998</v>
      </c>
      <c r="W426" s="26">
        <v>4.5493959999999998</v>
      </c>
      <c r="X426" s="26">
        <v>3.0720499999999999</v>
      </c>
      <c r="Y426" s="26">
        <v>3.3825069999999999</v>
      </c>
      <c r="Z426" s="26">
        <v>3.3302260000000001</v>
      </c>
      <c r="AA426" s="26">
        <v>4.0061150000000003</v>
      </c>
      <c r="AB426" s="26">
        <v>3.891327</v>
      </c>
      <c r="AC426" s="26">
        <v>2.6845029999999999</v>
      </c>
      <c r="AD426" s="26">
        <v>1.9893080000000001</v>
      </c>
      <c r="AE426" s="26">
        <v>2.4989520000000001</v>
      </c>
      <c r="AF426" s="26">
        <v>3.608015</v>
      </c>
      <c r="AG426" s="26">
        <v>162</v>
      </c>
      <c r="AH426" s="26">
        <v>3</v>
      </c>
    </row>
    <row r="427" spans="1:34" x14ac:dyDescent="0.2">
      <c r="A427" t="s">
        <v>20</v>
      </c>
      <c r="B427" t="s">
        <v>107</v>
      </c>
      <c r="C427" t="s">
        <v>522</v>
      </c>
      <c r="D427">
        <v>2</v>
      </c>
      <c r="E427" s="21">
        <v>4</v>
      </c>
      <c r="F427" s="21" t="s">
        <v>6</v>
      </c>
      <c r="G427" s="21" t="s">
        <v>10</v>
      </c>
      <c r="H427" s="21" t="s">
        <v>10</v>
      </c>
      <c r="I427" s="26">
        <v>1.8119767499999999</v>
      </c>
      <c r="J427" s="26">
        <v>2.5213842500000001</v>
      </c>
      <c r="K427" s="26">
        <v>3.6263047500000001</v>
      </c>
      <c r="L427" s="26">
        <v>4.9386302500000001</v>
      </c>
      <c r="M427" s="26">
        <v>5.4545585000000001</v>
      </c>
      <c r="N427" s="26">
        <v>6.1138374999999998</v>
      </c>
      <c r="O427" s="26">
        <v>5.9732347500000005</v>
      </c>
      <c r="P427" s="26">
        <v>5.3372487499999997</v>
      </c>
      <c r="Q427" s="26">
        <v>4.2988537500000001</v>
      </c>
      <c r="R427" s="26">
        <v>3.2111084999999999</v>
      </c>
      <c r="S427" s="26">
        <v>2.3372967500000001</v>
      </c>
      <c r="T427" s="26">
        <v>1.78974375</v>
      </c>
      <c r="U427" s="26">
        <v>5.1174627499999996</v>
      </c>
      <c r="V427" s="26">
        <v>4.6318720000000004</v>
      </c>
      <c r="W427" s="26">
        <v>5.7178182500000005</v>
      </c>
      <c r="X427" s="26">
        <v>4.1710307499999999</v>
      </c>
      <c r="Y427" s="26">
        <v>4.1975315000000002</v>
      </c>
      <c r="Z427" s="26">
        <v>3.7488842500000001</v>
      </c>
      <c r="AA427" s="26">
        <v>4.4801915000000001</v>
      </c>
      <c r="AB427" s="26">
        <v>3.6211777500000002</v>
      </c>
      <c r="AC427" s="26">
        <v>3.510551</v>
      </c>
      <c r="AD427" s="26">
        <v>3.1739104999999999</v>
      </c>
      <c r="AE427" s="26">
        <v>3.8614372499999998</v>
      </c>
      <c r="AF427" s="26">
        <v>4.412026</v>
      </c>
      <c r="AG427" s="26">
        <v>172</v>
      </c>
      <c r="AH427" s="26">
        <v>3</v>
      </c>
    </row>
    <row r="428" spans="1:34" x14ac:dyDescent="0.2">
      <c r="A428" t="s">
        <v>20</v>
      </c>
      <c r="B428" t="s">
        <v>107</v>
      </c>
      <c r="C428" t="s">
        <v>523</v>
      </c>
      <c r="D428">
        <v>2</v>
      </c>
      <c r="E428" s="21">
        <v>3</v>
      </c>
      <c r="F428" s="21" t="s">
        <v>6</v>
      </c>
      <c r="G428" s="21" t="s">
        <v>10</v>
      </c>
      <c r="H428" s="21" t="s">
        <v>10</v>
      </c>
      <c r="I428" s="26">
        <v>1.834571</v>
      </c>
      <c r="J428" s="26">
        <v>2.5976330000000001</v>
      </c>
      <c r="K428" s="26">
        <v>3.6839504999999999</v>
      </c>
      <c r="L428" s="26">
        <v>5.0134217499999991</v>
      </c>
      <c r="M428" s="26">
        <v>5.5596410000000001</v>
      </c>
      <c r="N428" s="26">
        <v>6.2420712500000004</v>
      </c>
      <c r="O428" s="26">
        <v>6.0620015000000009</v>
      </c>
      <c r="P428" s="26">
        <v>5.4509004999999995</v>
      </c>
      <c r="Q428" s="26">
        <v>4.3791997499999997</v>
      </c>
      <c r="R428" s="26">
        <v>3.3151114999999995</v>
      </c>
      <c r="S428" s="26">
        <v>2.4098549999999999</v>
      </c>
      <c r="T428" s="26">
        <v>1.82852025</v>
      </c>
      <c r="U428" s="26">
        <v>4.8112845000000002</v>
      </c>
      <c r="V428" s="26">
        <v>4.3404907499999998</v>
      </c>
      <c r="W428" s="26">
        <v>5.4013710000000001</v>
      </c>
      <c r="X428" s="26">
        <v>3.8496257499999995</v>
      </c>
      <c r="Y428" s="26">
        <v>3.8590662499999997</v>
      </c>
      <c r="Z428" s="26">
        <v>3.4582582500000001</v>
      </c>
      <c r="AA428" s="26">
        <v>4.2676487500000002</v>
      </c>
      <c r="AB428" s="26">
        <v>3.15639775</v>
      </c>
      <c r="AC428" s="26">
        <v>3.2115184999999999</v>
      </c>
      <c r="AD428" s="26">
        <v>2.8261910000000001</v>
      </c>
      <c r="AE428" s="26">
        <v>3.4606849999999998</v>
      </c>
      <c r="AF428" s="26">
        <v>3.9937017500000005</v>
      </c>
      <c r="AG428" s="26">
        <v>172</v>
      </c>
      <c r="AH428" s="26">
        <v>3</v>
      </c>
    </row>
    <row r="429" spans="1:34" x14ac:dyDescent="0.2">
      <c r="A429" t="s">
        <v>20</v>
      </c>
      <c r="B429" t="s">
        <v>107</v>
      </c>
      <c r="C429" t="s">
        <v>524</v>
      </c>
      <c r="D429">
        <v>2</v>
      </c>
      <c r="E429" s="21">
        <v>3</v>
      </c>
      <c r="F429" s="21" t="s">
        <v>6</v>
      </c>
      <c r="G429" s="21" t="s">
        <v>10</v>
      </c>
      <c r="H429" s="21" t="s">
        <v>10</v>
      </c>
      <c r="I429" s="26">
        <v>1.70878325</v>
      </c>
      <c r="J429" s="26">
        <v>2.4450890000000003</v>
      </c>
      <c r="K429" s="26">
        <v>3.6255569999999997</v>
      </c>
      <c r="L429" s="26">
        <v>4.9968073750000004</v>
      </c>
      <c r="M429" s="26">
        <v>5.5513218750000011</v>
      </c>
      <c r="N429" s="26">
        <v>6.1856369999999998</v>
      </c>
      <c r="O429" s="26">
        <v>6.0108981249999998</v>
      </c>
      <c r="P429" s="26">
        <v>5.49056225</v>
      </c>
      <c r="Q429" s="26">
        <v>4.4179677499999999</v>
      </c>
      <c r="R429" s="26">
        <v>3.2357131249999997</v>
      </c>
      <c r="S429" s="26">
        <v>2.2766648750000003</v>
      </c>
      <c r="T429" s="26">
        <v>1.7454257500000001</v>
      </c>
      <c r="U429" s="26">
        <v>4.8105033749999997</v>
      </c>
      <c r="V429" s="26">
        <v>4.4638168750000009</v>
      </c>
      <c r="W429" s="26">
        <v>5.8618112500000006</v>
      </c>
      <c r="X429" s="26">
        <v>4.5563579999999995</v>
      </c>
      <c r="Y429" s="26">
        <v>3.9533711249999999</v>
      </c>
      <c r="Z429" s="26">
        <v>3.5227377499999997</v>
      </c>
      <c r="AA429" s="26">
        <v>4.5372818749999997</v>
      </c>
      <c r="AB429" s="26">
        <v>3.3065482500000005</v>
      </c>
      <c r="AC429" s="26">
        <v>3.4161376250000002</v>
      </c>
      <c r="AD429" s="26">
        <v>2.6049867500000001</v>
      </c>
      <c r="AE429" s="26">
        <v>3.5705817500000001</v>
      </c>
      <c r="AF429" s="26">
        <v>4.3963493750000007</v>
      </c>
      <c r="AG429" s="26">
        <v>182</v>
      </c>
      <c r="AH429" s="26">
        <v>3</v>
      </c>
    </row>
    <row r="430" spans="1:34" x14ac:dyDescent="0.2">
      <c r="A430" t="s">
        <v>20</v>
      </c>
      <c r="B430" t="s">
        <v>107</v>
      </c>
      <c r="C430" t="s">
        <v>525</v>
      </c>
      <c r="D430">
        <v>3</v>
      </c>
      <c r="E430" s="21">
        <v>3</v>
      </c>
      <c r="F430" s="21" t="s">
        <v>6</v>
      </c>
      <c r="G430" s="21" t="s">
        <v>114</v>
      </c>
      <c r="H430" s="21" t="s">
        <v>10</v>
      </c>
      <c r="I430" s="26">
        <v>2.103888</v>
      </c>
      <c r="J430" s="26">
        <v>2.8754379999999999</v>
      </c>
      <c r="K430" s="26">
        <v>4.0789739999999997</v>
      </c>
      <c r="L430" s="26">
        <v>5.4983659999999999</v>
      </c>
      <c r="M430" s="26">
        <v>6.265803</v>
      </c>
      <c r="N430" s="26">
        <v>6.6612580000000001</v>
      </c>
      <c r="O430" s="26">
        <v>6.4189499999999997</v>
      </c>
      <c r="P430" s="26">
        <v>5.8414570000000001</v>
      </c>
      <c r="Q430" s="26">
        <v>4.8580899999999998</v>
      </c>
      <c r="R430" s="26">
        <v>3.8152940000000002</v>
      </c>
      <c r="S430" s="26">
        <v>2.638655</v>
      </c>
      <c r="T430" s="26">
        <v>2.0730529999999998</v>
      </c>
      <c r="U430" s="26">
        <v>4.1568250000000004</v>
      </c>
      <c r="V430" s="26">
        <v>4.0464370000000001</v>
      </c>
      <c r="W430" s="26">
        <v>4.2723000000000004</v>
      </c>
      <c r="X430" s="26">
        <v>3.0763340000000001</v>
      </c>
      <c r="Y430" s="26">
        <v>3.1827990000000002</v>
      </c>
      <c r="Z430" s="26">
        <v>3.9600710000000001</v>
      </c>
      <c r="AA430" s="26">
        <v>4.8842739999999996</v>
      </c>
      <c r="AB430" s="26">
        <v>4.280119</v>
      </c>
      <c r="AC430" s="26">
        <v>2.592069</v>
      </c>
      <c r="AD430" s="26">
        <v>1.596093</v>
      </c>
      <c r="AE430" s="26">
        <v>2.2854869999999998</v>
      </c>
      <c r="AF430" s="26">
        <v>3.4070909999999999</v>
      </c>
      <c r="AG430" s="26">
        <v>138</v>
      </c>
      <c r="AH430" s="26">
        <v>2</v>
      </c>
    </row>
    <row r="431" spans="1:34" x14ac:dyDescent="0.2">
      <c r="A431" t="s">
        <v>20</v>
      </c>
      <c r="B431" t="s">
        <v>107</v>
      </c>
      <c r="C431" t="s">
        <v>526</v>
      </c>
      <c r="D431">
        <v>3</v>
      </c>
      <c r="E431" s="21">
        <v>2</v>
      </c>
      <c r="F431" s="21" t="s">
        <v>6</v>
      </c>
      <c r="G431" s="21" t="s">
        <v>114</v>
      </c>
      <c r="H431" s="21" t="s">
        <v>10</v>
      </c>
      <c r="I431" s="26">
        <v>2.141877</v>
      </c>
      <c r="J431" s="26">
        <v>2.9296329999999999</v>
      </c>
      <c r="K431" s="26">
        <v>4.1346559999999997</v>
      </c>
      <c r="L431" s="26">
        <v>5.51553425</v>
      </c>
      <c r="M431" s="26">
        <v>6.2833579999999998</v>
      </c>
      <c r="N431" s="26">
        <v>6.6162035000000001</v>
      </c>
      <c r="O431" s="26">
        <v>6.3284772500000006</v>
      </c>
      <c r="P431" s="26">
        <v>5.7629737499999996</v>
      </c>
      <c r="Q431" s="26">
        <v>4.8870387500000003</v>
      </c>
      <c r="R431" s="26">
        <v>3.8328327499999997</v>
      </c>
      <c r="S431" s="26">
        <v>2.6690109999999998</v>
      </c>
      <c r="T431" s="26">
        <v>2.0947529999999999</v>
      </c>
      <c r="U431" s="26">
        <v>4.1351832499999999</v>
      </c>
      <c r="V431" s="26">
        <v>4.0768310000000003</v>
      </c>
      <c r="W431" s="26">
        <v>4.3576627500000003</v>
      </c>
      <c r="X431" s="26">
        <v>3.06524625</v>
      </c>
      <c r="Y431" s="26">
        <v>3.24380275</v>
      </c>
      <c r="Z431" s="26">
        <v>4.2647724999999994</v>
      </c>
      <c r="AA431" s="26">
        <v>5.2902515000000001</v>
      </c>
      <c r="AB431" s="26">
        <v>4.7189050000000003</v>
      </c>
      <c r="AC431" s="26">
        <v>2.7894162499999999</v>
      </c>
      <c r="AD431" s="26">
        <v>1.66951575</v>
      </c>
      <c r="AE431" s="26">
        <v>2.3193220000000001</v>
      </c>
      <c r="AF431" s="26">
        <v>3.5014060000000002</v>
      </c>
      <c r="AG431" s="26">
        <v>137</v>
      </c>
      <c r="AH431" s="26">
        <v>2</v>
      </c>
    </row>
    <row r="432" spans="1:34" x14ac:dyDescent="0.2">
      <c r="A432" t="s">
        <v>20</v>
      </c>
      <c r="B432" t="s">
        <v>107</v>
      </c>
      <c r="C432" t="s">
        <v>181</v>
      </c>
      <c r="D432">
        <v>3</v>
      </c>
      <c r="E432" s="21">
        <v>3</v>
      </c>
      <c r="F432" s="21" t="s">
        <v>6</v>
      </c>
      <c r="G432" s="21" t="s">
        <v>10</v>
      </c>
      <c r="H432" s="21" t="s">
        <v>10</v>
      </c>
      <c r="I432" s="26">
        <v>2.0095233333333331</v>
      </c>
      <c r="J432" s="26">
        <v>2.8024153333333337</v>
      </c>
      <c r="K432" s="26">
        <v>3.9689001111111111</v>
      </c>
      <c r="L432" s="26">
        <v>5.4098439999999997</v>
      </c>
      <c r="M432" s="26">
        <v>6.1777888888888892</v>
      </c>
      <c r="N432" s="26">
        <v>6.7178868888888887</v>
      </c>
      <c r="O432" s="26">
        <v>6.5238562222222214</v>
      </c>
      <c r="P432" s="26">
        <v>5.9199213333333329</v>
      </c>
      <c r="Q432" s="26">
        <v>4.7951843333333342</v>
      </c>
      <c r="R432" s="26">
        <v>3.7164564444444443</v>
      </c>
      <c r="S432" s="26">
        <v>2.5828281111111111</v>
      </c>
      <c r="T432" s="26">
        <v>2.0202402222222222</v>
      </c>
      <c r="U432" s="26">
        <v>4.0874781111111105</v>
      </c>
      <c r="V432" s="26">
        <v>4.3350683333333331</v>
      </c>
      <c r="W432" s="26">
        <v>4.5234374444444443</v>
      </c>
      <c r="X432" s="26">
        <v>3.0998558888888885</v>
      </c>
      <c r="Y432" s="26">
        <v>3.2786895555555553</v>
      </c>
      <c r="Z432" s="26">
        <v>3.3701913333333331</v>
      </c>
      <c r="AA432" s="26">
        <v>4.025806444444445</v>
      </c>
      <c r="AB432" s="26">
        <v>3.4583527777777778</v>
      </c>
      <c r="AC432" s="26">
        <v>2.5376438888888888</v>
      </c>
      <c r="AD432" s="26">
        <v>1.7101982222222223</v>
      </c>
      <c r="AE432" s="26">
        <v>2.3653635555555557</v>
      </c>
      <c r="AF432" s="26">
        <v>3.8418198888888884</v>
      </c>
      <c r="AG432" s="26">
        <v>159</v>
      </c>
      <c r="AH432" s="26">
        <v>3</v>
      </c>
    </row>
    <row r="433" spans="1:34" x14ac:dyDescent="0.2">
      <c r="A433" t="s">
        <v>20</v>
      </c>
      <c r="B433" t="s">
        <v>107</v>
      </c>
      <c r="C433" t="s">
        <v>527</v>
      </c>
      <c r="D433">
        <v>3</v>
      </c>
      <c r="E433" s="21">
        <v>3</v>
      </c>
      <c r="F433" s="21" t="s">
        <v>6</v>
      </c>
      <c r="G433" s="21" t="s">
        <v>114</v>
      </c>
      <c r="H433" s="21" t="s">
        <v>10</v>
      </c>
      <c r="I433" s="26">
        <v>2.0344859999999998</v>
      </c>
      <c r="J433" s="26">
        <v>2.831089</v>
      </c>
      <c r="K433" s="26">
        <v>4.0019099999999996</v>
      </c>
      <c r="L433" s="26">
        <v>5.4382380000000001</v>
      </c>
      <c r="M433" s="26">
        <v>6.1947279999999996</v>
      </c>
      <c r="N433" s="26">
        <v>6.703538</v>
      </c>
      <c r="O433" s="26">
        <v>6.4819430000000002</v>
      </c>
      <c r="P433" s="26">
        <v>5.8894669999999998</v>
      </c>
      <c r="Q433" s="26">
        <v>4.8144030000000004</v>
      </c>
      <c r="R433" s="26">
        <v>3.7791399999999999</v>
      </c>
      <c r="S433" s="26">
        <v>2.6288179999999999</v>
      </c>
      <c r="T433" s="26">
        <v>2.0363950000000002</v>
      </c>
      <c r="U433" s="26">
        <v>4.0343400000000003</v>
      </c>
      <c r="V433" s="26">
        <v>4.1472790000000002</v>
      </c>
      <c r="W433" s="26">
        <v>4.1935650000000004</v>
      </c>
      <c r="X433" s="26">
        <v>3.0387659999999999</v>
      </c>
      <c r="Y433" s="26">
        <v>3.0577230000000002</v>
      </c>
      <c r="Z433" s="26">
        <v>3.576816</v>
      </c>
      <c r="AA433" s="26">
        <v>4.6267189999999996</v>
      </c>
      <c r="AB433" s="26">
        <v>3.6714920000000002</v>
      </c>
      <c r="AC433" s="26">
        <v>2.6888320000000001</v>
      </c>
      <c r="AD433" s="26">
        <v>1.5731010000000001</v>
      </c>
      <c r="AE433" s="26">
        <v>2.294168</v>
      </c>
      <c r="AF433" s="26">
        <v>3.6266539999999998</v>
      </c>
      <c r="AG433" s="26">
        <v>153</v>
      </c>
      <c r="AH433" s="26">
        <v>2</v>
      </c>
    </row>
    <row r="434" spans="1:34" x14ac:dyDescent="0.2">
      <c r="A434" t="s">
        <v>20</v>
      </c>
      <c r="B434" t="s">
        <v>107</v>
      </c>
      <c r="C434" t="s">
        <v>528</v>
      </c>
      <c r="D434">
        <v>3</v>
      </c>
      <c r="E434" s="21">
        <v>2</v>
      </c>
      <c r="F434" s="21" t="s">
        <v>6</v>
      </c>
      <c r="G434" s="21" t="s">
        <v>114</v>
      </c>
      <c r="H434" s="21" t="s">
        <v>10</v>
      </c>
      <c r="I434" s="26">
        <v>2.2495595000000002</v>
      </c>
      <c r="J434" s="26">
        <v>3.0085739999999999</v>
      </c>
      <c r="K434" s="26">
        <v>4.1765817500000004</v>
      </c>
      <c r="L434" s="26">
        <v>5.5270270000000004</v>
      </c>
      <c r="M434" s="26">
        <v>6.1867850000000004</v>
      </c>
      <c r="N434" s="26">
        <v>6.5106367499999998</v>
      </c>
      <c r="O434" s="26">
        <v>6.4078352499999998</v>
      </c>
      <c r="P434" s="26">
        <v>5.7460614999999997</v>
      </c>
      <c r="Q434" s="26">
        <v>4.7714625000000002</v>
      </c>
      <c r="R434" s="26">
        <v>3.7340309999999999</v>
      </c>
      <c r="S434" s="26">
        <v>2.6944402499999995</v>
      </c>
      <c r="T434" s="26">
        <v>2.1769922500000001</v>
      </c>
      <c r="U434" s="26">
        <v>3.3839095000000001</v>
      </c>
      <c r="V434" s="26">
        <v>3.414193</v>
      </c>
      <c r="W434" s="26">
        <v>3.8146834999999997</v>
      </c>
      <c r="X434" s="26">
        <v>2.5512402500000002</v>
      </c>
      <c r="Y434" s="26">
        <v>3.2449369999999997</v>
      </c>
      <c r="Z434" s="26">
        <v>5.01532775</v>
      </c>
      <c r="AA434" s="26">
        <v>5.7396664999999993</v>
      </c>
      <c r="AB434" s="26">
        <v>5.8641827499999994</v>
      </c>
      <c r="AC434" s="26">
        <v>4.4411434999999999</v>
      </c>
      <c r="AD434" s="26">
        <v>2.2012379999999996</v>
      </c>
      <c r="AE434" s="26">
        <v>1.992885</v>
      </c>
      <c r="AF434" s="26">
        <v>2.9763364999999995</v>
      </c>
      <c r="AG434" s="26">
        <v>159</v>
      </c>
      <c r="AH434" s="26">
        <v>3</v>
      </c>
    </row>
    <row r="435" spans="1:34" x14ac:dyDescent="0.2">
      <c r="A435" t="s">
        <v>20</v>
      </c>
      <c r="B435" t="s">
        <v>107</v>
      </c>
      <c r="C435" t="s">
        <v>529</v>
      </c>
      <c r="D435">
        <v>3</v>
      </c>
      <c r="E435" s="21">
        <v>2</v>
      </c>
      <c r="F435" s="21" t="s">
        <v>6</v>
      </c>
      <c r="G435" s="21" t="s">
        <v>114</v>
      </c>
      <c r="H435" s="21" t="s">
        <v>10</v>
      </c>
      <c r="I435" s="26">
        <v>2.1619929999999998</v>
      </c>
      <c r="J435" s="26">
        <v>2.9545409999999999</v>
      </c>
      <c r="K435" s="26">
        <v>4.1681022500000005</v>
      </c>
      <c r="L435" s="26">
        <v>5.5315320000000003</v>
      </c>
      <c r="M435" s="26">
        <v>6.3466752499999997</v>
      </c>
      <c r="N435" s="26">
        <v>6.5942582500000002</v>
      </c>
      <c r="O435" s="26">
        <v>6.2552120000000002</v>
      </c>
      <c r="P435" s="26">
        <v>5.7115539999999996</v>
      </c>
      <c r="Q435" s="26">
        <v>4.9424757499999998</v>
      </c>
      <c r="R435" s="26">
        <v>3.8915247499999999</v>
      </c>
      <c r="S435" s="26">
        <v>2.6973075</v>
      </c>
      <c r="T435" s="26">
        <v>2.1138775000000001</v>
      </c>
      <c r="U435" s="26">
        <v>4.0859572499999999</v>
      </c>
      <c r="V435" s="26">
        <v>4.3000382500000001</v>
      </c>
      <c r="W435" s="26">
        <v>4.5477177500000003</v>
      </c>
      <c r="X435" s="26">
        <v>3.2095597500000004</v>
      </c>
      <c r="Y435" s="26">
        <v>3.1645792499999996</v>
      </c>
      <c r="Z435" s="26">
        <v>4.6315707499999998</v>
      </c>
      <c r="AA435" s="26">
        <v>6.1003267500000007</v>
      </c>
      <c r="AB435" s="26">
        <v>4.9262907500000006</v>
      </c>
      <c r="AC435" s="26">
        <v>3.1612972500000001</v>
      </c>
      <c r="AD435" s="26">
        <v>1.66856625</v>
      </c>
      <c r="AE435" s="26">
        <v>2.5082614999999997</v>
      </c>
      <c r="AF435" s="26">
        <v>3.7566075000000003</v>
      </c>
      <c r="AG435" s="26">
        <v>144</v>
      </c>
      <c r="AH435" s="26">
        <v>2</v>
      </c>
    </row>
    <row r="436" spans="1:34" x14ac:dyDescent="0.2">
      <c r="A436" t="s">
        <v>20</v>
      </c>
      <c r="B436" t="s">
        <v>107</v>
      </c>
      <c r="C436" t="s">
        <v>530</v>
      </c>
      <c r="D436">
        <v>3</v>
      </c>
      <c r="E436" s="21">
        <v>2</v>
      </c>
      <c r="F436" s="21" t="s">
        <v>6</v>
      </c>
      <c r="G436" s="21" t="s">
        <v>114</v>
      </c>
      <c r="H436" s="21" t="s">
        <v>10</v>
      </c>
      <c r="I436" s="26">
        <v>2.2398370000000001</v>
      </c>
      <c r="J436" s="26">
        <v>2.9991816666666669</v>
      </c>
      <c r="K436" s="26">
        <v>4.1636053333333329</v>
      </c>
      <c r="L436" s="26">
        <v>5.537981666666667</v>
      </c>
      <c r="M436" s="26">
        <v>6.1790546666666666</v>
      </c>
      <c r="N436" s="26">
        <v>6.5033693333333327</v>
      </c>
      <c r="O436" s="26">
        <v>6.384404</v>
      </c>
      <c r="P436" s="26">
        <v>5.6197883333333332</v>
      </c>
      <c r="Q436" s="26">
        <v>4.6944556666666664</v>
      </c>
      <c r="R436" s="26">
        <v>3.7368176666666666</v>
      </c>
      <c r="S436" s="26">
        <v>2.7028846666666664</v>
      </c>
      <c r="T436" s="26">
        <v>2.1749263333333335</v>
      </c>
      <c r="U436" s="26">
        <v>3.0643723333333335</v>
      </c>
      <c r="V436" s="26">
        <v>3.1808143333333336</v>
      </c>
      <c r="W436" s="26">
        <v>3.5646793333333338</v>
      </c>
      <c r="X436" s="26">
        <v>2.6622873333333335</v>
      </c>
      <c r="Y436" s="26">
        <v>3.5008149999999998</v>
      </c>
      <c r="Z436" s="26">
        <v>4.5731119999999992</v>
      </c>
      <c r="AA436" s="26">
        <v>5.7860650000000007</v>
      </c>
      <c r="AB436" s="26">
        <v>5.8668206666666665</v>
      </c>
      <c r="AC436" s="26">
        <v>4.1337960000000002</v>
      </c>
      <c r="AD436" s="26">
        <v>1.9288753333333333</v>
      </c>
      <c r="AE436" s="26">
        <v>1.7653856666666667</v>
      </c>
      <c r="AF436" s="26">
        <v>2.7818236666666665</v>
      </c>
      <c r="AG436" s="26">
        <v>120</v>
      </c>
      <c r="AH436" s="26">
        <v>2</v>
      </c>
    </row>
    <row r="437" spans="1:34" x14ac:dyDescent="0.2">
      <c r="A437" t="s">
        <v>20</v>
      </c>
      <c r="B437" t="s">
        <v>107</v>
      </c>
      <c r="C437" t="s">
        <v>531</v>
      </c>
      <c r="D437">
        <v>3</v>
      </c>
      <c r="E437" s="21">
        <v>3</v>
      </c>
      <c r="F437" s="21" t="s">
        <v>6</v>
      </c>
      <c r="G437" s="21" t="s">
        <v>114</v>
      </c>
      <c r="H437" s="21" t="s">
        <v>10</v>
      </c>
      <c r="I437" s="26">
        <v>2.1723859999999999</v>
      </c>
      <c r="J437" s="26">
        <v>2.9530020000000001</v>
      </c>
      <c r="K437" s="26">
        <v>4.105029</v>
      </c>
      <c r="L437" s="26">
        <v>5.4682595999999997</v>
      </c>
      <c r="M437" s="26">
        <v>6.0900179999999997</v>
      </c>
      <c r="N437" s="26">
        <v>6.5049143999999997</v>
      </c>
      <c r="O437" s="26">
        <v>6.3565408000000003</v>
      </c>
      <c r="P437" s="26">
        <v>5.6385173999999996</v>
      </c>
      <c r="Q437" s="26">
        <v>4.6712727999999997</v>
      </c>
      <c r="R437" s="26">
        <v>3.6859464000000002</v>
      </c>
      <c r="S437" s="26">
        <v>2.6487147999999996</v>
      </c>
      <c r="T437" s="26">
        <v>2.1074435999999999</v>
      </c>
      <c r="U437" s="26">
        <v>3.4851745999999997</v>
      </c>
      <c r="V437" s="26">
        <v>3.5180832000000004</v>
      </c>
      <c r="W437" s="26">
        <v>3.7840007999999998</v>
      </c>
      <c r="X437" s="26">
        <v>2.7983830000000003</v>
      </c>
      <c r="Y437" s="26">
        <v>3.4832368000000002</v>
      </c>
      <c r="Z437" s="26">
        <v>4.4628104000000004</v>
      </c>
      <c r="AA437" s="26">
        <v>5.1541477999999996</v>
      </c>
      <c r="AB437" s="26">
        <v>5.0481904000000011</v>
      </c>
      <c r="AC437" s="26">
        <v>3.2497162000000004</v>
      </c>
      <c r="AD437" s="26">
        <v>1.8270314000000003</v>
      </c>
      <c r="AE437" s="26">
        <v>2.0030284000000003</v>
      </c>
      <c r="AF437" s="26">
        <v>3.1426923999999996</v>
      </c>
      <c r="AG437" s="26">
        <v>139</v>
      </c>
      <c r="AH437" s="26">
        <v>2</v>
      </c>
    </row>
    <row r="438" spans="1:34" x14ac:dyDescent="0.2">
      <c r="A438" t="s">
        <v>20</v>
      </c>
      <c r="B438" t="s">
        <v>107</v>
      </c>
      <c r="C438" t="s">
        <v>532</v>
      </c>
      <c r="D438">
        <v>3</v>
      </c>
      <c r="E438" s="21">
        <v>3</v>
      </c>
      <c r="F438" s="21" t="s">
        <v>6</v>
      </c>
      <c r="G438" s="21" t="s">
        <v>10</v>
      </c>
      <c r="H438" s="21" t="s">
        <v>10</v>
      </c>
      <c r="I438" s="26">
        <v>2.0486313999999997</v>
      </c>
      <c r="J438" s="26">
        <v>2.8453048000000001</v>
      </c>
      <c r="K438" s="26">
        <v>3.9998234000000004</v>
      </c>
      <c r="L438" s="26">
        <v>5.3059716000000003</v>
      </c>
      <c r="M438" s="26">
        <v>5.8987824</v>
      </c>
      <c r="N438" s="26">
        <v>6.4369095999999999</v>
      </c>
      <c r="O438" s="26">
        <v>6.2705171999999996</v>
      </c>
      <c r="P438" s="26">
        <v>5.5807127999999997</v>
      </c>
      <c r="Q438" s="26">
        <v>4.6119094</v>
      </c>
      <c r="R438" s="26">
        <v>3.5510888</v>
      </c>
      <c r="S438" s="26">
        <v>2.5451292000000003</v>
      </c>
      <c r="T438" s="26">
        <v>1.9927417999999999</v>
      </c>
      <c r="U438" s="26">
        <v>3.7569992000000001</v>
      </c>
      <c r="V438" s="26">
        <v>3.9209322000000002</v>
      </c>
      <c r="W438" s="26">
        <v>4.1229246000000002</v>
      </c>
      <c r="X438" s="26">
        <v>2.8582647999999997</v>
      </c>
      <c r="Y438" s="26">
        <v>3.5015756000000002</v>
      </c>
      <c r="Z438" s="26">
        <v>4.1832376</v>
      </c>
      <c r="AA438" s="26">
        <v>4.3534638000000001</v>
      </c>
      <c r="AB438" s="26">
        <v>4.237893399999999</v>
      </c>
      <c r="AC438" s="26">
        <v>2.7547565999999994</v>
      </c>
      <c r="AD438" s="26">
        <v>1.9363074</v>
      </c>
      <c r="AE438" s="26">
        <v>2.1414792</v>
      </c>
      <c r="AF438" s="26">
        <v>3.2784933999999999</v>
      </c>
      <c r="AG438" s="26">
        <v>155</v>
      </c>
      <c r="AH438" s="26">
        <v>2</v>
      </c>
    </row>
    <row r="439" spans="1:34" x14ac:dyDescent="0.2">
      <c r="A439" t="s">
        <v>20</v>
      </c>
      <c r="B439" t="s">
        <v>107</v>
      </c>
      <c r="C439" t="s">
        <v>533</v>
      </c>
      <c r="D439">
        <v>2</v>
      </c>
      <c r="E439" s="21">
        <v>3</v>
      </c>
      <c r="F439" s="21" t="s">
        <v>6</v>
      </c>
      <c r="G439" s="21" t="s">
        <v>10</v>
      </c>
      <c r="H439" s="21" t="s">
        <v>10</v>
      </c>
      <c r="I439" s="26">
        <v>1.9574486666666668</v>
      </c>
      <c r="J439" s="26">
        <v>2.7514986666666665</v>
      </c>
      <c r="K439" s="26">
        <v>3.9182109999999999</v>
      </c>
      <c r="L439" s="26">
        <v>5.2871419999999993</v>
      </c>
      <c r="M439" s="26">
        <v>5.9472043333333326</v>
      </c>
      <c r="N439" s="26">
        <v>6.5940923333333332</v>
      </c>
      <c r="O439" s="26">
        <v>6.3532666666666664</v>
      </c>
      <c r="P439" s="26">
        <v>5.7266923333333333</v>
      </c>
      <c r="Q439" s="26">
        <v>4.699742333333333</v>
      </c>
      <c r="R439" s="26">
        <v>3.5943596666666662</v>
      </c>
      <c r="S439" s="26">
        <v>2.5466139999999999</v>
      </c>
      <c r="T439" s="26">
        <v>1.9604933333333332</v>
      </c>
      <c r="U439" s="26">
        <v>4.479610666666666</v>
      </c>
      <c r="V439" s="26">
        <v>4.3702926666666668</v>
      </c>
      <c r="W439" s="26">
        <v>4.980703666666666</v>
      </c>
      <c r="X439" s="26">
        <v>3.4307420000000004</v>
      </c>
      <c r="Y439" s="26">
        <v>3.5587043333333335</v>
      </c>
      <c r="Z439" s="26">
        <v>3.3896190000000002</v>
      </c>
      <c r="AA439" s="26">
        <v>4.1595589999999998</v>
      </c>
      <c r="AB439" s="26">
        <v>3.3531820000000003</v>
      </c>
      <c r="AC439" s="26">
        <v>2.6568256666666663</v>
      </c>
      <c r="AD439" s="26">
        <v>2.2060586666666668</v>
      </c>
      <c r="AE439" s="26">
        <v>2.9352086666666666</v>
      </c>
      <c r="AF439" s="26">
        <v>3.8374640000000002</v>
      </c>
      <c r="AG439" s="26">
        <v>170</v>
      </c>
      <c r="AH439" s="26">
        <v>3</v>
      </c>
    </row>
    <row r="440" spans="1:34" x14ac:dyDescent="0.2">
      <c r="A440" t="s">
        <v>20</v>
      </c>
      <c r="B440" t="s">
        <v>107</v>
      </c>
      <c r="C440" t="s">
        <v>185</v>
      </c>
      <c r="D440">
        <v>3</v>
      </c>
      <c r="E440" s="21">
        <v>3</v>
      </c>
      <c r="F440" s="21" t="s">
        <v>6</v>
      </c>
      <c r="G440" s="21" t="s">
        <v>114</v>
      </c>
      <c r="H440" s="21" t="s">
        <v>10</v>
      </c>
      <c r="I440" s="26">
        <v>2.0714024999999996</v>
      </c>
      <c r="J440" s="26">
        <v>2.8357524999999999</v>
      </c>
      <c r="K440" s="26">
        <v>4.0113147500000004</v>
      </c>
      <c r="L440" s="26">
        <v>5.392260499999999</v>
      </c>
      <c r="M440" s="26">
        <v>6.2004039999999998</v>
      </c>
      <c r="N440" s="26">
        <v>6.6275414999999995</v>
      </c>
      <c r="O440" s="26">
        <v>6.2835890000000001</v>
      </c>
      <c r="P440" s="26">
        <v>5.78852425</v>
      </c>
      <c r="Q440" s="26">
        <v>4.9948162500000004</v>
      </c>
      <c r="R440" s="26">
        <v>3.8600885000000003</v>
      </c>
      <c r="S440" s="26">
        <v>2.6081777499999999</v>
      </c>
      <c r="T440" s="26">
        <v>2.02886875</v>
      </c>
      <c r="U440" s="26">
        <v>4.6881162500000002</v>
      </c>
      <c r="V440" s="26">
        <v>4.6844704999999998</v>
      </c>
      <c r="W440" s="26">
        <v>5.1428132500000006</v>
      </c>
      <c r="X440" s="26">
        <v>3.5007840000000003</v>
      </c>
      <c r="Y440" s="26">
        <v>3.6231439999999999</v>
      </c>
      <c r="Z440" s="26">
        <v>4.2884122499999995</v>
      </c>
      <c r="AA440" s="26">
        <v>5.2684894999999994</v>
      </c>
      <c r="AB440" s="26">
        <v>3.84422175</v>
      </c>
      <c r="AC440" s="26">
        <v>2.9832957499999999</v>
      </c>
      <c r="AD440" s="26">
        <v>1.5187015000000001</v>
      </c>
      <c r="AE440" s="26">
        <v>2.662963</v>
      </c>
      <c r="AF440" s="26">
        <v>4.01264325</v>
      </c>
      <c r="AG440" s="26">
        <v>133</v>
      </c>
      <c r="AH440" s="26">
        <v>2</v>
      </c>
    </row>
    <row r="441" spans="1:34" x14ac:dyDescent="0.2">
      <c r="A441" t="s">
        <v>20</v>
      </c>
      <c r="B441" t="s">
        <v>107</v>
      </c>
      <c r="C441" t="s">
        <v>534</v>
      </c>
      <c r="D441">
        <v>3</v>
      </c>
      <c r="E441" s="21">
        <v>2</v>
      </c>
      <c r="F441" s="21" t="s">
        <v>6</v>
      </c>
      <c r="G441" s="21" t="s">
        <v>114</v>
      </c>
      <c r="H441" s="21" t="s">
        <v>10</v>
      </c>
      <c r="I441" s="26">
        <v>2.2827038333333336</v>
      </c>
      <c r="J441" s="26">
        <v>3.0344794999999998</v>
      </c>
      <c r="K441" s="26">
        <v>4.1838085000000005</v>
      </c>
      <c r="L441" s="26">
        <v>5.4958786666666661</v>
      </c>
      <c r="M441" s="26">
        <v>6.1519309999999985</v>
      </c>
      <c r="N441" s="26">
        <v>6.4372343333333335</v>
      </c>
      <c r="O441" s="26">
        <v>6.3764713333333338</v>
      </c>
      <c r="P441" s="26">
        <v>5.693915333333333</v>
      </c>
      <c r="Q441" s="26">
        <v>4.7506379999999995</v>
      </c>
      <c r="R441" s="26">
        <v>3.7147111666666661</v>
      </c>
      <c r="S441" s="26">
        <v>2.7187490000000003</v>
      </c>
      <c r="T441" s="26">
        <v>2.2093641666666666</v>
      </c>
      <c r="U441" s="26">
        <v>3.1284399999999999</v>
      </c>
      <c r="V441" s="26">
        <v>3.4452720000000006</v>
      </c>
      <c r="W441" s="26">
        <v>3.5890931666666668</v>
      </c>
      <c r="X441" s="26">
        <v>2.4555911666666668</v>
      </c>
      <c r="Y441" s="26">
        <v>2.9873441666666665</v>
      </c>
      <c r="Z441" s="26">
        <v>4.9845383333333322</v>
      </c>
      <c r="AA441" s="26">
        <v>5.5934811666666668</v>
      </c>
      <c r="AB441" s="26">
        <v>5.9785278333333336</v>
      </c>
      <c r="AC441" s="26">
        <v>5.5264330000000008</v>
      </c>
      <c r="AD441" s="26">
        <v>2.5891431666666667</v>
      </c>
      <c r="AE441" s="26">
        <v>2.2735723333333335</v>
      </c>
      <c r="AF441" s="26">
        <v>2.5829313333333332</v>
      </c>
      <c r="AG441" s="26">
        <v>139</v>
      </c>
      <c r="AH441" s="26">
        <v>2</v>
      </c>
    </row>
    <row r="442" spans="1:34" x14ac:dyDescent="0.2">
      <c r="A442" t="s">
        <v>20</v>
      </c>
      <c r="B442" t="s">
        <v>107</v>
      </c>
      <c r="C442" t="s">
        <v>535</v>
      </c>
      <c r="D442">
        <v>3</v>
      </c>
      <c r="E442" s="21">
        <v>3</v>
      </c>
      <c r="F442" s="21" t="s">
        <v>6</v>
      </c>
      <c r="G442" s="21" t="s">
        <v>114</v>
      </c>
      <c r="H442" s="21" t="s">
        <v>10</v>
      </c>
      <c r="I442" s="26">
        <v>2.129019</v>
      </c>
      <c r="J442" s="26">
        <v>2.9290120000000002</v>
      </c>
      <c r="K442" s="26">
        <v>4.0883719999999997</v>
      </c>
      <c r="L442" s="26">
        <v>5.4308519999999998</v>
      </c>
      <c r="M442" s="26">
        <v>6.0766520000000002</v>
      </c>
      <c r="N442" s="26">
        <v>6.5070030000000001</v>
      </c>
      <c r="O442" s="26">
        <v>6.3627419999999999</v>
      </c>
      <c r="P442" s="26">
        <v>5.665978</v>
      </c>
      <c r="Q442" s="26">
        <v>4.703398</v>
      </c>
      <c r="R442" s="26">
        <v>3.6859069999999998</v>
      </c>
      <c r="S442" s="26">
        <v>2.6292680000000002</v>
      </c>
      <c r="T442" s="26">
        <v>2.0979489999999998</v>
      </c>
      <c r="U442" s="26">
        <v>3.6247790000000002</v>
      </c>
      <c r="V442" s="26">
        <v>3.650153</v>
      </c>
      <c r="W442" s="26">
        <v>3.8996279999999999</v>
      </c>
      <c r="X442" s="26">
        <v>2.8140710000000002</v>
      </c>
      <c r="Y442" s="26">
        <v>3.3731559999999998</v>
      </c>
      <c r="Z442" s="26">
        <v>4.1873670000000001</v>
      </c>
      <c r="AA442" s="26">
        <v>5.0183200000000001</v>
      </c>
      <c r="AB442" s="26">
        <v>4.6180620000000001</v>
      </c>
      <c r="AC442" s="26">
        <v>3.0121310000000001</v>
      </c>
      <c r="AD442" s="26">
        <v>1.816551</v>
      </c>
      <c r="AE442" s="26">
        <v>2.081969</v>
      </c>
      <c r="AF442" s="26">
        <v>3.2685879999999998</v>
      </c>
      <c r="AG442" s="26">
        <v>148</v>
      </c>
      <c r="AH442" s="26">
        <v>2</v>
      </c>
    </row>
    <row r="443" spans="1:34" x14ac:dyDescent="0.2">
      <c r="A443" t="s">
        <v>20</v>
      </c>
      <c r="B443" t="s">
        <v>107</v>
      </c>
      <c r="C443" t="s">
        <v>296</v>
      </c>
      <c r="D443">
        <v>2</v>
      </c>
      <c r="E443" s="21">
        <v>3</v>
      </c>
      <c r="F443" s="21" t="s">
        <v>6</v>
      </c>
      <c r="G443" s="21" t="s">
        <v>10</v>
      </c>
      <c r="H443" s="21" t="s">
        <v>10</v>
      </c>
      <c r="I443" s="26">
        <v>1.8305925000000001</v>
      </c>
      <c r="J443" s="26">
        <v>2.6112375000000001</v>
      </c>
      <c r="K443" s="26">
        <v>3.8075160000000001</v>
      </c>
      <c r="L443" s="26">
        <v>5.162020375</v>
      </c>
      <c r="M443" s="26">
        <v>5.7219713749999999</v>
      </c>
      <c r="N443" s="26">
        <v>6.3108459999999997</v>
      </c>
      <c r="O443" s="26">
        <v>6.0665100000000001</v>
      </c>
      <c r="P443" s="26">
        <v>5.5822085000000001</v>
      </c>
      <c r="Q443" s="26">
        <v>4.5366616249999998</v>
      </c>
      <c r="R443" s="26">
        <v>3.423564125</v>
      </c>
      <c r="S443" s="26">
        <v>2.3929298750000005</v>
      </c>
      <c r="T443" s="26">
        <v>1.8621631249999999</v>
      </c>
      <c r="U443" s="26">
        <v>4.9450759999999994</v>
      </c>
      <c r="V443" s="26">
        <v>4.6653263750000002</v>
      </c>
      <c r="W443" s="26">
        <v>5.7170414999999997</v>
      </c>
      <c r="X443" s="26">
        <v>4.4041253750000005</v>
      </c>
      <c r="Y443" s="26">
        <v>4.0459544999999997</v>
      </c>
      <c r="Z443" s="26">
        <v>3.6728836249999999</v>
      </c>
      <c r="AA443" s="26">
        <v>4.6148671250000008</v>
      </c>
      <c r="AB443" s="26">
        <v>3.5072505</v>
      </c>
      <c r="AC443" s="26">
        <v>3.056867875</v>
      </c>
      <c r="AD443" s="26">
        <v>2.5399400000000001</v>
      </c>
      <c r="AE443" s="26">
        <v>3.5701682499999996</v>
      </c>
      <c r="AF443" s="26">
        <v>4.3890216249999998</v>
      </c>
      <c r="AG443" s="26">
        <v>180</v>
      </c>
      <c r="AH443" s="26">
        <v>3</v>
      </c>
    </row>
    <row r="444" spans="1:34" x14ac:dyDescent="0.2">
      <c r="A444" t="s">
        <v>20</v>
      </c>
      <c r="B444" t="s">
        <v>107</v>
      </c>
      <c r="C444" t="s">
        <v>536</v>
      </c>
      <c r="D444">
        <v>2</v>
      </c>
      <c r="E444" s="21">
        <v>4</v>
      </c>
      <c r="F444" s="21" t="s">
        <v>6</v>
      </c>
      <c r="G444" s="21" t="s">
        <v>10</v>
      </c>
      <c r="H444" s="21" t="s">
        <v>10</v>
      </c>
      <c r="I444" s="26">
        <v>1.5265299999999999</v>
      </c>
      <c r="J444" s="26">
        <v>2.1845059999999998</v>
      </c>
      <c r="K444" s="26">
        <v>3.3716349999999999</v>
      </c>
      <c r="L444" s="26">
        <v>4.7436720000000001</v>
      </c>
      <c r="M444" s="26">
        <v>5.3404509999999998</v>
      </c>
      <c r="N444" s="26">
        <v>6.0818110000000001</v>
      </c>
      <c r="O444" s="26">
        <v>5.9833999999999996</v>
      </c>
      <c r="P444" s="26">
        <v>5.4324440000000003</v>
      </c>
      <c r="Q444" s="26">
        <v>4.2925725000000003</v>
      </c>
      <c r="R444" s="26">
        <v>2.9693554999999998</v>
      </c>
      <c r="S444" s="26">
        <v>2.0306495</v>
      </c>
      <c r="T444" s="26">
        <v>1.5551775000000001</v>
      </c>
      <c r="U444" s="26">
        <v>4.7544199999999996</v>
      </c>
      <c r="V444" s="26">
        <v>4.5463155000000004</v>
      </c>
      <c r="W444" s="26">
        <v>5.6644625</v>
      </c>
      <c r="X444" s="26">
        <v>4.1826204999999996</v>
      </c>
      <c r="Y444" s="26">
        <v>4.1585470000000004</v>
      </c>
      <c r="Z444" s="26">
        <v>3.3349570000000002</v>
      </c>
      <c r="AA444" s="26">
        <v>4.4476405000000003</v>
      </c>
      <c r="AB444" s="26">
        <v>3.3847779999999998</v>
      </c>
      <c r="AC444" s="26">
        <v>3.5883134999999999</v>
      </c>
      <c r="AD444" s="26">
        <v>2.8538484999999998</v>
      </c>
      <c r="AE444" s="26">
        <v>4.2789475000000001</v>
      </c>
      <c r="AF444" s="26">
        <v>4.7856655000000003</v>
      </c>
      <c r="AG444" s="26">
        <v>166</v>
      </c>
      <c r="AH444" s="26">
        <v>3</v>
      </c>
    </row>
    <row r="445" spans="1:34" x14ac:dyDescent="0.2">
      <c r="A445" t="s">
        <v>20</v>
      </c>
      <c r="B445" t="s">
        <v>107</v>
      </c>
      <c r="C445" t="s">
        <v>537</v>
      </c>
      <c r="D445">
        <v>3</v>
      </c>
      <c r="E445" s="21">
        <v>2</v>
      </c>
      <c r="F445" s="21" t="s">
        <v>6</v>
      </c>
      <c r="G445" s="21" t="s">
        <v>114</v>
      </c>
      <c r="H445" s="21" t="s">
        <v>10</v>
      </c>
      <c r="I445" s="26">
        <v>2.2762560000000001</v>
      </c>
      <c r="J445" s="26">
        <v>3.0434869999999998</v>
      </c>
      <c r="K445" s="26">
        <v>4.2323300000000001</v>
      </c>
      <c r="L445" s="26">
        <v>5.5572024999999998</v>
      </c>
      <c r="M445" s="26">
        <v>6.2389469999999996</v>
      </c>
      <c r="N445" s="26">
        <v>6.4751620000000001</v>
      </c>
      <c r="O445" s="26">
        <v>6.3644324999999995</v>
      </c>
      <c r="P445" s="26">
        <v>5.7318519999999999</v>
      </c>
      <c r="Q445" s="26">
        <v>4.8042414999999998</v>
      </c>
      <c r="R445" s="26">
        <v>3.7460100000000001</v>
      </c>
      <c r="S445" s="26">
        <v>2.7165429999999997</v>
      </c>
      <c r="T445" s="26">
        <v>2.1988500000000002</v>
      </c>
      <c r="U445" s="26">
        <v>3.4214905</v>
      </c>
      <c r="V445" s="26">
        <v>3.5632785</v>
      </c>
      <c r="W445" s="26">
        <v>3.8015240000000001</v>
      </c>
      <c r="X445" s="26">
        <v>2.5843324999999999</v>
      </c>
      <c r="Y445" s="26">
        <v>3.242375</v>
      </c>
      <c r="Z445" s="26">
        <v>5.427181</v>
      </c>
      <c r="AA445" s="26">
        <v>5.9636855000000004</v>
      </c>
      <c r="AB445" s="26">
        <v>6.2178674999999997</v>
      </c>
      <c r="AC445" s="26">
        <v>4.5914239999999999</v>
      </c>
      <c r="AD445" s="26">
        <v>2.1710545000000003</v>
      </c>
      <c r="AE445" s="26">
        <v>2.0714705000000002</v>
      </c>
      <c r="AF445" s="26">
        <v>2.859677</v>
      </c>
      <c r="AG445" s="26">
        <v>124</v>
      </c>
      <c r="AH445" s="26">
        <v>2</v>
      </c>
    </row>
    <row r="446" spans="1:34" x14ac:dyDescent="0.2">
      <c r="A446" t="s">
        <v>20</v>
      </c>
      <c r="B446" t="s">
        <v>107</v>
      </c>
      <c r="C446" t="s">
        <v>538</v>
      </c>
      <c r="D446">
        <v>3</v>
      </c>
      <c r="E446" s="21">
        <v>2</v>
      </c>
      <c r="F446" s="21" t="s">
        <v>6</v>
      </c>
      <c r="G446" s="21" t="s">
        <v>114</v>
      </c>
      <c r="H446" s="21" t="s">
        <v>10</v>
      </c>
      <c r="I446" s="26">
        <v>2.2753357857142857</v>
      </c>
      <c r="J446" s="26">
        <v>3.0128240714285717</v>
      </c>
      <c r="K446" s="26">
        <v>4.1470052857142861</v>
      </c>
      <c r="L446" s="26">
        <v>5.5510226428571432</v>
      </c>
      <c r="M446" s="26">
        <v>6.1627258571428571</v>
      </c>
      <c r="N446" s="26">
        <v>6.4936562857142865</v>
      </c>
      <c r="O446" s="26">
        <v>6.4159860714285726</v>
      </c>
      <c r="P446" s="26">
        <v>5.6103989285714277</v>
      </c>
      <c r="Q446" s="26">
        <v>4.6893335714285715</v>
      </c>
      <c r="R446" s="26">
        <v>3.7517097142857145</v>
      </c>
      <c r="S446" s="26">
        <v>2.7295103571428569</v>
      </c>
      <c r="T446" s="26">
        <v>2.1946978571428573</v>
      </c>
      <c r="U446" s="26">
        <v>2.8190303571428572</v>
      </c>
      <c r="V446" s="26">
        <v>2.9843779285714294</v>
      </c>
      <c r="W446" s="26">
        <v>3.4615854999999986</v>
      </c>
      <c r="X446" s="26">
        <v>2.5495217142857145</v>
      </c>
      <c r="Y446" s="26">
        <v>3.5970007142857141</v>
      </c>
      <c r="Z446" s="26">
        <v>4.6556308571428575</v>
      </c>
      <c r="AA446" s="26">
        <v>6.2037982142857144</v>
      </c>
      <c r="AB446" s="26">
        <v>6.4959568571428576</v>
      </c>
      <c r="AC446" s="26">
        <v>4.6508817142857151</v>
      </c>
      <c r="AD446" s="26">
        <v>1.9724412857142857</v>
      </c>
      <c r="AE446" s="26">
        <v>1.6242504285714288</v>
      </c>
      <c r="AF446" s="26">
        <v>2.5154939999999999</v>
      </c>
      <c r="AG446" s="26">
        <v>127</v>
      </c>
      <c r="AH446" s="26">
        <v>2</v>
      </c>
    </row>
    <row r="447" spans="1:34" x14ac:dyDescent="0.2">
      <c r="A447" t="s">
        <v>20</v>
      </c>
      <c r="B447" t="s">
        <v>107</v>
      </c>
      <c r="C447" t="s">
        <v>539</v>
      </c>
      <c r="D447">
        <v>3</v>
      </c>
      <c r="E447" s="21">
        <v>3</v>
      </c>
      <c r="F447" s="21" t="s">
        <v>6</v>
      </c>
      <c r="G447" s="21" t="s">
        <v>114</v>
      </c>
      <c r="H447" s="21" t="s">
        <v>10</v>
      </c>
      <c r="I447" s="26">
        <v>2.0409869999999999</v>
      </c>
      <c r="J447" s="26">
        <v>2.8194940000000002</v>
      </c>
      <c r="K447" s="26">
        <v>4.0215120000000004</v>
      </c>
      <c r="L447" s="26">
        <v>5.393815</v>
      </c>
      <c r="M447" s="26">
        <v>6.1272760000000002</v>
      </c>
      <c r="N447" s="26">
        <v>6.7087329999999996</v>
      </c>
      <c r="O447" s="26">
        <v>6.3720869999999996</v>
      </c>
      <c r="P447" s="26">
        <v>5.9079680000000003</v>
      </c>
      <c r="Q447" s="26">
        <v>4.9138080000000004</v>
      </c>
      <c r="R447" s="26">
        <v>3.748672</v>
      </c>
      <c r="S447" s="26">
        <v>2.5749</v>
      </c>
      <c r="T447" s="26">
        <v>1.9892719999999999</v>
      </c>
      <c r="U447" s="26">
        <v>3.985592</v>
      </c>
      <c r="V447" s="26">
        <v>4.3785270000000001</v>
      </c>
      <c r="W447" s="26">
        <v>4.901268</v>
      </c>
      <c r="X447" s="26">
        <v>3.6337579999999998</v>
      </c>
      <c r="Y447" s="26">
        <v>3.4083049999999999</v>
      </c>
      <c r="Z447" s="26">
        <v>3.6442220000000001</v>
      </c>
      <c r="AA447" s="26">
        <v>4.7289300000000001</v>
      </c>
      <c r="AB447" s="26">
        <v>3.4439410000000001</v>
      </c>
      <c r="AC447" s="26">
        <v>2.937039</v>
      </c>
      <c r="AD447" s="26">
        <v>1.4789600000000001</v>
      </c>
      <c r="AE447" s="26">
        <v>2.526573</v>
      </c>
      <c r="AF447" s="26">
        <v>4.3062469999999999</v>
      </c>
      <c r="AG447" s="26">
        <v>149</v>
      </c>
      <c r="AH447" s="26">
        <v>2</v>
      </c>
    </row>
    <row r="448" spans="1:34" x14ac:dyDescent="0.2">
      <c r="A448" t="s">
        <v>20</v>
      </c>
      <c r="B448" t="s">
        <v>107</v>
      </c>
      <c r="C448" t="s">
        <v>540</v>
      </c>
      <c r="D448">
        <v>3</v>
      </c>
      <c r="E448" s="21">
        <v>4</v>
      </c>
      <c r="F448" s="21" t="s">
        <v>6</v>
      </c>
      <c r="G448" s="21" t="s">
        <v>10</v>
      </c>
      <c r="H448" s="21" t="s">
        <v>10</v>
      </c>
      <c r="I448" s="26">
        <v>1.60014725</v>
      </c>
      <c r="J448" s="26">
        <v>2.2560872500000002</v>
      </c>
      <c r="K448" s="26">
        <v>3.4316852499999997</v>
      </c>
      <c r="L448" s="26">
        <v>4.8345830000000003</v>
      </c>
      <c r="M448" s="26">
        <v>5.3757959999999994</v>
      </c>
      <c r="N448" s="26">
        <v>6.0507542499999998</v>
      </c>
      <c r="O448" s="26">
        <v>5.9351357500000006</v>
      </c>
      <c r="P448" s="26">
        <v>5.4248045000000005</v>
      </c>
      <c r="Q448" s="26">
        <v>4.3186675000000001</v>
      </c>
      <c r="R448" s="26">
        <v>3.0804974999999999</v>
      </c>
      <c r="S448" s="26">
        <v>2.1225545000000001</v>
      </c>
      <c r="T448" s="26">
        <v>1.6195820000000001</v>
      </c>
      <c r="U448" s="26">
        <v>5.1788137499999998</v>
      </c>
      <c r="V448" s="26">
        <v>4.7236997499999998</v>
      </c>
      <c r="W448" s="26">
        <v>6.22452425</v>
      </c>
      <c r="X448" s="26">
        <v>4.7577855000000007</v>
      </c>
      <c r="Y448" s="26">
        <v>4.2571942499999995</v>
      </c>
      <c r="Z448" s="26">
        <v>3.6943769999999998</v>
      </c>
      <c r="AA448" s="26">
        <v>4.7016324999999997</v>
      </c>
      <c r="AB448" s="26">
        <v>3.4304427500000001</v>
      </c>
      <c r="AC448" s="26">
        <v>3.7851995000000001</v>
      </c>
      <c r="AD448" s="26">
        <v>2.7456512499999999</v>
      </c>
      <c r="AE448" s="26">
        <v>4.1343975000000004</v>
      </c>
      <c r="AF448" s="26">
        <v>4.8420657500000006</v>
      </c>
      <c r="AG448" s="26">
        <v>185</v>
      </c>
      <c r="AH448" s="26">
        <v>3</v>
      </c>
    </row>
    <row r="449" spans="1:34" x14ac:dyDescent="0.2">
      <c r="A449" t="s">
        <v>20</v>
      </c>
      <c r="B449" t="s">
        <v>107</v>
      </c>
      <c r="C449" t="s">
        <v>187</v>
      </c>
      <c r="D449">
        <v>2</v>
      </c>
      <c r="E449" s="21">
        <v>3</v>
      </c>
      <c r="F449" s="21" t="s">
        <v>6</v>
      </c>
      <c r="G449" s="21" t="s">
        <v>10</v>
      </c>
      <c r="H449" s="21" t="s">
        <v>10</v>
      </c>
      <c r="I449" s="26">
        <v>1.7413054285714284</v>
      </c>
      <c r="J449" s="26">
        <v>2.4577114285714288</v>
      </c>
      <c r="K449" s="26">
        <v>3.6228790000000002</v>
      </c>
      <c r="L449" s="26">
        <v>5.0049724285714285</v>
      </c>
      <c r="M449" s="26">
        <v>5.5539072857142866</v>
      </c>
      <c r="N449" s="26">
        <v>6.161536714285714</v>
      </c>
      <c r="O449" s="26">
        <v>5.9861875714285713</v>
      </c>
      <c r="P449" s="26">
        <v>5.4397114285714281</v>
      </c>
      <c r="Q449" s="26">
        <v>4.3540202857142853</v>
      </c>
      <c r="R449" s="26">
        <v>3.2394857142857139</v>
      </c>
      <c r="S449" s="26">
        <v>2.2995337142857144</v>
      </c>
      <c r="T449" s="26">
        <v>1.7584807142857142</v>
      </c>
      <c r="U449" s="26">
        <v>4.8379081428571427</v>
      </c>
      <c r="V449" s="26">
        <v>4.5544219999999997</v>
      </c>
      <c r="W449" s="26">
        <v>5.7684808571428565</v>
      </c>
      <c r="X449" s="26">
        <v>4.5463195714285716</v>
      </c>
      <c r="Y449" s="26">
        <v>4.0097878571428565</v>
      </c>
      <c r="Z449" s="26">
        <v>3.4572774285714289</v>
      </c>
      <c r="AA449" s="26">
        <v>4.7275374285714289</v>
      </c>
      <c r="AB449" s="26">
        <v>3.2471215714285711</v>
      </c>
      <c r="AC449" s="26">
        <v>3.4791352857142859</v>
      </c>
      <c r="AD449" s="26">
        <v>2.7467194285714283</v>
      </c>
      <c r="AE449" s="26">
        <v>3.5619984285714286</v>
      </c>
      <c r="AF449" s="26">
        <v>4.4821301428571427</v>
      </c>
      <c r="AG449" s="26">
        <v>172</v>
      </c>
      <c r="AH449" s="26">
        <v>3</v>
      </c>
    </row>
    <row r="450" spans="1:34" x14ac:dyDescent="0.2">
      <c r="A450" t="s">
        <v>20</v>
      </c>
      <c r="B450" t="s">
        <v>107</v>
      </c>
      <c r="C450" t="s">
        <v>190</v>
      </c>
      <c r="D450">
        <v>2</v>
      </c>
      <c r="E450" s="21">
        <v>3</v>
      </c>
      <c r="F450" s="21" t="s">
        <v>6</v>
      </c>
      <c r="G450" s="21" t="s">
        <v>10</v>
      </c>
      <c r="H450" s="21" t="s">
        <v>10</v>
      </c>
      <c r="I450" s="26">
        <v>1.8997971428571427</v>
      </c>
      <c r="J450" s="26">
        <v>2.6363815714285717</v>
      </c>
      <c r="K450" s="26">
        <v>3.7169745714285711</v>
      </c>
      <c r="L450" s="26">
        <v>5.0134358571428574</v>
      </c>
      <c r="M450" s="26">
        <v>5.5492248571428586</v>
      </c>
      <c r="N450" s="26">
        <v>6.3013782857142857</v>
      </c>
      <c r="O450" s="26">
        <v>6.1160978571428561</v>
      </c>
      <c r="P450" s="26">
        <v>5.4666195714285717</v>
      </c>
      <c r="Q450" s="26">
        <v>4.4336849999999997</v>
      </c>
      <c r="R450" s="26">
        <v>3.3388855714285723</v>
      </c>
      <c r="S450" s="26">
        <v>2.4470018571428573</v>
      </c>
      <c r="T450" s="26">
        <v>1.8630819999999997</v>
      </c>
      <c r="U450" s="26">
        <v>4.4970168571428575</v>
      </c>
      <c r="V450" s="26">
        <v>4.1708178571428567</v>
      </c>
      <c r="W450" s="26">
        <v>5.1332395714285708</v>
      </c>
      <c r="X450" s="26">
        <v>3.607770571428571</v>
      </c>
      <c r="Y450" s="26">
        <v>3.8456671428571427</v>
      </c>
      <c r="Z450" s="26">
        <v>3.4591584285714281</v>
      </c>
      <c r="AA450" s="26">
        <v>4.3087104285714286</v>
      </c>
      <c r="AB450" s="26">
        <v>3.2356857142857143</v>
      </c>
      <c r="AC450" s="26">
        <v>2.9600714285714287</v>
      </c>
      <c r="AD450" s="26">
        <v>2.7062655714285713</v>
      </c>
      <c r="AE450" s="26">
        <v>3.2903952857142862</v>
      </c>
      <c r="AF450" s="26">
        <v>3.7807214285714283</v>
      </c>
      <c r="AG450" s="26">
        <v>159</v>
      </c>
      <c r="AH450" s="26">
        <v>3</v>
      </c>
    </row>
    <row r="451" spans="1:34" x14ac:dyDescent="0.2">
      <c r="A451" t="s">
        <v>20</v>
      </c>
      <c r="B451" t="s">
        <v>107</v>
      </c>
      <c r="C451" t="s">
        <v>191</v>
      </c>
      <c r="D451">
        <v>3</v>
      </c>
      <c r="E451" s="21">
        <v>3</v>
      </c>
      <c r="F451" s="21" t="s">
        <v>6</v>
      </c>
      <c r="G451" s="21" t="s">
        <v>114</v>
      </c>
      <c r="H451" s="21" t="s">
        <v>10</v>
      </c>
      <c r="I451" s="26">
        <v>2.0709515000000001</v>
      </c>
      <c r="J451" s="26">
        <v>2.8251379999999999</v>
      </c>
      <c r="K451" s="26">
        <v>3.990221</v>
      </c>
      <c r="L451" s="26">
        <v>5.3744209999999999</v>
      </c>
      <c r="M451" s="26">
        <v>6.1465635000000001</v>
      </c>
      <c r="N451" s="26">
        <v>6.6120700000000001</v>
      </c>
      <c r="O451" s="26">
        <v>6.2703679999999995</v>
      </c>
      <c r="P451" s="26">
        <v>5.7636599999999998</v>
      </c>
      <c r="Q451" s="26">
        <v>4.9785120000000003</v>
      </c>
      <c r="R451" s="26">
        <v>3.8545229999999999</v>
      </c>
      <c r="S451" s="26">
        <v>2.6054944999999998</v>
      </c>
      <c r="T451" s="26">
        <v>2.0307645000000001</v>
      </c>
      <c r="U451" s="26">
        <v>4.6638359999999999</v>
      </c>
      <c r="V451" s="26">
        <v>4.7401215000000008</v>
      </c>
      <c r="W451" s="26">
        <v>5.2124515000000002</v>
      </c>
      <c r="X451" s="26">
        <v>3.5892555000000002</v>
      </c>
      <c r="Y451" s="26">
        <v>3.5398434999999999</v>
      </c>
      <c r="Z451" s="26">
        <v>4.1294819999999994</v>
      </c>
      <c r="AA451" s="26">
        <v>5.1181684999999995</v>
      </c>
      <c r="AB451" s="26">
        <v>3.8211300000000001</v>
      </c>
      <c r="AC451" s="26">
        <v>3.0065010000000001</v>
      </c>
      <c r="AD451" s="26">
        <v>1.563966</v>
      </c>
      <c r="AE451" s="26">
        <v>2.7341769999999999</v>
      </c>
      <c r="AF451" s="26">
        <v>4.2341654999999996</v>
      </c>
      <c r="AG451" s="26">
        <v>157</v>
      </c>
      <c r="AH451" s="26">
        <v>3</v>
      </c>
    </row>
    <row r="452" spans="1:34" x14ac:dyDescent="0.2">
      <c r="A452" t="s">
        <v>20</v>
      </c>
      <c r="B452" t="s">
        <v>107</v>
      </c>
      <c r="C452" t="s">
        <v>541</v>
      </c>
      <c r="D452">
        <v>2</v>
      </c>
      <c r="E452" s="21">
        <v>3</v>
      </c>
      <c r="F452" s="21" t="s">
        <v>6</v>
      </c>
      <c r="G452" s="21" t="s">
        <v>10</v>
      </c>
      <c r="H452" s="21" t="s">
        <v>10</v>
      </c>
      <c r="I452" s="26">
        <v>1.9054630000000001</v>
      </c>
      <c r="J452" s="26">
        <v>2.7218912499999997</v>
      </c>
      <c r="K452" s="26">
        <v>3.9169281250000001</v>
      </c>
      <c r="L452" s="26">
        <v>5.3144206249999995</v>
      </c>
      <c r="M452" s="26">
        <v>5.9308909999999999</v>
      </c>
      <c r="N452" s="26">
        <v>6.5366607500000002</v>
      </c>
      <c r="O452" s="26">
        <v>6.3055206249999998</v>
      </c>
      <c r="P452" s="26">
        <v>5.7074067499999988</v>
      </c>
      <c r="Q452" s="26">
        <v>4.6619677499999996</v>
      </c>
      <c r="R452" s="26">
        <v>3.5586314999999997</v>
      </c>
      <c r="S452" s="26">
        <v>2.5468040000000003</v>
      </c>
      <c r="T452" s="26">
        <v>1.9639597500000001</v>
      </c>
      <c r="U452" s="26">
        <v>4.5449308749999995</v>
      </c>
      <c r="V452" s="26">
        <v>4.3882535000000003</v>
      </c>
      <c r="W452" s="26">
        <v>5.2244153749999995</v>
      </c>
      <c r="X452" s="26">
        <v>3.8520292500000002</v>
      </c>
      <c r="Y452" s="26">
        <v>3.6936032499999998</v>
      </c>
      <c r="Z452" s="26">
        <v>3.3767156250000001</v>
      </c>
      <c r="AA452" s="26">
        <v>4.4424302500000001</v>
      </c>
      <c r="AB452" s="26">
        <v>3.1848662499999998</v>
      </c>
      <c r="AC452" s="26">
        <v>2.8630496249999999</v>
      </c>
      <c r="AD452" s="26">
        <v>2.4274761250000001</v>
      </c>
      <c r="AE452" s="26">
        <v>3.2167475000000003</v>
      </c>
      <c r="AF452" s="26">
        <v>3.9534472500000004</v>
      </c>
      <c r="AG452" s="26">
        <v>155</v>
      </c>
      <c r="AH452" s="26">
        <v>3</v>
      </c>
    </row>
    <row r="453" spans="1:34" x14ac:dyDescent="0.2">
      <c r="A453" t="s">
        <v>20</v>
      </c>
      <c r="B453" t="s">
        <v>107</v>
      </c>
      <c r="C453" t="s">
        <v>542</v>
      </c>
      <c r="D453">
        <v>3</v>
      </c>
      <c r="E453" s="21">
        <v>2</v>
      </c>
      <c r="F453" s="21" t="s">
        <v>6</v>
      </c>
      <c r="G453" s="21" t="s">
        <v>114</v>
      </c>
      <c r="H453" s="21" t="s">
        <v>10</v>
      </c>
      <c r="I453" s="26">
        <v>2.2131864999999999</v>
      </c>
      <c r="J453" s="26">
        <v>2.9999124999999998</v>
      </c>
      <c r="K453" s="26">
        <v>4.2133122499999995</v>
      </c>
      <c r="L453" s="26">
        <v>5.5737722500000002</v>
      </c>
      <c r="M453" s="26">
        <v>6.2969507499999997</v>
      </c>
      <c r="N453" s="26">
        <v>6.5481935</v>
      </c>
      <c r="O453" s="26">
        <v>6.3495582500000003</v>
      </c>
      <c r="P453" s="26">
        <v>5.7498594999999995</v>
      </c>
      <c r="Q453" s="26">
        <v>4.8450895000000003</v>
      </c>
      <c r="R453" s="26">
        <v>3.8046184999999997</v>
      </c>
      <c r="S453" s="26">
        <v>2.7047762499999997</v>
      </c>
      <c r="T453" s="26">
        <v>2.1459667500000004</v>
      </c>
      <c r="U453" s="26">
        <v>3.9066302500000001</v>
      </c>
      <c r="V453" s="26">
        <v>3.7496750000000003</v>
      </c>
      <c r="W453" s="26">
        <v>4.1761140000000001</v>
      </c>
      <c r="X453" s="26">
        <v>2.7903560000000001</v>
      </c>
      <c r="Y453" s="26">
        <v>3.2645499999999998</v>
      </c>
      <c r="Z453" s="26">
        <v>4.9556319999999996</v>
      </c>
      <c r="AA453" s="26">
        <v>5.7824670000000005</v>
      </c>
      <c r="AB453" s="26">
        <v>5.5011855000000001</v>
      </c>
      <c r="AC453" s="26">
        <v>3.3095287500000001</v>
      </c>
      <c r="AD453" s="26">
        <v>1.801037</v>
      </c>
      <c r="AE453" s="26">
        <v>2.2134612499999999</v>
      </c>
      <c r="AF453" s="26">
        <v>3.3743059999999998</v>
      </c>
      <c r="AG453" s="26">
        <v>154</v>
      </c>
      <c r="AH453" s="26">
        <v>2</v>
      </c>
    </row>
    <row r="454" spans="1:34" x14ac:dyDescent="0.2">
      <c r="A454" t="s">
        <v>20</v>
      </c>
      <c r="B454" t="s">
        <v>107</v>
      </c>
      <c r="C454" t="s">
        <v>543</v>
      </c>
      <c r="D454">
        <v>1</v>
      </c>
      <c r="E454" s="21">
        <v>3</v>
      </c>
      <c r="F454" s="21" t="s">
        <v>6</v>
      </c>
      <c r="G454" s="21" t="s">
        <v>10</v>
      </c>
      <c r="H454" s="21" t="s">
        <v>10</v>
      </c>
      <c r="I454" s="26">
        <v>1.8162179999999997</v>
      </c>
      <c r="J454" s="26">
        <v>2.5899944444444443</v>
      </c>
      <c r="K454" s="26">
        <v>3.7781464444444435</v>
      </c>
      <c r="L454" s="26">
        <v>5.1594462222222219</v>
      </c>
      <c r="M454" s="26">
        <v>5.7211447777777771</v>
      </c>
      <c r="N454" s="26">
        <v>6.3333927222222224</v>
      </c>
      <c r="O454" s="26">
        <v>6.1196053333333342</v>
      </c>
      <c r="P454" s="26">
        <v>5.5651600000000006</v>
      </c>
      <c r="Q454" s="26">
        <v>4.504806888888889</v>
      </c>
      <c r="R454" s="26">
        <v>3.3986528333333341</v>
      </c>
      <c r="S454" s="26">
        <v>2.4129871111111112</v>
      </c>
      <c r="T454" s="26">
        <v>1.8534714444444442</v>
      </c>
      <c r="U454" s="26">
        <v>4.5368987222222223</v>
      </c>
      <c r="V454" s="26">
        <v>4.3252079999999999</v>
      </c>
      <c r="W454" s="26">
        <v>5.4388833333333331</v>
      </c>
      <c r="X454" s="26">
        <v>4.3247732777777781</v>
      </c>
      <c r="Y454" s="26">
        <v>3.7421461111111105</v>
      </c>
      <c r="Z454" s="26">
        <v>3.336125722222222</v>
      </c>
      <c r="AA454" s="26">
        <v>4.6481081111111102</v>
      </c>
      <c r="AB454" s="26">
        <v>2.9827717777777778</v>
      </c>
      <c r="AC454" s="26">
        <v>3.1438755000000005</v>
      </c>
      <c r="AD454" s="26">
        <v>2.5164603888888895</v>
      </c>
      <c r="AE454" s="26">
        <v>3.1708063333333332</v>
      </c>
      <c r="AF454" s="26">
        <v>4.2191007777777783</v>
      </c>
      <c r="AG454" s="26">
        <v>160</v>
      </c>
      <c r="AH454" s="26">
        <v>3</v>
      </c>
    </row>
    <row r="455" spans="1:34" x14ac:dyDescent="0.2">
      <c r="A455" t="s">
        <v>20</v>
      </c>
      <c r="B455" t="s">
        <v>107</v>
      </c>
      <c r="C455" t="s">
        <v>193</v>
      </c>
      <c r="D455">
        <v>3</v>
      </c>
      <c r="E455" s="21">
        <v>3</v>
      </c>
      <c r="F455" s="21" t="s">
        <v>6</v>
      </c>
      <c r="G455" s="21" t="s">
        <v>114</v>
      </c>
      <c r="H455" s="21" t="s">
        <v>10</v>
      </c>
      <c r="I455" s="26">
        <v>2.1516635000000002</v>
      </c>
      <c r="J455" s="26">
        <v>2.9252748333333334</v>
      </c>
      <c r="K455" s="26">
        <v>4.129663166666667</v>
      </c>
      <c r="L455" s="26">
        <v>5.5148653333333328</v>
      </c>
      <c r="M455" s="26">
        <v>6.2373551666666671</v>
      </c>
      <c r="N455" s="26">
        <v>6.5934523333333326</v>
      </c>
      <c r="O455" s="26">
        <v>6.3693173333333339</v>
      </c>
      <c r="P455" s="26">
        <v>5.7708879999999994</v>
      </c>
      <c r="Q455" s="26">
        <v>4.8387178333333329</v>
      </c>
      <c r="R455" s="26">
        <v>3.7834509999999999</v>
      </c>
      <c r="S455" s="26">
        <v>2.6677348333333337</v>
      </c>
      <c r="T455" s="26">
        <v>2.0902191666666665</v>
      </c>
      <c r="U455" s="26">
        <v>4.0083696666666668</v>
      </c>
      <c r="V455" s="26">
        <v>3.7941451666666666</v>
      </c>
      <c r="W455" s="26">
        <v>4.1969205000000001</v>
      </c>
      <c r="X455" s="26">
        <v>2.893318666666667</v>
      </c>
      <c r="Y455" s="26">
        <v>3.2146124999999999</v>
      </c>
      <c r="Z455" s="26">
        <v>4.2907094999999993</v>
      </c>
      <c r="AA455" s="26">
        <v>5.2574193333333339</v>
      </c>
      <c r="AB455" s="26">
        <v>4.7857993333333333</v>
      </c>
      <c r="AC455" s="26">
        <v>2.7358821666666664</v>
      </c>
      <c r="AD455" s="26">
        <v>1.6811068333333334</v>
      </c>
      <c r="AE455" s="26">
        <v>2.2196725000000002</v>
      </c>
      <c r="AF455" s="26">
        <v>3.4297893333333334</v>
      </c>
      <c r="AG455" s="26">
        <v>129</v>
      </c>
      <c r="AH455" s="26">
        <v>2</v>
      </c>
    </row>
    <row r="456" spans="1:34" x14ac:dyDescent="0.2">
      <c r="A456" t="s">
        <v>20</v>
      </c>
      <c r="B456" t="s">
        <v>107</v>
      </c>
      <c r="C456" t="s">
        <v>544</v>
      </c>
      <c r="D456">
        <v>3</v>
      </c>
      <c r="E456" s="21">
        <v>2</v>
      </c>
      <c r="F456" s="21" t="s">
        <v>6</v>
      </c>
      <c r="G456" s="21" t="s">
        <v>114</v>
      </c>
      <c r="H456" s="21" t="s">
        <v>10</v>
      </c>
      <c r="I456" s="26">
        <v>2.1208610000000001</v>
      </c>
      <c r="J456" s="26">
        <v>2.8869883999999999</v>
      </c>
      <c r="K456" s="26">
        <v>4.0668157999999988</v>
      </c>
      <c r="L456" s="26">
        <v>5.4747462000000002</v>
      </c>
      <c r="M456" s="26">
        <v>6.2561011999999998</v>
      </c>
      <c r="N456" s="26">
        <v>6.5884033999999998</v>
      </c>
      <c r="O456" s="26">
        <v>6.2530859999999997</v>
      </c>
      <c r="P456" s="26">
        <v>5.7369034000000001</v>
      </c>
      <c r="Q456" s="26">
        <v>4.9079495999999994</v>
      </c>
      <c r="R456" s="26">
        <v>3.8508679999999997</v>
      </c>
      <c r="S456" s="26">
        <v>2.6215913999999998</v>
      </c>
      <c r="T456" s="26">
        <v>2.0641682000000001</v>
      </c>
      <c r="U456" s="26">
        <v>4.1314614000000001</v>
      </c>
      <c r="V456" s="26">
        <v>4.3766026</v>
      </c>
      <c r="W456" s="26">
        <v>4.6958737999999993</v>
      </c>
      <c r="X456" s="26">
        <v>3.3726646000000002</v>
      </c>
      <c r="Y456" s="26">
        <v>3.4765464000000001</v>
      </c>
      <c r="Z456" s="26">
        <v>4.5057444000000002</v>
      </c>
      <c r="AA456" s="26">
        <v>5.5371623999999997</v>
      </c>
      <c r="AB456" s="26">
        <v>4.3122596</v>
      </c>
      <c r="AC456" s="26">
        <v>3.1591304</v>
      </c>
      <c r="AD456" s="26">
        <v>1.5856632000000002</v>
      </c>
      <c r="AE456" s="26">
        <v>2.4203068000000001</v>
      </c>
      <c r="AF456" s="26">
        <v>3.5389566000000001</v>
      </c>
      <c r="AG456" s="26">
        <v>125</v>
      </c>
      <c r="AH456" s="26">
        <v>2</v>
      </c>
    </row>
    <row r="457" spans="1:34" x14ac:dyDescent="0.2">
      <c r="A457" t="s">
        <v>20</v>
      </c>
      <c r="B457" t="s">
        <v>107</v>
      </c>
      <c r="C457" t="s">
        <v>300</v>
      </c>
      <c r="D457">
        <v>3</v>
      </c>
      <c r="E457" s="21">
        <v>3</v>
      </c>
      <c r="F457" s="21" t="s">
        <v>6</v>
      </c>
      <c r="G457" s="21" t="s">
        <v>10</v>
      </c>
      <c r="H457" s="21" t="s">
        <v>10</v>
      </c>
      <c r="I457" s="26">
        <v>1.9301680000000001</v>
      </c>
      <c r="J457" s="26">
        <v>2.6848445999999999</v>
      </c>
      <c r="K457" s="26">
        <v>3.8395035999999996</v>
      </c>
      <c r="L457" s="26">
        <v>5.1398595999999994</v>
      </c>
      <c r="M457" s="26">
        <v>5.6901592000000001</v>
      </c>
      <c r="N457" s="26">
        <v>6.3480917999999997</v>
      </c>
      <c r="O457" s="26">
        <v>6.2474800000000004</v>
      </c>
      <c r="P457" s="26">
        <v>5.5143534000000001</v>
      </c>
      <c r="Q457" s="26">
        <v>4.5420964000000001</v>
      </c>
      <c r="R457" s="26">
        <v>3.3995999999999995</v>
      </c>
      <c r="S457" s="26">
        <v>2.4434507999999999</v>
      </c>
      <c r="T457" s="26">
        <v>1.8858004000000002</v>
      </c>
      <c r="U457" s="26">
        <v>4.1598673999999995</v>
      </c>
      <c r="V457" s="26">
        <v>4.0160140000000002</v>
      </c>
      <c r="W457" s="26">
        <v>4.5742612000000005</v>
      </c>
      <c r="X457" s="26">
        <v>3.1478561999999997</v>
      </c>
      <c r="Y457" s="26">
        <v>3.4423295999999999</v>
      </c>
      <c r="Z457" s="26">
        <v>3.6522420000000002</v>
      </c>
      <c r="AA457" s="26">
        <v>3.9538896000000001</v>
      </c>
      <c r="AB457" s="26">
        <v>3.7735876000000004</v>
      </c>
      <c r="AC457" s="26">
        <v>2.7173287999999998</v>
      </c>
      <c r="AD457" s="26">
        <v>2.2272236000000003</v>
      </c>
      <c r="AE457" s="26">
        <v>2.3854587999999999</v>
      </c>
      <c r="AF457" s="26">
        <v>3.3654006000000001</v>
      </c>
      <c r="AG457" s="26">
        <v>124</v>
      </c>
      <c r="AH457" s="26">
        <v>2</v>
      </c>
    </row>
    <row r="458" spans="1:34" x14ac:dyDescent="0.2">
      <c r="A458" t="s">
        <v>20</v>
      </c>
      <c r="B458" t="s">
        <v>107</v>
      </c>
      <c r="C458" t="s">
        <v>545</v>
      </c>
      <c r="D458">
        <v>3</v>
      </c>
      <c r="E458" s="21">
        <v>2</v>
      </c>
      <c r="F458" s="21" t="s">
        <v>6</v>
      </c>
      <c r="G458" s="21" t="s">
        <v>114</v>
      </c>
      <c r="H458" s="21" t="s">
        <v>10</v>
      </c>
      <c r="I458" s="26">
        <v>2.1448770000000001</v>
      </c>
      <c r="J458" s="26">
        <v>2.9326063333333336</v>
      </c>
      <c r="K458" s="26">
        <v>4.1142263333333338</v>
      </c>
      <c r="L458" s="26">
        <v>5.5210616666666672</v>
      </c>
      <c r="M458" s="26">
        <v>6.2787649999999999</v>
      </c>
      <c r="N458" s="26">
        <v>6.6240209999999999</v>
      </c>
      <c r="O458" s="26">
        <v>6.3100673333333335</v>
      </c>
      <c r="P458" s="26">
        <v>5.7489633333333332</v>
      </c>
      <c r="Q458" s="26">
        <v>4.898273333333333</v>
      </c>
      <c r="R458" s="26">
        <v>3.8464109999999998</v>
      </c>
      <c r="S458" s="26">
        <v>2.6442906666666666</v>
      </c>
      <c r="T458" s="26">
        <v>2.0900579999999995</v>
      </c>
      <c r="U458" s="26">
        <v>4.1363349999999999</v>
      </c>
      <c r="V458" s="26">
        <v>4.2018783333333332</v>
      </c>
      <c r="W458" s="26">
        <v>4.4491756666666662</v>
      </c>
      <c r="X458" s="26">
        <v>3.1699776666666666</v>
      </c>
      <c r="Y458" s="26">
        <v>3.2663836666666666</v>
      </c>
      <c r="Z458" s="26">
        <v>4.2680023333333326</v>
      </c>
      <c r="AA458" s="26">
        <v>5.3900513333333331</v>
      </c>
      <c r="AB458" s="26">
        <v>4.6136063333333341</v>
      </c>
      <c r="AC458" s="26">
        <v>2.8573710000000001</v>
      </c>
      <c r="AD458" s="26">
        <v>1.6522913333333333</v>
      </c>
      <c r="AE458" s="26">
        <v>2.3586853333333333</v>
      </c>
      <c r="AF458" s="26">
        <v>3.5436986666666663</v>
      </c>
      <c r="AG458" s="26">
        <v>137</v>
      </c>
      <c r="AH458" s="26">
        <v>2</v>
      </c>
    </row>
    <row r="459" spans="1:34" x14ac:dyDescent="0.2">
      <c r="A459" t="s">
        <v>20</v>
      </c>
      <c r="B459" t="s">
        <v>107</v>
      </c>
      <c r="C459" t="s">
        <v>546</v>
      </c>
      <c r="D459">
        <v>2</v>
      </c>
      <c r="E459" s="21">
        <v>3</v>
      </c>
      <c r="F459" s="21" t="s">
        <v>6</v>
      </c>
      <c r="G459" s="21" t="s">
        <v>10</v>
      </c>
      <c r="H459" s="21" t="s">
        <v>10</v>
      </c>
      <c r="I459" s="26">
        <v>1.9489903333333334</v>
      </c>
      <c r="J459" s="26">
        <v>2.7578071666666664</v>
      </c>
      <c r="K459" s="26">
        <v>3.969951833333333</v>
      </c>
      <c r="L459" s="26">
        <v>5.3489924999999987</v>
      </c>
      <c r="M459" s="26">
        <v>5.9632444999999992</v>
      </c>
      <c r="N459" s="26">
        <v>6.5428308333333334</v>
      </c>
      <c r="O459" s="26">
        <v>6.2755553333333332</v>
      </c>
      <c r="P459" s="26">
        <v>5.7193031666666672</v>
      </c>
      <c r="Q459" s="26">
        <v>4.6690114999999999</v>
      </c>
      <c r="R459" s="26">
        <v>3.5990208333333338</v>
      </c>
      <c r="S459" s="26">
        <v>2.5270741666666665</v>
      </c>
      <c r="T459" s="26">
        <v>1.9715968333333331</v>
      </c>
      <c r="U459" s="26">
        <v>4.7847524999999997</v>
      </c>
      <c r="V459" s="26">
        <v>4.667774333333333</v>
      </c>
      <c r="W459" s="26">
        <v>5.4071264999999995</v>
      </c>
      <c r="X459" s="26">
        <v>4.0696723333333331</v>
      </c>
      <c r="Y459" s="26">
        <v>3.9132253333333336</v>
      </c>
      <c r="Z459" s="26">
        <v>3.562303</v>
      </c>
      <c r="AA459" s="26">
        <v>4.4780403333333334</v>
      </c>
      <c r="AB459" s="26">
        <v>3.441141833333333</v>
      </c>
      <c r="AC459" s="26">
        <v>2.7009930000000004</v>
      </c>
      <c r="AD459" s="26">
        <v>2.4267293333333337</v>
      </c>
      <c r="AE459" s="26">
        <v>3.384242</v>
      </c>
      <c r="AF459" s="26">
        <v>4.1857956666666665</v>
      </c>
      <c r="AG459" s="26">
        <v>176</v>
      </c>
      <c r="AH459" s="26">
        <v>3</v>
      </c>
    </row>
    <row r="460" spans="1:34" x14ac:dyDescent="0.2">
      <c r="A460" t="s">
        <v>20</v>
      </c>
      <c r="B460" t="s">
        <v>107</v>
      </c>
      <c r="C460" t="s">
        <v>303</v>
      </c>
      <c r="D460">
        <v>3</v>
      </c>
      <c r="E460" s="21">
        <v>3</v>
      </c>
      <c r="F460" s="21" t="s">
        <v>6</v>
      </c>
      <c r="G460" s="21" t="s">
        <v>10</v>
      </c>
      <c r="H460" s="21" t="s">
        <v>10</v>
      </c>
      <c r="I460" s="26">
        <v>2.0234643333333335</v>
      </c>
      <c r="J460" s="26">
        <v>2.8191989999999998</v>
      </c>
      <c r="K460" s="26">
        <v>4.0031116666666664</v>
      </c>
      <c r="L460" s="26">
        <v>5.4092883333333335</v>
      </c>
      <c r="M460" s="26">
        <v>6.1715613333333339</v>
      </c>
      <c r="N460" s="26">
        <v>6.7035083333333327</v>
      </c>
      <c r="O460" s="26">
        <v>6.4665216666666661</v>
      </c>
      <c r="P460" s="26">
        <v>5.8984750000000004</v>
      </c>
      <c r="Q460" s="26">
        <v>4.8028666666666675</v>
      </c>
      <c r="R460" s="26">
        <v>3.7241389999999996</v>
      </c>
      <c r="S460" s="26">
        <v>2.6032920000000002</v>
      </c>
      <c r="T460" s="26">
        <v>2.0267649999999997</v>
      </c>
      <c r="U460" s="26">
        <v>4.2854566666666667</v>
      </c>
      <c r="V460" s="26">
        <v>4.4889110000000008</v>
      </c>
      <c r="W460" s="26">
        <v>4.8319350000000005</v>
      </c>
      <c r="X460" s="26">
        <v>3.4044103333333333</v>
      </c>
      <c r="Y460" s="26">
        <v>3.346897666666667</v>
      </c>
      <c r="Z460" s="26">
        <v>3.509131</v>
      </c>
      <c r="AA460" s="26">
        <v>4.1303650000000003</v>
      </c>
      <c r="AB460" s="26">
        <v>3.4332413333333336</v>
      </c>
      <c r="AC460" s="26">
        <v>2.6058416666666666</v>
      </c>
      <c r="AD460" s="26">
        <v>1.7459553333333331</v>
      </c>
      <c r="AE460" s="26">
        <v>2.5665083333333336</v>
      </c>
      <c r="AF460" s="26">
        <v>4.0284183333333337</v>
      </c>
      <c r="AG460" s="26">
        <v>150</v>
      </c>
      <c r="AH460" s="26">
        <v>2</v>
      </c>
    </row>
    <row r="461" spans="1:34" x14ac:dyDescent="0.2">
      <c r="A461" t="s">
        <v>20</v>
      </c>
      <c r="B461" t="s">
        <v>107</v>
      </c>
      <c r="C461" t="s">
        <v>547</v>
      </c>
      <c r="D461">
        <v>3</v>
      </c>
      <c r="E461" s="21">
        <v>3</v>
      </c>
      <c r="F461" s="21" t="s">
        <v>6</v>
      </c>
      <c r="G461" s="21" t="s">
        <v>114</v>
      </c>
      <c r="H461" s="21" t="s">
        <v>10</v>
      </c>
      <c r="I461" s="26">
        <v>2.0756489999999999</v>
      </c>
      <c r="J461" s="26">
        <v>2.833342</v>
      </c>
      <c r="K461" s="26">
        <v>4.0509095000000004</v>
      </c>
      <c r="L461" s="26">
        <v>5.4650935</v>
      </c>
      <c r="M461" s="26">
        <v>6.274381</v>
      </c>
      <c r="N461" s="26">
        <v>6.7011229999999999</v>
      </c>
      <c r="O461" s="26">
        <v>6.4126690000000002</v>
      </c>
      <c r="P461" s="26">
        <v>5.8645420000000001</v>
      </c>
      <c r="Q461" s="26">
        <v>4.9167555000000007</v>
      </c>
      <c r="R461" s="26">
        <v>3.8511145</v>
      </c>
      <c r="S461" s="26">
        <v>2.6266340000000001</v>
      </c>
      <c r="T461" s="26">
        <v>2.0558414999999997</v>
      </c>
      <c r="U461" s="26">
        <v>4.1513364999999993</v>
      </c>
      <c r="V461" s="26">
        <v>4.3537850000000002</v>
      </c>
      <c r="W461" s="26">
        <v>4.41873</v>
      </c>
      <c r="X461" s="26">
        <v>3.3307365</v>
      </c>
      <c r="Y461" s="26">
        <v>3.2888364999999999</v>
      </c>
      <c r="Z461" s="26">
        <v>3.8293824999999999</v>
      </c>
      <c r="AA461" s="26">
        <v>4.6821595</v>
      </c>
      <c r="AB461" s="26">
        <v>3.7228479999999999</v>
      </c>
      <c r="AC461" s="26">
        <v>2.7553869999999998</v>
      </c>
      <c r="AD461" s="26">
        <v>1.4928034999999999</v>
      </c>
      <c r="AE461" s="26">
        <v>2.2656179999999999</v>
      </c>
      <c r="AF461" s="26">
        <v>3.6275089999999999</v>
      </c>
      <c r="AG461" s="26">
        <v>154</v>
      </c>
      <c r="AH461" s="26">
        <v>2</v>
      </c>
    </row>
    <row r="462" spans="1:34" x14ac:dyDescent="0.2">
      <c r="A462" t="s">
        <v>20</v>
      </c>
      <c r="B462" t="s">
        <v>107</v>
      </c>
      <c r="C462" t="s">
        <v>548</v>
      </c>
      <c r="D462">
        <v>3</v>
      </c>
      <c r="E462" s="21">
        <v>4</v>
      </c>
      <c r="F462" s="21" t="s">
        <v>6</v>
      </c>
      <c r="G462" s="21" t="s">
        <v>10</v>
      </c>
      <c r="H462" s="21" t="s">
        <v>10</v>
      </c>
      <c r="I462" s="26">
        <v>1.5097466666666666</v>
      </c>
      <c r="J462" s="26">
        <v>2.1364296666666669</v>
      </c>
      <c r="K462" s="26">
        <v>3.3105866666666661</v>
      </c>
      <c r="L462" s="26">
        <v>4.7062063333333333</v>
      </c>
      <c r="M462" s="26">
        <v>5.2415960000000004</v>
      </c>
      <c r="N462" s="26">
        <v>5.9602763333333328</v>
      </c>
      <c r="O462" s="26">
        <v>5.8700190000000001</v>
      </c>
      <c r="P462" s="26">
        <v>5.3318640000000004</v>
      </c>
      <c r="Q462" s="26">
        <v>4.2002523333333333</v>
      </c>
      <c r="R462" s="26">
        <v>2.960791</v>
      </c>
      <c r="S462" s="26">
        <v>2.0131296666666665</v>
      </c>
      <c r="T462" s="26">
        <v>1.5379986666666667</v>
      </c>
      <c r="U462" s="26">
        <v>5.1305566666666671</v>
      </c>
      <c r="V462" s="26">
        <v>4.848701000000001</v>
      </c>
      <c r="W462" s="26">
        <v>6.0358676666666655</v>
      </c>
      <c r="X462" s="26">
        <v>4.6044876666666674</v>
      </c>
      <c r="Y462" s="26">
        <v>4.4781193333333329</v>
      </c>
      <c r="Z462" s="26">
        <v>3.6984803333333329</v>
      </c>
      <c r="AA462" s="26">
        <v>4.8255186666666665</v>
      </c>
      <c r="AB462" s="26">
        <v>3.4940500000000001</v>
      </c>
      <c r="AC462" s="26">
        <v>3.799134</v>
      </c>
      <c r="AD462" s="26">
        <v>3.0105063333333333</v>
      </c>
      <c r="AE462" s="26">
        <v>4.5599226666666661</v>
      </c>
      <c r="AF462" s="26">
        <v>5.1273679999999997</v>
      </c>
      <c r="AG462" s="26">
        <v>166</v>
      </c>
      <c r="AH462" s="26">
        <v>3</v>
      </c>
    </row>
    <row r="463" spans="1:34" x14ac:dyDescent="0.2">
      <c r="A463" t="s">
        <v>20</v>
      </c>
      <c r="B463" t="s">
        <v>107</v>
      </c>
      <c r="C463" t="s">
        <v>549</v>
      </c>
      <c r="D463">
        <v>2</v>
      </c>
      <c r="E463" s="21">
        <v>4</v>
      </c>
      <c r="F463" s="21" t="s">
        <v>6</v>
      </c>
      <c r="G463" s="21" t="s">
        <v>10</v>
      </c>
      <c r="H463" s="21" t="s">
        <v>10</v>
      </c>
      <c r="I463" s="26">
        <v>1.6700140000000001</v>
      </c>
      <c r="J463" s="26">
        <v>2.341005</v>
      </c>
      <c r="K463" s="26">
        <v>3.4482370000000002</v>
      </c>
      <c r="L463" s="26">
        <v>4.797415</v>
      </c>
      <c r="M463" s="26">
        <v>5.3198889999999999</v>
      </c>
      <c r="N463" s="26">
        <v>5.9212980000000002</v>
      </c>
      <c r="O463" s="26">
        <v>5.7670450000000004</v>
      </c>
      <c r="P463" s="26">
        <v>5.2125750000000002</v>
      </c>
      <c r="Q463" s="26">
        <v>4.1264789999999998</v>
      </c>
      <c r="R463" s="26">
        <v>3.0493939999999999</v>
      </c>
      <c r="S463" s="26">
        <v>2.1882489999999999</v>
      </c>
      <c r="T463" s="26">
        <v>1.661295</v>
      </c>
      <c r="U463" s="26">
        <v>5.5519280000000002</v>
      </c>
      <c r="V463" s="26">
        <v>5.1951890000000001</v>
      </c>
      <c r="W463" s="26">
        <v>6.2745870000000004</v>
      </c>
      <c r="X463" s="26">
        <v>4.8741810000000001</v>
      </c>
      <c r="Y463" s="26">
        <v>4.6671120000000004</v>
      </c>
      <c r="Z463" s="26">
        <v>3.8056519999999998</v>
      </c>
      <c r="AA463" s="26">
        <v>5.001436</v>
      </c>
      <c r="AB463" s="26">
        <v>3.8557800000000002</v>
      </c>
      <c r="AC463" s="26">
        <v>4.0258469999999997</v>
      </c>
      <c r="AD463" s="26">
        <v>3.2912650000000001</v>
      </c>
      <c r="AE463" s="26">
        <v>4.3618709999999998</v>
      </c>
      <c r="AF463" s="26">
        <v>5.0420870000000004</v>
      </c>
      <c r="AG463" s="26">
        <v>200</v>
      </c>
      <c r="AH463" s="26">
        <v>4</v>
      </c>
    </row>
    <row r="464" spans="1:34" x14ac:dyDescent="0.2">
      <c r="A464" t="s">
        <v>20</v>
      </c>
      <c r="B464" t="s">
        <v>107</v>
      </c>
      <c r="C464" t="s">
        <v>550</v>
      </c>
      <c r="D464">
        <v>3</v>
      </c>
      <c r="E464" s="21">
        <v>2</v>
      </c>
      <c r="F464" s="21" t="s">
        <v>6</v>
      </c>
      <c r="G464" s="21" t="s">
        <v>114</v>
      </c>
      <c r="H464" s="21" t="s">
        <v>10</v>
      </c>
      <c r="I464" s="26">
        <v>2.1181983999999998</v>
      </c>
      <c r="J464" s="26">
        <v>2.8951815999999999</v>
      </c>
      <c r="K464" s="26">
        <v>4.0299795999999999</v>
      </c>
      <c r="L464" s="26">
        <v>5.4268694000000002</v>
      </c>
      <c r="M464" s="26">
        <v>6.2632066000000002</v>
      </c>
      <c r="N464" s="26">
        <v>6.6032061999999998</v>
      </c>
      <c r="O464" s="26">
        <v>6.2055274000000002</v>
      </c>
      <c r="P464" s="26">
        <v>5.7016524000000004</v>
      </c>
      <c r="Q464" s="26">
        <v>5.0102758000000005</v>
      </c>
      <c r="R464" s="26">
        <v>3.9339545999999999</v>
      </c>
      <c r="S464" s="26">
        <v>2.6914112000000001</v>
      </c>
      <c r="T464" s="26">
        <v>2.0779501999999996</v>
      </c>
      <c r="U464" s="26">
        <v>4.6034226</v>
      </c>
      <c r="V464" s="26">
        <v>4.633614800000001</v>
      </c>
      <c r="W464" s="26">
        <v>5.1629972000000004</v>
      </c>
      <c r="X464" s="26">
        <v>3.4014341999999997</v>
      </c>
      <c r="Y464" s="26">
        <v>3.7434243999999999</v>
      </c>
      <c r="Z464" s="26">
        <v>5.0534187999999993</v>
      </c>
      <c r="AA464" s="26">
        <v>6.1907133999999999</v>
      </c>
      <c r="AB464" s="26">
        <v>4.6122676</v>
      </c>
      <c r="AC464" s="26">
        <v>3.5762085999999997</v>
      </c>
      <c r="AD464" s="26">
        <v>1.8911459999999998</v>
      </c>
      <c r="AE464" s="26">
        <v>2.6864702</v>
      </c>
      <c r="AF464" s="26">
        <v>3.8356887999999998</v>
      </c>
      <c r="AG464" s="26">
        <v>148</v>
      </c>
      <c r="AH464" s="26">
        <v>2</v>
      </c>
    </row>
    <row r="465" spans="1:34" x14ac:dyDescent="0.2">
      <c r="A465" t="s">
        <v>20</v>
      </c>
      <c r="B465" t="s">
        <v>107</v>
      </c>
      <c r="C465" t="s">
        <v>551</v>
      </c>
      <c r="D465">
        <v>1</v>
      </c>
      <c r="E465" s="21">
        <v>3</v>
      </c>
      <c r="F465" s="21" t="s">
        <v>6</v>
      </c>
      <c r="G465" s="21" t="s">
        <v>10</v>
      </c>
      <c r="H465" s="21" t="s">
        <v>10</v>
      </c>
      <c r="I465" s="26">
        <v>1.8474009200000001</v>
      </c>
      <c r="J465" s="26">
        <v>2.6431262000000002</v>
      </c>
      <c r="K465" s="26">
        <v>3.8109144000000015</v>
      </c>
      <c r="L465" s="26">
        <v>5.1909995599999998</v>
      </c>
      <c r="M465" s="26">
        <v>5.7828299200000002</v>
      </c>
      <c r="N465" s="26">
        <v>6.3798380399999992</v>
      </c>
      <c r="O465" s="26">
        <v>6.1894878400000009</v>
      </c>
      <c r="P465" s="26">
        <v>5.562679479999999</v>
      </c>
      <c r="Q465" s="26">
        <v>4.5309178000000001</v>
      </c>
      <c r="R465" s="26">
        <v>3.4659003199999994</v>
      </c>
      <c r="S465" s="26">
        <v>2.46741572</v>
      </c>
      <c r="T465" s="26">
        <v>1.9020892799999998</v>
      </c>
      <c r="U465" s="26">
        <v>4.5760977599999997</v>
      </c>
      <c r="V465" s="26">
        <v>4.3226970800000002</v>
      </c>
      <c r="W465" s="26">
        <v>5.3193146799999989</v>
      </c>
      <c r="X465" s="26">
        <v>3.97252224</v>
      </c>
      <c r="Y465" s="26">
        <v>3.6929837600000002</v>
      </c>
      <c r="Z465" s="26">
        <v>3.3196651999999993</v>
      </c>
      <c r="AA465" s="26">
        <v>4.4968914400000015</v>
      </c>
      <c r="AB465" s="26">
        <v>3.0384128399999999</v>
      </c>
      <c r="AC465" s="26">
        <v>3.0791528800000005</v>
      </c>
      <c r="AD465" s="26">
        <v>2.5459440400000006</v>
      </c>
      <c r="AE465" s="26">
        <v>3.2283728400000014</v>
      </c>
      <c r="AF465" s="26">
        <v>4.0271504000000009</v>
      </c>
      <c r="AG465" s="26">
        <v>155</v>
      </c>
      <c r="AH465" s="26">
        <v>3</v>
      </c>
    </row>
    <row r="466" spans="1:34" x14ac:dyDescent="0.2">
      <c r="A466" t="s">
        <v>20</v>
      </c>
      <c r="B466" t="s">
        <v>107</v>
      </c>
      <c r="C466" t="s">
        <v>552</v>
      </c>
      <c r="D466">
        <v>3</v>
      </c>
      <c r="E466" s="21">
        <v>3</v>
      </c>
      <c r="F466" s="21" t="s">
        <v>6</v>
      </c>
      <c r="G466" s="21" t="s">
        <v>114</v>
      </c>
      <c r="H466" s="21" t="s">
        <v>10</v>
      </c>
      <c r="I466" s="26">
        <v>2.080972</v>
      </c>
      <c r="J466" s="26">
        <v>2.8680896000000002</v>
      </c>
      <c r="K466" s="26">
        <v>4.0524743999999995</v>
      </c>
      <c r="L466" s="26">
        <v>5.4761711999999996</v>
      </c>
      <c r="M466" s="26">
        <v>6.2345033999999995</v>
      </c>
      <c r="N466" s="26">
        <v>6.6866610000000009</v>
      </c>
      <c r="O466" s="26">
        <v>6.4495065999999994</v>
      </c>
      <c r="P466" s="26">
        <v>5.8527155999999998</v>
      </c>
      <c r="Q466" s="26">
        <v>4.8510434</v>
      </c>
      <c r="R466" s="26">
        <v>3.7908146</v>
      </c>
      <c r="S466" s="26">
        <v>2.6515606000000003</v>
      </c>
      <c r="T466" s="26">
        <v>2.0568581999999997</v>
      </c>
      <c r="U466" s="26">
        <v>4.0941954000000003</v>
      </c>
      <c r="V466" s="26">
        <v>3.9959885999999996</v>
      </c>
      <c r="W466" s="26">
        <v>4.2336920000000005</v>
      </c>
      <c r="X466" s="26">
        <v>3.0460622000000002</v>
      </c>
      <c r="Y466" s="26">
        <v>3.039933</v>
      </c>
      <c r="Z466" s="26">
        <v>3.8417244000000004</v>
      </c>
      <c r="AA466" s="26">
        <v>4.9276350000000004</v>
      </c>
      <c r="AB466" s="26">
        <v>4.0162977999999994</v>
      </c>
      <c r="AC466" s="26">
        <v>2.5679178</v>
      </c>
      <c r="AD466" s="26">
        <v>1.5736492</v>
      </c>
      <c r="AE466" s="26">
        <v>2.3009720000000002</v>
      </c>
      <c r="AF466" s="26">
        <v>3.4050576000000001</v>
      </c>
      <c r="AG466" s="26">
        <v>139</v>
      </c>
      <c r="AH466" s="26">
        <v>2</v>
      </c>
    </row>
    <row r="467" spans="1:34" x14ac:dyDescent="0.2">
      <c r="A467" t="s">
        <v>20</v>
      </c>
      <c r="B467" t="s">
        <v>107</v>
      </c>
      <c r="C467" t="s">
        <v>553</v>
      </c>
      <c r="D467">
        <v>3</v>
      </c>
      <c r="E467" s="21">
        <v>3</v>
      </c>
      <c r="F467" s="21" t="s">
        <v>6</v>
      </c>
      <c r="G467" s="21" t="s">
        <v>114</v>
      </c>
      <c r="H467" s="21" t="s">
        <v>10</v>
      </c>
      <c r="I467" s="26">
        <v>2.0772967499999999</v>
      </c>
      <c r="J467" s="26">
        <v>2.8405095</v>
      </c>
      <c r="K467" s="26">
        <v>4.0174649999999996</v>
      </c>
      <c r="L467" s="26">
        <v>5.4824190000000002</v>
      </c>
      <c r="M467" s="26">
        <v>6.2401805000000001</v>
      </c>
      <c r="N467" s="26">
        <v>6.7191802499999991</v>
      </c>
      <c r="O467" s="26">
        <v>6.4777779999999998</v>
      </c>
      <c r="P467" s="26">
        <v>5.9154702500000003</v>
      </c>
      <c r="Q467" s="26">
        <v>4.9111460000000005</v>
      </c>
      <c r="R467" s="26">
        <v>3.8477792499999999</v>
      </c>
      <c r="S467" s="26">
        <v>2.6445432499999999</v>
      </c>
      <c r="T467" s="26">
        <v>2.0534727500000001</v>
      </c>
      <c r="U467" s="26">
        <v>4.1588604999999994</v>
      </c>
      <c r="V467" s="26">
        <v>4.3869177500000003</v>
      </c>
      <c r="W467" s="26">
        <v>4.3798535000000003</v>
      </c>
      <c r="X467" s="26">
        <v>3.3074277500000004</v>
      </c>
      <c r="Y467" s="26">
        <v>3.1955747500000005</v>
      </c>
      <c r="Z467" s="26">
        <v>3.6549032499999998</v>
      </c>
      <c r="AA467" s="26">
        <v>4.4793324999999999</v>
      </c>
      <c r="AB467" s="26">
        <v>3.5018205000000004</v>
      </c>
      <c r="AC467" s="26">
        <v>2.75493575</v>
      </c>
      <c r="AD467" s="26">
        <v>1.4776764999999998</v>
      </c>
      <c r="AE467" s="26">
        <v>2.3195017500000001</v>
      </c>
      <c r="AF467" s="26">
        <v>3.8141884999999998</v>
      </c>
      <c r="AG467" s="26">
        <v>154</v>
      </c>
      <c r="AH467" s="26">
        <v>2</v>
      </c>
    </row>
    <row r="468" spans="1:34" x14ac:dyDescent="0.2">
      <c r="A468" t="s">
        <v>20</v>
      </c>
      <c r="B468" t="s">
        <v>107</v>
      </c>
      <c r="C468" t="s">
        <v>554</v>
      </c>
      <c r="D468">
        <v>3</v>
      </c>
      <c r="E468" s="21">
        <v>3</v>
      </c>
      <c r="F468" s="21" t="s">
        <v>6</v>
      </c>
      <c r="G468" s="21" t="s">
        <v>114</v>
      </c>
      <c r="H468" s="21" t="s">
        <v>10</v>
      </c>
      <c r="I468" s="26">
        <v>2.1048765999999999</v>
      </c>
      <c r="J468" s="26">
        <v>2.8575448000000003</v>
      </c>
      <c r="K468" s="26">
        <v>4.0400945999999998</v>
      </c>
      <c r="L468" s="26">
        <v>5.4717997999999994</v>
      </c>
      <c r="M468" s="26">
        <v>6.2348821999999995</v>
      </c>
      <c r="N468" s="26">
        <v>6.6429177999999993</v>
      </c>
      <c r="O468" s="26">
        <v>6.3147031999999994</v>
      </c>
      <c r="P468" s="26">
        <v>5.8325072000000002</v>
      </c>
      <c r="Q468" s="26">
        <v>4.9553254000000004</v>
      </c>
      <c r="R468" s="26">
        <v>3.8620454000000004</v>
      </c>
      <c r="S468" s="26">
        <v>2.6182137999999999</v>
      </c>
      <c r="T468" s="26">
        <v>2.0445675999999997</v>
      </c>
      <c r="U468" s="26">
        <v>4.2530312000000006</v>
      </c>
      <c r="V468" s="26">
        <v>4.4973544000000008</v>
      </c>
      <c r="W468" s="26">
        <v>4.8111959999999998</v>
      </c>
      <c r="X468" s="26">
        <v>3.4677903999999997</v>
      </c>
      <c r="Y468" s="26">
        <v>3.5752212000000001</v>
      </c>
      <c r="Z468" s="26">
        <v>4.3855234000000003</v>
      </c>
      <c r="AA468" s="26">
        <v>5.3655871999999993</v>
      </c>
      <c r="AB468" s="26">
        <v>3.7865714000000006</v>
      </c>
      <c r="AC468" s="26">
        <v>3.0438812</v>
      </c>
      <c r="AD468" s="26">
        <v>1.4591458000000002</v>
      </c>
      <c r="AE468" s="26">
        <v>2.3245936</v>
      </c>
      <c r="AF468" s="26">
        <v>3.6411834000000001</v>
      </c>
      <c r="AG468" s="26">
        <v>134</v>
      </c>
      <c r="AH468" s="26">
        <v>2</v>
      </c>
    </row>
    <row r="469" spans="1:34" x14ac:dyDescent="0.2">
      <c r="A469" t="s">
        <v>20</v>
      </c>
      <c r="B469" t="s">
        <v>107</v>
      </c>
      <c r="C469" t="s">
        <v>421</v>
      </c>
      <c r="D469">
        <v>2</v>
      </c>
      <c r="E469" s="21">
        <v>3</v>
      </c>
      <c r="F469" s="21" t="s">
        <v>6</v>
      </c>
      <c r="G469" s="21" t="s">
        <v>10</v>
      </c>
      <c r="H469" s="21" t="s">
        <v>10</v>
      </c>
      <c r="I469" s="26">
        <v>1.8603684999999999</v>
      </c>
      <c r="J469" s="26">
        <v>2.6329264999999999</v>
      </c>
      <c r="K469" s="26">
        <v>3.8532592500000007</v>
      </c>
      <c r="L469" s="26">
        <v>5.2208997500000001</v>
      </c>
      <c r="M469" s="26">
        <v>5.8011892500000002</v>
      </c>
      <c r="N469" s="26">
        <v>6.3781307500000004</v>
      </c>
      <c r="O469" s="26">
        <v>6.1578927500000002</v>
      </c>
      <c r="P469" s="26">
        <v>5.6110094999999998</v>
      </c>
      <c r="Q469" s="26">
        <v>4.5517779999999997</v>
      </c>
      <c r="R469" s="26">
        <v>3.4525942500000002</v>
      </c>
      <c r="S469" s="26">
        <v>2.4516127499999998</v>
      </c>
      <c r="T469" s="26">
        <v>1.8861417500000002</v>
      </c>
      <c r="U469" s="26">
        <v>4.7069669999999997</v>
      </c>
      <c r="V469" s="26">
        <v>4.4809655000000008</v>
      </c>
      <c r="W469" s="26">
        <v>5.4875732500000005</v>
      </c>
      <c r="X469" s="26">
        <v>4.2914592499999999</v>
      </c>
      <c r="Y469" s="26">
        <v>3.8853795</v>
      </c>
      <c r="Z469" s="26">
        <v>3.5022617500000002</v>
      </c>
      <c r="AA469" s="26">
        <v>4.5687582500000001</v>
      </c>
      <c r="AB469" s="26">
        <v>3.2476382500000001</v>
      </c>
      <c r="AC469" s="26">
        <v>2.9897825</v>
      </c>
      <c r="AD469" s="26">
        <v>2.5008632500000001</v>
      </c>
      <c r="AE469" s="26">
        <v>3.356071</v>
      </c>
      <c r="AF469" s="26">
        <v>4.1934042499999995</v>
      </c>
      <c r="AG469" s="26">
        <v>168</v>
      </c>
      <c r="AH469" s="26">
        <v>3</v>
      </c>
    </row>
    <row r="470" spans="1:34" x14ac:dyDescent="0.2">
      <c r="A470" t="s">
        <v>20</v>
      </c>
      <c r="B470" t="s">
        <v>107</v>
      </c>
      <c r="C470" t="s">
        <v>555</v>
      </c>
      <c r="D470">
        <v>3</v>
      </c>
      <c r="E470" s="21">
        <v>3</v>
      </c>
      <c r="F470" s="21" t="s">
        <v>6</v>
      </c>
      <c r="G470" s="21" t="s">
        <v>114</v>
      </c>
      <c r="H470" s="21" t="s">
        <v>10</v>
      </c>
      <c r="I470" s="26">
        <v>2.085029</v>
      </c>
      <c r="J470" s="26">
        <v>2.8514006666666667</v>
      </c>
      <c r="K470" s="26">
        <v>4.0051016666666666</v>
      </c>
      <c r="L470" s="26">
        <v>5.4059689999999998</v>
      </c>
      <c r="M470" s="26">
        <v>6.2171419999999999</v>
      </c>
      <c r="N470" s="26">
        <v>6.6294673333333334</v>
      </c>
      <c r="O470" s="26">
        <v>6.2414013333333331</v>
      </c>
      <c r="P470" s="26">
        <v>5.7493066666666666</v>
      </c>
      <c r="Q470" s="26">
        <v>5.0279410000000002</v>
      </c>
      <c r="R470" s="26">
        <v>3.8917923333333335</v>
      </c>
      <c r="S470" s="26">
        <v>2.6449113333333334</v>
      </c>
      <c r="T470" s="26">
        <v>2.0642766666666668</v>
      </c>
      <c r="U470" s="26">
        <v>4.8934283333333335</v>
      </c>
      <c r="V470" s="26">
        <v>4.7980123333333333</v>
      </c>
      <c r="W470" s="26">
        <v>5.2672939999999997</v>
      </c>
      <c r="X470" s="26">
        <v>3.5033993333333329</v>
      </c>
      <c r="Y470" s="26">
        <v>3.6703619999999995</v>
      </c>
      <c r="Z470" s="26">
        <v>4.3943933333333334</v>
      </c>
      <c r="AA470" s="26">
        <v>5.389259</v>
      </c>
      <c r="AB470" s="26">
        <v>4.0798399999999999</v>
      </c>
      <c r="AC470" s="26">
        <v>3.1049166666666665</v>
      </c>
      <c r="AD470" s="26">
        <v>1.6686653333333332</v>
      </c>
      <c r="AE470" s="26">
        <v>2.7837256666666668</v>
      </c>
      <c r="AF470" s="26">
        <v>4.0607379999999997</v>
      </c>
      <c r="AG470" s="26">
        <v>135</v>
      </c>
      <c r="AH470" s="26">
        <v>2</v>
      </c>
    </row>
    <row r="471" spans="1:34" x14ac:dyDescent="0.2">
      <c r="A471" t="s">
        <v>20</v>
      </c>
      <c r="B471" t="s">
        <v>107</v>
      </c>
      <c r="C471" t="s">
        <v>556</v>
      </c>
      <c r="D471">
        <v>3</v>
      </c>
      <c r="E471" s="21">
        <v>2</v>
      </c>
      <c r="F471" s="21" t="s">
        <v>6</v>
      </c>
      <c r="G471" s="21" t="s">
        <v>114</v>
      </c>
      <c r="H471" s="21" t="s">
        <v>10</v>
      </c>
      <c r="I471" s="26">
        <v>2.2524419999999998</v>
      </c>
      <c r="J471" s="26">
        <v>3.0439349999999998</v>
      </c>
      <c r="K471" s="26">
        <v>4.264157</v>
      </c>
      <c r="L471" s="26">
        <v>5.5858739999999996</v>
      </c>
      <c r="M471" s="26">
        <v>6.3059209999999997</v>
      </c>
      <c r="N471" s="26">
        <v>6.5576249999999998</v>
      </c>
      <c r="O471" s="26">
        <v>6.2994240000000001</v>
      </c>
      <c r="P471" s="26">
        <v>5.7077600000000004</v>
      </c>
      <c r="Q471" s="26">
        <v>4.8865129999999999</v>
      </c>
      <c r="R471" s="26">
        <v>3.8453789999999999</v>
      </c>
      <c r="S471" s="26">
        <v>2.7368299999999999</v>
      </c>
      <c r="T471" s="26">
        <v>2.183954</v>
      </c>
      <c r="U471" s="26">
        <v>3.8852069999999999</v>
      </c>
      <c r="V471" s="26">
        <v>3.8149099999999998</v>
      </c>
      <c r="W471" s="26">
        <v>4.2074879999999997</v>
      </c>
      <c r="X471" s="26">
        <v>2.7876989999999999</v>
      </c>
      <c r="Y471" s="26">
        <v>3.2572950000000001</v>
      </c>
      <c r="Z471" s="26">
        <v>5.2384060000000003</v>
      </c>
      <c r="AA471" s="26">
        <v>6.0495970000000003</v>
      </c>
      <c r="AB471" s="26">
        <v>5.7316520000000004</v>
      </c>
      <c r="AC471" s="26">
        <v>3.6102289999999999</v>
      </c>
      <c r="AD471" s="26">
        <v>1.827129</v>
      </c>
      <c r="AE471" s="26">
        <v>2.2391049999999999</v>
      </c>
      <c r="AF471" s="26">
        <v>3.3181120000000002</v>
      </c>
      <c r="AG471" s="26">
        <v>154</v>
      </c>
      <c r="AH471" s="26">
        <v>2</v>
      </c>
    </row>
    <row r="472" spans="1:34" x14ac:dyDescent="0.2">
      <c r="A472" t="s">
        <v>20</v>
      </c>
      <c r="B472" t="s">
        <v>107</v>
      </c>
      <c r="C472" t="s">
        <v>557</v>
      </c>
      <c r="D472">
        <v>3</v>
      </c>
      <c r="E472" s="21">
        <v>2</v>
      </c>
      <c r="F472" s="21" t="s">
        <v>6</v>
      </c>
      <c r="G472" s="21" t="s">
        <v>114</v>
      </c>
      <c r="H472" s="21" t="s">
        <v>10</v>
      </c>
      <c r="I472" s="26">
        <v>2.2222037500000003</v>
      </c>
      <c r="J472" s="26">
        <v>2.9828477499999999</v>
      </c>
      <c r="K472" s="26">
        <v>4.1239272499999995</v>
      </c>
      <c r="L472" s="26">
        <v>5.5438722499999997</v>
      </c>
      <c r="M472" s="26">
        <v>6.1374535000000003</v>
      </c>
      <c r="N472" s="26">
        <v>6.4998642499999999</v>
      </c>
      <c r="O472" s="26">
        <v>6.3791174999999996</v>
      </c>
      <c r="P472" s="26">
        <v>5.5972059999999999</v>
      </c>
      <c r="Q472" s="26">
        <v>4.6583967499999996</v>
      </c>
      <c r="R472" s="26">
        <v>3.7276904999999996</v>
      </c>
      <c r="S472" s="26">
        <v>2.7077494999999998</v>
      </c>
      <c r="T472" s="26">
        <v>2.1443430000000001</v>
      </c>
      <c r="U472" s="26">
        <v>3.2656494999999994</v>
      </c>
      <c r="V472" s="26">
        <v>3.19665</v>
      </c>
      <c r="W472" s="26">
        <v>3.65188925</v>
      </c>
      <c r="X472" s="26">
        <v>2.7877862499999999</v>
      </c>
      <c r="Y472" s="26">
        <v>3.6318140000000003</v>
      </c>
      <c r="Z472" s="26">
        <v>4.9517469999999992</v>
      </c>
      <c r="AA472" s="26">
        <v>5.4590572499999999</v>
      </c>
      <c r="AB472" s="26">
        <v>6.0887150000000005</v>
      </c>
      <c r="AC472" s="26">
        <v>3.7438812499999998</v>
      </c>
      <c r="AD472" s="26">
        <v>1.82863475</v>
      </c>
      <c r="AE472" s="26">
        <v>1.88052525</v>
      </c>
      <c r="AF472" s="26">
        <v>2.8548654999999998</v>
      </c>
      <c r="AG472" s="26">
        <v>127</v>
      </c>
      <c r="AH472" s="26">
        <v>2</v>
      </c>
    </row>
    <row r="473" spans="1:34" x14ac:dyDescent="0.2">
      <c r="A473" t="s">
        <v>20</v>
      </c>
      <c r="B473" t="s">
        <v>107</v>
      </c>
      <c r="C473" t="s">
        <v>424</v>
      </c>
      <c r="D473">
        <v>2</v>
      </c>
      <c r="E473" s="21">
        <v>3</v>
      </c>
      <c r="F473" s="21" t="s">
        <v>6</v>
      </c>
      <c r="G473" s="21" t="s">
        <v>10</v>
      </c>
      <c r="H473" s="21" t="s">
        <v>10</v>
      </c>
      <c r="I473" s="26">
        <v>1.909122</v>
      </c>
      <c r="J473" s="26">
        <v>2.5973640000000002</v>
      </c>
      <c r="K473" s="26">
        <v>3.7574749999999999</v>
      </c>
      <c r="L473" s="26">
        <v>5.0855006666666673</v>
      </c>
      <c r="M473" s="26">
        <v>5.6026530000000001</v>
      </c>
      <c r="N473" s="26">
        <v>6.2914533333333331</v>
      </c>
      <c r="O473" s="26">
        <v>6.1346623333333339</v>
      </c>
      <c r="P473" s="26">
        <v>5.4878523333333336</v>
      </c>
      <c r="Q473" s="26">
        <v>4.4339199999999996</v>
      </c>
      <c r="R473" s="26">
        <v>3.3203119999999999</v>
      </c>
      <c r="S473" s="26">
        <v>2.3995376666666668</v>
      </c>
      <c r="T473" s="26">
        <v>1.8484303333333336</v>
      </c>
      <c r="U473" s="26">
        <v>4.6224343333333335</v>
      </c>
      <c r="V473" s="26">
        <v>4.1062076666666663</v>
      </c>
      <c r="W473" s="26">
        <v>5.066011333333333</v>
      </c>
      <c r="X473" s="26">
        <v>3.5713519999999996</v>
      </c>
      <c r="Y473" s="26">
        <v>3.7352496666666668</v>
      </c>
      <c r="Z473" s="26">
        <v>3.5093986666666663</v>
      </c>
      <c r="AA473" s="26">
        <v>4.2544620000000002</v>
      </c>
      <c r="AB473" s="26">
        <v>3.2954746666666668</v>
      </c>
      <c r="AC473" s="26">
        <v>3.0212906666666668</v>
      </c>
      <c r="AD473" s="26">
        <v>2.6975056666666668</v>
      </c>
      <c r="AE473" s="26">
        <v>3.1978679999999997</v>
      </c>
      <c r="AF473" s="26">
        <v>3.8842326666666671</v>
      </c>
      <c r="AG473" s="26">
        <v>194</v>
      </c>
      <c r="AH473" s="26">
        <v>3</v>
      </c>
    </row>
    <row r="474" spans="1:34" x14ac:dyDescent="0.2">
      <c r="A474" t="s">
        <v>20</v>
      </c>
      <c r="B474" t="s">
        <v>107</v>
      </c>
      <c r="C474" t="s">
        <v>558</v>
      </c>
      <c r="D474">
        <v>3</v>
      </c>
      <c r="E474" s="21">
        <v>3</v>
      </c>
      <c r="F474" s="21" t="s">
        <v>6</v>
      </c>
      <c r="G474" s="21" t="s">
        <v>114</v>
      </c>
      <c r="H474" s="21" t="s">
        <v>10</v>
      </c>
      <c r="I474" s="26">
        <v>2.1055522499999997</v>
      </c>
      <c r="J474" s="26">
        <v>2.8787525</v>
      </c>
      <c r="K474" s="26">
        <v>4.0320572499999994</v>
      </c>
      <c r="L474" s="26">
        <v>5.3922067499999997</v>
      </c>
      <c r="M474" s="26">
        <v>6.0228754999999996</v>
      </c>
      <c r="N474" s="26">
        <v>6.5169939999999995</v>
      </c>
      <c r="O474" s="26">
        <v>6.3348722500000001</v>
      </c>
      <c r="P474" s="26">
        <v>5.6543612500000009</v>
      </c>
      <c r="Q474" s="26">
        <v>4.6914860000000003</v>
      </c>
      <c r="R474" s="26">
        <v>3.6469174999999998</v>
      </c>
      <c r="S474" s="26">
        <v>2.61918425</v>
      </c>
      <c r="T474" s="26">
        <v>2.0520860000000001</v>
      </c>
      <c r="U474" s="26">
        <v>3.7529414999999999</v>
      </c>
      <c r="V474" s="26">
        <v>3.8214619999999995</v>
      </c>
      <c r="W474" s="26">
        <v>4.0498315000000007</v>
      </c>
      <c r="X474" s="26">
        <v>2.84109575</v>
      </c>
      <c r="Y474" s="26">
        <v>3.3570304999999996</v>
      </c>
      <c r="Z474" s="26">
        <v>4.00566625</v>
      </c>
      <c r="AA474" s="26">
        <v>4.7393109999999998</v>
      </c>
      <c r="AB474" s="26">
        <v>4.28890525</v>
      </c>
      <c r="AC474" s="26">
        <v>2.8201912499999997</v>
      </c>
      <c r="AD474" s="26">
        <v>1.8303255</v>
      </c>
      <c r="AE474" s="26">
        <v>2.1649080000000001</v>
      </c>
      <c r="AF474" s="26">
        <v>3.3407087500000001</v>
      </c>
      <c r="AG474" s="26">
        <v>146</v>
      </c>
      <c r="AH474" s="26">
        <v>2</v>
      </c>
    </row>
    <row r="475" spans="1:34" x14ac:dyDescent="0.2">
      <c r="A475" t="s">
        <v>20</v>
      </c>
      <c r="B475" t="s">
        <v>107</v>
      </c>
      <c r="C475" t="s">
        <v>559</v>
      </c>
      <c r="D475">
        <v>3</v>
      </c>
      <c r="E475" s="21">
        <v>2</v>
      </c>
      <c r="F475" s="21" t="s">
        <v>6</v>
      </c>
      <c r="G475" s="21" t="s">
        <v>114</v>
      </c>
      <c r="H475" s="21" t="s">
        <v>10</v>
      </c>
      <c r="I475" s="26">
        <v>2.1831420000000001</v>
      </c>
      <c r="J475" s="26">
        <v>2.9597500000000001</v>
      </c>
      <c r="K475" s="26">
        <v>4.1292749999999998</v>
      </c>
      <c r="L475" s="26">
        <v>5.5069860000000004</v>
      </c>
      <c r="M475" s="26">
        <v>6.1694589999999998</v>
      </c>
      <c r="N475" s="26">
        <v>6.5261339999999999</v>
      </c>
      <c r="O475" s="26">
        <v>6.358657</v>
      </c>
      <c r="P475" s="26">
        <v>5.6648129999999997</v>
      </c>
      <c r="Q475" s="26">
        <v>4.7028749999999997</v>
      </c>
      <c r="R475" s="26">
        <v>3.6996190000000002</v>
      </c>
      <c r="S475" s="26">
        <v>2.6737950000000001</v>
      </c>
      <c r="T475" s="26">
        <v>2.1175709999999999</v>
      </c>
      <c r="U475" s="26">
        <v>3.4662009999999999</v>
      </c>
      <c r="V475" s="26">
        <v>3.439737</v>
      </c>
      <c r="W475" s="26">
        <v>3.7839990000000001</v>
      </c>
      <c r="X475" s="26">
        <v>2.7959890000000001</v>
      </c>
      <c r="Y475" s="26">
        <v>3.3416769999999998</v>
      </c>
      <c r="Z475" s="26">
        <v>4.2770530000000004</v>
      </c>
      <c r="AA475" s="26">
        <v>5.336201</v>
      </c>
      <c r="AB475" s="26">
        <v>5.0243419999999999</v>
      </c>
      <c r="AC475" s="26">
        <v>3.3498250000000001</v>
      </c>
      <c r="AD475" s="26">
        <v>1.8424290000000001</v>
      </c>
      <c r="AE475" s="26">
        <v>1.9809079999999999</v>
      </c>
      <c r="AF475" s="26">
        <v>3.1562239999999999</v>
      </c>
      <c r="AG475" s="26">
        <v>148</v>
      </c>
      <c r="AH475" s="26">
        <v>2</v>
      </c>
    </row>
    <row r="476" spans="1:34" x14ac:dyDescent="0.2">
      <c r="A476" t="s">
        <v>20</v>
      </c>
      <c r="B476" t="s">
        <v>107</v>
      </c>
      <c r="C476" t="s">
        <v>560</v>
      </c>
      <c r="D476">
        <v>2</v>
      </c>
      <c r="E476" s="21">
        <v>4</v>
      </c>
      <c r="F476" s="21" t="s">
        <v>6</v>
      </c>
      <c r="G476" s="21" t="s">
        <v>10</v>
      </c>
      <c r="H476" s="21" t="s">
        <v>10</v>
      </c>
      <c r="I476" s="26">
        <v>1.5228712</v>
      </c>
      <c r="J476" s="26">
        <v>2.1387615999999996</v>
      </c>
      <c r="K476" s="26">
        <v>3.2503652000000001</v>
      </c>
      <c r="L476" s="26">
        <v>4.5874389999999998</v>
      </c>
      <c r="M476" s="26">
        <v>5.1259467999999995</v>
      </c>
      <c r="N476" s="26">
        <v>5.7076153999999999</v>
      </c>
      <c r="O476" s="26">
        <v>5.6097800000000007</v>
      </c>
      <c r="P476" s="26">
        <v>5.0786028000000005</v>
      </c>
      <c r="Q476" s="26">
        <v>3.9837274000000003</v>
      </c>
      <c r="R476" s="26">
        <v>2.8826174</v>
      </c>
      <c r="S476" s="26">
        <v>2.0095540000000001</v>
      </c>
      <c r="T476" s="26">
        <v>1.5201102</v>
      </c>
      <c r="U476" s="26">
        <v>5.3731258000000004</v>
      </c>
      <c r="V476" s="26">
        <v>5.2207071999999997</v>
      </c>
      <c r="W476" s="26">
        <v>6.1736596000000006</v>
      </c>
      <c r="X476" s="26">
        <v>4.7730142000000004</v>
      </c>
      <c r="Y476" s="26">
        <v>4.8316919999999994</v>
      </c>
      <c r="Z476" s="26">
        <v>4.2932526000000006</v>
      </c>
      <c r="AA476" s="26">
        <v>5.3188941999999999</v>
      </c>
      <c r="AB476" s="26">
        <v>4.5543838000000001</v>
      </c>
      <c r="AC476" s="26">
        <v>4.1989082</v>
      </c>
      <c r="AD476" s="26">
        <v>3.4340663999999999</v>
      </c>
      <c r="AE476" s="26">
        <v>4.7653756000000005</v>
      </c>
      <c r="AF476" s="26">
        <v>5.1997473999999997</v>
      </c>
      <c r="AG476" s="26">
        <v>215</v>
      </c>
      <c r="AH476" s="26">
        <v>4</v>
      </c>
    </row>
    <row r="477" spans="1:34" x14ac:dyDescent="0.2">
      <c r="A477" t="s">
        <v>20</v>
      </c>
      <c r="B477" t="s">
        <v>107</v>
      </c>
      <c r="C477" t="s">
        <v>206</v>
      </c>
      <c r="D477">
        <v>2</v>
      </c>
      <c r="E477" s="21">
        <v>3</v>
      </c>
      <c r="F477" s="21" t="s">
        <v>6</v>
      </c>
      <c r="G477" s="21" t="s">
        <v>10</v>
      </c>
      <c r="H477" s="21" t="s">
        <v>10</v>
      </c>
      <c r="I477" s="26">
        <v>1.9423672000000001</v>
      </c>
      <c r="J477" s="26">
        <v>2.7518383999999996</v>
      </c>
      <c r="K477" s="26">
        <v>3.9449215999999998</v>
      </c>
      <c r="L477" s="26">
        <v>5.3644328000000003</v>
      </c>
      <c r="M477" s="26">
        <v>5.9717234000000001</v>
      </c>
      <c r="N477" s="26">
        <v>6.5662123999999995</v>
      </c>
      <c r="O477" s="26">
        <v>6.2976299999999998</v>
      </c>
      <c r="P477" s="26">
        <v>5.7332125999999999</v>
      </c>
      <c r="Q477" s="26">
        <v>4.6737339999999996</v>
      </c>
      <c r="R477" s="26">
        <v>3.6154693999999998</v>
      </c>
      <c r="S477" s="26">
        <v>2.5462827999999997</v>
      </c>
      <c r="T477" s="26">
        <v>1.9727371999999999</v>
      </c>
      <c r="U477" s="26">
        <v>4.6631179999999999</v>
      </c>
      <c r="V477" s="26">
        <v>4.5463728000000003</v>
      </c>
      <c r="W477" s="26">
        <v>5.2982297999999997</v>
      </c>
      <c r="X477" s="26">
        <v>3.9431233999999997</v>
      </c>
      <c r="Y477" s="26">
        <v>3.8090733999999999</v>
      </c>
      <c r="Z477" s="26">
        <v>3.4958948000000007</v>
      </c>
      <c r="AA477" s="26">
        <v>4.4199761999999998</v>
      </c>
      <c r="AB477" s="26">
        <v>3.349933</v>
      </c>
      <c r="AC477" s="26">
        <v>2.7340461999999999</v>
      </c>
      <c r="AD477" s="26">
        <v>2.3999631999999997</v>
      </c>
      <c r="AE477" s="26">
        <v>3.2826866000000003</v>
      </c>
      <c r="AF477" s="26">
        <v>4.0585155999999989</v>
      </c>
      <c r="AG477" s="26">
        <v>176</v>
      </c>
      <c r="AH477" s="26">
        <v>3</v>
      </c>
    </row>
    <row r="478" spans="1:34" x14ac:dyDescent="0.2">
      <c r="A478" t="s">
        <v>20</v>
      </c>
      <c r="B478" t="s">
        <v>107</v>
      </c>
      <c r="C478" t="s">
        <v>561</v>
      </c>
      <c r="D478">
        <v>2</v>
      </c>
      <c r="E478" s="21">
        <v>4</v>
      </c>
      <c r="F478" s="21" t="s">
        <v>6</v>
      </c>
      <c r="G478" s="21" t="s">
        <v>10</v>
      </c>
      <c r="H478" s="21" t="s">
        <v>10</v>
      </c>
      <c r="I478" s="26">
        <v>1.6826055714285713</v>
      </c>
      <c r="J478" s="26">
        <v>2.3914465714285713</v>
      </c>
      <c r="K478" s="26">
        <v>3.5876419999999998</v>
      </c>
      <c r="L478" s="26">
        <v>4.9577165714285707</v>
      </c>
      <c r="M478" s="26">
        <v>5.5061577142857141</v>
      </c>
      <c r="N478" s="26">
        <v>6.1636907142857149</v>
      </c>
      <c r="O478" s="26">
        <v>5.9951081428571422</v>
      </c>
      <c r="P478" s="26">
        <v>5.521349571428571</v>
      </c>
      <c r="Q478" s="26">
        <v>4.4246812857142865</v>
      </c>
      <c r="R478" s="26">
        <v>3.1968498571428574</v>
      </c>
      <c r="S478" s="26">
        <v>2.240979857142857</v>
      </c>
      <c r="T478" s="26">
        <v>1.7092402857142857</v>
      </c>
      <c r="U478" s="26">
        <v>5.0038604285714285</v>
      </c>
      <c r="V478" s="26">
        <v>4.5299054285714293</v>
      </c>
      <c r="W478" s="26">
        <v>6.1096371428571441</v>
      </c>
      <c r="X478" s="26">
        <v>4.6488998571428573</v>
      </c>
      <c r="Y478" s="26">
        <v>4.0360190000000005</v>
      </c>
      <c r="Z478" s="26">
        <v>3.6789099999999997</v>
      </c>
      <c r="AA478" s="26">
        <v>4.4275757142857142</v>
      </c>
      <c r="AB478" s="26">
        <v>3.452521571428572</v>
      </c>
      <c r="AC478" s="26">
        <v>3.5338061428571428</v>
      </c>
      <c r="AD478" s="26">
        <v>2.5732445714285714</v>
      </c>
      <c r="AE478" s="26">
        <v>3.7653155714285718</v>
      </c>
      <c r="AF478" s="26">
        <v>4.4808538571428569</v>
      </c>
      <c r="AG478" s="26">
        <v>176</v>
      </c>
      <c r="AH478" s="26">
        <v>3</v>
      </c>
    </row>
    <row r="479" spans="1:34" x14ac:dyDescent="0.2">
      <c r="A479" t="s">
        <v>20</v>
      </c>
      <c r="B479" t="s">
        <v>107</v>
      </c>
      <c r="C479" t="s">
        <v>562</v>
      </c>
      <c r="D479">
        <v>2</v>
      </c>
      <c r="E479" s="21">
        <v>3</v>
      </c>
      <c r="F479" s="21" t="s">
        <v>6</v>
      </c>
      <c r="G479" s="21" t="s">
        <v>10</v>
      </c>
      <c r="H479" s="21" t="s">
        <v>10</v>
      </c>
      <c r="I479" s="26">
        <v>1.7421556666666664</v>
      </c>
      <c r="J479" s="26">
        <v>2.4516353333333334</v>
      </c>
      <c r="K479" s="26">
        <v>3.5798740000000002</v>
      </c>
      <c r="L479" s="26">
        <v>4.9725506666666668</v>
      </c>
      <c r="M479" s="26">
        <v>5.4728229999999991</v>
      </c>
      <c r="N479" s="26">
        <v>6.0893073333333332</v>
      </c>
      <c r="O479" s="26">
        <v>5.9460290000000002</v>
      </c>
      <c r="P479" s="26">
        <v>5.3870103333333335</v>
      </c>
      <c r="Q479" s="26">
        <v>4.2600519999999999</v>
      </c>
      <c r="R479" s="26">
        <v>3.1799546666666667</v>
      </c>
      <c r="S479" s="26">
        <v>2.2856993333333335</v>
      </c>
      <c r="T479" s="26">
        <v>1.7574560000000001</v>
      </c>
      <c r="U479" s="26">
        <v>5.1768053333333333</v>
      </c>
      <c r="V479" s="26">
        <v>4.755681</v>
      </c>
      <c r="W479" s="26">
        <v>5.9057263333333339</v>
      </c>
      <c r="X479" s="26">
        <v>4.5354153333333338</v>
      </c>
      <c r="Y479" s="26">
        <v>4.1886143333333337</v>
      </c>
      <c r="Z479" s="26">
        <v>3.5083310000000001</v>
      </c>
      <c r="AA479" s="26">
        <v>4.639298666666666</v>
      </c>
      <c r="AB479" s="26">
        <v>3.3376316666666668</v>
      </c>
      <c r="AC479" s="26">
        <v>3.6642353333333335</v>
      </c>
      <c r="AD479" s="26">
        <v>3.0032293333333335</v>
      </c>
      <c r="AE479" s="26">
        <v>3.8331746666666668</v>
      </c>
      <c r="AF479" s="26">
        <v>4.5676786666666667</v>
      </c>
      <c r="AG479" s="26">
        <v>172</v>
      </c>
      <c r="AH479" s="26">
        <v>3</v>
      </c>
    </row>
    <row r="480" spans="1:34" x14ac:dyDescent="0.2">
      <c r="A480" t="s">
        <v>20</v>
      </c>
      <c r="B480" t="s">
        <v>107</v>
      </c>
      <c r="C480" t="s">
        <v>207</v>
      </c>
      <c r="D480">
        <v>2</v>
      </c>
      <c r="E480" s="21">
        <v>4</v>
      </c>
      <c r="F480" s="21" t="s">
        <v>6</v>
      </c>
      <c r="G480" s="21" t="s">
        <v>10</v>
      </c>
      <c r="H480" s="21" t="s">
        <v>10</v>
      </c>
      <c r="I480" s="26">
        <v>1.8465704999999999</v>
      </c>
      <c r="J480" s="26">
        <v>2.5549722500000001</v>
      </c>
      <c r="K480" s="26">
        <v>3.6962929999999998</v>
      </c>
      <c r="L480" s="26">
        <v>5.0042424999999993</v>
      </c>
      <c r="M480" s="26">
        <v>5.5255377499999998</v>
      </c>
      <c r="N480" s="26">
        <v>6.1819897499999996</v>
      </c>
      <c r="O480" s="26">
        <v>6.0527424999999999</v>
      </c>
      <c r="P480" s="26">
        <v>5.3964565000000002</v>
      </c>
      <c r="Q480" s="26">
        <v>4.3455387500000002</v>
      </c>
      <c r="R480" s="26">
        <v>3.2630652499999999</v>
      </c>
      <c r="S480" s="26">
        <v>2.3677115</v>
      </c>
      <c r="T480" s="26">
        <v>1.8198922500000001</v>
      </c>
      <c r="U480" s="26">
        <v>4.8752445</v>
      </c>
      <c r="V480" s="26">
        <v>4.4339084999999994</v>
      </c>
      <c r="W480" s="26">
        <v>5.5014574999999999</v>
      </c>
      <c r="X480" s="26">
        <v>3.9044875000000001</v>
      </c>
      <c r="Y480" s="26">
        <v>4.0199685000000001</v>
      </c>
      <c r="Z480" s="26">
        <v>3.693568</v>
      </c>
      <c r="AA480" s="26">
        <v>4.4254752499999999</v>
      </c>
      <c r="AB480" s="26">
        <v>3.6758687499999998</v>
      </c>
      <c r="AC480" s="26">
        <v>3.29789675</v>
      </c>
      <c r="AD480" s="26">
        <v>3.0470755</v>
      </c>
      <c r="AE480" s="26">
        <v>3.6037355</v>
      </c>
      <c r="AF480" s="26">
        <v>4.2429855000000005</v>
      </c>
      <c r="AG480" s="26">
        <v>164</v>
      </c>
      <c r="AH480" s="26">
        <v>3</v>
      </c>
    </row>
    <row r="481" spans="1:34" x14ac:dyDescent="0.2">
      <c r="A481" t="s">
        <v>20</v>
      </c>
      <c r="B481" t="s">
        <v>107</v>
      </c>
      <c r="C481" t="s">
        <v>309</v>
      </c>
      <c r="D481">
        <v>1</v>
      </c>
      <c r="E481" s="21">
        <v>3</v>
      </c>
      <c r="F481" s="21" t="s">
        <v>6</v>
      </c>
      <c r="G481" s="21" t="s">
        <v>10</v>
      </c>
      <c r="H481" s="21" t="s">
        <v>10</v>
      </c>
      <c r="I481" s="26">
        <v>1.8501011578947368</v>
      </c>
      <c r="J481" s="26">
        <v>2.6410642105263151</v>
      </c>
      <c r="K481" s="26">
        <v>3.8314992105263159</v>
      </c>
      <c r="L481" s="26">
        <v>5.217354368421053</v>
      </c>
      <c r="M481" s="26">
        <v>5.7981153421052634</v>
      </c>
      <c r="N481" s="26">
        <v>6.4161860789473666</v>
      </c>
      <c r="O481" s="26">
        <v>6.1888861578947383</v>
      </c>
      <c r="P481" s="26">
        <v>5.6076702894736856</v>
      </c>
      <c r="Q481" s="26">
        <v>4.5449491842105276</v>
      </c>
      <c r="R481" s="26">
        <v>3.4730311578947379</v>
      </c>
      <c r="S481" s="26">
        <v>2.4727221315789474</v>
      </c>
      <c r="T481" s="26">
        <v>1.9061100789473684</v>
      </c>
      <c r="U481" s="26">
        <v>4.5668601052631574</v>
      </c>
      <c r="V481" s="26">
        <v>4.3560826578947376</v>
      </c>
      <c r="W481" s="26">
        <v>5.3505083157894733</v>
      </c>
      <c r="X481" s="26">
        <v>4.0968593947368417</v>
      </c>
      <c r="Y481" s="26">
        <v>3.725367315789474</v>
      </c>
      <c r="Z481" s="26">
        <v>3.3310484736842105</v>
      </c>
      <c r="AA481" s="26">
        <v>4.5526904736842111</v>
      </c>
      <c r="AB481" s="26">
        <v>3.05146252631579</v>
      </c>
      <c r="AC481" s="26">
        <v>3.0721830526315794</v>
      </c>
      <c r="AD481" s="26">
        <v>2.5262482368421044</v>
      </c>
      <c r="AE481" s="26">
        <v>3.238882368421053</v>
      </c>
      <c r="AF481" s="26">
        <v>4.0896103684210523</v>
      </c>
      <c r="AG481" s="26">
        <v>160</v>
      </c>
      <c r="AH481" s="26">
        <v>3</v>
      </c>
    </row>
    <row r="482" spans="1:34" x14ac:dyDescent="0.2">
      <c r="A482" t="s">
        <v>20</v>
      </c>
      <c r="B482" t="s">
        <v>107</v>
      </c>
      <c r="C482" t="s">
        <v>563</v>
      </c>
      <c r="D482">
        <v>2</v>
      </c>
      <c r="E482" s="21">
        <v>4</v>
      </c>
      <c r="F482" s="21" t="s">
        <v>6</v>
      </c>
      <c r="G482" s="21" t="s">
        <v>10</v>
      </c>
      <c r="H482" s="21" t="s">
        <v>10</v>
      </c>
      <c r="I482" s="26">
        <v>1.56382025</v>
      </c>
      <c r="J482" s="26">
        <v>2.2026509999999999</v>
      </c>
      <c r="K482" s="26">
        <v>3.3324687499999999</v>
      </c>
      <c r="L482" s="26">
        <v>4.6412572500000007</v>
      </c>
      <c r="M482" s="26">
        <v>5.1866762499999997</v>
      </c>
      <c r="N482" s="26">
        <v>5.7697787499999995</v>
      </c>
      <c r="O482" s="26">
        <v>5.6716092499999995</v>
      </c>
      <c r="P482" s="26">
        <v>5.1243989999999995</v>
      </c>
      <c r="Q482" s="26">
        <v>4.0323370000000001</v>
      </c>
      <c r="R482" s="26">
        <v>2.9341857500000001</v>
      </c>
      <c r="S482" s="26">
        <v>2.05419325</v>
      </c>
      <c r="T482" s="26">
        <v>1.5603592500000001</v>
      </c>
      <c r="U482" s="26">
        <v>5.3945602499999996</v>
      </c>
      <c r="V482" s="26">
        <v>5.1936874999999993</v>
      </c>
      <c r="W482" s="26">
        <v>6.232945</v>
      </c>
      <c r="X482" s="26">
        <v>4.8541835000000004</v>
      </c>
      <c r="Y482" s="26">
        <v>4.7467547500000009</v>
      </c>
      <c r="Z482" s="26">
        <v>4.1117509999999999</v>
      </c>
      <c r="AA482" s="26">
        <v>5.2687567499999997</v>
      </c>
      <c r="AB482" s="26">
        <v>4.2916637499999997</v>
      </c>
      <c r="AC482" s="26">
        <v>4.1317757500000001</v>
      </c>
      <c r="AD482" s="26">
        <v>3.33563425</v>
      </c>
      <c r="AE482" s="26">
        <v>4.5939807500000001</v>
      </c>
      <c r="AF482" s="26">
        <v>5.1398340000000005</v>
      </c>
      <c r="AG482" s="26">
        <v>173</v>
      </c>
      <c r="AH482" s="26">
        <v>3</v>
      </c>
    </row>
    <row r="483" spans="1:34" x14ac:dyDescent="0.2">
      <c r="A483" t="s">
        <v>20</v>
      </c>
      <c r="B483" t="s">
        <v>107</v>
      </c>
      <c r="C483" t="s">
        <v>564</v>
      </c>
      <c r="D483">
        <v>3</v>
      </c>
      <c r="E483" s="21">
        <v>3</v>
      </c>
      <c r="F483" s="21" t="s">
        <v>6</v>
      </c>
      <c r="G483" s="21" t="s">
        <v>10</v>
      </c>
      <c r="H483" s="21" t="s">
        <v>10</v>
      </c>
      <c r="I483" s="26">
        <v>1.969233</v>
      </c>
      <c r="J483" s="26">
        <v>2.7184759999999999</v>
      </c>
      <c r="K483" s="26">
        <v>3.8614440000000001</v>
      </c>
      <c r="L483" s="26">
        <v>5.1579409999999992</v>
      </c>
      <c r="M483" s="26">
        <v>5.7365545000000004</v>
      </c>
      <c r="N483" s="26">
        <v>6.3894645000000008</v>
      </c>
      <c r="O483" s="26">
        <v>6.2554555000000001</v>
      </c>
      <c r="P483" s="26">
        <v>5.5909820000000003</v>
      </c>
      <c r="Q483" s="26">
        <v>4.5838654999999999</v>
      </c>
      <c r="R483" s="26">
        <v>3.4887285000000001</v>
      </c>
      <c r="S483" s="26">
        <v>2.4899940000000003</v>
      </c>
      <c r="T483" s="26">
        <v>1.9309889999999998</v>
      </c>
      <c r="U483" s="26">
        <v>4.1209185000000002</v>
      </c>
      <c r="V483" s="26">
        <v>4.0399425000000004</v>
      </c>
      <c r="W483" s="26">
        <v>4.71434</v>
      </c>
      <c r="X483" s="26">
        <v>3.0905035000000001</v>
      </c>
      <c r="Y483" s="26">
        <v>3.4367529999999999</v>
      </c>
      <c r="Z483" s="26">
        <v>3.4179060000000003</v>
      </c>
      <c r="AA483" s="26">
        <v>3.9647864999999998</v>
      </c>
      <c r="AB483" s="26">
        <v>3.8577305000000002</v>
      </c>
      <c r="AC483" s="26">
        <v>2.8297654999999997</v>
      </c>
      <c r="AD483" s="26">
        <v>2.2242059999999997</v>
      </c>
      <c r="AE483" s="26">
        <v>2.4484645</v>
      </c>
      <c r="AF483" s="26">
        <v>3.4780875</v>
      </c>
      <c r="AG483" s="26">
        <v>165</v>
      </c>
      <c r="AH483" s="26">
        <v>3</v>
      </c>
    </row>
    <row r="484" spans="1:34" x14ac:dyDescent="0.2">
      <c r="A484" t="s">
        <v>20</v>
      </c>
      <c r="B484" t="s">
        <v>107</v>
      </c>
      <c r="C484" t="s">
        <v>565</v>
      </c>
      <c r="D484">
        <v>3</v>
      </c>
      <c r="E484" s="21">
        <v>2</v>
      </c>
      <c r="F484" s="21" t="s">
        <v>6</v>
      </c>
      <c r="G484" s="21" t="s">
        <v>114</v>
      </c>
      <c r="H484" s="21" t="s">
        <v>10</v>
      </c>
      <c r="I484" s="26">
        <v>2.2767193333333333</v>
      </c>
      <c r="J484" s="26">
        <v>2.9878705000000001</v>
      </c>
      <c r="K484" s="26">
        <v>4.1421035000000002</v>
      </c>
      <c r="L484" s="26">
        <v>5.5050530000000002</v>
      </c>
      <c r="M484" s="26">
        <v>6.1186273333333334</v>
      </c>
      <c r="N484" s="26">
        <v>6.4019234999999997</v>
      </c>
      <c r="O484" s="26">
        <v>6.3819210000000011</v>
      </c>
      <c r="P484" s="26">
        <v>5.6630709999999995</v>
      </c>
      <c r="Q484" s="26">
        <v>4.727189833333334</v>
      </c>
      <c r="R484" s="26">
        <v>3.7380956666666667</v>
      </c>
      <c r="S484" s="26">
        <v>2.7009811666666668</v>
      </c>
      <c r="T484" s="26">
        <v>2.2148346666666665</v>
      </c>
      <c r="U484" s="26">
        <v>2.7885899999999997</v>
      </c>
      <c r="V484" s="26">
        <v>3.3438544999999995</v>
      </c>
      <c r="W484" s="26">
        <v>3.5194785000000004</v>
      </c>
      <c r="X484" s="26">
        <v>2.3034528333333331</v>
      </c>
      <c r="Y484" s="26">
        <v>3.154212166666666</v>
      </c>
      <c r="Z484" s="26">
        <v>4.8870031666666671</v>
      </c>
      <c r="AA484" s="26">
        <v>5.7311373333333329</v>
      </c>
      <c r="AB484" s="26">
        <v>6.1311154999999999</v>
      </c>
      <c r="AC484" s="26">
        <v>5.7703755000000001</v>
      </c>
      <c r="AD484" s="26">
        <v>2.6743696666666668</v>
      </c>
      <c r="AE484" s="26">
        <v>1.8931658333333334</v>
      </c>
      <c r="AF484" s="26">
        <v>2.5243466666666667</v>
      </c>
      <c r="AG484" s="26">
        <v>91</v>
      </c>
      <c r="AH484" s="26">
        <v>1</v>
      </c>
    </row>
    <row r="485" spans="1:34" x14ac:dyDescent="0.2">
      <c r="A485" t="s">
        <v>20</v>
      </c>
      <c r="B485" t="s">
        <v>107</v>
      </c>
      <c r="C485" t="s">
        <v>566</v>
      </c>
      <c r="D485">
        <v>3</v>
      </c>
      <c r="E485" s="21">
        <v>4</v>
      </c>
      <c r="F485" s="21" t="s">
        <v>6</v>
      </c>
      <c r="G485" s="21" t="s">
        <v>10</v>
      </c>
      <c r="H485" s="21" t="s">
        <v>10</v>
      </c>
      <c r="I485" s="26">
        <v>1.6478785</v>
      </c>
      <c r="J485" s="26">
        <v>2.3357804999999998</v>
      </c>
      <c r="K485" s="26">
        <v>3.503544666666667</v>
      </c>
      <c r="L485" s="26">
        <v>4.9068940000000003</v>
      </c>
      <c r="M485" s="26">
        <v>5.4622371666666671</v>
      </c>
      <c r="N485" s="26">
        <v>6.1292701666666671</v>
      </c>
      <c r="O485" s="26">
        <v>6.0000648333333331</v>
      </c>
      <c r="P485" s="26">
        <v>5.4532043333333329</v>
      </c>
      <c r="Q485" s="26">
        <v>4.3425223333333323</v>
      </c>
      <c r="R485" s="26">
        <v>3.1289618333333333</v>
      </c>
      <c r="S485" s="26">
        <v>2.1718904999999995</v>
      </c>
      <c r="T485" s="26">
        <v>1.6662990000000002</v>
      </c>
      <c r="U485" s="26">
        <v>4.8510106666666664</v>
      </c>
      <c r="V485" s="26">
        <v>4.4818483333333337</v>
      </c>
      <c r="W485" s="26">
        <v>5.9547233333333329</v>
      </c>
      <c r="X485" s="26">
        <v>4.5180189999999998</v>
      </c>
      <c r="Y485" s="26">
        <v>4.0338273333333339</v>
      </c>
      <c r="Z485" s="26">
        <v>3.4768501666666665</v>
      </c>
      <c r="AA485" s="26">
        <v>4.5220508333333322</v>
      </c>
      <c r="AB485" s="26">
        <v>3.3929775000000002</v>
      </c>
      <c r="AC485" s="26">
        <v>3.6350146666666667</v>
      </c>
      <c r="AD485" s="26">
        <v>2.6872251666666664</v>
      </c>
      <c r="AE485" s="26">
        <v>3.7974956666666668</v>
      </c>
      <c r="AF485" s="26">
        <v>4.5398306666666661</v>
      </c>
      <c r="AG485" s="26">
        <v>175</v>
      </c>
      <c r="AH485" s="26">
        <v>3</v>
      </c>
    </row>
    <row r="486" spans="1:34" x14ac:dyDescent="0.2">
      <c r="A486" t="s">
        <v>20</v>
      </c>
      <c r="B486" t="s">
        <v>107</v>
      </c>
      <c r="C486" t="s">
        <v>567</v>
      </c>
      <c r="D486">
        <v>3</v>
      </c>
      <c r="E486" s="21">
        <v>2</v>
      </c>
      <c r="F486" s="21" t="s">
        <v>6</v>
      </c>
      <c r="G486" s="21" t="s">
        <v>114</v>
      </c>
      <c r="H486" s="21" t="s">
        <v>10</v>
      </c>
      <c r="I486" s="26">
        <v>2.1132366666666669</v>
      </c>
      <c r="J486" s="26">
        <v>2.8914986666666667</v>
      </c>
      <c r="K486" s="26">
        <v>4.0352323333333331</v>
      </c>
      <c r="L486" s="26">
        <v>5.4327913333333342</v>
      </c>
      <c r="M486" s="26">
        <v>6.2644283333333339</v>
      </c>
      <c r="N486" s="26">
        <v>6.5701316666666658</v>
      </c>
      <c r="O486" s="26">
        <v>6.2021783333333333</v>
      </c>
      <c r="P486" s="26">
        <v>5.6837480000000005</v>
      </c>
      <c r="Q486" s="26">
        <v>4.9391513333333332</v>
      </c>
      <c r="R486" s="26">
        <v>3.8751126666666664</v>
      </c>
      <c r="S486" s="26">
        <v>2.6638120000000001</v>
      </c>
      <c r="T486" s="26">
        <v>2.0633423333333334</v>
      </c>
      <c r="U486" s="26">
        <v>4.3068903333333344</v>
      </c>
      <c r="V486" s="26">
        <v>4.6189590000000003</v>
      </c>
      <c r="W486" s="26">
        <v>5.1225639999999997</v>
      </c>
      <c r="X486" s="26">
        <v>3.404325</v>
      </c>
      <c r="Y486" s="26">
        <v>3.7380603333333333</v>
      </c>
      <c r="Z486" s="26">
        <v>5.2076243333333334</v>
      </c>
      <c r="AA486" s="26">
        <v>6.27067</v>
      </c>
      <c r="AB486" s="26">
        <v>4.753751666666667</v>
      </c>
      <c r="AC486" s="26">
        <v>3.674928</v>
      </c>
      <c r="AD486" s="26">
        <v>1.7676116666666666</v>
      </c>
      <c r="AE486" s="26">
        <v>2.6649266666666662</v>
      </c>
      <c r="AF486" s="26">
        <v>3.7859610000000004</v>
      </c>
      <c r="AG486" s="26">
        <v>144</v>
      </c>
      <c r="AH486" s="26">
        <v>2</v>
      </c>
    </row>
    <row r="487" spans="1:34" x14ac:dyDescent="0.2">
      <c r="A487" t="s">
        <v>20</v>
      </c>
      <c r="B487" t="s">
        <v>107</v>
      </c>
      <c r="C487" t="s">
        <v>209</v>
      </c>
      <c r="D487">
        <v>2</v>
      </c>
      <c r="E487" s="21">
        <v>3</v>
      </c>
      <c r="F487" s="21" t="s">
        <v>6</v>
      </c>
      <c r="G487" s="21" t="s">
        <v>10</v>
      </c>
      <c r="H487" s="21" t="s">
        <v>10</v>
      </c>
      <c r="I487" s="26">
        <v>1.9168373333333333</v>
      </c>
      <c r="J487" s="26">
        <v>2.6672673333333332</v>
      </c>
      <c r="K487" s="26">
        <v>3.781409</v>
      </c>
      <c r="L487" s="26">
        <v>5.062059333333333</v>
      </c>
      <c r="M487" s="26">
        <v>5.6685106666666663</v>
      </c>
      <c r="N487" s="26">
        <v>6.3632033333333338</v>
      </c>
      <c r="O487" s="26">
        <v>6.2138476666666662</v>
      </c>
      <c r="P487" s="26">
        <v>5.558221333333333</v>
      </c>
      <c r="Q487" s="26">
        <v>4.5285590000000004</v>
      </c>
      <c r="R487" s="26">
        <v>3.4331456666666664</v>
      </c>
      <c r="S487" s="26">
        <v>2.4661040000000001</v>
      </c>
      <c r="T487" s="26">
        <v>1.8994323333333334</v>
      </c>
      <c r="U487" s="26">
        <v>4.4624803333333336</v>
      </c>
      <c r="V487" s="26">
        <v>4.2043120000000007</v>
      </c>
      <c r="W487" s="26">
        <v>4.8373153333333327</v>
      </c>
      <c r="X487" s="26">
        <v>3.3499649999999996</v>
      </c>
      <c r="Y487" s="26">
        <v>3.6257983333333335</v>
      </c>
      <c r="Z487" s="26">
        <v>3.4133073333333335</v>
      </c>
      <c r="AA487" s="26">
        <v>4.1507969999999998</v>
      </c>
      <c r="AB487" s="26">
        <v>3.4896639999999999</v>
      </c>
      <c r="AC487" s="26">
        <v>2.7821660000000001</v>
      </c>
      <c r="AD487" s="26">
        <v>2.413402</v>
      </c>
      <c r="AE487" s="26">
        <v>2.8332603333333335</v>
      </c>
      <c r="AF487" s="26">
        <v>3.670830333333333</v>
      </c>
      <c r="AG487" s="26">
        <v>167</v>
      </c>
      <c r="AH487" s="26">
        <v>3</v>
      </c>
    </row>
    <row r="488" spans="1:34" x14ac:dyDescent="0.2">
      <c r="A488" t="s">
        <v>20</v>
      </c>
      <c r="B488" t="s">
        <v>107</v>
      </c>
      <c r="C488" t="s">
        <v>568</v>
      </c>
      <c r="D488">
        <v>1</v>
      </c>
      <c r="E488" s="21">
        <v>3</v>
      </c>
      <c r="F488" s="21" t="s">
        <v>6</v>
      </c>
      <c r="G488" s="21" t="s">
        <v>10</v>
      </c>
      <c r="H488" s="21" t="s">
        <v>10</v>
      </c>
      <c r="I488" s="26">
        <v>1.8125911999999997</v>
      </c>
      <c r="J488" s="26">
        <v>2.5892556666666664</v>
      </c>
      <c r="K488" s="26">
        <v>3.7210723999999997</v>
      </c>
      <c r="L488" s="26">
        <v>5.0834073333333345</v>
      </c>
      <c r="M488" s="26">
        <v>5.6189425999999996</v>
      </c>
      <c r="N488" s="26">
        <v>6.2591802666666663</v>
      </c>
      <c r="O488" s="26">
        <v>6.0629580666666669</v>
      </c>
      <c r="P488" s="26">
        <v>5.4839632666666667</v>
      </c>
      <c r="Q488" s="26">
        <v>4.4083830666666666</v>
      </c>
      <c r="R488" s="26">
        <v>3.3344074000000004</v>
      </c>
      <c r="S488" s="26">
        <v>2.4044344666666664</v>
      </c>
      <c r="T488" s="26">
        <v>1.8357281333333333</v>
      </c>
      <c r="U488" s="26">
        <v>4.8293281333333331</v>
      </c>
      <c r="V488" s="26">
        <v>4.4157507999999996</v>
      </c>
      <c r="W488" s="26">
        <v>5.4994121333333341</v>
      </c>
      <c r="X488" s="26">
        <v>4.0577858000000004</v>
      </c>
      <c r="Y488" s="26">
        <v>3.8352399333333342</v>
      </c>
      <c r="Z488" s="26">
        <v>3.3984857333333327</v>
      </c>
      <c r="AA488" s="26">
        <v>4.4152171999999998</v>
      </c>
      <c r="AB488" s="26">
        <v>3.0985978666666663</v>
      </c>
      <c r="AC488" s="26">
        <v>3.2813122000000003</v>
      </c>
      <c r="AD488" s="26">
        <v>2.7602255333333336</v>
      </c>
      <c r="AE488" s="26">
        <v>3.4364023333333336</v>
      </c>
      <c r="AF488" s="26">
        <v>4.1304878</v>
      </c>
      <c r="AG488" s="26">
        <v>155</v>
      </c>
      <c r="AH488" s="26">
        <v>3</v>
      </c>
    </row>
    <row r="489" spans="1:34" x14ac:dyDescent="0.2">
      <c r="A489" t="s">
        <v>20</v>
      </c>
      <c r="B489" t="s">
        <v>107</v>
      </c>
      <c r="C489" t="s">
        <v>569</v>
      </c>
      <c r="D489">
        <v>2</v>
      </c>
      <c r="E489" s="21">
        <v>4</v>
      </c>
      <c r="F489" s="21" t="s">
        <v>6</v>
      </c>
      <c r="G489" s="21" t="s">
        <v>10</v>
      </c>
      <c r="H489" s="21" t="s">
        <v>10</v>
      </c>
      <c r="I489" s="26">
        <v>1.7213559999999997</v>
      </c>
      <c r="J489" s="26">
        <v>2.3930001999999999</v>
      </c>
      <c r="K489" s="26">
        <v>3.4836472000000001</v>
      </c>
      <c r="L489" s="26">
        <v>4.7760803999999997</v>
      </c>
      <c r="M489" s="26">
        <v>5.2582299999999993</v>
      </c>
      <c r="N489" s="26">
        <v>5.8598167999999999</v>
      </c>
      <c r="O489" s="26">
        <v>5.7474704000000001</v>
      </c>
      <c r="P489" s="26">
        <v>5.1295419999999989</v>
      </c>
      <c r="Q489" s="26">
        <v>4.0941425999999996</v>
      </c>
      <c r="R489" s="26">
        <v>3.0537182</v>
      </c>
      <c r="S489" s="26">
        <v>2.2109101999999998</v>
      </c>
      <c r="T489" s="26">
        <v>1.6793903999999997</v>
      </c>
      <c r="U489" s="26">
        <v>5.6735500000000005</v>
      </c>
      <c r="V489" s="26">
        <v>5.1961384000000006</v>
      </c>
      <c r="W489" s="26">
        <v>6.2866124000000001</v>
      </c>
      <c r="X489" s="26">
        <v>4.7201458000000001</v>
      </c>
      <c r="Y489" s="26">
        <v>4.8584236000000001</v>
      </c>
      <c r="Z489" s="26">
        <v>4.2702663999999997</v>
      </c>
      <c r="AA489" s="26">
        <v>4.9022695999999994</v>
      </c>
      <c r="AB489" s="26">
        <v>4.3335488000000009</v>
      </c>
      <c r="AC489" s="26">
        <v>4.1708821999999994</v>
      </c>
      <c r="AD489" s="26">
        <v>3.6764063999999999</v>
      </c>
      <c r="AE489" s="26">
        <v>4.5823711999999999</v>
      </c>
      <c r="AF489" s="26">
        <v>5.1829942000000004</v>
      </c>
      <c r="AG489" s="26">
        <v>176</v>
      </c>
      <c r="AH489" s="26">
        <v>3</v>
      </c>
    </row>
    <row r="490" spans="1:34" x14ac:dyDescent="0.2">
      <c r="A490" t="s">
        <v>20</v>
      </c>
      <c r="B490" t="s">
        <v>107</v>
      </c>
      <c r="C490" t="s">
        <v>570</v>
      </c>
      <c r="D490">
        <v>2</v>
      </c>
      <c r="E490" s="21">
        <v>4</v>
      </c>
      <c r="F490" s="21" t="s">
        <v>6</v>
      </c>
      <c r="G490" s="21" t="s">
        <v>10</v>
      </c>
      <c r="H490" s="21" t="s">
        <v>10</v>
      </c>
      <c r="I490" s="26">
        <v>1.7486153000000002</v>
      </c>
      <c r="J490" s="26">
        <v>2.4426616999999999</v>
      </c>
      <c r="K490" s="26">
        <v>3.5515059</v>
      </c>
      <c r="L490" s="26">
        <v>4.8817274000000008</v>
      </c>
      <c r="M490" s="26">
        <v>5.3726683</v>
      </c>
      <c r="N490" s="26">
        <v>6.0132425999999999</v>
      </c>
      <c r="O490" s="26">
        <v>5.8819039999999996</v>
      </c>
      <c r="P490" s="26">
        <v>5.2783852000000007</v>
      </c>
      <c r="Q490" s="26">
        <v>4.2018317999999999</v>
      </c>
      <c r="R490" s="26">
        <v>3.1358351</v>
      </c>
      <c r="S490" s="26">
        <v>2.2785558999999997</v>
      </c>
      <c r="T490" s="26">
        <v>1.7346198000000002</v>
      </c>
      <c r="U490" s="26">
        <v>5.4283085999999994</v>
      </c>
      <c r="V490" s="26">
        <v>4.8413351000000002</v>
      </c>
      <c r="W490" s="26">
        <v>5.9779168</v>
      </c>
      <c r="X490" s="26">
        <v>4.4915497999999996</v>
      </c>
      <c r="Y490" s="26">
        <v>4.3307769</v>
      </c>
      <c r="Z490" s="26">
        <v>3.6981636</v>
      </c>
      <c r="AA490" s="26">
        <v>4.481939800000001</v>
      </c>
      <c r="AB490" s="26">
        <v>3.4867918000000002</v>
      </c>
      <c r="AC490" s="26">
        <v>3.8205337999999998</v>
      </c>
      <c r="AD490" s="26">
        <v>3.2668276000000001</v>
      </c>
      <c r="AE490" s="26">
        <v>4.0624310999999995</v>
      </c>
      <c r="AF490" s="26">
        <v>4.6414925</v>
      </c>
      <c r="AG490" s="26">
        <v>148</v>
      </c>
      <c r="AH490" s="26">
        <v>3</v>
      </c>
    </row>
    <row r="491" spans="1:34" x14ac:dyDescent="0.2">
      <c r="A491" t="s">
        <v>20</v>
      </c>
      <c r="B491" t="s">
        <v>107</v>
      </c>
      <c r="C491" t="s">
        <v>571</v>
      </c>
      <c r="D491">
        <v>3</v>
      </c>
      <c r="E491" s="21">
        <v>3</v>
      </c>
      <c r="F491" s="21" t="s">
        <v>6</v>
      </c>
      <c r="G491" s="21" t="s">
        <v>10</v>
      </c>
      <c r="H491" s="21" t="s">
        <v>10</v>
      </c>
      <c r="I491" s="26">
        <v>1.9500710000000001</v>
      </c>
      <c r="J491" s="26">
        <v>2.7005889999999999</v>
      </c>
      <c r="K491" s="26">
        <v>3.8343280000000002</v>
      </c>
      <c r="L491" s="26">
        <v>5.1423730000000001</v>
      </c>
      <c r="M491" s="26">
        <v>5.7671739999999998</v>
      </c>
      <c r="N491" s="26">
        <v>6.4196</v>
      </c>
      <c r="O491" s="26">
        <v>6.2866730000000004</v>
      </c>
      <c r="P491" s="26">
        <v>5.6266480000000003</v>
      </c>
      <c r="Q491" s="26">
        <v>4.6007480000000003</v>
      </c>
      <c r="R491" s="26">
        <v>3.4858359999999999</v>
      </c>
      <c r="S491" s="26">
        <v>2.5058889999999998</v>
      </c>
      <c r="T491" s="26">
        <v>1.9124969999999999</v>
      </c>
      <c r="U491" s="26">
        <v>4.3138899999999998</v>
      </c>
      <c r="V491" s="26">
        <v>4.2084570000000001</v>
      </c>
      <c r="W491" s="26">
        <v>4.7340619999999998</v>
      </c>
      <c r="X491" s="26">
        <v>3.1806260000000002</v>
      </c>
      <c r="Y491" s="26">
        <v>3.482634</v>
      </c>
      <c r="Z491" s="26">
        <v>3.373443</v>
      </c>
      <c r="AA491" s="26">
        <v>4.0247440000000001</v>
      </c>
      <c r="AB491" s="26">
        <v>3.7926669999999998</v>
      </c>
      <c r="AC491" s="26">
        <v>2.791973</v>
      </c>
      <c r="AD491" s="26">
        <v>2.2299359999999999</v>
      </c>
      <c r="AE491" s="26">
        <v>2.594087</v>
      </c>
      <c r="AF491" s="26">
        <v>3.5999140000000001</v>
      </c>
      <c r="AG491" s="26">
        <v>167</v>
      </c>
      <c r="AH491" s="26">
        <v>3</v>
      </c>
    </row>
    <row r="492" spans="1:34" x14ac:dyDescent="0.2">
      <c r="A492" t="s">
        <v>20</v>
      </c>
      <c r="B492" t="s">
        <v>107</v>
      </c>
      <c r="C492" t="s">
        <v>572</v>
      </c>
      <c r="D492">
        <v>2</v>
      </c>
      <c r="E492" s="21">
        <v>3</v>
      </c>
      <c r="F492" s="21" t="s">
        <v>6</v>
      </c>
      <c r="G492" s="21" t="s">
        <v>10</v>
      </c>
      <c r="H492" s="21" t="s">
        <v>10</v>
      </c>
      <c r="I492" s="26">
        <v>1.7641345000000002</v>
      </c>
      <c r="J492" s="26">
        <v>2.51153475</v>
      </c>
      <c r="K492" s="26">
        <v>3.7204095000000001</v>
      </c>
      <c r="L492" s="26">
        <v>5.0598057500000007</v>
      </c>
      <c r="M492" s="26">
        <v>5.6335364999999999</v>
      </c>
      <c r="N492" s="26">
        <v>6.2361599999999999</v>
      </c>
      <c r="O492" s="26">
        <v>5.9987657499999996</v>
      </c>
      <c r="P492" s="26">
        <v>5.5205272499999998</v>
      </c>
      <c r="Q492" s="26">
        <v>4.480429</v>
      </c>
      <c r="R492" s="26">
        <v>3.3413965000000001</v>
      </c>
      <c r="S492" s="26">
        <v>2.3221430000000001</v>
      </c>
      <c r="T492" s="26">
        <v>1.7931515</v>
      </c>
      <c r="U492" s="26">
        <v>5.0512860000000002</v>
      </c>
      <c r="V492" s="26">
        <v>4.6722052500000002</v>
      </c>
      <c r="W492" s="26">
        <v>5.9043237500000005</v>
      </c>
      <c r="X492" s="26">
        <v>4.557639</v>
      </c>
      <c r="Y492" s="26">
        <v>4.1273157500000002</v>
      </c>
      <c r="Z492" s="26">
        <v>3.7746879999999998</v>
      </c>
      <c r="AA492" s="26">
        <v>4.5904932500000006</v>
      </c>
      <c r="AB492" s="26">
        <v>3.5786607500000001</v>
      </c>
      <c r="AC492" s="26">
        <v>3.2459702500000001</v>
      </c>
      <c r="AD492" s="26">
        <v>2.5761722499999999</v>
      </c>
      <c r="AE492" s="26">
        <v>3.6961275000000002</v>
      </c>
      <c r="AF492" s="26">
        <v>4.4998917499999997</v>
      </c>
      <c r="AG492" s="26">
        <v>180</v>
      </c>
      <c r="AH492" s="26">
        <v>3</v>
      </c>
    </row>
    <row r="493" spans="1:34" x14ac:dyDescent="0.2">
      <c r="A493" t="s">
        <v>20</v>
      </c>
      <c r="B493" t="s">
        <v>107</v>
      </c>
      <c r="C493" t="s">
        <v>573</v>
      </c>
      <c r="D493">
        <v>2</v>
      </c>
      <c r="E493" s="21">
        <v>3</v>
      </c>
      <c r="F493" s="21" t="s">
        <v>6</v>
      </c>
      <c r="G493" s="21" t="s">
        <v>10</v>
      </c>
      <c r="H493" s="21" t="s">
        <v>10</v>
      </c>
      <c r="I493" s="26">
        <v>1.9886318571428572</v>
      </c>
      <c r="J493" s="26">
        <v>2.7786344285714284</v>
      </c>
      <c r="K493" s="26">
        <v>3.9668291428571432</v>
      </c>
      <c r="L493" s="26">
        <v>5.3471000000000002</v>
      </c>
      <c r="M493" s="26">
        <v>6.0116110000000003</v>
      </c>
      <c r="N493" s="26">
        <v>6.6521731428571433</v>
      </c>
      <c r="O493" s="26">
        <v>6.3005888571428565</v>
      </c>
      <c r="P493" s="26">
        <v>5.7924941428571426</v>
      </c>
      <c r="Q493" s="26">
        <v>4.8035412857142843</v>
      </c>
      <c r="R493" s="26">
        <v>3.6721542857142855</v>
      </c>
      <c r="S493" s="26">
        <v>2.5364148571428573</v>
      </c>
      <c r="T493" s="26">
        <v>1.9570240000000001</v>
      </c>
      <c r="U493" s="26">
        <v>4.4737098571428566</v>
      </c>
      <c r="V493" s="26">
        <v>4.708736428571429</v>
      </c>
      <c r="W493" s="26">
        <v>5.5307307142857143</v>
      </c>
      <c r="X493" s="26">
        <v>3.9400674285714286</v>
      </c>
      <c r="Y493" s="26">
        <v>3.6455641428571428</v>
      </c>
      <c r="Z493" s="26">
        <v>3.5926590000000003</v>
      </c>
      <c r="AA493" s="26">
        <v>5.0321042857142855</v>
      </c>
      <c r="AB493" s="26">
        <v>3.4413417142857141</v>
      </c>
      <c r="AC493" s="26">
        <v>2.9508675714285713</v>
      </c>
      <c r="AD493" s="26">
        <v>2.0213278571428575</v>
      </c>
      <c r="AE493" s="26">
        <v>3.0791418571428575</v>
      </c>
      <c r="AF493" s="26">
        <v>4.5396132857142861</v>
      </c>
      <c r="AG493" s="26">
        <v>149</v>
      </c>
      <c r="AH493" s="26">
        <v>2</v>
      </c>
    </row>
    <row r="494" spans="1:34" x14ac:dyDescent="0.2">
      <c r="A494" t="s">
        <v>20</v>
      </c>
      <c r="B494" t="s">
        <v>107</v>
      </c>
      <c r="C494" t="s">
        <v>574</v>
      </c>
      <c r="D494">
        <v>2</v>
      </c>
      <c r="E494" s="21">
        <v>3</v>
      </c>
      <c r="F494" s="21" t="s">
        <v>6</v>
      </c>
      <c r="G494" s="21" t="s">
        <v>10</v>
      </c>
      <c r="H494" s="21" t="s">
        <v>10</v>
      </c>
      <c r="I494" s="26">
        <v>1.8763945</v>
      </c>
      <c r="J494" s="26">
        <v>2.567313</v>
      </c>
      <c r="K494" s="26">
        <v>3.7266195</v>
      </c>
      <c r="L494" s="26">
        <v>5.0616395000000001</v>
      </c>
      <c r="M494" s="26">
        <v>5.5674250000000001</v>
      </c>
      <c r="N494" s="26">
        <v>6.2261819999999997</v>
      </c>
      <c r="O494" s="26">
        <v>6.0941659999999995</v>
      </c>
      <c r="P494" s="26">
        <v>5.4379780000000002</v>
      </c>
      <c r="Q494" s="26">
        <v>4.3627830000000003</v>
      </c>
      <c r="R494" s="26">
        <v>3.2864775000000002</v>
      </c>
      <c r="S494" s="26">
        <v>2.370873</v>
      </c>
      <c r="T494" s="26">
        <v>1.8296735000000002</v>
      </c>
      <c r="U494" s="26">
        <v>4.7309749999999999</v>
      </c>
      <c r="V494" s="26">
        <v>4.2507570000000001</v>
      </c>
      <c r="W494" s="26">
        <v>5.3544225000000001</v>
      </c>
      <c r="X494" s="26">
        <v>3.7177930000000003</v>
      </c>
      <c r="Y494" s="26">
        <v>3.883562</v>
      </c>
      <c r="Z494" s="26">
        <v>3.5879814999999997</v>
      </c>
      <c r="AA494" s="26">
        <v>4.2947749999999996</v>
      </c>
      <c r="AB494" s="26">
        <v>3.5817899999999998</v>
      </c>
      <c r="AC494" s="26">
        <v>3.2231709999999998</v>
      </c>
      <c r="AD494" s="26">
        <v>2.9237915000000001</v>
      </c>
      <c r="AE494" s="26">
        <v>3.428331</v>
      </c>
      <c r="AF494" s="26">
        <v>4.1419789999999992</v>
      </c>
      <c r="AG494" s="26">
        <v>150</v>
      </c>
      <c r="AH494" s="26">
        <v>3</v>
      </c>
    </row>
    <row r="495" spans="1:34" x14ac:dyDescent="0.2">
      <c r="A495" t="s">
        <v>20</v>
      </c>
      <c r="B495" t="s">
        <v>107</v>
      </c>
      <c r="C495" t="s">
        <v>575</v>
      </c>
      <c r="D495">
        <v>2</v>
      </c>
      <c r="E495" s="21">
        <v>3</v>
      </c>
      <c r="F495" s="21" t="s">
        <v>6</v>
      </c>
      <c r="G495" s="21" t="s">
        <v>10</v>
      </c>
      <c r="H495" s="21" t="s">
        <v>10</v>
      </c>
      <c r="I495" s="26">
        <v>1.8826940000000001</v>
      </c>
      <c r="J495" s="26">
        <v>2.6663100000000002</v>
      </c>
      <c r="K495" s="26">
        <v>3.891432</v>
      </c>
      <c r="L495" s="26">
        <v>5.2128940000000004</v>
      </c>
      <c r="M495" s="26">
        <v>5.805803</v>
      </c>
      <c r="N495" s="26">
        <v>6.4375799999999996</v>
      </c>
      <c r="O495" s="26">
        <v>6.1528039999999997</v>
      </c>
      <c r="P495" s="26">
        <v>5.6785810000000003</v>
      </c>
      <c r="Q495" s="26">
        <v>4.636952</v>
      </c>
      <c r="R495" s="26">
        <v>3.5066109999999999</v>
      </c>
      <c r="S495" s="26">
        <v>2.4450440000000002</v>
      </c>
      <c r="T495" s="26">
        <v>1.9037649999999999</v>
      </c>
      <c r="U495" s="26">
        <v>4.8423530000000001</v>
      </c>
      <c r="V495" s="26">
        <v>4.7227329999999998</v>
      </c>
      <c r="W495" s="26">
        <v>5.6161469999999998</v>
      </c>
      <c r="X495" s="26">
        <v>4.2615730000000003</v>
      </c>
      <c r="Y495" s="26">
        <v>3.860325</v>
      </c>
      <c r="Z495" s="26">
        <v>3.5333269999999999</v>
      </c>
      <c r="AA495" s="26">
        <v>4.7448069999999998</v>
      </c>
      <c r="AB495" s="26">
        <v>3.424833</v>
      </c>
      <c r="AC495" s="26">
        <v>2.9302630000000001</v>
      </c>
      <c r="AD495" s="26">
        <v>2.4470420000000002</v>
      </c>
      <c r="AE495" s="26">
        <v>3.4281549999999998</v>
      </c>
      <c r="AF495" s="26">
        <v>4.4457319999999996</v>
      </c>
      <c r="AG495" s="26">
        <v>177</v>
      </c>
      <c r="AH495" s="26">
        <v>3</v>
      </c>
    </row>
    <row r="496" spans="1:34" x14ac:dyDescent="0.2">
      <c r="A496" t="s">
        <v>20</v>
      </c>
      <c r="B496" t="s">
        <v>107</v>
      </c>
      <c r="C496" t="s">
        <v>211</v>
      </c>
      <c r="D496">
        <v>2</v>
      </c>
      <c r="E496" s="21">
        <v>3</v>
      </c>
      <c r="F496" s="21" t="s">
        <v>6</v>
      </c>
      <c r="G496" s="21" t="s">
        <v>10</v>
      </c>
      <c r="H496" s="21" t="s">
        <v>10</v>
      </c>
      <c r="I496" s="26">
        <v>1.9255939999999998</v>
      </c>
      <c r="J496" s="26">
        <v>2.7319687999999998</v>
      </c>
      <c r="K496" s="26">
        <v>3.9048957999999998</v>
      </c>
      <c r="L496" s="26">
        <v>5.291833200000001</v>
      </c>
      <c r="M496" s="26">
        <v>5.9352321999999997</v>
      </c>
      <c r="N496" s="26">
        <v>6.5500309999999988</v>
      </c>
      <c r="O496" s="26">
        <v>6.309253</v>
      </c>
      <c r="P496" s="26">
        <v>5.700667000000001</v>
      </c>
      <c r="Q496" s="26">
        <v>4.6430756000000004</v>
      </c>
      <c r="R496" s="26">
        <v>3.5742365999999999</v>
      </c>
      <c r="S496" s="26">
        <v>2.5495266000000001</v>
      </c>
      <c r="T496" s="26">
        <v>1.960941</v>
      </c>
      <c r="U496" s="26">
        <v>4.5602917999999999</v>
      </c>
      <c r="V496" s="26">
        <v>4.3921976000000003</v>
      </c>
      <c r="W496" s="26">
        <v>5.1532819999999999</v>
      </c>
      <c r="X496" s="26">
        <v>3.6549266000000005</v>
      </c>
      <c r="Y496" s="26">
        <v>3.6560639999999998</v>
      </c>
      <c r="Z496" s="26">
        <v>3.4043086000000002</v>
      </c>
      <c r="AA496" s="26">
        <v>4.3229026000000008</v>
      </c>
      <c r="AB496" s="26">
        <v>3.2663488000000003</v>
      </c>
      <c r="AC496" s="26">
        <v>2.7721910000000003</v>
      </c>
      <c r="AD496" s="26">
        <v>2.3651292000000002</v>
      </c>
      <c r="AE496" s="26">
        <v>3.1321067999999999</v>
      </c>
      <c r="AF496" s="26">
        <v>3.9055852</v>
      </c>
      <c r="AG496" s="26">
        <v>170</v>
      </c>
      <c r="AH496" s="26">
        <v>3</v>
      </c>
    </row>
    <row r="497" spans="1:34" x14ac:dyDescent="0.2">
      <c r="A497" t="s">
        <v>20</v>
      </c>
      <c r="B497" t="s">
        <v>107</v>
      </c>
      <c r="C497" t="s">
        <v>212</v>
      </c>
      <c r="D497">
        <v>3</v>
      </c>
      <c r="E497" s="21">
        <v>3</v>
      </c>
      <c r="F497" s="21" t="s">
        <v>6</v>
      </c>
      <c r="G497" s="21" t="s">
        <v>114</v>
      </c>
      <c r="H497" s="21" t="s">
        <v>10</v>
      </c>
      <c r="I497" s="26">
        <v>2.0378603750000002</v>
      </c>
      <c r="J497" s="26">
        <v>2.8236227499999997</v>
      </c>
      <c r="K497" s="26">
        <v>4.0018541249999995</v>
      </c>
      <c r="L497" s="26">
        <v>5.4844654999999998</v>
      </c>
      <c r="M497" s="26">
        <v>6.2803783750000006</v>
      </c>
      <c r="N497" s="26">
        <v>6.7632462500000008</v>
      </c>
      <c r="O497" s="26">
        <v>6.5309263750000008</v>
      </c>
      <c r="P497" s="26">
        <v>5.9581451250000006</v>
      </c>
      <c r="Q497" s="26">
        <v>4.8704998750000001</v>
      </c>
      <c r="R497" s="26">
        <v>3.8005875000000002</v>
      </c>
      <c r="S497" s="26">
        <v>2.6308426249999997</v>
      </c>
      <c r="T497" s="26">
        <v>2.0487657499999998</v>
      </c>
      <c r="U497" s="26">
        <v>3.8541354999999995</v>
      </c>
      <c r="V497" s="26">
        <v>4.2612298749999997</v>
      </c>
      <c r="W497" s="26">
        <v>4.2948668749999994</v>
      </c>
      <c r="X497" s="26">
        <v>3.0160929999999997</v>
      </c>
      <c r="Y497" s="26">
        <v>3.1464218750000001</v>
      </c>
      <c r="Z497" s="26">
        <v>3.4402712499999999</v>
      </c>
      <c r="AA497" s="26">
        <v>4.3194422499999998</v>
      </c>
      <c r="AB497" s="26">
        <v>3.3884335000000001</v>
      </c>
      <c r="AC497" s="26">
        <v>2.6556633749999996</v>
      </c>
      <c r="AD497" s="26">
        <v>1.5377619999999999</v>
      </c>
      <c r="AE497" s="26">
        <v>2.1622217500000001</v>
      </c>
      <c r="AF497" s="26">
        <v>3.8474306249999999</v>
      </c>
      <c r="AG497" s="26">
        <v>150</v>
      </c>
      <c r="AH497" s="26">
        <v>2</v>
      </c>
    </row>
    <row r="498" spans="1:34" x14ac:dyDescent="0.2">
      <c r="A498" t="s">
        <v>20</v>
      </c>
      <c r="B498" t="s">
        <v>107</v>
      </c>
      <c r="C498" t="s">
        <v>576</v>
      </c>
      <c r="D498">
        <v>3</v>
      </c>
      <c r="E498" s="21">
        <v>3</v>
      </c>
      <c r="F498" s="21" t="s">
        <v>6</v>
      </c>
      <c r="G498" s="21" t="s">
        <v>114</v>
      </c>
      <c r="H498" s="21" t="s">
        <v>10</v>
      </c>
      <c r="I498" s="26">
        <v>2.116355</v>
      </c>
      <c r="J498" s="26">
        <v>2.8954070000000001</v>
      </c>
      <c r="K498" s="26">
        <v>4.0911399999999993</v>
      </c>
      <c r="L498" s="26">
        <v>5.5035086666666659</v>
      </c>
      <c r="M498" s="26">
        <v>6.2411440000000011</v>
      </c>
      <c r="N498" s="26">
        <v>6.6318546666666665</v>
      </c>
      <c r="O498" s="26">
        <v>6.3671396666666666</v>
      </c>
      <c r="P498" s="26">
        <v>5.801291</v>
      </c>
      <c r="Q498" s="26">
        <v>4.8570076666666671</v>
      </c>
      <c r="R498" s="26">
        <v>3.8156486666666667</v>
      </c>
      <c r="S498" s="26">
        <v>2.6470176666666667</v>
      </c>
      <c r="T498" s="26">
        <v>2.0612756666666665</v>
      </c>
      <c r="U498" s="26">
        <v>4.1646270000000003</v>
      </c>
      <c r="V498" s="26">
        <v>4.0881013333333334</v>
      </c>
      <c r="W498" s="26">
        <v>4.3240353333333337</v>
      </c>
      <c r="X498" s="26">
        <v>3.0939290000000006</v>
      </c>
      <c r="Y498" s="26">
        <v>3.262057</v>
      </c>
      <c r="Z498" s="26">
        <v>4.001374666666667</v>
      </c>
      <c r="AA498" s="26">
        <v>4.8852866666666666</v>
      </c>
      <c r="AB498" s="26">
        <v>4.3871829999999994</v>
      </c>
      <c r="AC498" s="26">
        <v>2.6300503333333332</v>
      </c>
      <c r="AD498" s="26">
        <v>1.6259083333333333</v>
      </c>
      <c r="AE498" s="26">
        <v>2.2849103333333329</v>
      </c>
      <c r="AF498" s="26">
        <v>3.417809333333333</v>
      </c>
      <c r="AG498" s="26">
        <v>137</v>
      </c>
      <c r="AH498" s="26">
        <v>2</v>
      </c>
    </row>
    <row r="499" spans="1:34" x14ac:dyDescent="0.2">
      <c r="A499" t="s">
        <v>20</v>
      </c>
      <c r="B499" t="s">
        <v>107</v>
      </c>
      <c r="C499" t="s">
        <v>213</v>
      </c>
      <c r="D499">
        <v>2</v>
      </c>
      <c r="E499" s="21">
        <v>3</v>
      </c>
      <c r="F499" s="21" t="s">
        <v>6</v>
      </c>
      <c r="G499" s="21" t="s">
        <v>10</v>
      </c>
      <c r="H499" s="21" t="s">
        <v>10</v>
      </c>
      <c r="I499" s="26">
        <v>1.8205992857142856</v>
      </c>
      <c r="J499" s="26">
        <v>2.5573734285714282</v>
      </c>
      <c r="K499" s="26">
        <v>3.6497555714285714</v>
      </c>
      <c r="L499" s="26">
        <v>4.979208714285714</v>
      </c>
      <c r="M499" s="26">
        <v>5.4872544285714282</v>
      </c>
      <c r="N499" s="26">
        <v>6.1843012857142856</v>
      </c>
      <c r="O499" s="26">
        <v>6.0310558571428556</v>
      </c>
      <c r="P499" s="26">
        <v>5.3910164285714286</v>
      </c>
      <c r="Q499" s="26">
        <v>4.3415858571428574</v>
      </c>
      <c r="R499" s="26">
        <v>3.259222857142857</v>
      </c>
      <c r="S499" s="26">
        <v>2.374393285714286</v>
      </c>
      <c r="T499" s="26">
        <v>1.8122107142857142</v>
      </c>
      <c r="U499" s="26">
        <v>4.9523420000000007</v>
      </c>
      <c r="V499" s="26">
        <v>4.4322668571428574</v>
      </c>
      <c r="W499" s="26">
        <v>5.5367988571428564</v>
      </c>
      <c r="X499" s="26">
        <v>4.0081638571428568</v>
      </c>
      <c r="Y499" s="26">
        <v>3.9776468571428567</v>
      </c>
      <c r="Z499" s="26">
        <v>3.5346482857142858</v>
      </c>
      <c r="AA499" s="26">
        <v>4.2834702857142863</v>
      </c>
      <c r="AB499" s="26">
        <v>3.2397258571428571</v>
      </c>
      <c r="AC499" s="26">
        <v>3.3642857142857143</v>
      </c>
      <c r="AD499" s="26">
        <v>2.9830942857142859</v>
      </c>
      <c r="AE499" s="26">
        <v>3.6294007142857141</v>
      </c>
      <c r="AF499" s="26">
        <v>4.1419290000000002</v>
      </c>
      <c r="AG499" s="26">
        <v>172</v>
      </c>
      <c r="AH499" s="26">
        <v>3</v>
      </c>
    </row>
    <row r="500" spans="1:34" x14ac:dyDescent="0.2">
      <c r="A500" t="s">
        <v>20</v>
      </c>
      <c r="B500" t="s">
        <v>107</v>
      </c>
      <c r="C500" t="s">
        <v>577</v>
      </c>
      <c r="D500">
        <v>2</v>
      </c>
      <c r="E500" s="21">
        <v>3</v>
      </c>
      <c r="F500" s="21" t="s">
        <v>6</v>
      </c>
      <c r="G500" s="21" t="s">
        <v>10</v>
      </c>
      <c r="H500" s="21" t="s">
        <v>10</v>
      </c>
      <c r="I500" s="26">
        <v>1.9546336666666668</v>
      </c>
      <c r="J500" s="26">
        <v>2.7260469999999999</v>
      </c>
      <c r="K500" s="26">
        <v>3.8730596666666668</v>
      </c>
      <c r="L500" s="26">
        <v>5.2291463333333335</v>
      </c>
      <c r="M500" s="26">
        <v>5.8962976666666664</v>
      </c>
      <c r="N500" s="26">
        <v>6.5135963333333331</v>
      </c>
      <c r="O500" s="26">
        <v>6.3475673333333331</v>
      </c>
      <c r="P500" s="26">
        <v>5.7304396666666664</v>
      </c>
      <c r="Q500" s="26">
        <v>4.6345579999999993</v>
      </c>
      <c r="R500" s="26">
        <v>3.5355026666666665</v>
      </c>
      <c r="S500" s="26">
        <v>2.5236166666666668</v>
      </c>
      <c r="T500" s="26">
        <v>1.9516476666666664</v>
      </c>
      <c r="U500" s="26">
        <v>4.3891183333333332</v>
      </c>
      <c r="V500" s="26">
        <v>4.3065359999999995</v>
      </c>
      <c r="W500" s="26">
        <v>4.8170659999999996</v>
      </c>
      <c r="X500" s="26">
        <v>3.2568303333333333</v>
      </c>
      <c r="Y500" s="26">
        <v>3.5112543333333335</v>
      </c>
      <c r="Z500" s="26">
        <v>3.3520986666666666</v>
      </c>
      <c r="AA500" s="26">
        <v>4.0702620000000005</v>
      </c>
      <c r="AB500" s="26">
        <v>3.4604620000000001</v>
      </c>
      <c r="AC500" s="26">
        <v>2.6579503333333334</v>
      </c>
      <c r="AD500" s="26">
        <v>2.1621830000000002</v>
      </c>
      <c r="AE500" s="26">
        <v>2.7931796666666666</v>
      </c>
      <c r="AF500" s="26">
        <v>3.7298556666666669</v>
      </c>
      <c r="AG500" s="26">
        <v>179</v>
      </c>
      <c r="AH500" s="26">
        <v>3</v>
      </c>
    </row>
    <row r="501" spans="1:34" x14ac:dyDescent="0.2">
      <c r="A501" t="s">
        <v>20</v>
      </c>
      <c r="B501" t="s">
        <v>107</v>
      </c>
      <c r="C501" t="s">
        <v>578</v>
      </c>
      <c r="D501">
        <v>3</v>
      </c>
      <c r="E501" s="21">
        <v>2</v>
      </c>
      <c r="F501" s="21" t="s">
        <v>6</v>
      </c>
      <c r="G501" s="21" t="s">
        <v>114</v>
      </c>
      <c r="H501" s="21" t="s">
        <v>10</v>
      </c>
      <c r="I501" s="26">
        <v>2.137937</v>
      </c>
      <c r="J501" s="26">
        <v>2.9187690000000002</v>
      </c>
      <c r="K501" s="26">
        <v>4.1312495</v>
      </c>
      <c r="L501" s="26">
        <v>5.4871485</v>
      </c>
      <c r="M501" s="26">
        <v>6.1983325000000002</v>
      </c>
      <c r="N501" s="26">
        <v>6.5780095000000003</v>
      </c>
      <c r="O501" s="26">
        <v>6.4084560000000002</v>
      </c>
      <c r="P501" s="26">
        <v>5.7800145000000001</v>
      </c>
      <c r="Q501" s="26">
        <v>4.8004189999999998</v>
      </c>
      <c r="R501" s="26">
        <v>3.7639184999999999</v>
      </c>
      <c r="S501" s="26">
        <v>2.6609034999999999</v>
      </c>
      <c r="T501" s="26">
        <v>2.1059710000000003</v>
      </c>
      <c r="U501" s="26">
        <v>3.9379049999999998</v>
      </c>
      <c r="V501" s="26">
        <v>3.7347589999999999</v>
      </c>
      <c r="W501" s="26">
        <v>4.1416199999999996</v>
      </c>
      <c r="X501" s="26">
        <v>2.87662</v>
      </c>
      <c r="Y501" s="26">
        <v>3.1896639999999996</v>
      </c>
      <c r="Z501" s="26">
        <v>4.1929724999999998</v>
      </c>
      <c r="AA501" s="26">
        <v>5.2208399999999999</v>
      </c>
      <c r="AB501" s="26">
        <v>4.6747325000000002</v>
      </c>
      <c r="AC501" s="26">
        <v>2.7357849999999999</v>
      </c>
      <c r="AD501" s="26">
        <v>1.6908375</v>
      </c>
      <c r="AE501" s="26">
        <v>2.1883414999999999</v>
      </c>
      <c r="AF501" s="26">
        <v>3.3954110000000002</v>
      </c>
      <c r="AG501" s="26">
        <v>142</v>
      </c>
      <c r="AH501" s="26">
        <v>2</v>
      </c>
    </row>
    <row r="502" spans="1:34" x14ac:dyDescent="0.2">
      <c r="A502" t="s">
        <v>20</v>
      </c>
      <c r="B502" t="s">
        <v>107</v>
      </c>
      <c r="C502" t="s">
        <v>214</v>
      </c>
      <c r="D502">
        <v>3</v>
      </c>
      <c r="E502" s="21">
        <v>3</v>
      </c>
      <c r="F502" s="21" t="s">
        <v>6</v>
      </c>
      <c r="G502" s="21" t="s">
        <v>10</v>
      </c>
      <c r="H502" s="21" t="s">
        <v>10</v>
      </c>
      <c r="I502" s="26">
        <v>1.9835294285714287</v>
      </c>
      <c r="J502" s="26">
        <v>2.7694991428571427</v>
      </c>
      <c r="K502" s="26">
        <v>3.9149962857142855</v>
      </c>
      <c r="L502" s="26">
        <v>5.1953170000000002</v>
      </c>
      <c r="M502" s="26">
        <v>5.8076272857142852</v>
      </c>
      <c r="N502" s="26">
        <v>6.4188492857142849</v>
      </c>
      <c r="O502" s="26">
        <v>6.2484852857142856</v>
      </c>
      <c r="P502" s="26">
        <v>5.6095604285714282</v>
      </c>
      <c r="Q502" s="26">
        <v>4.6056137142857141</v>
      </c>
      <c r="R502" s="26">
        <v>3.5114565714285715</v>
      </c>
      <c r="S502" s="26">
        <v>2.4981945714285714</v>
      </c>
      <c r="T502" s="26">
        <v>1.9482237142857144</v>
      </c>
      <c r="U502" s="26">
        <v>3.9550850000000004</v>
      </c>
      <c r="V502" s="26">
        <v>3.986690714285714</v>
      </c>
      <c r="W502" s="26">
        <v>4.4549035714285719</v>
      </c>
      <c r="X502" s="26">
        <v>2.9844429999999997</v>
      </c>
      <c r="Y502" s="26">
        <v>3.4133071428571431</v>
      </c>
      <c r="Z502" s="26">
        <v>3.6357555714285712</v>
      </c>
      <c r="AA502" s="26">
        <v>4.1191408571428578</v>
      </c>
      <c r="AB502" s="26">
        <v>3.9420038571428573</v>
      </c>
      <c r="AC502" s="26">
        <v>2.7579547142857139</v>
      </c>
      <c r="AD502" s="26">
        <v>2.0801311428571432</v>
      </c>
      <c r="AE502" s="26">
        <v>2.3145861428571428</v>
      </c>
      <c r="AF502" s="26">
        <v>3.3877869999999999</v>
      </c>
      <c r="AG502" s="26">
        <v>163</v>
      </c>
      <c r="AH502" s="26">
        <v>3</v>
      </c>
    </row>
    <row r="503" spans="1:34" x14ac:dyDescent="0.2">
      <c r="A503" t="s">
        <v>20</v>
      </c>
      <c r="B503" t="s">
        <v>107</v>
      </c>
      <c r="C503" t="s">
        <v>579</v>
      </c>
      <c r="D503">
        <v>3</v>
      </c>
      <c r="E503" s="21">
        <v>3</v>
      </c>
      <c r="F503" s="21" t="s">
        <v>6</v>
      </c>
      <c r="G503" s="21" t="s">
        <v>114</v>
      </c>
      <c r="H503" s="21" t="s">
        <v>10</v>
      </c>
      <c r="I503" s="26">
        <v>2.1017570000000001</v>
      </c>
      <c r="J503" s="26">
        <v>2.8915739999999999</v>
      </c>
      <c r="K503" s="26">
        <v>4.0541730000000005</v>
      </c>
      <c r="L503" s="26">
        <v>5.372706</v>
      </c>
      <c r="M503" s="26">
        <v>5.9486755000000002</v>
      </c>
      <c r="N503" s="26">
        <v>6.4661209999999993</v>
      </c>
      <c r="O503" s="26">
        <v>6.2713780000000003</v>
      </c>
      <c r="P503" s="26">
        <v>5.590738</v>
      </c>
      <c r="Q503" s="26">
        <v>4.6444394999999998</v>
      </c>
      <c r="R503" s="26">
        <v>3.5995939999999997</v>
      </c>
      <c r="S503" s="26">
        <v>2.5896205000000001</v>
      </c>
      <c r="T503" s="26">
        <v>2.0389995000000001</v>
      </c>
      <c r="U503" s="26">
        <v>3.6837945000000003</v>
      </c>
      <c r="V503" s="26">
        <v>3.8755290000000002</v>
      </c>
      <c r="W503" s="26">
        <v>3.9516105000000001</v>
      </c>
      <c r="X503" s="26">
        <v>2.78044</v>
      </c>
      <c r="Y503" s="26">
        <v>3.5163640000000003</v>
      </c>
      <c r="Z503" s="26">
        <v>4.2754794999999994</v>
      </c>
      <c r="AA503" s="26">
        <v>4.5834840000000003</v>
      </c>
      <c r="AB503" s="26">
        <v>4.2849934999999997</v>
      </c>
      <c r="AC503" s="26">
        <v>2.8207680000000002</v>
      </c>
      <c r="AD503" s="26">
        <v>1.8736999999999999</v>
      </c>
      <c r="AE503" s="26">
        <v>2.1248285</v>
      </c>
      <c r="AF503" s="26">
        <v>3.3027234999999999</v>
      </c>
      <c r="AG503" s="26">
        <v>174</v>
      </c>
      <c r="AH503" s="26">
        <v>3</v>
      </c>
    </row>
    <row r="504" spans="1:34" x14ac:dyDescent="0.2">
      <c r="A504" t="s">
        <v>20</v>
      </c>
      <c r="B504" t="s">
        <v>107</v>
      </c>
      <c r="C504" t="s">
        <v>317</v>
      </c>
      <c r="D504">
        <v>3</v>
      </c>
      <c r="E504" s="21">
        <v>3</v>
      </c>
      <c r="F504" s="21" t="s">
        <v>6</v>
      </c>
      <c r="G504" s="21" t="s">
        <v>114</v>
      </c>
      <c r="H504" s="21" t="s">
        <v>10</v>
      </c>
      <c r="I504" s="26">
        <v>2.0515370000000002</v>
      </c>
      <c r="J504" s="26">
        <v>2.8113204999999999</v>
      </c>
      <c r="K504" s="26">
        <v>3.9890274999999997</v>
      </c>
      <c r="L504" s="26">
        <v>5.3320655000000006</v>
      </c>
      <c r="M504" s="26">
        <v>5.9734030000000002</v>
      </c>
      <c r="N504" s="26">
        <v>6.5125989999999998</v>
      </c>
      <c r="O504" s="26">
        <v>6.3226189999999995</v>
      </c>
      <c r="P504" s="26">
        <v>5.7006370000000004</v>
      </c>
      <c r="Q504" s="26">
        <v>4.6841445000000004</v>
      </c>
      <c r="R504" s="26">
        <v>3.611529</v>
      </c>
      <c r="S504" s="26">
        <v>2.5727410000000002</v>
      </c>
      <c r="T504" s="26">
        <v>1.9998404999999999</v>
      </c>
      <c r="U504" s="26">
        <v>3.9050685000000001</v>
      </c>
      <c r="V504" s="26">
        <v>3.9587649999999996</v>
      </c>
      <c r="W504" s="26">
        <v>4.2781989999999999</v>
      </c>
      <c r="X504" s="26">
        <v>2.9196645000000001</v>
      </c>
      <c r="Y504" s="26">
        <v>3.29251</v>
      </c>
      <c r="Z504" s="26">
        <v>3.7008209999999999</v>
      </c>
      <c r="AA504" s="26">
        <v>4.4789895</v>
      </c>
      <c r="AB504" s="26">
        <v>4.0627285000000004</v>
      </c>
      <c r="AC504" s="26">
        <v>2.7143930000000003</v>
      </c>
      <c r="AD504" s="26">
        <v>1.8685969999999998</v>
      </c>
      <c r="AE504" s="26">
        <v>2.2588315000000003</v>
      </c>
      <c r="AF504" s="26">
        <v>3.412191</v>
      </c>
      <c r="AG504" s="26">
        <v>146</v>
      </c>
      <c r="AH504" s="26">
        <v>2</v>
      </c>
    </row>
    <row r="505" spans="1:34" x14ac:dyDescent="0.2">
      <c r="A505" t="s">
        <v>20</v>
      </c>
      <c r="B505" t="s">
        <v>107</v>
      </c>
      <c r="C505" t="s">
        <v>580</v>
      </c>
      <c r="D505">
        <v>3</v>
      </c>
      <c r="E505" s="21">
        <v>3</v>
      </c>
      <c r="F505" s="21" t="s">
        <v>6</v>
      </c>
      <c r="G505" s="21" t="s">
        <v>10</v>
      </c>
      <c r="H505" s="21" t="s">
        <v>10</v>
      </c>
      <c r="I505" s="26">
        <v>1.9891464999999999</v>
      </c>
      <c r="J505" s="26">
        <v>2.7510509999999999</v>
      </c>
      <c r="K505" s="26">
        <v>3.8993884999999997</v>
      </c>
      <c r="L505" s="26">
        <v>5.2795190000000005</v>
      </c>
      <c r="M505" s="26">
        <v>6.0026185000000005</v>
      </c>
      <c r="N505" s="26">
        <v>6.5909769999999996</v>
      </c>
      <c r="O505" s="26">
        <v>6.4164674999999995</v>
      </c>
      <c r="P505" s="26">
        <v>5.8151504999999997</v>
      </c>
      <c r="Q505" s="26">
        <v>4.6974415</v>
      </c>
      <c r="R505" s="26">
        <v>3.6241705</v>
      </c>
      <c r="S505" s="26">
        <v>2.5549875000000002</v>
      </c>
      <c r="T505" s="26">
        <v>1.9661445</v>
      </c>
      <c r="U505" s="26">
        <v>4.2230854999999998</v>
      </c>
      <c r="V505" s="26">
        <v>4.3303285000000002</v>
      </c>
      <c r="W505" s="26">
        <v>4.6108310000000001</v>
      </c>
      <c r="X505" s="26">
        <v>3.1234630000000001</v>
      </c>
      <c r="Y505" s="26">
        <v>3.392029</v>
      </c>
      <c r="Z505" s="26">
        <v>3.3457124999999999</v>
      </c>
      <c r="AA505" s="26">
        <v>4.0271624999999993</v>
      </c>
      <c r="AB505" s="26">
        <v>3.6628864999999999</v>
      </c>
      <c r="AC505" s="26">
        <v>2.6239254999999999</v>
      </c>
      <c r="AD505" s="26">
        <v>1.9386950000000001</v>
      </c>
      <c r="AE505" s="26">
        <v>2.5306600000000001</v>
      </c>
      <c r="AF505" s="26">
        <v>3.7293535000000002</v>
      </c>
      <c r="AG505" s="26">
        <v>162</v>
      </c>
      <c r="AH505" s="26">
        <v>3</v>
      </c>
    </row>
    <row r="506" spans="1:34" x14ac:dyDescent="0.2">
      <c r="A506" t="s">
        <v>20</v>
      </c>
      <c r="B506" t="s">
        <v>107</v>
      </c>
      <c r="C506" t="s">
        <v>215</v>
      </c>
      <c r="D506">
        <v>2</v>
      </c>
      <c r="E506" s="21">
        <v>3</v>
      </c>
      <c r="F506" s="21" t="s">
        <v>6</v>
      </c>
      <c r="G506" s="21" t="s">
        <v>10</v>
      </c>
      <c r="H506" s="21" t="s">
        <v>10</v>
      </c>
      <c r="I506" s="26">
        <v>1.9861955</v>
      </c>
      <c r="J506" s="26">
        <v>2.7817864999999999</v>
      </c>
      <c r="K506" s="26">
        <v>3.9485125000000001</v>
      </c>
      <c r="L506" s="26">
        <v>5.3400230000000004</v>
      </c>
      <c r="M506" s="26">
        <v>6.0135889999999996</v>
      </c>
      <c r="N506" s="26">
        <v>6.6248430000000003</v>
      </c>
      <c r="O506" s="26">
        <v>6.3605204999999998</v>
      </c>
      <c r="P506" s="26">
        <v>5.7538309999999999</v>
      </c>
      <c r="Q506" s="26">
        <v>4.7352875000000001</v>
      </c>
      <c r="R506" s="26">
        <v>3.6304654999999997</v>
      </c>
      <c r="S506" s="26">
        <v>2.5589754999999998</v>
      </c>
      <c r="T506" s="26">
        <v>1.9914795000000001</v>
      </c>
      <c r="U506" s="26">
        <v>4.5294050000000006</v>
      </c>
      <c r="V506" s="26">
        <v>4.5374165</v>
      </c>
      <c r="W506" s="26">
        <v>5.1413884999999997</v>
      </c>
      <c r="X506" s="26">
        <v>3.6244385000000001</v>
      </c>
      <c r="Y506" s="26">
        <v>3.5939730000000001</v>
      </c>
      <c r="Z506" s="26">
        <v>3.5188800000000002</v>
      </c>
      <c r="AA506" s="26">
        <v>4.2677189999999996</v>
      </c>
      <c r="AB506" s="26">
        <v>3.4616745</v>
      </c>
      <c r="AC506" s="26">
        <v>2.6828719999999997</v>
      </c>
      <c r="AD506" s="26">
        <v>2.1405780000000001</v>
      </c>
      <c r="AE506" s="26">
        <v>2.9635745</v>
      </c>
      <c r="AF506" s="26">
        <v>4.0387555000000006</v>
      </c>
      <c r="AG506" s="26">
        <v>156</v>
      </c>
      <c r="AH506" s="26">
        <v>3</v>
      </c>
    </row>
    <row r="507" spans="1:34" x14ac:dyDescent="0.2">
      <c r="A507" t="s">
        <v>20</v>
      </c>
      <c r="B507" t="s">
        <v>107</v>
      </c>
      <c r="C507" t="s">
        <v>581</v>
      </c>
      <c r="D507">
        <v>3</v>
      </c>
      <c r="E507" s="21">
        <v>2</v>
      </c>
      <c r="F507" s="21" t="s">
        <v>6</v>
      </c>
      <c r="G507" s="21" t="s">
        <v>114</v>
      </c>
      <c r="H507" s="21" t="s">
        <v>10</v>
      </c>
      <c r="I507" s="26">
        <v>2.1856515000000001</v>
      </c>
      <c r="J507" s="26">
        <v>2.9790030000000001</v>
      </c>
      <c r="K507" s="26">
        <v>4.1915879999999994</v>
      </c>
      <c r="L507" s="26">
        <v>5.5768459999999997</v>
      </c>
      <c r="M507" s="26">
        <v>6.3313109999999995</v>
      </c>
      <c r="N507" s="26">
        <v>6.5703719999999999</v>
      </c>
      <c r="O507" s="26">
        <v>6.3285584999999998</v>
      </c>
      <c r="P507" s="26">
        <v>5.7803880000000003</v>
      </c>
      <c r="Q507" s="26">
        <v>4.8863404999999993</v>
      </c>
      <c r="R507" s="26">
        <v>3.8292099999999998</v>
      </c>
      <c r="S507" s="26">
        <v>2.7075944999999999</v>
      </c>
      <c r="T507" s="26">
        <v>2.1154785</v>
      </c>
      <c r="U507" s="26">
        <v>4.0653365000000008</v>
      </c>
      <c r="V507" s="26">
        <v>3.9527830000000002</v>
      </c>
      <c r="W507" s="26">
        <v>4.3081685000000007</v>
      </c>
      <c r="X507" s="26">
        <v>2.9509940000000001</v>
      </c>
      <c r="Y507" s="26">
        <v>3.1965270000000001</v>
      </c>
      <c r="Z507" s="26">
        <v>4.6058389999999996</v>
      </c>
      <c r="AA507" s="26">
        <v>5.663017</v>
      </c>
      <c r="AB507" s="26">
        <v>5.0891500000000001</v>
      </c>
      <c r="AC507" s="26">
        <v>3.015746</v>
      </c>
      <c r="AD507" s="26">
        <v>1.7162649999999999</v>
      </c>
      <c r="AE507" s="26">
        <v>2.3101595000000001</v>
      </c>
      <c r="AF507" s="26">
        <v>3.5259404999999999</v>
      </c>
      <c r="AG507" s="26">
        <v>154</v>
      </c>
      <c r="AH507" s="26">
        <v>2</v>
      </c>
    </row>
    <row r="508" spans="1:34" x14ac:dyDescent="0.2">
      <c r="A508" t="s">
        <v>20</v>
      </c>
      <c r="B508" t="s">
        <v>107</v>
      </c>
      <c r="C508" t="s">
        <v>582</v>
      </c>
      <c r="D508">
        <v>3</v>
      </c>
      <c r="E508" s="21">
        <v>3</v>
      </c>
      <c r="F508" s="21" t="s">
        <v>6</v>
      </c>
      <c r="G508" s="21" t="s">
        <v>114</v>
      </c>
      <c r="H508" s="21" t="s">
        <v>10</v>
      </c>
      <c r="I508" s="26">
        <v>2.0524143750000001</v>
      </c>
      <c r="J508" s="26">
        <v>2.8412960000000003</v>
      </c>
      <c r="K508" s="26">
        <v>4.0059433750000002</v>
      </c>
      <c r="L508" s="26">
        <v>5.4015433750000001</v>
      </c>
      <c r="M508" s="26">
        <v>6.1158510000000001</v>
      </c>
      <c r="N508" s="26">
        <v>6.6367872500000002</v>
      </c>
      <c r="O508" s="26">
        <v>6.4283273750000003</v>
      </c>
      <c r="P508" s="26">
        <v>5.8144619999999998</v>
      </c>
      <c r="Q508" s="26">
        <v>4.7747213750000004</v>
      </c>
      <c r="R508" s="26">
        <v>3.7237381249999997</v>
      </c>
      <c r="S508" s="26">
        <v>2.6195741249999998</v>
      </c>
      <c r="T508" s="26">
        <v>2.0370416250000001</v>
      </c>
      <c r="U508" s="26">
        <v>3.954148</v>
      </c>
      <c r="V508" s="26">
        <v>3.9741777499999991</v>
      </c>
      <c r="W508" s="26">
        <v>4.2490430000000003</v>
      </c>
      <c r="X508" s="26">
        <v>2.9586747499999997</v>
      </c>
      <c r="Y508" s="26">
        <v>3.1179216249999997</v>
      </c>
      <c r="Z508" s="26">
        <v>3.7016951250000001</v>
      </c>
      <c r="AA508" s="26">
        <v>4.7462703749999999</v>
      </c>
      <c r="AB508" s="26">
        <v>3.9873777500000007</v>
      </c>
      <c r="AC508" s="26">
        <v>2.6169630000000002</v>
      </c>
      <c r="AD508" s="26">
        <v>1.6823243750000001</v>
      </c>
      <c r="AE508" s="26">
        <v>2.2548322499999998</v>
      </c>
      <c r="AF508" s="26">
        <v>3.4327326249999999</v>
      </c>
      <c r="AG508" s="26">
        <v>149</v>
      </c>
      <c r="AH508" s="26">
        <v>2</v>
      </c>
    </row>
    <row r="509" spans="1:34" x14ac:dyDescent="0.2">
      <c r="A509" t="s">
        <v>20</v>
      </c>
      <c r="B509" t="s">
        <v>107</v>
      </c>
      <c r="C509" t="s">
        <v>218</v>
      </c>
      <c r="D509">
        <v>3</v>
      </c>
      <c r="E509" s="21">
        <v>3</v>
      </c>
      <c r="F509" s="21" t="s">
        <v>6</v>
      </c>
      <c r="G509" s="21" t="s">
        <v>114</v>
      </c>
      <c r="H509" s="21" t="s">
        <v>10</v>
      </c>
      <c r="I509" s="26">
        <v>2.0878839999999999</v>
      </c>
      <c r="J509" s="26">
        <v>2.8318114999999997</v>
      </c>
      <c r="K509" s="26">
        <v>4.0300599999999998</v>
      </c>
      <c r="L509" s="26">
        <v>5.463902</v>
      </c>
      <c r="M509" s="26">
        <v>6.2612399999999999</v>
      </c>
      <c r="N509" s="26">
        <v>6.6910315000000002</v>
      </c>
      <c r="O509" s="26">
        <v>6.3795169999999999</v>
      </c>
      <c r="P509" s="26">
        <v>5.8512769999999996</v>
      </c>
      <c r="Q509" s="26">
        <v>4.9490285000000007</v>
      </c>
      <c r="R509" s="26">
        <v>3.8587530000000001</v>
      </c>
      <c r="S509" s="26">
        <v>2.6274234999999999</v>
      </c>
      <c r="T509" s="26">
        <v>2.0569949999999997</v>
      </c>
      <c r="U509" s="26">
        <v>4.1329940000000001</v>
      </c>
      <c r="V509" s="26">
        <v>4.496823</v>
      </c>
      <c r="W509" s="26">
        <v>4.7426425000000005</v>
      </c>
      <c r="X509" s="26">
        <v>3.5003060000000001</v>
      </c>
      <c r="Y509" s="26">
        <v>3.472159</v>
      </c>
      <c r="Z509" s="26">
        <v>4.0640345</v>
      </c>
      <c r="AA509" s="26">
        <v>4.9874694999999996</v>
      </c>
      <c r="AB509" s="26">
        <v>3.6252585000000002</v>
      </c>
      <c r="AC509" s="26">
        <v>2.8794240000000002</v>
      </c>
      <c r="AD509" s="26">
        <v>1.4416850000000001</v>
      </c>
      <c r="AE509" s="26">
        <v>2.2520740000000004</v>
      </c>
      <c r="AF509" s="26">
        <v>3.8038755000000002</v>
      </c>
      <c r="AG509" s="26">
        <v>152</v>
      </c>
      <c r="AH509" s="26">
        <v>2</v>
      </c>
    </row>
    <row r="510" spans="1:34" x14ac:dyDescent="0.2">
      <c r="A510" t="s">
        <v>20</v>
      </c>
      <c r="B510" t="s">
        <v>107</v>
      </c>
      <c r="C510" t="s">
        <v>497</v>
      </c>
      <c r="D510">
        <v>3</v>
      </c>
      <c r="E510" s="21">
        <v>2</v>
      </c>
      <c r="F510" s="21" t="s">
        <v>6</v>
      </c>
      <c r="G510" s="21" t="s">
        <v>114</v>
      </c>
      <c r="H510" s="21" t="s">
        <v>10</v>
      </c>
      <c r="I510" s="26">
        <v>2.2564574285714292</v>
      </c>
      <c r="J510" s="26">
        <v>3.0062515714285714</v>
      </c>
      <c r="K510" s="26">
        <v>4.1617711428571429</v>
      </c>
      <c r="L510" s="26">
        <v>5.5427404285714283</v>
      </c>
      <c r="M510" s="26">
        <v>6.159140428571428</v>
      </c>
      <c r="N510" s="26">
        <v>6.5055042857142853</v>
      </c>
      <c r="O510" s="26">
        <v>6.4094451428571428</v>
      </c>
      <c r="P510" s="26">
        <v>5.6556297142857144</v>
      </c>
      <c r="Q510" s="26">
        <v>4.7066947142857147</v>
      </c>
      <c r="R510" s="26">
        <v>3.7522617142857149</v>
      </c>
      <c r="S510" s="26">
        <v>2.713524</v>
      </c>
      <c r="T510" s="26">
        <v>2.1936862857142856</v>
      </c>
      <c r="U510" s="26">
        <v>2.9702238571428565</v>
      </c>
      <c r="V510" s="26">
        <v>3.1993544285714282</v>
      </c>
      <c r="W510" s="26">
        <v>3.5573655714285715</v>
      </c>
      <c r="X510" s="26">
        <v>2.5772684285714287</v>
      </c>
      <c r="Y510" s="26">
        <v>3.4347004285714284</v>
      </c>
      <c r="Z510" s="26">
        <v>4.5502077142857145</v>
      </c>
      <c r="AA510" s="26">
        <v>5.9422262857142858</v>
      </c>
      <c r="AB510" s="26">
        <v>5.8883087142857136</v>
      </c>
      <c r="AC510" s="26">
        <v>4.4991815714285712</v>
      </c>
      <c r="AD510" s="26">
        <v>2.0610837142857141</v>
      </c>
      <c r="AE510" s="26">
        <v>1.7134069999999999</v>
      </c>
      <c r="AF510" s="26">
        <v>2.7544155714285714</v>
      </c>
      <c r="AG510" s="26">
        <v>120</v>
      </c>
      <c r="AH510" s="26">
        <v>2</v>
      </c>
    </row>
    <row r="511" spans="1:34" x14ac:dyDescent="0.2">
      <c r="A511" t="s">
        <v>20</v>
      </c>
      <c r="B511" t="s">
        <v>107</v>
      </c>
      <c r="C511" t="s">
        <v>319</v>
      </c>
      <c r="D511">
        <v>3</v>
      </c>
      <c r="E511" s="21">
        <v>3</v>
      </c>
      <c r="F511" s="21" t="s">
        <v>6</v>
      </c>
      <c r="G511" s="21" t="s">
        <v>10</v>
      </c>
      <c r="H511" s="21" t="s">
        <v>10</v>
      </c>
      <c r="I511" s="26">
        <v>1.9049240000000001</v>
      </c>
      <c r="J511" s="26">
        <v>2.6488510000000001</v>
      </c>
      <c r="K511" s="26">
        <v>3.8195109999999999</v>
      </c>
      <c r="L511" s="26">
        <v>5.098268</v>
      </c>
      <c r="M511" s="26">
        <v>5.6396480000000002</v>
      </c>
      <c r="N511" s="26">
        <v>6.3248309999999996</v>
      </c>
      <c r="O511" s="26">
        <v>6.234076</v>
      </c>
      <c r="P511" s="26">
        <v>5.5200069999999997</v>
      </c>
      <c r="Q511" s="26">
        <v>4.5086899999999996</v>
      </c>
      <c r="R511" s="26">
        <v>3.3851290000000001</v>
      </c>
      <c r="S511" s="26">
        <v>2.4328460000000001</v>
      </c>
      <c r="T511" s="26">
        <v>1.8548480000000001</v>
      </c>
      <c r="U511" s="26">
        <v>4.5051240000000004</v>
      </c>
      <c r="V511" s="26">
        <v>4.0125609999999998</v>
      </c>
      <c r="W511" s="26">
        <v>4.6078340000000004</v>
      </c>
      <c r="X511" s="26">
        <v>3.3301180000000001</v>
      </c>
      <c r="Y511" s="26">
        <v>3.4577230000000001</v>
      </c>
      <c r="Z511" s="26">
        <v>3.4873880000000002</v>
      </c>
      <c r="AA511" s="26">
        <v>4.0531800000000002</v>
      </c>
      <c r="AB511" s="26">
        <v>3.2981940000000001</v>
      </c>
      <c r="AC511" s="26">
        <v>2.7118630000000001</v>
      </c>
      <c r="AD511" s="26">
        <v>2.3901680000000001</v>
      </c>
      <c r="AE511" s="26">
        <v>2.6489720000000001</v>
      </c>
      <c r="AF511" s="26">
        <v>3.5253890000000001</v>
      </c>
      <c r="AG511" s="26">
        <v>156</v>
      </c>
      <c r="AH511" s="26">
        <v>3</v>
      </c>
    </row>
    <row r="512" spans="1:34" x14ac:dyDescent="0.2">
      <c r="A512" t="s">
        <v>20</v>
      </c>
      <c r="B512" t="s">
        <v>107</v>
      </c>
      <c r="C512" t="s">
        <v>583</v>
      </c>
      <c r="D512">
        <v>3</v>
      </c>
      <c r="E512" s="21">
        <v>2</v>
      </c>
      <c r="F512" s="21" t="s">
        <v>6</v>
      </c>
      <c r="G512" s="21" t="s">
        <v>114</v>
      </c>
      <c r="H512" s="21" t="s">
        <v>10</v>
      </c>
      <c r="I512" s="26">
        <v>2.2396120000000002</v>
      </c>
      <c r="J512" s="26">
        <v>2.9917479999999999</v>
      </c>
      <c r="K512" s="26">
        <v>4.1494609999999996</v>
      </c>
      <c r="L512" s="26">
        <v>5.5347059999999999</v>
      </c>
      <c r="M512" s="26">
        <v>6.1696920000000004</v>
      </c>
      <c r="N512" s="26">
        <v>6.5232989999999997</v>
      </c>
      <c r="O512" s="26">
        <v>6.4127650000000003</v>
      </c>
      <c r="P512" s="26">
        <v>5.6848539999999996</v>
      </c>
      <c r="Q512" s="26">
        <v>4.7263250000000001</v>
      </c>
      <c r="R512" s="26">
        <v>3.7315079999999998</v>
      </c>
      <c r="S512" s="26">
        <v>2.7037520000000002</v>
      </c>
      <c r="T512" s="26">
        <v>2.181324</v>
      </c>
      <c r="U512" s="26">
        <v>3.168704</v>
      </c>
      <c r="V512" s="26">
        <v>3.3061069999999999</v>
      </c>
      <c r="W512" s="26">
        <v>3.6609889999999998</v>
      </c>
      <c r="X512" s="26">
        <v>2.6058180000000002</v>
      </c>
      <c r="Y512" s="26">
        <v>3.3321890000000001</v>
      </c>
      <c r="Z512" s="26">
        <v>4.5148989999999998</v>
      </c>
      <c r="AA512" s="26">
        <v>5.7721780000000003</v>
      </c>
      <c r="AB512" s="26">
        <v>5.5943149999999999</v>
      </c>
      <c r="AC512" s="26">
        <v>4.2390210000000002</v>
      </c>
      <c r="AD512" s="26">
        <v>2.0576110000000001</v>
      </c>
      <c r="AE512" s="26">
        <v>1.8056490000000001</v>
      </c>
      <c r="AF512" s="26">
        <v>2.9405969999999999</v>
      </c>
      <c r="AG512" s="26">
        <v>118</v>
      </c>
      <c r="AH512" s="26">
        <v>1</v>
      </c>
    </row>
    <row r="513" spans="1:34" x14ac:dyDescent="0.2">
      <c r="A513" t="s">
        <v>20</v>
      </c>
      <c r="B513" t="s">
        <v>107</v>
      </c>
      <c r="C513" t="s">
        <v>220</v>
      </c>
      <c r="D513">
        <v>3</v>
      </c>
      <c r="E513" s="21">
        <v>2</v>
      </c>
      <c r="F513" s="21" t="s">
        <v>6</v>
      </c>
      <c r="G513" s="21" t="s">
        <v>114</v>
      </c>
      <c r="H513" s="21" t="s">
        <v>10</v>
      </c>
      <c r="I513" s="26">
        <v>2.1923460000000001</v>
      </c>
      <c r="J513" s="26">
        <v>2.9885526666666666</v>
      </c>
      <c r="K513" s="26">
        <v>4.2165667777777776</v>
      </c>
      <c r="L513" s="26">
        <v>5.5813205555555552</v>
      </c>
      <c r="M513" s="26">
        <v>6.3545608888888898</v>
      </c>
      <c r="N513" s="26">
        <v>6.5925857777777779</v>
      </c>
      <c r="O513" s="26">
        <v>6.2818604444444439</v>
      </c>
      <c r="P513" s="26">
        <v>5.7459960000000008</v>
      </c>
      <c r="Q513" s="26">
        <v>4.904740888888889</v>
      </c>
      <c r="R513" s="26">
        <v>3.8715973333333329</v>
      </c>
      <c r="S513" s="26">
        <v>2.7119551111111111</v>
      </c>
      <c r="T513" s="26">
        <v>2.1438979999999996</v>
      </c>
      <c r="U513" s="26">
        <v>4.0916664444444439</v>
      </c>
      <c r="V513" s="26">
        <v>4.0722606666666668</v>
      </c>
      <c r="W513" s="26">
        <v>4.3942447777777778</v>
      </c>
      <c r="X513" s="26">
        <v>3.0185478888888886</v>
      </c>
      <c r="Y513" s="26">
        <v>3.1312248888888892</v>
      </c>
      <c r="Z513" s="26">
        <v>4.6638384444444441</v>
      </c>
      <c r="AA513" s="26">
        <v>5.9207984444444444</v>
      </c>
      <c r="AB513" s="26">
        <v>5.0909585555555559</v>
      </c>
      <c r="AC513" s="26">
        <v>3.1344806666666667</v>
      </c>
      <c r="AD513" s="26">
        <v>1.7179778888888888</v>
      </c>
      <c r="AE513" s="26">
        <v>2.3981477777777775</v>
      </c>
      <c r="AF513" s="26">
        <v>3.6447098888888885</v>
      </c>
      <c r="AG513" s="26">
        <v>144</v>
      </c>
      <c r="AH513" s="26">
        <v>2</v>
      </c>
    </row>
    <row r="514" spans="1:34" x14ac:dyDescent="0.2">
      <c r="A514" t="s">
        <v>20</v>
      </c>
      <c r="B514" t="s">
        <v>107</v>
      </c>
      <c r="C514" t="s">
        <v>584</v>
      </c>
      <c r="D514">
        <v>2</v>
      </c>
      <c r="E514" s="21">
        <v>4</v>
      </c>
      <c r="F514" s="21" t="s">
        <v>6</v>
      </c>
      <c r="G514" s="21" t="s">
        <v>10</v>
      </c>
      <c r="H514" s="21" t="s">
        <v>10</v>
      </c>
      <c r="I514" s="26">
        <v>1.6135010000000001</v>
      </c>
      <c r="J514" s="26">
        <v>2.2587630000000001</v>
      </c>
      <c r="K514" s="26">
        <v>3.3680089999999998</v>
      </c>
      <c r="L514" s="26">
        <v>4.6535469999999997</v>
      </c>
      <c r="M514" s="26">
        <v>5.2073640000000001</v>
      </c>
      <c r="N514" s="26">
        <v>5.7729720000000002</v>
      </c>
      <c r="O514" s="26">
        <v>5.6664839999999996</v>
      </c>
      <c r="P514" s="26">
        <v>5.0955500000000002</v>
      </c>
      <c r="Q514" s="26">
        <v>3.998075</v>
      </c>
      <c r="R514" s="26">
        <v>2.946199</v>
      </c>
      <c r="S514" s="26">
        <v>2.1215700000000002</v>
      </c>
      <c r="T514" s="26">
        <v>1.615753</v>
      </c>
      <c r="U514" s="26">
        <v>5.8862579999999998</v>
      </c>
      <c r="V514" s="26">
        <v>5.5446410000000004</v>
      </c>
      <c r="W514" s="26">
        <v>6.5538939999999997</v>
      </c>
      <c r="X514" s="26">
        <v>5.0833539999999999</v>
      </c>
      <c r="Y514" s="26">
        <v>5.0920399999999999</v>
      </c>
      <c r="Z514" s="26">
        <v>4.1425140000000003</v>
      </c>
      <c r="AA514" s="26">
        <v>5.2652900000000002</v>
      </c>
      <c r="AB514" s="26">
        <v>4.326136</v>
      </c>
      <c r="AC514" s="26">
        <v>4.3506299999999998</v>
      </c>
      <c r="AD514" s="26">
        <v>3.596244</v>
      </c>
      <c r="AE514" s="26">
        <v>4.7918849999999997</v>
      </c>
      <c r="AF514" s="26">
        <v>5.4370810000000001</v>
      </c>
      <c r="AG514" s="26">
        <v>200</v>
      </c>
      <c r="AH514" s="26">
        <v>4</v>
      </c>
    </row>
    <row r="515" spans="1:34" x14ac:dyDescent="0.2">
      <c r="A515" t="s">
        <v>20</v>
      </c>
      <c r="B515" t="s">
        <v>107</v>
      </c>
      <c r="C515" t="s">
        <v>221</v>
      </c>
      <c r="D515">
        <v>3</v>
      </c>
      <c r="E515" s="21">
        <v>3</v>
      </c>
      <c r="F515" s="21" t="s">
        <v>6</v>
      </c>
      <c r="G515" s="21" t="s">
        <v>114</v>
      </c>
      <c r="H515" s="21" t="s">
        <v>10</v>
      </c>
      <c r="I515" s="26">
        <v>2.0412232500000003</v>
      </c>
      <c r="J515" s="26">
        <v>2.8381430000000001</v>
      </c>
      <c r="K515" s="26">
        <v>4.0227349999999999</v>
      </c>
      <c r="L515" s="26">
        <v>5.4830495000000008</v>
      </c>
      <c r="M515" s="26">
        <v>6.2244215000000001</v>
      </c>
      <c r="N515" s="26">
        <v>6.7451667500000001</v>
      </c>
      <c r="O515" s="26">
        <v>6.477367000000001</v>
      </c>
      <c r="P515" s="26">
        <v>5.9144927500000009</v>
      </c>
      <c r="Q515" s="26">
        <v>4.8828234999999998</v>
      </c>
      <c r="R515" s="26">
        <v>3.8030577500000002</v>
      </c>
      <c r="S515" s="26">
        <v>2.62123975</v>
      </c>
      <c r="T515" s="26">
        <v>2.0376697500000001</v>
      </c>
      <c r="U515" s="26">
        <v>4.1494600000000004</v>
      </c>
      <c r="V515" s="26">
        <v>4.4573105000000002</v>
      </c>
      <c r="W515" s="26">
        <v>4.6747895000000002</v>
      </c>
      <c r="X515" s="26">
        <v>3.4000649999999997</v>
      </c>
      <c r="Y515" s="26">
        <v>3.2845364999999997</v>
      </c>
      <c r="Z515" s="26">
        <v>3.6310097499999996</v>
      </c>
      <c r="AA515" s="26">
        <v>4.40022</v>
      </c>
      <c r="AB515" s="26">
        <v>3.4428782499999997</v>
      </c>
      <c r="AC515" s="26">
        <v>2.7274487499999998</v>
      </c>
      <c r="AD515" s="26">
        <v>1.54312125</v>
      </c>
      <c r="AE515" s="26">
        <v>2.3868317499999998</v>
      </c>
      <c r="AF515" s="26">
        <v>3.9929827500000004</v>
      </c>
      <c r="AG515" s="26">
        <v>152</v>
      </c>
      <c r="AH515" s="26">
        <v>2</v>
      </c>
    </row>
    <row r="516" spans="1:34" x14ac:dyDescent="0.2">
      <c r="A516" t="s">
        <v>20</v>
      </c>
      <c r="B516" t="s">
        <v>107</v>
      </c>
      <c r="C516" t="s">
        <v>222</v>
      </c>
      <c r="D516">
        <v>2</v>
      </c>
      <c r="E516" s="21">
        <v>3</v>
      </c>
      <c r="F516" s="21" t="s">
        <v>6</v>
      </c>
      <c r="G516" s="21" t="s">
        <v>10</v>
      </c>
      <c r="H516" s="21" t="s">
        <v>10</v>
      </c>
      <c r="I516" s="26">
        <v>1.8945325999999998</v>
      </c>
      <c r="J516" s="26">
        <v>2.6132282</v>
      </c>
      <c r="K516" s="26">
        <v>3.727503</v>
      </c>
      <c r="L516" s="26">
        <v>5.0261997999999997</v>
      </c>
      <c r="M516" s="26">
        <v>5.5596985999999999</v>
      </c>
      <c r="N516" s="26">
        <v>6.2944892000000001</v>
      </c>
      <c r="O516" s="26">
        <v>6.1086932000000003</v>
      </c>
      <c r="P516" s="26">
        <v>5.4595018</v>
      </c>
      <c r="Q516" s="26">
        <v>4.4353232</v>
      </c>
      <c r="R516" s="26">
        <v>3.3239344000000002</v>
      </c>
      <c r="S516" s="26">
        <v>2.4209784000000001</v>
      </c>
      <c r="T516" s="26">
        <v>1.8536266000000001</v>
      </c>
      <c r="U516" s="26">
        <v>4.6168833999999999</v>
      </c>
      <c r="V516" s="26">
        <v>4.2022868000000004</v>
      </c>
      <c r="W516" s="26">
        <v>5.1456561999999995</v>
      </c>
      <c r="X516" s="26">
        <v>3.6589777999999997</v>
      </c>
      <c r="Y516" s="26">
        <v>3.8480828000000002</v>
      </c>
      <c r="Z516" s="26">
        <v>3.5271864000000002</v>
      </c>
      <c r="AA516" s="26">
        <v>4.3358336</v>
      </c>
      <c r="AB516" s="26">
        <v>3.3136194000000003</v>
      </c>
      <c r="AC516" s="26">
        <v>3.0058774000000001</v>
      </c>
      <c r="AD516" s="26">
        <v>2.7513824000000002</v>
      </c>
      <c r="AE516" s="26">
        <v>3.2928902</v>
      </c>
      <c r="AF516" s="26">
        <v>3.8815674000000002</v>
      </c>
      <c r="AG516" s="26">
        <v>164</v>
      </c>
      <c r="AH516" s="26">
        <v>3</v>
      </c>
    </row>
    <row r="517" spans="1:34" x14ac:dyDescent="0.2">
      <c r="A517" t="s">
        <v>20</v>
      </c>
      <c r="B517" t="s">
        <v>107</v>
      </c>
      <c r="C517" t="s">
        <v>224</v>
      </c>
      <c r="D517">
        <v>3</v>
      </c>
      <c r="E517" s="21">
        <v>3</v>
      </c>
      <c r="F517" s="21" t="s">
        <v>6</v>
      </c>
      <c r="G517" s="21" t="s">
        <v>114</v>
      </c>
      <c r="H517" s="21" t="s">
        <v>10</v>
      </c>
      <c r="I517" s="26">
        <v>2.0347404999999998</v>
      </c>
      <c r="J517" s="26">
        <v>2.8234975000000002</v>
      </c>
      <c r="K517" s="26">
        <v>4.0092284999999999</v>
      </c>
      <c r="L517" s="26">
        <v>5.4153609999999999</v>
      </c>
      <c r="M517" s="26">
        <v>6.1352724999999992</v>
      </c>
      <c r="N517" s="26">
        <v>6.6842724999999996</v>
      </c>
      <c r="O517" s="26">
        <v>6.3641055</v>
      </c>
      <c r="P517" s="26">
        <v>5.8608569999999993</v>
      </c>
      <c r="Q517" s="26">
        <v>4.8356534999999994</v>
      </c>
      <c r="R517" s="26">
        <v>3.7370589999999999</v>
      </c>
      <c r="S517" s="26">
        <v>2.5793239999999997</v>
      </c>
      <c r="T517" s="26">
        <v>2.0066820000000001</v>
      </c>
      <c r="U517" s="26">
        <v>4.2466655000000006</v>
      </c>
      <c r="V517" s="26">
        <v>4.5519615</v>
      </c>
      <c r="W517" s="26">
        <v>5.1424880000000002</v>
      </c>
      <c r="X517" s="26">
        <v>3.6741975</v>
      </c>
      <c r="Y517" s="26">
        <v>3.4707515</v>
      </c>
      <c r="Z517" s="26">
        <v>3.7396789999999998</v>
      </c>
      <c r="AA517" s="26">
        <v>4.6661845</v>
      </c>
      <c r="AB517" s="26">
        <v>3.5443959999999999</v>
      </c>
      <c r="AC517" s="26">
        <v>2.9071555</v>
      </c>
      <c r="AD517" s="26">
        <v>1.6636815</v>
      </c>
      <c r="AE517" s="26">
        <v>2.637607</v>
      </c>
      <c r="AF517" s="26">
        <v>4.2626819999999999</v>
      </c>
      <c r="AG517" s="26">
        <v>155</v>
      </c>
      <c r="AH517" s="26">
        <v>3</v>
      </c>
    </row>
    <row r="518" spans="1:34" x14ac:dyDescent="0.2">
      <c r="A518" t="s">
        <v>20</v>
      </c>
      <c r="B518" t="s">
        <v>107</v>
      </c>
      <c r="C518" t="s">
        <v>585</v>
      </c>
      <c r="D518">
        <v>3</v>
      </c>
      <c r="E518" s="21">
        <v>3</v>
      </c>
      <c r="F518" s="21" t="s">
        <v>6</v>
      </c>
      <c r="G518" s="21" t="s">
        <v>10</v>
      </c>
      <c r="H518" s="21" t="s">
        <v>10</v>
      </c>
      <c r="I518" s="26">
        <v>1.9381555000000001</v>
      </c>
      <c r="J518" s="26">
        <v>2.6822029999999999</v>
      </c>
      <c r="K518" s="26">
        <v>3.8251925</v>
      </c>
      <c r="L518" s="26">
        <v>5.1086179999999999</v>
      </c>
      <c r="M518" s="26">
        <v>5.6797889999999995</v>
      </c>
      <c r="N518" s="26">
        <v>6.3345890000000002</v>
      </c>
      <c r="O518" s="26">
        <v>6.2392590000000006</v>
      </c>
      <c r="P518" s="26">
        <v>5.5172594999999998</v>
      </c>
      <c r="Q518" s="26">
        <v>4.5344040000000003</v>
      </c>
      <c r="R518" s="26">
        <v>3.4363655</v>
      </c>
      <c r="S518" s="26">
        <v>2.4442430000000002</v>
      </c>
      <c r="T518" s="26">
        <v>1.8918724999999998</v>
      </c>
      <c r="U518" s="26">
        <v>4.2274685000000005</v>
      </c>
      <c r="V518" s="26">
        <v>4.0177674999999997</v>
      </c>
      <c r="W518" s="26">
        <v>4.6987459999999999</v>
      </c>
      <c r="X518" s="26">
        <v>3.1844679999999999</v>
      </c>
      <c r="Y518" s="26">
        <v>3.4777944999999999</v>
      </c>
      <c r="Z518" s="26">
        <v>3.4975394999999998</v>
      </c>
      <c r="AA518" s="26">
        <v>3.9505539999999999</v>
      </c>
      <c r="AB518" s="26">
        <v>3.7147579999999998</v>
      </c>
      <c r="AC518" s="26">
        <v>2.78532</v>
      </c>
      <c r="AD518" s="26">
        <v>2.3129710000000001</v>
      </c>
      <c r="AE518" s="26">
        <v>2.4739200000000001</v>
      </c>
      <c r="AF518" s="26">
        <v>3.4618634999999998</v>
      </c>
      <c r="AG518" s="26">
        <v>165</v>
      </c>
      <c r="AH518" s="26">
        <v>3</v>
      </c>
    </row>
    <row r="519" spans="1:34" x14ac:dyDescent="0.2">
      <c r="A519" t="s">
        <v>20</v>
      </c>
      <c r="B519" t="s">
        <v>107</v>
      </c>
      <c r="C519" t="s">
        <v>586</v>
      </c>
      <c r="D519">
        <v>3</v>
      </c>
      <c r="E519" s="21">
        <v>2</v>
      </c>
      <c r="F519" s="21" t="s">
        <v>6</v>
      </c>
      <c r="G519" s="21" t="s">
        <v>114</v>
      </c>
      <c r="H519" s="21" t="s">
        <v>10</v>
      </c>
      <c r="I519" s="26">
        <v>2.2947657499999998</v>
      </c>
      <c r="J519" s="26">
        <v>2.99762825</v>
      </c>
      <c r="K519" s="26">
        <v>4.1291952499999995</v>
      </c>
      <c r="L519" s="26">
        <v>5.5440784999999995</v>
      </c>
      <c r="M519" s="26">
        <v>6.1490642500000003</v>
      </c>
      <c r="N519" s="26">
        <v>6.4527487499999996</v>
      </c>
      <c r="O519" s="26">
        <v>6.3692985000000002</v>
      </c>
      <c r="P519" s="26">
        <v>5.6821532500000007</v>
      </c>
      <c r="Q519" s="26">
        <v>4.7254145000000003</v>
      </c>
      <c r="R519" s="26">
        <v>3.7704697500000002</v>
      </c>
      <c r="S519" s="26">
        <v>2.7013965</v>
      </c>
      <c r="T519" s="26">
        <v>2.2085560000000002</v>
      </c>
      <c r="U519" s="26">
        <v>2.663586</v>
      </c>
      <c r="V519" s="26">
        <v>3.25501825</v>
      </c>
      <c r="W519" s="26">
        <v>3.4936769999999999</v>
      </c>
      <c r="X519" s="26">
        <v>2.3265199999999999</v>
      </c>
      <c r="Y519" s="26">
        <v>3.3532305</v>
      </c>
      <c r="Z519" s="26">
        <v>4.7657609999999995</v>
      </c>
      <c r="AA519" s="26">
        <v>6.0885685000000009</v>
      </c>
      <c r="AB519" s="26">
        <v>6.1484537499999998</v>
      </c>
      <c r="AC519" s="26">
        <v>5.46625725</v>
      </c>
      <c r="AD519" s="26">
        <v>2.4581137499999999</v>
      </c>
      <c r="AE519" s="26">
        <v>1.6537397499999997</v>
      </c>
      <c r="AF519" s="26">
        <v>2.5408930000000001</v>
      </c>
      <c r="AG519" s="26">
        <v>101</v>
      </c>
      <c r="AH519" s="26">
        <v>1</v>
      </c>
    </row>
    <row r="520" spans="1:34" x14ac:dyDescent="0.2">
      <c r="A520" t="s">
        <v>20</v>
      </c>
      <c r="B520" t="s">
        <v>107</v>
      </c>
      <c r="C520" t="s">
        <v>587</v>
      </c>
      <c r="D520">
        <v>2</v>
      </c>
      <c r="E520" s="21">
        <v>3</v>
      </c>
      <c r="F520" s="21" t="s">
        <v>6</v>
      </c>
      <c r="G520" s="21" t="s">
        <v>10</v>
      </c>
      <c r="H520" s="21" t="s">
        <v>10</v>
      </c>
      <c r="I520" s="26">
        <v>1.9736431666666665</v>
      </c>
      <c r="J520" s="26">
        <v>2.7794911666666664</v>
      </c>
      <c r="K520" s="26">
        <v>3.975645333333333</v>
      </c>
      <c r="L520" s="26">
        <v>5.3446068333333328</v>
      </c>
      <c r="M520" s="26">
        <v>5.9756573333333334</v>
      </c>
      <c r="N520" s="26">
        <v>6.581175833333333</v>
      </c>
      <c r="O520" s="26">
        <v>6.2606993333333341</v>
      </c>
      <c r="P520" s="26">
        <v>5.7497803333333337</v>
      </c>
      <c r="Q520" s="26">
        <v>4.728777833333333</v>
      </c>
      <c r="R520" s="26">
        <v>3.6172211666666669</v>
      </c>
      <c r="S520" s="26">
        <v>2.543673333333333</v>
      </c>
      <c r="T520" s="26">
        <v>1.9767403333333335</v>
      </c>
      <c r="U520" s="26">
        <v>4.6803996666666663</v>
      </c>
      <c r="V520" s="26">
        <v>4.7504158333333342</v>
      </c>
      <c r="W520" s="26">
        <v>5.5250156666666657</v>
      </c>
      <c r="X520" s="26">
        <v>4.0177934999999998</v>
      </c>
      <c r="Y520" s="26">
        <v>3.7539761666666664</v>
      </c>
      <c r="Z520" s="26">
        <v>3.6112038333333332</v>
      </c>
      <c r="AA520" s="26">
        <v>4.6923373333333336</v>
      </c>
      <c r="AB520" s="26">
        <v>3.5104539999999997</v>
      </c>
      <c r="AC520" s="26">
        <v>2.8129766666666662</v>
      </c>
      <c r="AD520" s="26">
        <v>2.2737560000000001</v>
      </c>
      <c r="AE520" s="26">
        <v>3.223967</v>
      </c>
      <c r="AF520" s="26">
        <v>4.3604885000000007</v>
      </c>
      <c r="AG520" s="26">
        <v>176</v>
      </c>
      <c r="AH520" s="26">
        <v>3</v>
      </c>
    </row>
    <row r="521" spans="1:34" x14ac:dyDescent="0.2">
      <c r="A521" t="s">
        <v>20</v>
      </c>
      <c r="B521" t="s">
        <v>107</v>
      </c>
      <c r="C521" t="s">
        <v>323</v>
      </c>
      <c r="D521">
        <v>3</v>
      </c>
      <c r="E521" s="21">
        <v>2</v>
      </c>
      <c r="F521" s="21" t="s">
        <v>6</v>
      </c>
      <c r="G521" s="21" t="s">
        <v>114</v>
      </c>
      <c r="H521" s="21" t="s">
        <v>10</v>
      </c>
      <c r="I521" s="26">
        <v>2.1089880000000001</v>
      </c>
      <c r="J521" s="26">
        <v>2.8709929999999999</v>
      </c>
      <c r="K521" s="26">
        <v>4.0254519999999996</v>
      </c>
      <c r="L521" s="26">
        <v>5.4114909999999998</v>
      </c>
      <c r="M521" s="26">
        <v>6.2446130000000002</v>
      </c>
      <c r="N521" s="26">
        <v>6.6195789999999999</v>
      </c>
      <c r="O521" s="26">
        <v>6.2346450000000004</v>
      </c>
      <c r="P521" s="26">
        <v>5.7509690000000004</v>
      </c>
      <c r="Q521" s="26">
        <v>5.003482</v>
      </c>
      <c r="R521" s="26">
        <v>3.9022920000000001</v>
      </c>
      <c r="S521" s="26">
        <v>2.661476</v>
      </c>
      <c r="T521" s="26">
        <v>2.0668669999999998</v>
      </c>
      <c r="U521" s="26">
        <v>4.8347920000000002</v>
      </c>
      <c r="V521" s="26">
        <v>4.7107859999999997</v>
      </c>
      <c r="W521" s="26">
        <v>5.20038</v>
      </c>
      <c r="X521" s="26">
        <v>3.4395349999999998</v>
      </c>
      <c r="Y521" s="26">
        <v>3.704237</v>
      </c>
      <c r="Z521" s="26">
        <v>4.601356</v>
      </c>
      <c r="AA521" s="26">
        <v>5.6104799999999999</v>
      </c>
      <c r="AB521" s="26">
        <v>4.1317719999999998</v>
      </c>
      <c r="AC521" s="26">
        <v>3.1750400000000001</v>
      </c>
      <c r="AD521" s="26">
        <v>1.697306</v>
      </c>
      <c r="AE521" s="26">
        <v>2.7271160000000001</v>
      </c>
      <c r="AF521" s="26">
        <v>3.9020609999999998</v>
      </c>
      <c r="AG521" s="26">
        <v>135</v>
      </c>
      <c r="AH521" s="26">
        <v>2</v>
      </c>
    </row>
    <row r="522" spans="1:34" x14ac:dyDescent="0.2">
      <c r="A522" t="s">
        <v>20</v>
      </c>
      <c r="B522" t="s">
        <v>107</v>
      </c>
      <c r="C522" t="s">
        <v>588</v>
      </c>
      <c r="D522">
        <v>3</v>
      </c>
      <c r="E522" s="21">
        <v>2</v>
      </c>
      <c r="F522" s="21" t="s">
        <v>6</v>
      </c>
      <c r="G522" s="21" t="s">
        <v>114</v>
      </c>
      <c r="H522" s="21" t="s">
        <v>10</v>
      </c>
      <c r="I522" s="26">
        <v>2.0988707500000001</v>
      </c>
      <c r="J522" s="26">
        <v>2.8620779999999999</v>
      </c>
      <c r="K522" s="26">
        <v>4.0417535000000004</v>
      </c>
      <c r="L522" s="26">
        <v>5.4282260000000004</v>
      </c>
      <c r="M522" s="26">
        <v>6.2541190000000002</v>
      </c>
      <c r="N522" s="26">
        <v>6.5853520000000003</v>
      </c>
      <c r="O522" s="26">
        <v>6.2449432500000004</v>
      </c>
      <c r="P522" s="26">
        <v>5.7508057500000005</v>
      </c>
      <c r="Q522" s="26">
        <v>4.9520267499999999</v>
      </c>
      <c r="R522" s="26">
        <v>3.8627289999999999</v>
      </c>
      <c r="S522" s="26">
        <v>2.6293277499999999</v>
      </c>
      <c r="T522" s="26">
        <v>2.05651925</v>
      </c>
      <c r="U522" s="26">
        <v>4.3557942499999998</v>
      </c>
      <c r="V522" s="26">
        <v>4.5172480000000004</v>
      </c>
      <c r="W522" s="26">
        <v>4.9430747500000001</v>
      </c>
      <c r="X522" s="26">
        <v>3.4368237499999998</v>
      </c>
      <c r="Y522" s="26">
        <v>3.64828375</v>
      </c>
      <c r="Z522" s="26">
        <v>4.7315842500000009</v>
      </c>
      <c r="AA522" s="26">
        <v>5.7231185</v>
      </c>
      <c r="AB522" s="26">
        <v>4.1266102499999997</v>
      </c>
      <c r="AC522" s="26">
        <v>3.3280609999999999</v>
      </c>
      <c r="AD522" s="26">
        <v>1.5692142500000001</v>
      </c>
      <c r="AE522" s="26">
        <v>2.5446850000000003</v>
      </c>
      <c r="AF522" s="26">
        <v>3.61525075</v>
      </c>
      <c r="AG522" s="26">
        <v>144</v>
      </c>
      <c r="AH522" s="26">
        <v>2</v>
      </c>
    </row>
    <row r="523" spans="1:34" x14ac:dyDescent="0.2">
      <c r="A523" t="s">
        <v>20</v>
      </c>
      <c r="B523" t="s">
        <v>107</v>
      </c>
      <c r="C523" t="s">
        <v>227</v>
      </c>
      <c r="D523">
        <v>2</v>
      </c>
      <c r="E523" s="21">
        <v>3</v>
      </c>
      <c r="F523" s="21" t="s">
        <v>6</v>
      </c>
      <c r="G523" s="21" t="s">
        <v>10</v>
      </c>
      <c r="H523" s="21" t="s">
        <v>10</v>
      </c>
      <c r="I523" s="26">
        <v>1.9942143333333331</v>
      </c>
      <c r="J523" s="26">
        <v>2.787209666666667</v>
      </c>
      <c r="K523" s="26">
        <v>3.9657739999999997</v>
      </c>
      <c r="L523" s="26">
        <v>5.3678073333333343</v>
      </c>
      <c r="M523" s="26">
        <v>6.0673579999999996</v>
      </c>
      <c r="N523" s="26">
        <v>6.6379049999999999</v>
      </c>
      <c r="O523" s="26">
        <v>6.4284093333333336</v>
      </c>
      <c r="P523" s="26">
        <v>5.8354803333333329</v>
      </c>
      <c r="Q523" s="26">
        <v>4.7673563333333329</v>
      </c>
      <c r="R523" s="26">
        <v>3.6469199999999997</v>
      </c>
      <c r="S523" s="26">
        <v>2.5777146666666666</v>
      </c>
      <c r="T523" s="26">
        <v>1.9999840000000002</v>
      </c>
      <c r="U523" s="26">
        <v>4.3559036666666664</v>
      </c>
      <c r="V523" s="26">
        <v>4.447745666666667</v>
      </c>
      <c r="W523" s="26">
        <v>4.8823736666666671</v>
      </c>
      <c r="X523" s="26">
        <v>3.3860593333333333</v>
      </c>
      <c r="Y523" s="26">
        <v>3.4270003333333334</v>
      </c>
      <c r="Z523" s="26">
        <v>3.444232</v>
      </c>
      <c r="AA523" s="26">
        <v>4.0965276666666668</v>
      </c>
      <c r="AB523" s="26">
        <v>3.4450466666666668</v>
      </c>
      <c r="AC523" s="26">
        <v>2.5996253333333335</v>
      </c>
      <c r="AD523" s="26">
        <v>1.9288800000000001</v>
      </c>
      <c r="AE523" s="26">
        <v>2.695686666666667</v>
      </c>
      <c r="AF523" s="26">
        <v>3.941276666666667</v>
      </c>
      <c r="AG523" s="26">
        <v>187</v>
      </c>
      <c r="AH523" s="26">
        <v>3</v>
      </c>
    </row>
    <row r="524" spans="1:34" x14ac:dyDescent="0.2">
      <c r="A524" t="s">
        <v>20</v>
      </c>
      <c r="B524" t="s">
        <v>107</v>
      </c>
      <c r="C524" t="s">
        <v>228</v>
      </c>
      <c r="D524">
        <v>3</v>
      </c>
      <c r="E524" s="21">
        <v>3</v>
      </c>
      <c r="F524" s="21" t="s">
        <v>6</v>
      </c>
      <c r="G524" s="21" t="s">
        <v>114</v>
      </c>
      <c r="H524" s="21" t="s">
        <v>10</v>
      </c>
      <c r="I524" s="26">
        <v>2.12127775</v>
      </c>
      <c r="J524" s="26">
        <v>2.9012399999999996</v>
      </c>
      <c r="K524" s="26">
        <v>4.0830382499999995</v>
      </c>
      <c r="L524" s="26">
        <v>5.4569955000000006</v>
      </c>
      <c r="M524" s="26">
        <v>6.1523752500000004</v>
      </c>
      <c r="N524" s="26">
        <v>6.5772567500000001</v>
      </c>
      <c r="O524" s="26">
        <v>6.3939605000000004</v>
      </c>
      <c r="P524" s="26">
        <v>5.7565927500000003</v>
      </c>
      <c r="Q524" s="26">
        <v>4.7636032500000001</v>
      </c>
      <c r="R524" s="26">
        <v>3.7297700000000003</v>
      </c>
      <c r="S524" s="26">
        <v>2.646633</v>
      </c>
      <c r="T524" s="26">
        <v>2.0861762499999998</v>
      </c>
      <c r="U524" s="26">
        <v>3.8210834999999999</v>
      </c>
      <c r="V524" s="26">
        <v>3.7276945000000001</v>
      </c>
      <c r="W524" s="26">
        <v>4.0742050000000001</v>
      </c>
      <c r="X524" s="26">
        <v>2.8577780000000002</v>
      </c>
      <c r="Y524" s="26">
        <v>3.1813145</v>
      </c>
      <c r="Z524" s="26">
        <v>3.9962792499999997</v>
      </c>
      <c r="AA524" s="26">
        <v>5.0293442499999994</v>
      </c>
      <c r="AB524" s="26">
        <v>4.4220967499999997</v>
      </c>
      <c r="AC524" s="26">
        <v>2.7511112500000001</v>
      </c>
      <c r="AD524" s="26">
        <v>1.7235800000000001</v>
      </c>
      <c r="AE524" s="26">
        <v>2.1533407499999999</v>
      </c>
      <c r="AF524" s="26">
        <v>3.33983775</v>
      </c>
      <c r="AG524" s="26">
        <v>142</v>
      </c>
      <c r="AH524" s="26">
        <v>2</v>
      </c>
    </row>
    <row r="525" spans="1:34" x14ac:dyDescent="0.2">
      <c r="A525" t="s">
        <v>20</v>
      </c>
      <c r="B525" t="s">
        <v>107</v>
      </c>
      <c r="C525" t="s">
        <v>229</v>
      </c>
      <c r="D525">
        <v>2</v>
      </c>
      <c r="E525" s="21">
        <v>3</v>
      </c>
      <c r="F525" s="21" t="s">
        <v>6</v>
      </c>
      <c r="G525" s="21" t="s">
        <v>10</v>
      </c>
      <c r="H525" s="21" t="s">
        <v>10</v>
      </c>
      <c r="I525" s="26">
        <v>1.909281</v>
      </c>
      <c r="J525" s="26">
        <v>2.6709883333333333</v>
      </c>
      <c r="K525" s="26">
        <v>3.8099186666666669</v>
      </c>
      <c r="L525" s="26">
        <v>5.1192476666666664</v>
      </c>
      <c r="M525" s="26">
        <v>5.7439249999999999</v>
      </c>
      <c r="N525" s="26">
        <v>6.403271666666666</v>
      </c>
      <c r="O525" s="26">
        <v>6.2444356666666678</v>
      </c>
      <c r="P525" s="26">
        <v>5.6089373333333334</v>
      </c>
      <c r="Q525" s="26">
        <v>4.5241216666666668</v>
      </c>
      <c r="R525" s="26">
        <v>3.4381046666666664</v>
      </c>
      <c r="S525" s="26">
        <v>2.4831776666666667</v>
      </c>
      <c r="T525" s="26">
        <v>1.9073060000000002</v>
      </c>
      <c r="U525" s="26">
        <v>4.4516826666666658</v>
      </c>
      <c r="V525" s="26">
        <v>4.2130306666666675</v>
      </c>
      <c r="W525" s="26">
        <v>4.925863333333333</v>
      </c>
      <c r="X525" s="26">
        <v>3.3513923333333331</v>
      </c>
      <c r="Y525" s="26">
        <v>3.6305259999999997</v>
      </c>
      <c r="Z525" s="26">
        <v>3.3687143333333331</v>
      </c>
      <c r="AA525" s="26">
        <v>4.1490529999999994</v>
      </c>
      <c r="AB525" s="26">
        <v>3.3620183333333333</v>
      </c>
      <c r="AC525" s="26">
        <v>2.779749666666667</v>
      </c>
      <c r="AD525" s="26">
        <v>2.413964</v>
      </c>
      <c r="AE525" s="26">
        <v>2.9717856666666669</v>
      </c>
      <c r="AF525" s="26">
        <v>3.6769370000000001</v>
      </c>
      <c r="AG525" s="26">
        <v>165</v>
      </c>
      <c r="AH525" s="26">
        <v>3</v>
      </c>
    </row>
    <row r="526" spans="1:34" x14ac:dyDescent="0.2">
      <c r="A526" t="s">
        <v>20</v>
      </c>
      <c r="B526" t="s">
        <v>107</v>
      </c>
      <c r="C526" t="s">
        <v>589</v>
      </c>
      <c r="D526">
        <v>3</v>
      </c>
      <c r="E526" s="21">
        <v>4</v>
      </c>
      <c r="F526" s="21" t="s">
        <v>6</v>
      </c>
      <c r="G526" s="21" t="s">
        <v>10</v>
      </c>
      <c r="H526" s="21" t="s">
        <v>10</v>
      </c>
      <c r="I526" s="26">
        <v>1.5515950000000001</v>
      </c>
      <c r="J526" s="26">
        <v>2.2009129999999999</v>
      </c>
      <c r="K526" s="26">
        <v>3.3531382499999998</v>
      </c>
      <c r="L526" s="26">
        <v>4.7610462499999997</v>
      </c>
      <c r="M526" s="26">
        <v>5.29625725</v>
      </c>
      <c r="N526" s="26">
        <v>5.9477084999999992</v>
      </c>
      <c r="O526" s="26">
        <v>5.8919207499999997</v>
      </c>
      <c r="P526" s="26">
        <v>5.3407769999999992</v>
      </c>
      <c r="Q526" s="26">
        <v>4.2180462500000004</v>
      </c>
      <c r="R526" s="26">
        <v>2.9877487499999997</v>
      </c>
      <c r="S526" s="26">
        <v>2.06706375</v>
      </c>
      <c r="T526" s="26">
        <v>1.5608102500000001</v>
      </c>
      <c r="U526" s="26">
        <v>4.8566194999999999</v>
      </c>
      <c r="V526" s="26">
        <v>4.6815582500000001</v>
      </c>
      <c r="W526" s="26">
        <v>5.7902817500000001</v>
      </c>
      <c r="X526" s="26">
        <v>4.3693797499999993</v>
      </c>
      <c r="Y526" s="26">
        <v>4.251055</v>
      </c>
      <c r="Z526" s="26">
        <v>3.6505665</v>
      </c>
      <c r="AA526" s="26">
        <v>4.7403094999999995</v>
      </c>
      <c r="AB526" s="26">
        <v>3.8138532499999998</v>
      </c>
      <c r="AC526" s="26">
        <v>3.7253109999999996</v>
      </c>
      <c r="AD526" s="26">
        <v>2.9523630000000001</v>
      </c>
      <c r="AE526" s="26">
        <v>4.2429075000000003</v>
      </c>
      <c r="AF526" s="26">
        <v>4.7507219999999997</v>
      </c>
      <c r="AG526" s="26">
        <v>179</v>
      </c>
      <c r="AH526" s="26">
        <v>3</v>
      </c>
    </row>
    <row r="527" spans="1:34" x14ac:dyDescent="0.2">
      <c r="A527" t="s">
        <v>20</v>
      </c>
      <c r="B527" t="s">
        <v>107</v>
      </c>
      <c r="C527" t="s">
        <v>590</v>
      </c>
      <c r="D527">
        <v>3</v>
      </c>
      <c r="E527" s="21">
        <v>3</v>
      </c>
      <c r="F527" s="21" t="s">
        <v>6</v>
      </c>
      <c r="G527" s="21" t="s">
        <v>10</v>
      </c>
      <c r="H527" s="21" t="s">
        <v>10</v>
      </c>
      <c r="I527" s="26">
        <v>2.0165820000000001</v>
      </c>
      <c r="J527" s="26">
        <v>2.8094617000000004</v>
      </c>
      <c r="K527" s="26">
        <v>4.0080032000000001</v>
      </c>
      <c r="L527" s="26">
        <v>5.3851540999999994</v>
      </c>
      <c r="M527" s="26">
        <v>6.0959552000000006</v>
      </c>
      <c r="N527" s="26">
        <v>6.7541329000000001</v>
      </c>
      <c r="O527" s="26">
        <v>6.4155344999999997</v>
      </c>
      <c r="P527" s="26">
        <v>5.8938407999999995</v>
      </c>
      <c r="Q527" s="26">
        <v>4.9118762</v>
      </c>
      <c r="R527" s="26">
        <v>3.7204354999999998</v>
      </c>
      <c r="S527" s="26">
        <v>2.5733174000000001</v>
      </c>
      <c r="T527" s="26">
        <v>1.9864869999999999</v>
      </c>
      <c r="U527" s="26">
        <v>4.1015457</v>
      </c>
      <c r="V527" s="26">
        <v>4.4480617000000002</v>
      </c>
      <c r="W527" s="26">
        <v>5.1456711000000004</v>
      </c>
      <c r="X527" s="26">
        <v>3.7201960000000005</v>
      </c>
      <c r="Y527" s="26">
        <v>3.5034027999999999</v>
      </c>
      <c r="Z527" s="26">
        <v>3.5459939</v>
      </c>
      <c r="AA527" s="26">
        <v>4.8983661999999999</v>
      </c>
      <c r="AB527" s="26">
        <v>3.3535485</v>
      </c>
      <c r="AC527" s="26">
        <v>2.9139360000000001</v>
      </c>
      <c r="AD527" s="26">
        <v>1.6449989999999999</v>
      </c>
      <c r="AE527" s="26">
        <v>2.7970419</v>
      </c>
      <c r="AF527" s="26">
        <v>4.4605778999999997</v>
      </c>
      <c r="AG527" s="26">
        <v>149</v>
      </c>
      <c r="AH527" s="26">
        <v>2</v>
      </c>
    </row>
    <row r="528" spans="1:34" x14ac:dyDescent="0.2">
      <c r="A528" t="s">
        <v>20</v>
      </c>
      <c r="B528" t="s">
        <v>107</v>
      </c>
      <c r="C528" t="s">
        <v>326</v>
      </c>
      <c r="D528">
        <v>2</v>
      </c>
      <c r="E528" s="21">
        <v>3</v>
      </c>
      <c r="F528" s="21" t="s">
        <v>6</v>
      </c>
      <c r="G528" s="21" t="s">
        <v>10</v>
      </c>
      <c r="H528" s="21" t="s">
        <v>10</v>
      </c>
      <c r="I528" s="26">
        <v>1.8966684</v>
      </c>
      <c r="J528" s="26">
        <v>2.6856060000000004</v>
      </c>
      <c r="K528" s="26">
        <v>3.8327308000000002</v>
      </c>
      <c r="L528" s="26">
        <v>5.1570136</v>
      </c>
      <c r="M528" s="26">
        <v>5.7771761999999995</v>
      </c>
      <c r="N528" s="26">
        <v>6.4157241999999997</v>
      </c>
      <c r="O528" s="26">
        <v>6.2425248</v>
      </c>
      <c r="P528" s="26">
        <v>5.6139011999999999</v>
      </c>
      <c r="Q528" s="26">
        <v>4.566245799999999</v>
      </c>
      <c r="R528" s="26">
        <v>3.4603822000000002</v>
      </c>
      <c r="S528" s="26">
        <v>2.4965595999999999</v>
      </c>
      <c r="T528" s="26">
        <v>1.9035160000000002</v>
      </c>
      <c r="U528" s="26">
        <v>4.5601908</v>
      </c>
      <c r="V528" s="26">
        <v>4.2756774000000002</v>
      </c>
      <c r="W528" s="26">
        <v>5.0534346000000001</v>
      </c>
      <c r="X528" s="26">
        <v>3.4310997999999997</v>
      </c>
      <c r="Y528" s="26">
        <v>3.6403393999999998</v>
      </c>
      <c r="Z528" s="26">
        <v>3.3792499999999999</v>
      </c>
      <c r="AA528" s="26">
        <v>4.2090526000000006</v>
      </c>
      <c r="AB528" s="26">
        <v>3.2747371999999997</v>
      </c>
      <c r="AC528" s="26">
        <v>2.7949390000000003</v>
      </c>
      <c r="AD528" s="26">
        <v>2.4265892</v>
      </c>
      <c r="AE528" s="26">
        <v>3.0812482000000001</v>
      </c>
      <c r="AF528" s="26">
        <v>3.7685805999999999</v>
      </c>
      <c r="AG528" s="26">
        <v>160</v>
      </c>
      <c r="AH528" s="26">
        <v>3</v>
      </c>
    </row>
    <row r="529" spans="1:34" x14ac:dyDescent="0.2">
      <c r="A529" t="s">
        <v>20</v>
      </c>
      <c r="B529" t="s">
        <v>107</v>
      </c>
      <c r="C529" t="s">
        <v>591</v>
      </c>
      <c r="D529">
        <v>2</v>
      </c>
      <c r="E529" s="21">
        <v>3</v>
      </c>
      <c r="F529" s="21" t="s">
        <v>6</v>
      </c>
      <c r="G529" s="21" t="s">
        <v>10</v>
      </c>
      <c r="H529" s="21" t="s">
        <v>10</v>
      </c>
      <c r="I529" s="26">
        <v>1.9048643333333333</v>
      </c>
      <c r="J529" s="26">
        <v>2.646589333333333</v>
      </c>
      <c r="K529" s="26">
        <v>3.7368190000000001</v>
      </c>
      <c r="L529" s="26">
        <v>5.0471359999999992</v>
      </c>
      <c r="M529" s="26">
        <v>5.595523</v>
      </c>
      <c r="N529" s="26">
        <v>6.3144476666666662</v>
      </c>
      <c r="O529" s="26">
        <v>6.1362249999999996</v>
      </c>
      <c r="P529" s="26">
        <v>5.5039003333333332</v>
      </c>
      <c r="Q529" s="26">
        <v>4.4543253333333332</v>
      </c>
      <c r="R529" s="26">
        <v>3.3599553333333332</v>
      </c>
      <c r="S529" s="26">
        <v>2.458037</v>
      </c>
      <c r="T529" s="26">
        <v>1.8711223333333333</v>
      </c>
      <c r="U529" s="26">
        <v>4.5110070000000002</v>
      </c>
      <c r="V529" s="26">
        <v>4.1851539999999998</v>
      </c>
      <c r="W529" s="26">
        <v>5.1013883333333334</v>
      </c>
      <c r="X529" s="26">
        <v>3.5484100000000001</v>
      </c>
      <c r="Y529" s="26">
        <v>3.7777129999999999</v>
      </c>
      <c r="Z529" s="26">
        <v>3.4201329999999999</v>
      </c>
      <c r="AA529" s="26">
        <v>4.2494376666666662</v>
      </c>
      <c r="AB529" s="26">
        <v>3.2259609999999999</v>
      </c>
      <c r="AC529" s="26">
        <v>2.9260819999999996</v>
      </c>
      <c r="AD529" s="26">
        <v>2.6350156666666664</v>
      </c>
      <c r="AE529" s="26">
        <v>3.218712333333333</v>
      </c>
      <c r="AF529" s="26">
        <v>3.7514403333333335</v>
      </c>
      <c r="AG529" s="26">
        <v>165</v>
      </c>
      <c r="AH529" s="26">
        <v>3</v>
      </c>
    </row>
    <row r="530" spans="1:34" x14ac:dyDescent="0.2">
      <c r="A530" t="s">
        <v>20</v>
      </c>
      <c r="B530" t="s">
        <v>107</v>
      </c>
      <c r="C530" t="s">
        <v>592</v>
      </c>
      <c r="D530">
        <v>2</v>
      </c>
      <c r="E530" s="21">
        <v>3</v>
      </c>
      <c r="F530" s="21" t="s">
        <v>6</v>
      </c>
      <c r="G530" s="21" t="s">
        <v>10</v>
      </c>
      <c r="H530" s="21" t="s">
        <v>10</v>
      </c>
      <c r="I530" s="26">
        <v>1.9174372500000001</v>
      </c>
      <c r="J530" s="26">
        <v>2.6419445000000001</v>
      </c>
      <c r="K530" s="26">
        <v>3.7662465000000003</v>
      </c>
      <c r="L530" s="26">
        <v>5.0426609999999998</v>
      </c>
      <c r="M530" s="26">
        <v>5.5882147500000006</v>
      </c>
      <c r="N530" s="26">
        <v>6.3316717499999999</v>
      </c>
      <c r="O530" s="26">
        <v>6.1408160000000009</v>
      </c>
      <c r="P530" s="26">
        <v>5.4923885000000006</v>
      </c>
      <c r="Q530" s="26">
        <v>4.4744607500000004</v>
      </c>
      <c r="R530" s="26">
        <v>3.376077</v>
      </c>
      <c r="S530" s="26">
        <v>2.4404224999999999</v>
      </c>
      <c r="T530" s="26">
        <v>1.8778614999999999</v>
      </c>
      <c r="U530" s="26">
        <v>4.4865287499999997</v>
      </c>
      <c r="V530" s="26">
        <v>4.137651</v>
      </c>
      <c r="W530" s="26">
        <v>4.9509270000000001</v>
      </c>
      <c r="X530" s="26">
        <v>3.4982959999999999</v>
      </c>
      <c r="Y530" s="26">
        <v>3.7572959999999997</v>
      </c>
      <c r="Z530" s="26">
        <v>3.4624354999999998</v>
      </c>
      <c r="AA530" s="26">
        <v>4.2867592499999994</v>
      </c>
      <c r="AB530" s="26">
        <v>3.2739712500000002</v>
      </c>
      <c r="AC530" s="26">
        <v>2.8404919999999998</v>
      </c>
      <c r="AD530" s="26">
        <v>2.5875840000000001</v>
      </c>
      <c r="AE530" s="26">
        <v>3.0803245000000001</v>
      </c>
      <c r="AF530" s="26">
        <v>3.7202497500000002</v>
      </c>
      <c r="AG530" s="26">
        <v>170</v>
      </c>
      <c r="AH530" s="26">
        <v>3</v>
      </c>
    </row>
    <row r="531" spans="1:34" x14ac:dyDescent="0.2">
      <c r="A531" t="s">
        <v>20</v>
      </c>
      <c r="B531" t="s">
        <v>107</v>
      </c>
      <c r="C531" t="s">
        <v>593</v>
      </c>
      <c r="D531">
        <v>2</v>
      </c>
      <c r="E531" s="21">
        <v>3</v>
      </c>
      <c r="F531" s="21" t="s">
        <v>6</v>
      </c>
      <c r="G531" s="21" t="s">
        <v>10</v>
      </c>
      <c r="H531" s="21" t="s">
        <v>10</v>
      </c>
      <c r="I531" s="26">
        <v>1.7966059999999999</v>
      </c>
      <c r="J531" s="26">
        <v>2.5491446666666668</v>
      </c>
      <c r="K531" s="26">
        <v>3.7482653333333338</v>
      </c>
      <c r="L531" s="26">
        <v>5.1027886666666662</v>
      </c>
      <c r="M531" s="26">
        <v>5.676413666666666</v>
      </c>
      <c r="N531" s="26">
        <v>6.2763169999999997</v>
      </c>
      <c r="O531" s="26">
        <v>6.0481163333333328</v>
      </c>
      <c r="P531" s="26">
        <v>5.5531240000000004</v>
      </c>
      <c r="Q531" s="26">
        <v>4.4808426666666668</v>
      </c>
      <c r="R531" s="26">
        <v>3.3503266666666671</v>
      </c>
      <c r="S531" s="26">
        <v>2.3770219999999997</v>
      </c>
      <c r="T531" s="26">
        <v>1.8271536666666666</v>
      </c>
      <c r="U531" s="26">
        <v>4.7655110000000001</v>
      </c>
      <c r="V531" s="26">
        <v>4.4841860000000002</v>
      </c>
      <c r="W531" s="26">
        <v>5.6764003333333335</v>
      </c>
      <c r="X531" s="26">
        <v>4.4832549999999998</v>
      </c>
      <c r="Y531" s="26">
        <v>3.9302996666666665</v>
      </c>
      <c r="Z531" s="26">
        <v>3.553290333333333</v>
      </c>
      <c r="AA531" s="26">
        <v>4.6088890000000005</v>
      </c>
      <c r="AB531" s="26">
        <v>3.2685739999999996</v>
      </c>
      <c r="AC531" s="26">
        <v>3.1768099999999997</v>
      </c>
      <c r="AD531" s="26">
        <v>2.552047</v>
      </c>
      <c r="AE531" s="26">
        <v>3.4278206666666668</v>
      </c>
      <c r="AF531" s="26">
        <v>4.3106300000000006</v>
      </c>
      <c r="AG531" s="26">
        <v>177</v>
      </c>
      <c r="AH531" s="26">
        <v>3</v>
      </c>
    </row>
    <row r="532" spans="1:34" x14ac:dyDescent="0.2">
      <c r="A532" t="s">
        <v>20</v>
      </c>
      <c r="B532" t="s">
        <v>107</v>
      </c>
      <c r="C532" t="s">
        <v>594</v>
      </c>
      <c r="D532">
        <v>3</v>
      </c>
      <c r="E532" s="21">
        <v>3</v>
      </c>
      <c r="F532" s="21" t="s">
        <v>6</v>
      </c>
      <c r="G532" s="21" t="s">
        <v>114</v>
      </c>
      <c r="H532" s="21" t="s">
        <v>10</v>
      </c>
      <c r="I532" s="26">
        <v>2.0389255000000004</v>
      </c>
      <c r="J532" s="26">
        <v>2.8140315</v>
      </c>
      <c r="K532" s="26">
        <v>3.9943910000000002</v>
      </c>
      <c r="L532" s="26">
        <v>5.4633435000000006</v>
      </c>
      <c r="M532" s="26">
        <v>6.2513249999999996</v>
      </c>
      <c r="N532" s="26">
        <v>6.753495</v>
      </c>
      <c r="O532" s="26">
        <v>6.5062785000000005</v>
      </c>
      <c r="P532" s="26">
        <v>5.9521259999999998</v>
      </c>
      <c r="Q532" s="26">
        <v>4.8420709999999998</v>
      </c>
      <c r="R532" s="26">
        <v>3.7774735000000002</v>
      </c>
      <c r="S532" s="26">
        <v>2.6189910000000003</v>
      </c>
      <c r="T532" s="26">
        <v>2.0469235000000001</v>
      </c>
      <c r="U532" s="26">
        <v>4.1105</v>
      </c>
      <c r="V532" s="26">
        <v>4.4013779999999993</v>
      </c>
      <c r="W532" s="26">
        <v>4.5536849999999998</v>
      </c>
      <c r="X532" s="26">
        <v>3.2178874999999998</v>
      </c>
      <c r="Y532" s="26">
        <v>3.2500390000000001</v>
      </c>
      <c r="Z532" s="26">
        <v>3.4731835000000002</v>
      </c>
      <c r="AA532" s="26">
        <v>4.1360685000000004</v>
      </c>
      <c r="AB532" s="26">
        <v>3.398873</v>
      </c>
      <c r="AC532" s="26">
        <v>2.5932760000000004</v>
      </c>
      <c r="AD532" s="26">
        <v>1.5979105</v>
      </c>
      <c r="AE532" s="26">
        <v>2.350733</v>
      </c>
      <c r="AF532" s="26">
        <v>3.9502024999999996</v>
      </c>
      <c r="AG532" s="26">
        <v>150</v>
      </c>
      <c r="AH532" s="26">
        <v>2</v>
      </c>
    </row>
    <row r="533" spans="1:34" x14ac:dyDescent="0.2">
      <c r="A533" t="s">
        <v>20</v>
      </c>
      <c r="B533" t="s">
        <v>107</v>
      </c>
      <c r="C533" t="s">
        <v>231</v>
      </c>
      <c r="D533">
        <v>2</v>
      </c>
      <c r="E533" s="21">
        <v>4</v>
      </c>
      <c r="F533" s="21" t="s">
        <v>6</v>
      </c>
      <c r="G533" s="21" t="s">
        <v>10</v>
      </c>
      <c r="H533" s="21" t="s">
        <v>10</v>
      </c>
      <c r="I533" s="26">
        <v>1.6450432500000001</v>
      </c>
      <c r="J533" s="26">
        <v>2.3298157500000003</v>
      </c>
      <c r="K533" s="26">
        <v>3.4537832499999999</v>
      </c>
      <c r="L533" s="26">
        <v>4.8051892499999997</v>
      </c>
      <c r="M533" s="26">
        <v>5.3524657500000004</v>
      </c>
      <c r="N533" s="26">
        <v>5.9646739999999996</v>
      </c>
      <c r="O533" s="26">
        <v>5.8302667499999998</v>
      </c>
      <c r="P533" s="26">
        <v>5.2697129999999994</v>
      </c>
      <c r="Q533" s="26">
        <v>4.1701165000000007</v>
      </c>
      <c r="R533" s="26">
        <v>3.0657765000000001</v>
      </c>
      <c r="S533" s="26">
        <v>2.16601475</v>
      </c>
      <c r="T533" s="26">
        <v>1.651691</v>
      </c>
      <c r="U533" s="26">
        <v>5.2641607500000003</v>
      </c>
      <c r="V533" s="26">
        <v>4.9885390000000003</v>
      </c>
      <c r="W533" s="26">
        <v>6.1301742500000005</v>
      </c>
      <c r="X533" s="26">
        <v>4.7846004999999998</v>
      </c>
      <c r="Y533" s="26">
        <v>4.4802832500000003</v>
      </c>
      <c r="Z533" s="26">
        <v>3.75217125</v>
      </c>
      <c r="AA533" s="26">
        <v>5.0000727499999993</v>
      </c>
      <c r="AB533" s="26">
        <v>3.7831347499999999</v>
      </c>
      <c r="AC533" s="26">
        <v>3.887883</v>
      </c>
      <c r="AD533" s="26">
        <v>3.10612325</v>
      </c>
      <c r="AE533" s="26">
        <v>4.18414675</v>
      </c>
      <c r="AF533" s="26">
        <v>4.8951414999999994</v>
      </c>
      <c r="AG533" s="26">
        <v>173</v>
      </c>
      <c r="AH533" s="26">
        <v>3</v>
      </c>
    </row>
    <row r="534" spans="1:34" x14ac:dyDescent="0.2">
      <c r="A534" t="s">
        <v>20</v>
      </c>
      <c r="B534" t="s">
        <v>107</v>
      </c>
      <c r="C534" t="s">
        <v>595</v>
      </c>
      <c r="D534">
        <v>3</v>
      </c>
      <c r="E534" s="21">
        <v>2</v>
      </c>
      <c r="F534" s="21" t="s">
        <v>6</v>
      </c>
      <c r="G534" s="21" t="s">
        <v>114</v>
      </c>
      <c r="H534" s="21" t="s">
        <v>10</v>
      </c>
      <c r="I534" s="26">
        <v>2.1898602499999997</v>
      </c>
      <c r="J534" s="26">
        <v>2.9797920000000002</v>
      </c>
      <c r="K534" s="26">
        <v>4.1603624999999997</v>
      </c>
      <c r="L534" s="26">
        <v>5.5182852499999999</v>
      </c>
      <c r="M534" s="26">
        <v>6.2234259999999999</v>
      </c>
      <c r="N534" s="26">
        <v>6.5367659999999992</v>
      </c>
      <c r="O534" s="26">
        <v>6.3951362500000002</v>
      </c>
      <c r="P534" s="26">
        <v>5.7486064999999993</v>
      </c>
      <c r="Q534" s="26">
        <v>4.7598807500000007</v>
      </c>
      <c r="R534" s="26">
        <v>3.7372752499999997</v>
      </c>
      <c r="S534" s="26">
        <v>2.6866812499999995</v>
      </c>
      <c r="T534" s="26">
        <v>2.1250084999999999</v>
      </c>
      <c r="U534" s="26">
        <v>3.6385255000000001</v>
      </c>
      <c r="V534" s="26">
        <v>3.4475652499999998</v>
      </c>
      <c r="W534" s="26">
        <v>3.9583697500000001</v>
      </c>
      <c r="X534" s="26">
        <v>2.63226425</v>
      </c>
      <c r="Y534" s="26">
        <v>3.2723477500000002</v>
      </c>
      <c r="Z534" s="26">
        <v>4.7077624999999994</v>
      </c>
      <c r="AA534" s="26">
        <v>5.58326425</v>
      </c>
      <c r="AB534" s="26">
        <v>5.4333235000000002</v>
      </c>
      <c r="AC534" s="26">
        <v>3.4609624999999999</v>
      </c>
      <c r="AD534" s="26">
        <v>1.9057177499999998</v>
      </c>
      <c r="AE534" s="26">
        <v>2.0480532500000002</v>
      </c>
      <c r="AF534" s="26">
        <v>3.2905022499999994</v>
      </c>
      <c r="AG534" s="26">
        <v>158</v>
      </c>
      <c r="AH534" s="26">
        <v>2</v>
      </c>
    </row>
    <row r="535" spans="1:34" x14ac:dyDescent="0.2">
      <c r="A535" t="s">
        <v>20</v>
      </c>
      <c r="B535" t="s">
        <v>107</v>
      </c>
      <c r="C535" t="s">
        <v>232</v>
      </c>
      <c r="D535">
        <v>2</v>
      </c>
      <c r="E535" s="21">
        <v>3</v>
      </c>
      <c r="F535" s="21" t="s">
        <v>6</v>
      </c>
      <c r="G535" s="21" t="s">
        <v>10</v>
      </c>
      <c r="H535" s="21" t="s">
        <v>10</v>
      </c>
      <c r="I535" s="26">
        <v>1.9866238000000003</v>
      </c>
      <c r="J535" s="26">
        <v>2.7952035999999998</v>
      </c>
      <c r="K535" s="26">
        <v>3.9683476</v>
      </c>
      <c r="L535" s="26">
        <v>5.3693799999999996</v>
      </c>
      <c r="M535" s="26">
        <v>6.0256734000000005</v>
      </c>
      <c r="N535" s="26">
        <v>6.619783</v>
      </c>
      <c r="O535" s="26">
        <v>6.3235294</v>
      </c>
      <c r="P535" s="26">
        <v>5.7565508000000003</v>
      </c>
      <c r="Q535" s="26">
        <v>4.7333819999999998</v>
      </c>
      <c r="R535" s="26">
        <v>3.6440334000000001</v>
      </c>
      <c r="S535" s="26">
        <v>2.5591990000000004</v>
      </c>
      <c r="T535" s="26">
        <v>1.9927012000000002</v>
      </c>
      <c r="U535" s="26">
        <v>4.6160107999999997</v>
      </c>
      <c r="V535" s="26">
        <v>4.6483854000000004</v>
      </c>
      <c r="W535" s="26">
        <v>5.3524053999999994</v>
      </c>
      <c r="X535" s="26">
        <v>3.8385856000000005</v>
      </c>
      <c r="Y535" s="26">
        <v>3.6772421999999998</v>
      </c>
      <c r="Z535" s="26">
        <v>3.5875930000000005</v>
      </c>
      <c r="AA535" s="26">
        <v>4.4353619999999996</v>
      </c>
      <c r="AB535" s="26">
        <v>3.500184</v>
      </c>
      <c r="AC535" s="26">
        <v>2.7331033999999996</v>
      </c>
      <c r="AD535" s="26">
        <v>2.2177563999999999</v>
      </c>
      <c r="AE535" s="26">
        <v>3.1069975999999997</v>
      </c>
      <c r="AF535" s="26">
        <v>4.1848890000000001</v>
      </c>
      <c r="AG535" s="26">
        <v>160</v>
      </c>
      <c r="AH535" s="26">
        <v>3</v>
      </c>
    </row>
    <row r="536" spans="1:34" x14ac:dyDescent="0.2">
      <c r="A536" t="s">
        <v>20</v>
      </c>
      <c r="B536" t="s">
        <v>107</v>
      </c>
      <c r="C536" t="s">
        <v>330</v>
      </c>
      <c r="D536">
        <v>3</v>
      </c>
      <c r="E536" s="21">
        <v>3</v>
      </c>
      <c r="F536" s="21" t="s">
        <v>6</v>
      </c>
      <c r="G536" s="21" t="s">
        <v>10</v>
      </c>
      <c r="H536" s="21" t="s">
        <v>10</v>
      </c>
      <c r="I536" s="26">
        <v>1.7260249999999999</v>
      </c>
      <c r="J536" s="26">
        <v>2.4678426666666664</v>
      </c>
      <c r="K536" s="26">
        <v>3.6650243333333332</v>
      </c>
      <c r="L536" s="26">
        <v>5.0154909999999999</v>
      </c>
      <c r="M536" s="26">
        <v>5.5767999999999995</v>
      </c>
      <c r="N536" s="26">
        <v>6.2122053333333334</v>
      </c>
      <c r="O536" s="26">
        <v>5.9935126666666676</v>
      </c>
      <c r="P536" s="26">
        <v>5.5236956666666659</v>
      </c>
      <c r="Q536" s="26">
        <v>4.4496993333333332</v>
      </c>
      <c r="R536" s="26">
        <v>3.267007</v>
      </c>
      <c r="S536" s="26">
        <v>2.2968653333333333</v>
      </c>
      <c r="T536" s="26">
        <v>1.7550889999999999</v>
      </c>
      <c r="U536" s="26">
        <v>4.9879606666666669</v>
      </c>
      <c r="V536" s="26">
        <v>4.5868576666666669</v>
      </c>
      <c r="W536" s="26">
        <v>5.9621000000000004</v>
      </c>
      <c r="X536" s="26">
        <v>4.6155573333333342</v>
      </c>
      <c r="Y536" s="26">
        <v>4.0522326666666659</v>
      </c>
      <c r="Z536" s="26">
        <v>3.7324660000000001</v>
      </c>
      <c r="AA536" s="26">
        <v>4.5004873333333331</v>
      </c>
      <c r="AB536" s="26">
        <v>3.4879906666666667</v>
      </c>
      <c r="AC536" s="26">
        <v>3.3266476666666667</v>
      </c>
      <c r="AD536" s="26">
        <v>2.5732893333333333</v>
      </c>
      <c r="AE536" s="26">
        <v>3.6878593333333334</v>
      </c>
      <c r="AF536" s="26">
        <v>4.4207243333333333</v>
      </c>
      <c r="AG536" s="26">
        <v>190</v>
      </c>
      <c r="AH536" s="26">
        <v>3</v>
      </c>
    </row>
    <row r="537" spans="1:34" x14ac:dyDescent="0.2">
      <c r="A537" t="s">
        <v>20</v>
      </c>
      <c r="B537" t="s">
        <v>107</v>
      </c>
      <c r="C537" t="s">
        <v>333</v>
      </c>
      <c r="D537">
        <v>3</v>
      </c>
      <c r="E537" s="21">
        <v>3</v>
      </c>
      <c r="F537" s="21" t="s">
        <v>6</v>
      </c>
      <c r="G537" s="21" t="s">
        <v>114</v>
      </c>
      <c r="H537" s="21" t="s">
        <v>10</v>
      </c>
      <c r="I537" s="26">
        <v>2.063742</v>
      </c>
      <c r="J537" s="26">
        <v>2.8468830000000001</v>
      </c>
      <c r="K537" s="26">
        <v>4.0210470000000003</v>
      </c>
      <c r="L537" s="26">
        <v>5.4886229999999996</v>
      </c>
      <c r="M537" s="26">
        <v>6.246855</v>
      </c>
      <c r="N537" s="26">
        <v>6.7528160000000002</v>
      </c>
      <c r="O537" s="26">
        <v>6.5138749999999996</v>
      </c>
      <c r="P537" s="26">
        <v>5.944172</v>
      </c>
      <c r="Q537" s="26">
        <v>4.8810419999999999</v>
      </c>
      <c r="R537" s="26">
        <v>3.838641</v>
      </c>
      <c r="S537" s="26">
        <v>2.6642329999999999</v>
      </c>
      <c r="T537" s="26">
        <v>2.0625810000000002</v>
      </c>
      <c r="U537" s="26">
        <v>4.2093109999999996</v>
      </c>
      <c r="V537" s="26">
        <v>4.2488859999999997</v>
      </c>
      <c r="W537" s="26">
        <v>4.1163460000000001</v>
      </c>
      <c r="X537" s="26">
        <v>3.1523279999999998</v>
      </c>
      <c r="Y537" s="26">
        <v>3.0127790000000001</v>
      </c>
      <c r="Z537" s="26">
        <v>3.583154</v>
      </c>
      <c r="AA537" s="26">
        <v>4.4693290000000001</v>
      </c>
      <c r="AB537" s="26">
        <v>3.546446</v>
      </c>
      <c r="AC537" s="26">
        <v>2.7348680000000001</v>
      </c>
      <c r="AD537" s="26">
        <v>1.4824569999999999</v>
      </c>
      <c r="AE537" s="26">
        <v>2.363191</v>
      </c>
      <c r="AF537" s="26">
        <v>3.683084</v>
      </c>
      <c r="AG537" s="26">
        <v>153</v>
      </c>
      <c r="AH537" s="26">
        <v>2</v>
      </c>
    </row>
    <row r="538" spans="1:34" x14ac:dyDescent="0.2">
      <c r="A538" t="s">
        <v>20</v>
      </c>
      <c r="B538" t="s">
        <v>107</v>
      </c>
      <c r="C538" t="s">
        <v>508</v>
      </c>
      <c r="D538">
        <v>3</v>
      </c>
      <c r="E538" s="21">
        <v>3</v>
      </c>
      <c r="F538" s="21" t="s">
        <v>6</v>
      </c>
      <c r="G538" s="21" t="s">
        <v>10</v>
      </c>
      <c r="H538" s="21" t="s">
        <v>10</v>
      </c>
      <c r="I538" s="26">
        <v>1.952078</v>
      </c>
      <c r="J538" s="26">
        <v>2.7250510000000001</v>
      </c>
      <c r="K538" s="26">
        <v>3.8485999999999998</v>
      </c>
      <c r="L538" s="26">
        <v>5.1654090000000004</v>
      </c>
      <c r="M538" s="26">
        <v>5.8458759999999996</v>
      </c>
      <c r="N538" s="26">
        <v>6.4859499999999999</v>
      </c>
      <c r="O538" s="26">
        <v>6.3374370000000004</v>
      </c>
      <c r="P538" s="26">
        <v>5.7050039999999997</v>
      </c>
      <c r="Q538" s="26">
        <v>4.6086239999999998</v>
      </c>
      <c r="R538" s="26">
        <v>3.5217399999999999</v>
      </c>
      <c r="S538" s="26">
        <v>2.514764</v>
      </c>
      <c r="T538" s="26">
        <v>1.9384049999999999</v>
      </c>
      <c r="U538" s="26">
        <v>4.3465850000000001</v>
      </c>
      <c r="V538" s="26">
        <v>4.2686060000000001</v>
      </c>
      <c r="W538" s="26">
        <v>4.736567</v>
      </c>
      <c r="X538" s="26">
        <v>3.1936300000000002</v>
      </c>
      <c r="Y538" s="26">
        <v>3.4929109999999999</v>
      </c>
      <c r="Z538" s="26">
        <v>3.3315359999999998</v>
      </c>
      <c r="AA538" s="26">
        <v>4.0317049999999997</v>
      </c>
      <c r="AB538" s="26">
        <v>3.6110989999999998</v>
      </c>
      <c r="AC538" s="26">
        <v>2.7037460000000002</v>
      </c>
      <c r="AD538" s="26">
        <v>2.1840709999999999</v>
      </c>
      <c r="AE538" s="26">
        <v>2.7095280000000002</v>
      </c>
      <c r="AF538" s="26">
        <v>3.6405029999999998</v>
      </c>
      <c r="AG538" s="26">
        <v>162</v>
      </c>
      <c r="AH538" s="26">
        <v>3</v>
      </c>
    </row>
    <row r="539" spans="1:34" x14ac:dyDescent="0.2">
      <c r="A539" t="s">
        <v>20</v>
      </c>
      <c r="B539" t="s">
        <v>107</v>
      </c>
      <c r="C539" t="s">
        <v>596</v>
      </c>
      <c r="D539">
        <v>3</v>
      </c>
      <c r="E539" s="21">
        <v>3</v>
      </c>
      <c r="F539" s="21" t="s">
        <v>6</v>
      </c>
      <c r="G539" s="21" t="s">
        <v>114</v>
      </c>
      <c r="H539" s="21" t="s">
        <v>10</v>
      </c>
      <c r="I539" s="26">
        <v>2.0375360000000002</v>
      </c>
      <c r="J539" s="26">
        <v>2.8274850000000002</v>
      </c>
      <c r="K539" s="26">
        <v>4.0019904999999998</v>
      </c>
      <c r="L539" s="26">
        <v>5.3736800000000002</v>
      </c>
      <c r="M539" s="26">
        <v>6.1360019999999995</v>
      </c>
      <c r="N539" s="26">
        <v>6.648288</v>
      </c>
      <c r="O539" s="26">
        <v>6.3263045</v>
      </c>
      <c r="P539" s="26">
        <v>5.833056</v>
      </c>
      <c r="Q539" s="26">
        <v>4.944013</v>
      </c>
      <c r="R539" s="26">
        <v>3.8095334999999997</v>
      </c>
      <c r="S539" s="26">
        <v>2.6150280000000001</v>
      </c>
      <c r="T539" s="26">
        <v>2.0271569999999999</v>
      </c>
      <c r="U539" s="26">
        <v>4.2874305000000001</v>
      </c>
      <c r="V539" s="26">
        <v>4.5613364999999995</v>
      </c>
      <c r="W539" s="26">
        <v>5.0184744999999999</v>
      </c>
      <c r="X539" s="26">
        <v>3.6359035</v>
      </c>
      <c r="Y539" s="26">
        <v>3.4004175000000001</v>
      </c>
      <c r="Z539" s="26">
        <v>3.9207434999999999</v>
      </c>
      <c r="AA539" s="26">
        <v>4.9204034999999999</v>
      </c>
      <c r="AB539" s="26">
        <v>3.6052854999999999</v>
      </c>
      <c r="AC539" s="26">
        <v>3.0149175000000001</v>
      </c>
      <c r="AD539" s="26">
        <v>1.5111805</v>
      </c>
      <c r="AE539" s="26">
        <v>2.6028755000000001</v>
      </c>
      <c r="AF539" s="26">
        <v>4.3185975000000001</v>
      </c>
      <c r="AG539" s="26">
        <v>154</v>
      </c>
      <c r="AH539" s="26">
        <v>2</v>
      </c>
    </row>
    <row r="540" spans="1:34" x14ac:dyDescent="0.2">
      <c r="A540" t="s">
        <v>20</v>
      </c>
      <c r="B540" t="s">
        <v>107</v>
      </c>
      <c r="C540" t="s">
        <v>597</v>
      </c>
      <c r="D540">
        <v>2</v>
      </c>
      <c r="E540" s="21">
        <v>4</v>
      </c>
      <c r="F540" s="21" t="s">
        <v>6</v>
      </c>
      <c r="G540" s="21" t="s">
        <v>10</v>
      </c>
      <c r="H540" s="21" t="s">
        <v>10</v>
      </c>
      <c r="I540" s="26">
        <v>1.545015</v>
      </c>
      <c r="J540" s="26">
        <v>2.1453642000000004</v>
      </c>
      <c r="K540" s="26">
        <v>3.2163608000000004</v>
      </c>
      <c r="L540" s="26">
        <v>4.4902164000000004</v>
      </c>
      <c r="M540" s="26">
        <v>4.9386343999999998</v>
      </c>
      <c r="N540" s="26">
        <v>5.4644095999999998</v>
      </c>
      <c r="O540" s="26">
        <v>5.3521116000000006</v>
      </c>
      <c r="P540" s="26">
        <v>4.7682383999999995</v>
      </c>
      <c r="Q540" s="26">
        <v>3.7576742000000003</v>
      </c>
      <c r="R540" s="26">
        <v>2.8032613999999998</v>
      </c>
      <c r="S540" s="26">
        <v>2.0053935999999997</v>
      </c>
      <c r="T540" s="26">
        <v>1.5299858</v>
      </c>
      <c r="U540" s="26">
        <v>5.9749985999999993</v>
      </c>
      <c r="V540" s="26">
        <v>5.6969022000000002</v>
      </c>
      <c r="W540" s="26">
        <v>6.8167031999999992</v>
      </c>
      <c r="X540" s="26">
        <v>5.1504924000000001</v>
      </c>
      <c r="Y540" s="26">
        <v>5.7270221999999995</v>
      </c>
      <c r="Z540" s="26">
        <v>5.2446862000000003</v>
      </c>
      <c r="AA540" s="26">
        <v>5.4416470000000006</v>
      </c>
      <c r="AB540" s="26">
        <v>5.4874273999999996</v>
      </c>
      <c r="AC540" s="26">
        <v>4.9823393999999999</v>
      </c>
      <c r="AD540" s="26">
        <v>4.3640793999999996</v>
      </c>
      <c r="AE540" s="26">
        <v>5.4734221999999999</v>
      </c>
      <c r="AF540" s="26">
        <v>6.0237509999999999</v>
      </c>
      <c r="AG540" s="26">
        <v>211</v>
      </c>
      <c r="AH540" s="26">
        <v>4</v>
      </c>
    </row>
    <row r="541" spans="1:34" x14ac:dyDescent="0.2">
      <c r="A541" t="s">
        <v>20</v>
      </c>
      <c r="B541" t="s">
        <v>107</v>
      </c>
      <c r="C541" t="s">
        <v>233</v>
      </c>
      <c r="D541">
        <v>3</v>
      </c>
      <c r="E541" s="21">
        <v>3</v>
      </c>
      <c r="F541" s="21" t="s">
        <v>6</v>
      </c>
      <c r="G541" s="21" t="s">
        <v>114</v>
      </c>
      <c r="H541" s="21" t="s">
        <v>10</v>
      </c>
      <c r="I541" s="26">
        <v>2.0623126666666667</v>
      </c>
      <c r="J541" s="26">
        <v>2.817726</v>
      </c>
      <c r="K541" s="26">
        <v>3.9995739999999995</v>
      </c>
      <c r="L541" s="26">
        <v>5.3893743333333335</v>
      </c>
      <c r="M541" s="26">
        <v>6.1769686666666672</v>
      </c>
      <c r="N541" s="26">
        <v>6.6391106666666673</v>
      </c>
      <c r="O541" s="26">
        <v>6.2859060000000007</v>
      </c>
      <c r="P541" s="26">
        <v>5.8138146666666666</v>
      </c>
      <c r="Q541" s="26">
        <v>4.9668390000000002</v>
      </c>
      <c r="R541" s="26">
        <v>3.8404293333333333</v>
      </c>
      <c r="S541" s="26">
        <v>2.6010923333333333</v>
      </c>
      <c r="T541" s="26">
        <v>2.0372033333333333</v>
      </c>
      <c r="U541" s="26">
        <v>4.5045229999999998</v>
      </c>
      <c r="V541" s="26">
        <v>4.6424343333333331</v>
      </c>
      <c r="W541" s="26">
        <v>5.0895296666666665</v>
      </c>
      <c r="X541" s="26">
        <v>3.5812216666666665</v>
      </c>
      <c r="Y541" s="26">
        <v>3.5500089999999997</v>
      </c>
      <c r="Z541" s="26">
        <v>4.0955049999999993</v>
      </c>
      <c r="AA541" s="26">
        <v>5.0828980000000001</v>
      </c>
      <c r="AB541" s="26">
        <v>3.7319040000000001</v>
      </c>
      <c r="AC541" s="26">
        <v>2.968375</v>
      </c>
      <c r="AD541" s="26">
        <v>1.5000023333333334</v>
      </c>
      <c r="AE541" s="26">
        <v>2.6164226666666668</v>
      </c>
      <c r="AF541" s="26">
        <v>4.153132666666667</v>
      </c>
      <c r="AG541" s="26">
        <v>157</v>
      </c>
      <c r="AH541" s="26">
        <v>3</v>
      </c>
    </row>
    <row r="542" spans="1:34" x14ac:dyDescent="0.2">
      <c r="A542" t="s">
        <v>20</v>
      </c>
      <c r="B542" t="s">
        <v>107</v>
      </c>
      <c r="C542" t="s">
        <v>598</v>
      </c>
      <c r="D542">
        <v>2</v>
      </c>
      <c r="E542" s="21">
        <v>3</v>
      </c>
      <c r="F542" s="21" t="s">
        <v>6</v>
      </c>
      <c r="G542" s="21" t="s">
        <v>10</v>
      </c>
      <c r="H542" s="21" t="s">
        <v>10</v>
      </c>
      <c r="I542" s="26">
        <v>1.9415031249999999</v>
      </c>
      <c r="J542" s="26">
        <v>2.7188755000000002</v>
      </c>
      <c r="K542" s="26">
        <v>3.895371125</v>
      </c>
      <c r="L542" s="26">
        <v>5.15429125</v>
      </c>
      <c r="M542" s="26">
        <v>5.7337705000000003</v>
      </c>
      <c r="N542" s="26">
        <v>6.3912532500000001</v>
      </c>
      <c r="O542" s="26">
        <v>6.2660442500000002</v>
      </c>
      <c r="P542" s="26">
        <v>5.5471732500000002</v>
      </c>
      <c r="Q542" s="26">
        <v>4.5662452499999997</v>
      </c>
      <c r="R542" s="26">
        <v>3.4212987500000005</v>
      </c>
      <c r="S542" s="26">
        <v>2.4512998749999997</v>
      </c>
      <c r="T542" s="26">
        <v>1.8935013749999998</v>
      </c>
      <c r="U542" s="26">
        <v>3.9628043749999997</v>
      </c>
      <c r="V542" s="26">
        <v>4.0233183749999997</v>
      </c>
      <c r="W542" s="26">
        <v>4.4521335000000004</v>
      </c>
      <c r="X542" s="26">
        <v>3.0519669999999999</v>
      </c>
      <c r="Y542" s="26">
        <v>3.4642278749999997</v>
      </c>
      <c r="Z542" s="26">
        <v>3.8674473749999998</v>
      </c>
      <c r="AA542" s="26">
        <v>3.9884182499999996</v>
      </c>
      <c r="AB542" s="26">
        <v>4.0158992500000004</v>
      </c>
      <c r="AC542" s="26">
        <v>2.697710625</v>
      </c>
      <c r="AD542" s="26">
        <v>2.1076148749999999</v>
      </c>
      <c r="AE542" s="26">
        <v>2.2438262500000001</v>
      </c>
      <c r="AF542" s="26">
        <v>3.2753102500000004</v>
      </c>
      <c r="AG542" s="26">
        <v>124</v>
      </c>
      <c r="AH542" s="26">
        <v>2</v>
      </c>
    </row>
    <row r="543" spans="1:34" x14ac:dyDescent="0.2">
      <c r="A543" t="s">
        <v>20</v>
      </c>
      <c r="B543" t="s">
        <v>107</v>
      </c>
      <c r="C543" t="s">
        <v>599</v>
      </c>
      <c r="D543">
        <v>2</v>
      </c>
      <c r="E543" s="21">
        <v>3</v>
      </c>
      <c r="F543" s="21" t="s">
        <v>6</v>
      </c>
      <c r="G543" s="21" t="s">
        <v>10</v>
      </c>
      <c r="H543" s="21" t="s">
        <v>10</v>
      </c>
      <c r="I543" s="26">
        <v>1.8762263333333333</v>
      </c>
      <c r="J543" s="26">
        <v>2.6858416666666667</v>
      </c>
      <c r="K543" s="26">
        <v>3.8241283333333329</v>
      </c>
      <c r="L543" s="26">
        <v>5.1696356666666672</v>
      </c>
      <c r="M543" s="26">
        <v>5.7950309999999989</v>
      </c>
      <c r="N543" s="26">
        <v>6.4161956666666669</v>
      </c>
      <c r="O543" s="26">
        <v>6.2148119999999993</v>
      </c>
      <c r="P543" s="26">
        <v>5.5832923333333326</v>
      </c>
      <c r="Q543" s="26">
        <v>4.5594409999999996</v>
      </c>
      <c r="R543" s="26">
        <v>3.4826453333333336</v>
      </c>
      <c r="S543" s="26">
        <v>2.4981516666666668</v>
      </c>
      <c r="T543" s="26">
        <v>1.911189</v>
      </c>
      <c r="U543" s="26">
        <v>4.6166429999999998</v>
      </c>
      <c r="V543" s="26">
        <v>4.2959950000000005</v>
      </c>
      <c r="W543" s="26">
        <v>5.1909929999999997</v>
      </c>
      <c r="X543" s="26">
        <v>3.6162753333333328</v>
      </c>
      <c r="Y543" s="26">
        <v>3.6631953333333338</v>
      </c>
      <c r="Z543" s="26">
        <v>3.3660476666666668</v>
      </c>
      <c r="AA543" s="26">
        <v>4.3043036666666668</v>
      </c>
      <c r="AB543" s="26">
        <v>3.155996333333333</v>
      </c>
      <c r="AC543" s="26">
        <v>2.9055590000000002</v>
      </c>
      <c r="AD543" s="26">
        <v>2.5064046666666666</v>
      </c>
      <c r="AE543" s="26">
        <v>3.1941573333333331</v>
      </c>
      <c r="AF543" s="26">
        <v>3.8550489999999997</v>
      </c>
      <c r="AG543" s="26">
        <v>160</v>
      </c>
      <c r="AH543" s="26">
        <v>3</v>
      </c>
    </row>
    <row r="544" spans="1:34" x14ac:dyDescent="0.2">
      <c r="A544" t="s">
        <v>20</v>
      </c>
      <c r="B544" t="s">
        <v>107</v>
      </c>
      <c r="C544" t="s">
        <v>600</v>
      </c>
      <c r="D544">
        <v>3</v>
      </c>
      <c r="E544" s="21">
        <v>3</v>
      </c>
      <c r="F544" s="21" t="s">
        <v>6</v>
      </c>
      <c r="G544" s="21" t="s">
        <v>114</v>
      </c>
      <c r="H544" s="21" t="s">
        <v>10</v>
      </c>
      <c r="I544" s="26">
        <v>2.0469050000000002</v>
      </c>
      <c r="J544" s="26">
        <v>2.8205049999999998</v>
      </c>
      <c r="K544" s="26">
        <v>4.0214840000000001</v>
      </c>
      <c r="L544" s="26">
        <v>5.427918</v>
      </c>
      <c r="M544" s="26">
        <v>6.1628239999999996</v>
      </c>
      <c r="N544" s="26">
        <v>6.7119049999999998</v>
      </c>
      <c r="O544" s="26">
        <v>6.3945259999999999</v>
      </c>
      <c r="P544" s="26">
        <v>5.8512250000000003</v>
      </c>
      <c r="Q544" s="26">
        <v>4.884487</v>
      </c>
      <c r="R544" s="26">
        <v>3.7672249999999998</v>
      </c>
      <c r="S544" s="26">
        <v>2.6169370000000001</v>
      </c>
      <c r="T544" s="26">
        <v>2.0304859999999998</v>
      </c>
      <c r="U544" s="26">
        <v>4.1933290000000003</v>
      </c>
      <c r="V544" s="26">
        <v>4.5205909999999996</v>
      </c>
      <c r="W544" s="26">
        <v>4.9281689999999996</v>
      </c>
      <c r="X544" s="26">
        <v>3.5758679999999998</v>
      </c>
      <c r="Y544" s="26">
        <v>3.4183460000000001</v>
      </c>
      <c r="Z544" s="26">
        <v>3.769177</v>
      </c>
      <c r="AA544" s="26">
        <v>4.638287</v>
      </c>
      <c r="AB544" s="26">
        <v>3.5270139999999999</v>
      </c>
      <c r="AC544" s="26">
        <v>2.8483019999999999</v>
      </c>
      <c r="AD544" s="26">
        <v>1.5609360000000001</v>
      </c>
      <c r="AE544" s="26">
        <v>2.4796809999999998</v>
      </c>
      <c r="AF544" s="26">
        <v>4.1184969999999996</v>
      </c>
      <c r="AG544" s="26">
        <v>152</v>
      </c>
      <c r="AH544" s="26">
        <v>2</v>
      </c>
    </row>
    <row r="545" spans="1:34" x14ac:dyDescent="0.2">
      <c r="A545" t="s">
        <v>20</v>
      </c>
      <c r="B545" t="s">
        <v>107</v>
      </c>
      <c r="C545" t="s">
        <v>601</v>
      </c>
      <c r="D545">
        <v>3</v>
      </c>
      <c r="E545" s="21">
        <v>3</v>
      </c>
      <c r="F545" s="21" t="s">
        <v>6</v>
      </c>
      <c r="G545" s="21" t="s">
        <v>114</v>
      </c>
      <c r="H545" s="21" t="s">
        <v>10</v>
      </c>
      <c r="I545" s="26">
        <v>2.1547126666666667</v>
      </c>
      <c r="J545" s="26">
        <v>2.9196423333333335</v>
      </c>
      <c r="K545" s="26">
        <v>4.0992090000000001</v>
      </c>
      <c r="L545" s="26">
        <v>5.4660923333333331</v>
      </c>
      <c r="M545" s="26">
        <v>6.0427840000000002</v>
      </c>
      <c r="N545" s="26">
        <v>6.4986083333333333</v>
      </c>
      <c r="O545" s="26">
        <v>6.3524786666666664</v>
      </c>
      <c r="P545" s="26">
        <v>5.6131583333333337</v>
      </c>
      <c r="Q545" s="26">
        <v>4.6786956666666661</v>
      </c>
      <c r="R545" s="26">
        <v>3.6545403333333333</v>
      </c>
      <c r="S545" s="26">
        <v>2.6464606666666666</v>
      </c>
      <c r="T545" s="26">
        <v>2.0749053333333332</v>
      </c>
      <c r="U545" s="26">
        <v>3.5331416666666668</v>
      </c>
      <c r="V545" s="26">
        <v>3.6187286666666671</v>
      </c>
      <c r="W545" s="26">
        <v>3.8333693333333336</v>
      </c>
      <c r="X545" s="26">
        <v>2.7916113333333334</v>
      </c>
      <c r="Y545" s="26">
        <v>3.5831173333333335</v>
      </c>
      <c r="Z545" s="26">
        <v>4.6668909999999997</v>
      </c>
      <c r="AA545" s="26">
        <v>4.9054026666666672</v>
      </c>
      <c r="AB545" s="26">
        <v>5.047282</v>
      </c>
      <c r="AC545" s="26">
        <v>3.100753333333333</v>
      </c>
      <c r="AD545" s="26">
        <v>1.8375866666666667</v>
      </c>
      <c r="AE545" s="26">
        <v>2.0059260000000001</v>
      </c>
      <c r="AF545" s="26">
        <v>3.1399050000000002</v>
      </c>
      <c r="AG545" s="26">
        <v>139</v>
      </c>
      <c r="AH545" s="26">
        <v>2</v>
      </c>
    </row>
    <row r="546" spans="1:34" x14ac:dyDescent="0.2">
      <c r="A546" t="s">
        <v>20</v>
      </c>
      <c r="B546" t="s">
        <v>107</v>
      </c>
      <c r="C546" t="s">
        <v>513</v>
      </c>
      <c r="D546">
        <v>3</v>
      </c>
      <c r="E546" s="21">
        <v>2</v>
      </c>
      <c r="F546" s="21" t="s">
        <v>6</v>
      </c>
      <c r="G546" s="21" t="s">
        <v>114</v>
      </c>
      <c r="H546" s="21" t="s">
        <v>10</v>
      </c>
      <c r="I546" s="26">
        <v>2.1275310000000003</v>
      </c>
      <c r="J546" s="26">
        <v>2.8815739999999996</v>
      </c>
      <c r="K546" s="26">
        <v>4.0346739999999999</v>
      </c>
      <c r="L546" s="26">
        <v>5.4020155000000001</v>
      </c>
      <c r="M546" s="26">
        <v>6.2570519999999998</v>
      </c>
      <c r="N546" s="26">
        <v>6.6101434999999995</v>
      </c>
      <c r="O546" s="26">
        <v>6.2219445000000002</v>
      </c>
      <c r="P546" s="26">
        <v>5.7228820000000002</v>
      </c>
      <c r="Q546" s="26">
        <v>5.0227369999999993</v>
      </c>
      <c r="R546" s="26">
        <v>3.932925</v>
      </c>
      <c r="S546" s="26">
        <v>2.6863334999999999</v>
      </c>
      <c r="T546" s="26">
        <v>2.0795105</v>
      </c>
      <c r="U546" s="26">
        <v>4.7594650000000005</v>
      </c>
      <c r="V546" s="26">
        <v>4.6385190000000005</v>
      </c>
      <c r="W546" s="26">
        <v>5.1295485000000003</v>
      </c>
      <c r="X546" s="26">
        <v>3.4650825000000003</v>
      </c>
      <c r="Y546" s="26">
        <v>3.6896680000000002</v>
      </c>
      <c r="Z546" s="26">
        <v>4.7306705000000004</v>
      </c>
      <c r="AA546" s="26">
        <v>5.8291885000000008</v>
      </c>
      <c r="AB546" s="26">
        <v>4.3655745000000001</v>
      </c>
      <c r="AC546" s="26">
        <v>3.4348380000000001</v>
      </c>
      <c r="AD546" s="26">
        <v>1.879688</v>
      </c>
      <c r="AE546" s="26">
        <v>2.6718929999999999</v>
      </c>
      <c r="AF546" s="26">
        <v>3.8425324999999999</v>
      </c>
      <c r="AG546" s="26">
        <v>135</v>
      </c>
      <c r="AH546" s="26">
        <v>2</v>
      </c>
    </row>
    <row r="547" spans="1:34" x14ac:dyDescent="0.2">
      <c r="A547" t="s">
        <v>20</v>
      </c>
      <c r="B547" t="s">
        <v>107</v>
      </c>
      <c r="C547" t="s">
        <v>602</v>
      </c>
      <c r="D547">
        <v>2</v>
      </c>
      <c r="E547" s="21">
        <v>3</v>
      </c>
      <c r="F547" s="21" t="s">
        <v>6</v>
      </c>
      <c r="G547" s="21" t="s">
        <v>10</v>
      </c>
      <c r="H547" s="21" t="s">
        <v>10</v>
      </c>
      <c r="I547" s="26">
        <v>1.9613674999999999</v>
      </c>
      <c r="J547" s="26">
        <v>2.7617184999999997</v>
      </c>
      <c r="K547" s="26">
        <v>3.9549715000000001</v>
      </c>
      <c r="L547" s="26">
        <v>5.3322525000000001</v>
      </c>
      <c r="M547" s="26">
        <v>5.9932885000000002</v>
      </c>
      <c r="N547" s="26">
        <v>6.6012564999999999</v>
      </c>
      <c r="O547" s="26">
        <v>6.3208960000000003</v>
      </c>
      <c r="P547" s="26">
        <v>5.7348065000000004</v>
      </c>
      <c r="Q547" s="26">
        <v>4.6996510000000002</v>
      </c>
      <c r="R547" s="26">
        <v>3.6327655000000001</v>
      </c>
      <c r="S547" s="26">
        <v>2.5480320000000001</v>
      </c>
      <c r="T547" s="26">
        <v>1.9804335000000002</v>
      </c>
      <c r="U547" s="26">
        <v>4.5908065000000002</v>
      </c>
      <c r="V547" s="26">
        <v>4.5265079999999998</v>
      </c>
      <c r="W547" s="26">
        <v>5.2122294999999994</v>
      </c>
      <c r="X547" s="26">
        <v>3.7263820000000001</v>
      </c>
      <c r="Y547" s="26">
        <v>3.6807325</v>
      </c>
      <c r="Z547" s="26">
        <v>3.4987314999999999</v>
      </c>
      <c r="AA547" s="26">
        <v>4.3402240000000001</v>
      </c>
      <c r="AB547" s="26">
        <v>3.4072865000000001</v>
      </c>
      <c r="AC547" s="26">
        <v>2.7150059999999998</v>
      </c>
      <c r="AD547" s="26">
        <v>2.2794214999999998</v>
      </c>
      <c r="AE547" s="26">
        <v>3.1116959999999998</v>
      </c>
      <c r="AF547" s="26">
        <v>4.0242614999999997</v>
      </c>
      <c r="AG547" s="26">
        <v>156</v>
      </c>
      <c r="AH547" s="26">
        <v>3</v>
      </c>
    </row>
    <row r="548" spans="1:34" x14ac:dyDescent="0.2">
      <c r="A548" t="s">
        <v>20</v>
      </c>
      <c r="B548" t="s">
        <v>107</v>
      </c>
      <c r="C548" t="s">
        <v>603</v>
      </c>
      <c r="D548">
        <v>2</v>
      </c>
      <c r="E548" s="21">
        <v>4</v>
      </c>
      <c r="F548" s="21" t="s">
        <v>6</v>
      </c>
      <c r="G548" s="21" t="s">
        <v>10</v>
      </c>
      <c r="H548" s="21" t="s">
        <v>10</v>
      </c>
      <c r="I548" s="26">
        <v>1.8000860000000001</v>
      </c>
      <c r="J548" s="26">
        <v>2.5063170000000001</v>
      </c>
      <c r="K548" s="26">
        <v>3.6284709999999998</v>
      </c>
      <c r="L548" s="26">
        <v>4.9263193333333328</v>
      </c>
      <c r="M548" s="26">
        <v>5.4268123333333333</v>
      </c>
      <c r="N548" s="26">
        <v>6.0570203333333339</v>
      </c>
      <c r="O548" s="26">
        <v>5.9374363333333333</v>
      </c>
      <c r="P548" s="26">
        <v>5.2834803333333333</v>
      </c>
      <c r="Q548" s="26">
        <v>4.2578170000000002</v>
      </c>
      <c r="R548" s="26">
        <v>3.2059709999999999</v>
      </c>
      <c r="S548" s="26">
        <v>2.3239589999999999</v>
      </c>
      <c r="T548" s="26">
        <v>1.7658713333333333</v>
      </c>
      <c r="U548" s="26">
        <v>5.1773516666666666</v>
      </c>
      <c r="V548" s="26">
        <v>4.764400666666667</v>
      </c>
      <c r="W548" s="26">
        <v>5.835591</v>
      </c>
      <c r="X548" s="26">
        <v>4.2234663333333335</v>
      </c>
      <c r="Y548" s="26">
        <v>4.3020853333333333</v>
      </c>
      <c r="Z548" s="26">
        <v>3.9630639999999997</v>
      </c>
      <c r="AA548" s="26">
        <v>4.6316730000000002</v>
      </c>
      <c r="AB548" s="26">
        <v>4.0848836666666664</v>
      </c>
      <c r="AC548" s="26">
        <v>3.5921059999999998</v>
      </c>
      <c r="AD548" s="26">
        <v>3.3526419999999999</v>
      </c>
      <c r="AE548" s="26">
        <v>3.9762983333333328</v>
      </c>
      <c r="AF548" s="26">
        <v>4.6041056666666664</v>
      </c>
      <c r="AG548" s="26">
        <v>166</v>
      </c>
      <c r="AH548" s="26">
        <v>3</v>
      </c>
    </row>
    <row r="549" spans="1:34" x14ac:dyDescent="0.2">
      <c r="A549" t="s">
        <v>20</v>
      </c>
      <c r="B549" t="s">
        <v>107</v>
      </c>
      <c r="C549" t="s">
        <v>604</v>
      </c>
      <c r="D549">
        <v>3</v>
      </c>
      <c r="E549" s="21">
        <v>3</v>
      </c>
      <c r="F549" s="21" t="s">
        <v>6</v>
      </c>
      <c r="G549" s="21" t="s">
        <v>114</v>
      </c>
      <c r="H549" s="21" t="s">
        <v>10</v>
      </c>
      <c r="I549" s="26">
        <v>2.0477093333333332</v>
      </c>
      <c r="J549" s="26">
        <v>2.824408333333333</v>
      </c>
      <c r="K549" s="26">
        <v>3.9942216666666668</v>
      </c>
      <c r="L549" s="26">
        <v>5.3879219999999997</v>
      </c>
      <c r="M549" s="26">
        <v>6.1480116666666662</v>
      </c>
      <c r="N549" s="26">
        <v>6.7020446666666667</v>
      </c>
      <c r="O549" s="26">
        <v>6.3542000000000014</v>
      </c>
      <c r="P549" s="26">
        <v>5.8625176666666663</v>
      </c>
      <c r="Q549" s="26">
        <v>4.9248893333333337</v>
      </c>
      <c r="R549" s="26">
        <v>3.7780393333333335</v>
      </c>
      <c r="S549" s="26">
        <v>2.5876649999999999</v>
      </c>
      <c r="T549" s="26">
        <v>1.9995376666666669</v>
      </c>
      <c r="U549" s="26">
        <v>4.0661656666666666</v>
      </c>
      <c r="V549" s="26">
        <v>4.4278773333333339</v>
      </c>
      <c r="W549" s="26">
        <v>4.8741279999999998</v>
      </c>
      <c r="X549" s="26">
        <v>3.6327010000000004</v>
      </c>
      <c r="Y549" s="26">
        <v>3.4032773333333335</v>
      </c>
      <c r="Z549" s="26">
        <v>3.7654766666666668</v>
      </c>
      <c r="AA549" s="26">
        <v>4.804618333333333</v>
      </c>
      <c r="AB549" s="26">
        <v>3.5120716666666669</v>
      </c>
      <c r="AC549" s="26">
        <v>2.9661813333333331</v>
      </c>
      <c r="AD549" s="26">
        <v>1.4537889999999998</v>
      </c>
      <c r="AE549" s="26">
        <v>2.4975116666666666</v>
      </c>
      <c r="AF549" s="26">
        <v>4.2818773333333331</v>
      </c>
      <c r="AG549" s="26">
        <v>154</v>
      </c>
      <c r="AH549" s="26">
        <v>2</v>
      </c>
    </row>
    <row r="550" spans="1:34" x14ac:dyDescent="0.2">
      <c r="A550" t="s">
        <v>20</v>
      </c>
      <c r="B550" t="s">
        <v>107</v>
      </c>
      <c r="C550" t="s">
        <v>237</v>
      </c>
      <c r="D550">
        <v>3</v>
      </c>
      <c r="E550" s="21">
        <v>3</v>
      </c>
      <c r="F550" s="21" t="s">
        <v>6</v>
      </c>
      <c r="G550" s="21" t="s">
        <v>114</v>
      </c>
      <c r="H550" s="21" t="s">
        <v>10</v>
      </c>
      <c r="I550" s="26">
        <v>2.0810498571428573</v>
      </c>
      <c r="J550" s="26">
        <v>2.8327945714285714</v>
      </c>
      <c r="K550" s="26">
        <v>4.0366470000000003</v>
      </c>
      <c r="L550" s="26">
        <v>5.4559644285714279</v>
      </c>
      <c r="M550" s="26">
        <v>6.2322258571428577</v>
      </c>
      <c r="N550" s="26">
        <v>6.7095974285714286</v>
      </c>
      <c r="O550" s="26">
        <v>6.3977777142857146</v>
      </c>
      <c r="P550" s="26">
        <v>5.8824171428571423</v>
      </c>
      <c r="Q550" s="26">
        <v>4.9309209999999997</v>
      </c>
      <c r="R550" s="26">
        <v>3.8470088571428573</v>
      </c>
      <c r="S550" s="26">
        <v>2.6190564285714286</v>
      </c>
      <c r="T550" s="26">
        <v>2.0447480000000002</v>
      </c>
      <c r="U550" s="26">
        <v>4.1277568571428578</v>
      </c>
      <c r="V550" s="26">
        <v>4.4723340000000009</v>
      </c>
      <c r="W550" s="26">
        <v>4.6934185714285714</v>
      </c>
      <c r="X550" s="26">
        <v>3.4782052857142856</v>
      </c>
      <c r="Y550" s="26">
        <v>3.3830370000000003</v>
      </c>
      <c r="Z550" s="26">
        <v>3.8529829999999996</v>
      </c>
      <c r="AA550" s="26">
        <v>4.7294907142857143</v>
      </c>
      <c r="AB550" s="26">
        <v>3.5498690000000002</v>
      </c>
      <c r="AC550" s="26">
        <v>2.8189497142857141</v>
      </c>
      <c r="AD550" s="26">
        <v>1.4677261428571431</v>
      </c>
      <c r="AE550" s="26">
        <v>2.305653142857143</v>
      </c>
      <c r="AF550" s="26">
        <v>3.8966322857142859</v>
      </c>
      <c r="AG550" s="26">
        <v>152</v>
      </c>
      <c r="AH550" s="26">
        <v>2</v>
      </c>
    </row>
    <row r="551" spans="1:34" x14ac:dyDescent="0.2">
      <c r="A551" t="s">
        <v>20</v>
      </c>
      <c r="B551" t="s">
        <v>107</v>
      </c>
      <c r="C551" t="s">
        <v>605</v>
      </c>
      <c r="D551">
        <v>2</v>
      </c>
      <c r="E551" s="21">
        <v>3</v>
      </c>
      <c r="F551" s="21" t="s">
        <v>6</v>
      </c>
      <c r="G551" s="21" t="s">
        <v>10</v>
      </c>
      <c r="H551" s="21" t="s">
        <v>10</v>
      </c>
      <c r="I551" s="26">
        <v>2.022977</v>
      </c>
      <c r="J551" s="26">
        <v>2.8257355</v>
      </c>
      <c r="K551" s="26">
        <v>4.0093399999999999</v>
      </c>
      <c r="L551" s="26">
        <v>5.3958777500000004</v>
      </c>
      <c r="M551" s="26">
        <v>6.0815247499999998</v>
      </c>
      <c r="N551" s="26">
        <v>6.6690214999999995</v>
      </c>
      <c r="O551" s="26">
        <v>6.3436500000000002</v>
      </c>
      <c r="P551" s="26">
        <v>5.8350972500000005</v>
      </c>
      <c r="Q551" s="26">
        <v>4.8157209999999999</v>
      </c>
      <c r="R551" s="26">
        <v>3.7152257500000001</v>
      </c>
      <c r="S551" s="26">
        <v>2.5758682500000001</v>
      </c>
      <c r="T551" s="26">
        <v>2.0004472500000001</v>
      </c>
      <c r="U551" s="26">
        <v>4.4129784999999995</v>
      </c>
      <c r="V551" s="26">
        <v>4.6499485000000007</v>
      </c>
      <c r="W551" s="26">
        <v>5.41708575</v>
      </c>
      <c r="X551" s="26">
        <v>3.8023367500000003</v>
      </c>
      <c r="Y551" s="26">
        <v>3.5186897500000001</v>
      </c>
      <c r="Z551" s="26">
        <v>3.6889682499999998</v>
      </c>
      <c r="AA551" s="26">
        <v>4.6443182500000004</v>
      </c>
      <c r="AB551" s="26">
        <v>3.5488452500000003</v>
      </c>
      <c r="AC551" s="26">
        <v>2.9053745000000002</v>
      </c>
      <c r="AD551" s="26">
        <v>1.9046547500000002</v>
      </c>
      <c r="AE551" s="26">
        <v>2.8692165000000003</v>
      </c>
      <c r="AF551" s="26">
        <v>4.3565467499999997</v>
      </c>
      <c r="AG551" s="26">
        <v>160</v>
      </c>
      <c r="AH551" s="26">
        <v>3</v>
      </c>
    </row>
    <row r="552" spans="1:34" x14ac:dyDescent="0.2">
      <c r="A552" t="s">
        <v>20</v>
      </c>
      <c r="B552" t="s">
        <v>107</v>
      </c>
      <c r="C552" t="s">
        <v>606</v>
      </c>
      <c r="D552">
        <v>3</v>
      </c>
      <c r="E552" s="21">
        <v>3</v>
      </c>
      <c r="F552" s="21" t="s">
        <v>6</v>
      </c>
      <c r="G552" s="21" t="s">
        <v>10</v>
      </c>
      <c r="H552" s="21" t="s">
        <v>10</v>
      </c>
      <c r="I552" s="26">
        <v>1.9044570000000001</v>
      </c>
      <c r="J552" s="26">
        <v>2.6711809999999998</v>
      </c>
      <c r="K552" s="26">
        <v>3.7682359999999999</v>
      </c>
      <c r="L552" s="26">
        <v>5.0630990000000002</v>
      </c>
      <c r="M552" s="26">
        <v>5.6321669999999999</v>
      </c>
      <c r="N552" s="26">
        <v>6.3199620000000003</v>
      </c>
      <c r="O552" s="26">
        <v>6.1860020000000002</v>
      </c>
      <c r="P552" s="26">
        <v>5.5148770000000003</v>
      </c>
      <c r="Q552" s="26">
        <v>4.5071260000000004</v>
      </c>
      <c r="R552" s="26">
        <v>3.3986070000000002</v>
      </c>
      <c r="S552" s="26">
        <v>2.46509</v>
      </c>
      <c r="T552" s="26">
        <v>1.8729739999999999</v>
      </c>
      <c r="U552" s="26">
        <v>4.5534520000000001</v>
      </c>
      <c r="V552" s="26">
        <v>4.1942449999999996</v>
      </c>
      <c r="W552" s="26">
        <v>4.8168839999999999</v>
      </c>
      <c r="X552" s="26">
        <v>3.3864869999999998</v>
      </c>
      <c r="Y552" s="26">
        <v>3.611424</v>
      </c>
      <c r="Z552" s="26">
        <v>3.459689</v>
      </c>
      <c r="AA552" s="26">
        <v>4.1318929999999998</v>
      </c>
      <c r="AB552" s="26">
        <v>3.5188440000000001</v>
      </c>
      <c r="AC552" s="26">
        <v>2.7948330000000001</v>
      </c>
      <c r="AD552" s="26">
        <v>2.4502739999999998</v>
      </c>
      <c r="AE552" s="26">
        <v>2.7277140000000002</v>
      </c>
      <c r="AF552" s="26">
        <v>3.698728</v>
      </c>
      <c r="AG552" s="26">
        <v>156</v>
      </c>
      <c r="AH552" s="26">
        <v>3</v>
      </c>
    </row>
    <row r="553" spans="1:34" x14ac:dyDescent="0.2">
      <c r="A553" t="s">
        <v>20</v>
      </c>
      <c r="B553" t="s">
        <v>107</v>
      </c>
      <c r="C553" t="s">
        <v>607</v>
      </c>
      <c r="D553">
        <v>3</v>
      </c>
      <c r="E553" s="21">
        <v>2</v>
      </c>
      <c r="F553" s="21" t="s">
        <v>6</v>
      </c>
      <c r="G553" s="21" t="s">
        <v>114</v>
      </c>
      <c r="H553" s="21" t="s">
        <v>10</v>
      </c>
      <c r="I553" s="26">
        <v>2.1758633999999999</v>
      </c>
      <c r="J553" s="26">
        <v>2.9468566000000003</v>
      </c>
      <c r="K553" s="26">
        <v>4.1214364000000003</v>
      </c>
      <c r="L553" s="26">
        <v>5.5100248000000009</v>
      </c>
      <c r="M553" s="26">
        <v>6.1495474000000003</v>
      </c>
      <c r="N553" s="26">
        <v>6.5506258000000006</v>
      </c>
      <c r="O553" s="26">
        <v>6.371454</v>
      </c>
      <c r="P553" s="26">
        <v>5.7037215999999997</v>
      </c>
      <c r="Q553" s="26">
        <v>4.7263850000000005</v>
      </c>
      <c r="R553" s="26">
        <v>3.7117558000000002</v>
      </c>
      <c r="S553" s="26">
        <v>2.6629216000000002</v>
      </c>
      <c r="T553" s="26">
        <v>2.1116614</v>
      </c>
      <c r="U553" s="26">
        <v>3.5712918</v>
      </c>
      <c r="V553" s="26">
        <v>3.5127234000000001</v>
      </c>
      <c r="W553" s="26">
        <v>3.8561356000000004</v>
      </c>
      <c r="X553" s="26">
        <v>2.7924040000000003</v>
      </c>
      <c r="Y553" s="26">
        <v>3.2725135999999999</v>
      </c>
      <c r="Z553" s="26">
        <v>4.1641963999999998</v>
      </c>
      <c r="AA553" s="26">
        <v>5.2561077999999997</v>
      </c>
      <c r="AB553" s="26">
        <v>4.8246305999999999</v>
      </c>
      <c r="AC553" s="26">
        <v>3.1773625999999999</v>
      </c>
      <c r="AD553" s="26">
        <v>1.8221973999999999</v>
      </c>
      <c r="AE553" s="26">
        <v>2.0281077999999999</v>
      </c>
      <c r="AF553" s="26">
        <v>3.2401402000000004</v>
      </c>
      <c r="AG553" s="26">
        <v>133</v>
      </c>
      <c r="AH553" s="26">
        <v>2</v>
      </c>
    </row>
    <row r="554" spans="1:34" x14ac:dyDescent="0.2">
      <c r="A554" t="s">
        <v>20</v>
      </c>
      <c r="B554" t="s">
        <v>107</v>
      </c>
      <c r="C554" t="s">
        <v>515</v>
      </c>
      <c r="D554">
        <v>3</v>
      </c>
      <c r="E554" s="21">
        <v>3</v>
      </c>
      <c r="F554" s="21" t="s">
        <v>6</v>
      </c>
      <c r="G554" s="21" t="s">
        <v>114</v>
      </c>
      <c r="H554" s="21" t="s">
        <v>10</v>
      </c>
      <c r="I554" s="26">
        <v>2.0345166666666668</v>
      </c>
      <c r="J554" s="26">
        <v>2.8338723333333333</v>
      </c>
      <c r="K554" s="26">
        <v>4.0128373333333336</v>
      </c>
      <c r="L554" s="26">
        <v>5.4459510000000009</v>
      </c>
      <c r="M554" s="26">
        <v>6.1853723333333335</v>
      </c>
      <c r="N554" s="26">
        <v>6.6984136666666672</v>
      </c>
      <c r="O554" s="26">
        <v>6.4268619999999999</v>
      </c>
      <c r="P554" s="26">
        <v>5.8958603333333341</v>
      </c>
      <c r="Q554" s="26">
        <v>4.8370853333333335</v>
      </c>
      <c r="R554" s="26">
        <v>3.7537096666666669</v>
      </c>
      <c r="S554" s="26">
        <v>2.5966253333333333</v>
      </c>
      <c r="T554" s="26">
        <v>2.022259</v>
      </c>
      <c r="U554" s="26">
        <v>4.2633516666666669</v>
      </c>
      <c r="V554" s="26">
        <v>4.5367976666666667</v>
      </c>
      <c r="W554" s="26">
        <v>4.9902623333333329</v>
      </c>
      <c r="X554" s="26">
        <v>3.5584266666666671</v>
      </c>
      <c r="Y554" s="26">
        <v>3.3743173333333334</v>
      </c>
      <c r="Z554" s="26">
        <v>3.6488359999999997</v>
      </c>
      <c r="AA554" s="26">
        <v>4.4064786666666675</v>
      </c>
      <c r="AB554" s="26">
        <v>3.485932333333333</v>
      </c>
      <c r="AC554" s="26">
        <v>2.7552636666666666</v>
      </c>
      <c r="AD554" s="26">
        <v>1.6849286666666667</v>
      </c>
      <c r="AE554" s="26">
        <v>2.5761210000000001</v>
      </c>
      <c r="AF554" s="26">
        <v>4.1396126666666673</v>
      </c>
      <c r="AG554" s="26">
        <v>160</v>
      </c>
      <c r="AH554" s="26">
        <v>3</v>
      </c>
    </row>
    <row r="555" spans="1:34" x14ac:dyDescent="0.2">
      <c r="A555" t="s">
        <v>20</v>
      </c>
      <c r="B555" t="s">
        <v>107</v>
      </c>
      <c r="C555" t="s">
        <v>608</v>
      </c>
      <c r="D555">
        <v>3</v>
      </c>
      <c r="E555" s="21">
        <v>3</v>
      </c>
      <c r="F555" s="21" t="s">
        <v>6</v>
      </c>
      <c r="G555" s="21" t="s">
        <v>114</v>
      </c>
      <c r="H555" s="21" t="s">
        <v>10</v>
      </c>
      <c r="I555" s="26">
        <v>2.1105510000000001</v>
      </c>
      <c r="J555" s="26">
        <v>2.9080917500000001</v>
      </c>
      <c r="K555" s="26">
        <v>4.0853837500000001</v>
      </c>
      <c r="L555" s="26">
        <v>5.4833090000000002</v>
      </c>
      <c r="M555" s="26">
        <v>6.2369030000000008</v>
      </c>
      <c r="N555" s="26">
        <v>6.6396619999999995</v>
      </c>
      <c r="O555" s="26">
        <v>6.4223945000000002</v>
      </c>
      <c r="P555" s="26">
        <v>5.8214155000000005</v>
      </c>
      <c r="Q555" s="26">
        <v>4.8223072499999997</v>
      </c>
      <c r="R555" s="26">
        <v>3.7654347499999998</v>
      </c>
      <c r="S555" s="26">
        <v>2.6667155</v>
      </c>
      <c r="T555" s="26">
        <v>2.0794377500000003</v>
      </c>
      <c r="U555" s="26">
        <v>4.0027975000000007</v>
      </c>
      <c r="V555" s="26">
        <v>3.8420355000000002</v>
      </c>
      <c r="W555" s="26">
        <v>4.1858310000000003</v>
      </c>
      <c r="X555" s="26">
        <v>2.9461092500000001</v>
      </c>
      <c r="Y555" s="26">
        <v>3.10187875</v>
      </c>
      <c r="Z555" s="26">
        <v>4.0030939999999999</v>
      </c>
      <c r="AA555" s="26">
        <v>5.0653534999999996</v>
      </c>
      <c r="AB555" s="26">
        <v>4.3390927499999998</v>
      </c>
      <c r="AC555" s="26">
        <v>2.5951279999999999</v>
      </c>
      <c r="AD555" s="26">
        <v>1.6275564999999999</v>
      </c>
      <c r="AE555" s="26">
        <v>2.2288740000000002</v>
      </c>
      <c r="AF555" s="26">
        <v>3.3581059999999998</v>
      </c>
      <c r="AG555" s="26">
        <v>142</v>
      </c>
      <c r="AH555" s="26">
        <v>2</v>
      </c>
    </row>
    <row r="556" spans="1:34" x14ac:dyDescent="0.2">
      <c r="A556" t="s">
        <v>20</v>
      </c>
      <c r="B556" t="s">
        <v>107</v>
      </c>
      <c r="C556" t="s">
        <v>609</v>
      </c>
      <c r="D556">
        <v>3</v>
      </c>
      <c r="E556" s="21">
        <v>3</v>
      </c>
      <c r="F556" s="21" t="s">
        <v>6</v>
      </c>
      <c r="G556" s="21" t="s">
        <v>114</v>
      </c>
      <c r="H556" s="21" t="s">
        <v>10</v>
      </c>
      <c r="I556" s="26">
        <v>2.0637310000000002</v>
      </c>
      <c r="J556" s="26">
        <v>2.8215013333333334</v>
      </c>
      <c r="K556" s="26">
        <v>4.0083829999999994</v>
      </c>
      <c r="L556" s="26">
        <v>5.4171233333333335</v>
      </c>
      <c r="M556" s="26">
        <v>6.224189</v>
      </c>
      <c r="N556" s="26">
        <v>6.6789763333333338</v>
      </c>
      <c r="O556" s="26">
        <v>6.3475869999999999</v>
      </c>
      <c r="P556" s="26">
        <v>5.8352539999999999</v>
      </c>
      <c r="Q556" s="26">
        <v>4.9588933333333332</v>
      </c>
      <c r="R556" s="26">
        <v>3.8361680000000002</v>
      </c>
      <c r="S556" s="26">
        <v>2.622449</v>
      </c>
      <c r="T556" s="26">
        <v>2.043256</v>
      </c>
      <c r="U556" s="26">
        <v>4.2830893333333337</v>
      </c>
      <c r="V556" s="26">
        <v>4.5506609999999998</v>
      </c>
      <c r="W556" s="26">
        <v>4.9100093333333339</v>
      </c>
      <c r="X556" s="26">
        <v>3.5517116666666664</v>
      </c>
      <c r="Y556" s="26">
        <v>3.5222916666666664</v>
      </c>
      <c r="Z556" s="26">
        <v>4.0735083333333337</v>
      </c>
      <c r="AA556" s="26">
        <v>5.0292403333333331</v>
      </c>
      <c r="AB556" s="26">
        <v>3.6462140000000001</v>
      </c>
      <c r="AC556" s="26">
        <v>2.9224589999999999</v>
      </c>
      <c r="AD556" s="26">
        <v>1.4600753333333334</v>
      </c>
      <c r="AE556" s="26">
        <v>2.408443333333333</v>
      </c>
      <c r="AF556" s="26">
        <v>3.9765250000000001</v>
      </c>
      <c r="AG556" s="26">
        <v>155</v>
      </c>
      <c r="AH556" s="26">
        <v>3</v>
      </c>
    </row>
    <row r="557" spans="1:34" x14ac:dyDescent="0.2">
      <c r="A557" t="s">
        <v>20</v>
      </c>
      <c r="B557" t="s">
        <v>107</v>
      </c>
      <c r="C557" t="s">
        <v>610</v>
      </c>
      <c r="D557">
        <v>3</v>
      </c>
      <c r="E557" s="21">
        <v>2</v>
      </c>
      <c r="F557" s="21" t="s">
        <v>6</v>
      </c>
      <c r="G557" s="21" t="s">
        <v>114</v>
      </c>
      <c r="H557" s="21" t="s">
        <v>10</v>
      </c>
      <c r="I557" s="26">
        <v>2.1282655714285714</v>
      </c>
      <c r="J557" s="26">
        <v>2.9182087142857145</v>
      </c>
      <c r="K557" s="26">
        <v>4.1007268571428579</v>
      </c>
      <c r="L557" s="26">
        <v>5.4822068571428577</v>
      </c>
      <c r="M557" s="26">
        <v>6.2986880000000003</v>
      </c>
      <c r="N557" s="26">
        <v>6.5712504285714273</v>
      </c>
      <c r="O557" s="26">
        <v>6.2175092857142857</v>
      </c>
      <c r="P557" s="26">
        <v>5.6938101428571439</v>
      </c>
      <c r="Q557" s="26">
        <v>4.9292635714285709</v>
      </c>
      <c r="R557" s="26">
        <v>3.8691082857142858</v>
      </c>
      <c r="S557" s="26">
        <v>2.6615405714285716</v>
      </c>
      <c r="T557" s="26">
        <v>2.0646734285714285</v>
      </c>
      <c r="U557" s="26">
        <v>4.0266457142857144</v>
      </c>
      <c r="V557" s="26">
        <v>4.4378018571428575</v>
      </c>
      <c r="W557" s="26">
        <v>4.8227001428571432</v>
      </c>
      <c r="X557" s="26">
        <v>3.3771872857142857</v>
      </c>
      <c r="Y557" s="26">
        <v>3.4840400000000002</v>
      </c>
      <c r="Z557" s="26">
        <v>4.9513341428571431</v>
      </c>
      <c r="AA557" s="26">
        <v>6.0261204285714296</v>
      </c>
      <c r="AB557" s="26">
        <v>4.688382571428571</v>
      </c>
      <c r="AC557" s="26">
        <v>3.53511</v>
      </c>
      <c r="AD557" s="26">
        <v>1.6358084285714285</v>
      </c>
      <c r="AE557" s="26">
        <v>2.5227931428571431</v>
      </c>
      <c r="AF557" s="26">
        <v>3.6448564285714284</v>
      </c>
      <c r="AG557" s="26">
        <v>125</v>
      </c>
      <c r="AH557" s="26">
        <v>2</v>
      </c>
    </row>
    <row r="558" spans="1:34" x14ac:dyDescent="0.2">
      <c r="A558" t="s">
        <v>20</v>
      </c>
      <c r="B558" t="s">
        <v>107</v>
      </c>
      <c r="C558" t="s">
        <v>611</v>
      </c>
      <c r="D558">
        <v>3</v>
      </c>
      <c r="E558" s="21">
        <v>3</v>
      </c>
      <c r="F558" s="21" t="s">
        <v>6</v>
      </c>
      <c r="G558" s="21" t="s">
        <v>114</v>
      </c>
      <c r="H558" s="21" t="s">
        <v>10</v>
      </c>
      <c r="I558" s="26">
        <v>2.108914</v>
      </c>
      <c r="J558" s="26">
        <v>2.8829137999999999</v>
      </c>
      <c r="K558" s="26">
        <v>4.0788962000000009</v>
      </c>
      <c r="L558" s="26">
        <v>5.4818992</v>
      </c>
      <c r="M558" s="26">
        <v>6.2437778000000002</v>
      </c>
      <c r="N558" s="26">
        <v>6.6246559999999999</v>
      </c>
      <c r="O558" s="26">
        <v>6.3232884000000009</v>
      </c>
      <c r="P558" s="26">
        <v>5.7861957999999998</v>
      </c>
      <c r="Q558" s="26">
        <v>4.9005540000000005</v>
      </c>
      <c r="R558" s="26">
        <v>3.8428365999999996</v>
      </c>
      <c r="S558" s="26">
        <v>2.6379919999999997</v>
      </c>
      <c r="T558" s="26">
        <v>2.0628868000000002</v>
      </c>
      <c r="U558" s="26">
        <v>4.1600932000000004</v>
      </c>
      <c r="V558" s="26">
        <v>4.2405448000000003</v>
      </c>
      <c r="W558" s="26">
        <v>4.473930600000001</v>
      </c>
      <c r="X558" s="26">
        <v>3.2090551999999994</v>
      </c>
      <c r="Y558" s="26">
        <v>3.3724524000000002</v>
      </c>
      <c r="Z558" s="26">
        <v>4.0330194000000006</v>
      </c>
      <c r="AA558" s="26">
        <v>4.9097956000000007</v>
      </c>
      <c r="AB558" s="26">
        <v>4.2799543999999994</v>
      </c>
      <c r="AC558" s="26">
        <v>2.7597666000000003</v>
      </c>
      <c r="AD558" s="26">
        <v>1.6250164000000002</v>
      </c>
      <c r="AE558" s="26">
        <v>2.2872827999999998</v>
      </c>
      <c r="AF558" s="26">
        <v>3.4220324000000004</v>
      </c>
      <c r="AG558" s="26">
        <v>137</v>
      </c>
      <c r="AH558" s="26">
        <v>2</v>
      </c>
    </row>
    <row r="559" spans="1:34" x14ac:dyDescent="0.2">
      <c r="A559" t="s">
        <v>20</v>
      </c>
      <c r="B559" t="s">
        <v>107</v>
      </c>
      <c r="C559" t="s">
        <v>612</v>
      </c>
      <c r="D559">
        <v>3</v>
      </c>
      <c r="E559" s="21">
        <v>2</v>
      </c>
      <c r="F559" s="21" t="s">
        <v>6</v>
      </c>
      <c r="G559" s="21" t="s">
        <v>114</v>
      </c>
      <c r="H559" s="21" t="s">
        <v>10</v>
      </c>
      <c r="I559" s="26">
        <v>2.1350699999999998</v>
      </c>
      <c r="J559" s="26">
        <v>2.9160919999999999</v>
      </c>
      <c r="K559" s="26">
        <v>4.0971314999999997</v>
      </c>
      <c r="L559" s="26">
        <v>5.4565745000000003</v>
      </c>
      <c r="M559" s="26">
        <v>6.1398729999999997</v>
      </c>
      <c r="N559" s="26">
        <v>6.5488660000000003</v>
      </c>
      <c r="O559" s="26">
        <v>6.3651134999999996</v>
      </c>
      <c r="P559" s="26">
        <v>5.7284384999999993</v>
      </c>
      <c r="Q559" s="26">
        <v>4.7437354999999997</v>
      </c>
      <c r="R559" s="26">
        <v>3.7122270000000004</v>
      </c>
      <c r="S559" s="26">
        <v>2.6488860000000001</v>
      </c>
      <c r="T559" s="26">
        <v>2.0955174999999997</v>
      </c>
      <c r="U559" s="26">
        <v>3.7341715</v>
      </c>
      <c r="V559" s="26">
        <v>3.6594614999999999</v>
      </c>
      <c r="W559" s="26">
        <v>3.9972320000000003</v>
      </c>
      <c r="X559" s="26">
        <v>2.831016</v>
      </c>
      <c r="Y559" s="26">
        <v>3.2315069999999997</v>
      </c>
      <c r="Z559" s="26">
        <v>4.0569934999999999</v>
      </c>
      <c r="AA559" s="26">
        <v>5.0823079999999994</v>
      </c>
      <c r="AB559" s="26">
        <v>4.5439334999999996</v>
      </c>
      <c r="AC559" s="26">
        <v>2.8840504999999999</v>
      </c>
      <c r="AD559" s="26">
        <v>1.766319</v>
      </c>
      <c r="AE559" s="26">
        <v>2.1122519999999998</v>
      </c>
      <c r="AF559" s="26">
        <v>3.3189655</v>
      </c>
      <c r="AG559" s="26">
        <v>142</v>
      </c>
      <c r="AH559" s="26">
        <v>2</v>
      </c>
    </row>
    <row r="560" spans="1:34" x14ac:dyDescent="0.2">
      <c r="A560" t="s">
        <v>20</v>
      </c>
      <c r="B560" t="s">
        <v>107</v>
      </c>
      <c r="C560" t="s">
        <v>613</v>
      </c>
      <c r="D560">
        <v>2</v>
      </c>
      <c r="E560" s="21">
        <v>4</v>
      </c>
      <c r="F560" s="21" t="s">
        <v>6</v>
      </c>
      <c r="G560" s="21" t="s">
        <v>10</v>
      </c>
      <c r="H560" s="21" t="s">
        <v>10</v>
      </c>
      <c r="I560" s="26">
        <v>1.5077785000000001</v>
      </c>
      <c r="J560" s="26">
        <v>2.1079005000000004</v>
      </c>
      <c r="K560" s="26">
        <v>3.1802159999999997</v>
      </c>
      <c r="L560" s="26">
        <v>4.4790659999999995</v>
      </c>
      <c r="M560" s="26">
        <v>4.9725994999999994</v>
      </c>
      <c r="N560" s="26">
        <v>5.504537</v>
      </c>
      <c r="O560" s="26">
        <v>5.4012329999999995</v>
      </c>
      <c r="P560" s="26">
        <v>4.8435775000000003</v>
      </c>
      <c r="Q560" s="26">
        <v>3.7954464999999997</v>
      </c>
      <c r="R560" s="26">
        <v>2.7805374999999999</v>
      </c>
      <c r="S560" s="26">
        <v>1.9646355</v>
      </c>
      <c r="T560" s="26">
        <v>1.4948049999999999</v>
      </c>
      <c r="U560" s="26">
        <v>5.9568165000000004</v>
      </c>
      <c r="V560" s="26">
        <v>5.7011059999999993</v>
      </c>
      <c r="W560" s="26">
        <v>6.7277800000000001</v>
      </c>
      <c r="X560" s="26">
        <v>5.1857255000000002</v>
      </c>
      <c r="Y560" s="26">
        <v>5.5939635000000001</v>
      </c>
      <c r="Z560" s="26">
        <v>4.9893689999999999</v>
      </c>
      <c r="AA560" s="26">
        <v>5.5375695</v>
      </c>
      <c r="AB560" s="26">
        <v>5.1955305000000003</v>
      </c>
      <c r="AC560" s="26">
        <v>4.8259860000000003</v>
      </c>
      <c r="AD560" s="26">
        <v>4.0937944999999996</v>
      </c>
      <c r="AE560" s="26">
        <v>5.3923760000000005</v>
      </c>
      <c r="AF560" s="26">
        <v>5.9184924999999993</v>
      </c>
      <c r="AG560" s="26">
        <v>212</v>
      </c>
      <c r="AH560" s="26">
        <v>4</v>
      </c>
    </row>
    <row r="561" spans="1:34" x14ac:dyDescent="0.2">
      <c r="A561" t="s">
        <v>20</v>
      </c>
      <c r="B561" t="s">
        <v>107</v>
      </c>
      <c r="C561" t="s">
        <v>614</v>
      </c>
      <c r="D561">
        <v>3</v>
      </c>
      <c r="E561" s="21">
        <v>3</v>
      </c>
      <c r="F561" s="21" t="s">
        <v>6</v>
      </c>
      <c r="G561" s="21" t="s">
        <v>114</v>
      </c>
      <c r="H561" s="21" t="s">
        <v>10</v>
      </c>
      <c r="I561" s="26">
        <v>2.081995</v>
      </c>
      <c r="J561" s="26">
        <v>2.8851520000000002</v>
      </c>
      <c r="K561" s="26">
        <v>4.0466009999999999</v>
      </c>
      <c r="L561" s="26">
        <v>5.3938269999999999</v>
      </c>
      <c r="M561" s="26">
        <v>6.0910019999999996</v>
      </c>
      <c r="N561" s="26">
        <v>6.5694710000000001</v>
      </c>
      <c r="O561" s="26">
        <v>6.3807039999999997</v>
      </c>
      <c r="P561" s="26">
        <v>5.7186820000000003</v>
      </c>
      <c r="Q561" s="26">
        <v>4.7472690000000002</v>
      </c>
      <c r="R561" s="26">
        <v>3.689028</v>
      </c>
      <c r="S561" s="26">
        <v>2.6308250000000002</v>
      </c>
      <c r="T561" s="26">
        <v>2.0660759999999998</v>
      </c>
      <c r="U561" s="26">
        <v>3.840646</v>
      </c>
      <c r="V561" s="26">
        <v>3.822705</v>
      </c>
      <c r="W561" s="26">
        <v>4.1311619999999998</v>
      </c>
      <c r="X561" s="26">
        <v>2.8821829999999999</v>
      </c>
      <c r="Y561" s="26">
        <v>3.2145999999999999</v>
      </c>
      <c r="Z561" s="26">
        <v>3.8855209999999998</v>
      </c>
      <c r="AA561" s="26">
        <v>4.8365679999999998</v>
      </c>
      <c r="AB561" s="26">
        <v>4.2437100000000001</v>
      </c>
      <c r="AC561" s="26">
        <v>2.7147610000000002</v>
      </c>
      <c r="AD561" s="26">
        <v>1.756265</v>
      </c>
      <c r="AE561" s="26">
        <v>2.1901009999999999</v>
      </c>
      <c r="AF561" s="26">
        <v>3.3597190000000001</v>
      </c>
      <c r="AG561" s="26">
        <v>146</v>
      </c>
      <c r="AH561" s="26">
        <v>2</v>
      </c>
    </row>
    <row r="562" spans="1:34" x14ac:dyDescent="0.2">
      <c r="A562" t="s">
        <v>20</v>
      </c>
      <c r="B562" t="s">
        <v>107</v>
      </c>
      <c r="C562" t="s">
        <v>615</v>
      </c>
      <c r="D562">
        <v>2</v>
      </c>
      <c r="E562" s="21">
        <v>3</v>
      </c>
      <c r="F562" s="21" t="s">
        <v>6</v>
      </c>
      <c r="G562" s="21" t="s">
        <v>10</v>
      </c>
      <c r="H562" s="21" t="s">
        <v>10</v>
      </c>
      <c r="I562" s="26">
        <v>1.9372307500000001</v>
      </c>
      <c r="J562" s="26">
        <v>2.7305454999999998</v>
      </c>
      <c r="K562" s="26">
        <v>3.9175982500000002</v>
      </c>
      <c r="L562" s="26">
        <v>5.2773997499999998</v>
      </c>
      <c r="M562" s="26">
        <v>5.9071712500000011</v>
      </c>
      <c r="N562" s="26">
        <v>6.5479120000000002</v>
      </c>
      <c r="O562" s="26">
        <v>6.2414767500000004</v>
      </c>
      <c r="P562" s="26">
        <v>5.7520089999999993</v>
      </c>
      <c r="Q562" s="26">
        <v>4.7155140000000006</v>
      </c>
      <c r="R562" s="26">
        <v>3.579345</v>
      </c>
      <c r="S562" s="26">
        <v>2.50005225</v>
      </c>
      <c r="T562" s="26">
        <v>1.9402685</v>
      </c>
      <c r="U562" s="26">
        <v>4.6436132499999996</v>
      </c>
      <c r="V562" s="26">
        <v>4.7681229999999992</v>
      </c>
      <c r="W562" s="26">
        <v>5.5150969999999999</v>
      </c>
      <c r="X562" s="26">
        <v>4.1390045000000004</v>
      </c>
      <c r="Y562" s="26">
        <v>3.6455340000000005</v>
      </c>
      <c r="Z562" s="26">
        <v>3.41277125</v>
      </c>
      <c r="AA562" s="26">
        <v>5.013083</v>
      </c>
      <c r="AB562" s="26">
        <v>3.3078425</v>
      </c>
      <c r="AC562" s="26">
        <v>2.8698294999999998</v>
      </c>
      <c r="AD562" s="26">
        <v>2.3106497499999996</v>
      </c>
      <c r="AE562" s="26">
        <v>3.2384759999999999</v>
      </c>
      <c r="AF562" s="26">
        <v>4.5251749999999999</v>
      </c>
      <c r="AG562" s="26">
        <v>170</v>
      </c>
      <c r="AH562" s="26">
        <v>3</v>
      </c>
    </row>
    <row r="563" spans="1:34" x14ac:dyDescent="0.2">
      <c r="A563" t="s">
        <v>20</v>
      </c>
      <c r="B563" t="s">
        <v>107</v>
      </c>
      <c r="C563" t="s">
        <v>616</v>
      </c>
      <c r="D563">
        <v>3</v>
      </c>
      <c r="E563" s="21">
        <v>3</v>
      </c>
      <c r="F563" s="21" t="s">
        <v>6</v>
      </c>
      <c r="G563" s="21" t="s">
        <v>114</v>
      </c>
      <c r="H563" s="21" t="s">
        <v>10</v>
      </c>
      <c r="I563" s="26">
        <v>2.094022666666667</v>
      </c>
      <c r="J563" s="26">
        <v>2.8665323333333332</v>
      </c>
      <c r="K563" s="26">
        <v>4.0405303333333329</v>
      </c>
      <c r="L563" s="26">
        <v>5.4818523333333333</v>
      </c>
      <c r="M563" s="26">
        <v>6.2670966666666672</v>
      </c>
      <c r="N563" s="26">
        <v>6.6595423333333335</v>
      </c>
      <c r="O563" s="26">
        <v>6.3716299999999997</v>
      </c>
      <c r="P563" s="26">
        <v>5.8311573333333335</v>
      </c>
      <c r="Q563" s="26">
        <v>4.9218403333333329</v>
      </c>
      <c r="R563" s="26">
        <v>3.8494256666666664</v>
      </c>
      <c r="S563" s="26">
        <v>2.6170926666666667</v>
      </c>
      <c r="T563" s="26">
        <v>2.0606593333333332</v>
      </c>
      <c r="U563" s="26">
        <v>4.1766160000000001</v>
      </c>
      <c r="V563" s="26">
        <v>4.2599193333333334</v>
      </c>
      <c r="W563" s="26">
        <v>4.4095533333333341</v>
      </c>
      <c r="X563" s="26">
        <v>3.2410960000000002</v>
      </c>
      <c r="Y563" s="26">
        <v>3.3189429999999995</v>
      </c>
      <c r="Z563" s="26">
        <v>3.8918400000000002</v>
      </c>
      <c r="AA563" s="26">
        <v>4.7330273333333333</v>
      </c>
      <c r="AB563" s="26">
        <v>4.0225870000000006</v>
      </c>
      <c r="AC563" s="26">
        <v>2.7004610000000002</v>
      </c>
      <c r="AD563" s="26">
        <v>1.5693883333333332</v>
      </c>
      <c r="AE563" s="26">
        <v>2.2723266666666664</v>
      </c>
      <c r="AF563" s="26">
        <v>3.4681500000000001</v>
      </c>
      <c r="AG563" s="26">
        <v>136</v>
      </c>
      <c r="AH563" s="26">
        <v>2</v>
      </c>
    </row>
    <row r="564" spans="1:34" x14ac:dyDescent="0.2">
      <c r="A564" t="s">
        <v>20</v>
      </c>
      <c r="B564" t="s">
        <v>107</v>
      </c>
      <c r="C564" t="s">
        <v>617</v>
      </c>
      <c r="D564">
        <v>3</v>
      </c>
      <c r="E564" s="21">
        <v>3</v>
      </c>
      <c r="F564" s="21" t="s">
        <v>6</v>
      </c>
      <c r="G564" s="21" t="s">
        <v>114</v>
      </c>
      <c r="H564" s="21" t="s">
        <v>10</v>
      </c>
      <c r="I564" s="26">
        <v>2.0257130000000001</v>
      </c>
      <c r="J564" s="26">
        <v>2.7885390000000001</v>
      </c>
      <c r="K564" s="26">
        <v>3.9531273333333332</v>
      </c>
      <c r="L564" s="26">
        <v>5.4113359999999995</v>
      </c>
      <c r="M564" s="26">
        <v>6.1644533333333342</v>
      </c>
      <c r="N564" s="26">
        <v>6.6845313333333332</v>
      </c>
      <c r="O564" s="26">
        <v>6.4657919999999995</v>
      </c>
      <c r="P564" s="26">
        <v>5.8660773333333331</v>
      </c>
      <c r="Q564" s="26">
        <v>4.7978006666666664</v>
      </c>
      <c r="R564" s="26">
        <v>3.727706</v>
      </c>
      <c r="S564" s="26">
        <v>2.5962209999999999</v>
      </c>
      <c r="T564" s="26">
        <v>2.0131456666666665</v>
      </c>
      <c r="U564" s="26">
        <v>3.871577666666667</v>
      </c>
      <c r="V564" s="26">
        <v>4.1764846666666662</v>
      </c>
      <c r="W564" s="26">
        <v>4.2965049999999998</v>
      </c>
      <c r="X564" s="26">
        <v>2.9530926666666666</v>
      </c>
      <c r="Y564" s="26">
        <v>3.1804473333333334</v>
      </c>
      <c r="Z564" s="26">
        <v>3.4529483333333331</v>
      </c>
      <c r="AA564" s="26">
        <v>4.4271430000000001</v>
      </c>
      <c r="AB564" s="26">
        <v>3.6589843333333332</v>
      </c>
      <c r="AC564" s="26">
        <v>2.6605673333333333</v>
      </c>
      <c r="AD564" s="26">
        <v>1.6643523333333332</v>
      </c>
      <c r="AE564" s="26">
        <v>2.2094363333333331</v>
      </c>
      <c r="AF564" s="26">
        <v>3.6964106666666665</v>
      </c>
      <c r="AG564" s="26">
        <v>144</v>
      </c>
      <c r="AH564" s="26">
        <v>2</v>
      </c>
    </row>
    <row r="565" spans="1:34" x14ac:dyDescent="0.2">
      <c r="A565" t="s">
        <v>20</v>
      </c>
      <c r="B565" t="s">
        <v>107</v>
      </c>
      <c r="C565" t="s">
        <v>342</v>
      </c>
      <c r="D565">
        <v>2</v>
      </c>
      <c r="E565" s="21">
        <v>4</v>
      </c>
      <c r="F565" s="21" t="s">
        <v>6</v>
      </c>
      <c r="G565" s="21" t="s">
        <v>10</v>
      </c>
      <c r="H565" s="21" t="s">
        <v>10</v>
      </c>
      <c r="I565" s="26">
        <v>1.5410975</v>
      </c>
      <c r="J565" s="26">
        <v>2.1512359999999999</v>
      </c>
      <c r="K565" s="26">
        <v>3.2408429999999999</v>
      </c>
      <c r="L565" s="26">
        <v>4.5206064999999995</v>
      </c>
      <c r="M565" s="26">
        <v>5.0473944999999993</v>
      </c>
      <c r="N565" s="26">
        <v>5.5786210000000001</v>
      </c>
      <c r="O565" s="26">
        <v>5.4930110000000001</v>
      </c>
      <c r="P565" s="26">
        <v>4.9349334999999996</v>
      </c>
      <c r="Q565" s="26">
        <v>3.8643099999999997</v>
      </c>
      <c r="R565" s="26">
        <v>2.8460080000000003</v>
      </c>
      <c r="S565" s="26">
        <v>1.9934639999999999</v>
      </c>
      <c r="T565" s="26">
        <v>1.5196645</v>
      </c>
      <c r="U565" s="26">
        <v>5.8942705000000002</v>
      </c>
      <c r="V565" s="26">
        <v>5.6503870000000003</v>
      </c>
      <c r="W565" s="26">
        <v>6.6226339999999997</v>
      </c>
      <c r="X565" s="26">
        <v>5.1540634999999995</v>
      </c>
      <c r="Y565" s="26">
        <v>5.3587469999999993</v>
      </c>
      <c r="Z565" s="26">
        <v>4.6441270000000001</v>
      </c>
      <c r="AA565" s="26">
        <v>5.5374724999999998</v>
      </c>
      <c r="AB565" s="26">
        <v>4.8734055000000005</v>
      </c>
      <c r="AC565" s="26">
        <v>4.6077870000000001</v>
      </c>
      <c r="AD565" s="26">
        <v>3.8435259999999998</v>
      </c>
      <c r="AE565" s="26">
        <v>5.1555145000000007</v>
      </c>
      <c r="AF565" s="26">
        <v>5.6982929999999996</v>
      </c>
      <c r="AG565" s="26">
        <v>212</v>
      </c>
      <c r="AH565" s="26">
        <v>4</v>
      </c>
    </row>
    <row r="566" spans="1:34" x14ac:dyDescent="0.2">
      <c r="A566" t="s">
        <v>20</v>
      </c>
      <c r="B566" t="s">
        <v>107</v>
      </c>
      <c r="C566" t="s">
        <v>618</v>
      </c>
      <c r="D566">
        <v>2</v>
      </c>
      <c r="E566" s="21">
        <v>3</v>
      </c>
      <c r="F566" s="21" t="s">
        <v>6</v>
      </c>
      <c r="G566" s="21" t="s">
        <v>10</v>
      </c>
      <c r="H566" s="21" t="s">
        <v>10</v>
      </c>
      <c r="I566" s="26">
        <v>1.9874539999999998</v>
      </c>
      <c r="J566" s="26">
        <v>2.7937033333333332</v>
      </c>
      <c r="K566" s="26">
        <v>3.978331666666667</v>
      </c>
      <c r="L566" s="26">
        <v>5.3761226666666673</v>
      </c>
      <c r="M566" s="26">
        <v>6.0509599999999999</v>
      </c>
      <c r="N566" s="26">
        <v>6.6476603333333335</v>
      </c>
      <c r="O566" s="26">
        <v>6.3474579999999996</v>
      </c>
      <c r="P566" s="26">
        <v>5.7963373333333337</v>
      </c>
      <c r="Q566" s="26">
        <v>4.7810703333333331</v>
      </c>
      <c r="R566" s="26">
        <v>3.6504613333333338</v>
      </c>
      <c r="S566" s="26">
        <v>2.5631303333333335</v>
      </c>
      <c r="T566" s="26">
        <v>1.9934226666666666</v>
      </c>
      <c r="U566" s="26">
        <v>4.5102526666666671</v>
      </c>
      <c r="V566" s="26">
        <v>4.6166246666666666</v>
      </c>
      <c r="W566" s="26">
        <v>5.2363670000000004</v>
      </c>
      <c r="X566" s="26">
        <v>3.7046799999999998</v>
      </c>
      <c r="Y566" s="26">
        <v>3.5474723333333333</v>
      </c>
      <c r="Z566" s="26">
        <v>3.5963663333333336</v>
      </c>
      <c r="AA566" s="26">
        <v>4.3364666666666665</v>
      </c>
      <c r="AB566" s="26">
        <v>3.5168263333333329</v>
      </c>
      <c r="AC566" s="26">
        <v>2.7092899999999998</v>
      </c>
      <c r="AD566" s="26">
        <v>2.042643</v>
      </c>
      <c r="AE566" s="26">
        <v>2.9131590000000003</v>
      </c>
      <c r="AF566" s="26">
        <v>4.1686519999999998</v>
      </c>
      <c r="AG566" s="26">
        <v>160</v>
      </c>
      <c r="AH566" s="26">
        <v>3</v>
      </c>
    </row>
    <row r="567" spans="1:34" x14ac:dyDescent="0.2">
      <c r="A567" t="s">
        <v>20</v>
      </c>
      <c r="B567" t="s">
        <v>107</v>
      </c>
      <c r="C567" t="s">
        <v>241</v>
      </c>
      <c r="D567">
        <v>2</v>
      </c>
      <c r="E567" s="21">
        <v>4</v>
      </c>
      <c r="F567" s="21" t="s">
        <v>6</v>
      </c>
      <c r="G567" s="21" t="s">
        <v>10</v>
      </c>
      <c r="H567" s="21" t="s">
        <v>10</v>
      </c>
      <c r="I567" s="26">
        <v>1.5260635</v>
      </c>
      <c r="J567" s="26">
        <v>2.1738848333333332</v>
      </c>
      <c r="K567" s="26">
        <v>3.3514471666666665</v>
      </c>
      <c r="L567" s="26">
        <v>4.7510461666666668</v>
      </c>
      <c r="M567" s="26">
        <v>5.3015314999999994</v>
      </c>
      <c r="N567" s="26">
        <v>6.0289128333333331</v>
      </c>
      <c r="O567" s="26">
        <v>5.9318748333333344</v>
      </c>
      <c r="P567" s="26">
        <v>5.3837831666666673</v>
      </c>
      <c r="Q567" s="26">
        <v>4.2655289999999999</v>
      </c>
      <c r="R567" s="26">
        <v>2.9735818333333337</v>
      </c>
      <c r="S567" s="26">
        <v>2.0356488333333336</v>
      </c>
      <c r="T567" s="26">
        <v>1.5502196666666668</v>
      </c>
      <c r="U567" s="26">
        <v>4.9539295000000001</v>
      </c>
      <c r="V567" s="26">
        <v>4.6777863333333327</v>
      </c>
      <c r="W567" s="26">
        <v>5.895928333333333</v>
      </c>
      <c r="X567" s="26">
        <v>4.4308983333333325</v>
      </c>
      <c r="Y567" s="26">
        <v>4.2902138333333326</v>
      </c>
      <c r="Z567" s="26">
        <v>3.5121081666666663</v>
      </c>
      <c r="AA567" s="26">
        <v>4.6299204999999999</v>
      </c>
      <c r="AB567" s="26">
        <v>3.4322571666666666</v>
      </c>
      <c r="AC567" s="26">
        <v>3.7029518333333336</v>
      </c>
      <c r="AD567" s="26">
        <v>2.8989651666666667</v>
      </c>
      <c r="AE567" s="26">
        <v>4.3574056666666658</v>
      </c>
      <c r="AF567" s="26">
        <v>4.9170225000000007</v>
      </c>
      <c r="AG567" s="26">
        <v>185</v>
      </c>
      <c r="AH567" s="26">
        <v>3</v>
      </c>
    </row>
    <row r="568" spans="1:34" x14ac:dyDescent="0.2">
      <c r="A568" t="s">
        <v>20</v>
      </c>
      <c r="B568" t="s">
        <v>107</v>
      </c>
      <c r="C568" t="s">
        <v>518</v>
      </c>
      <c r="D568">
        <v>2</v>
      </c>
      <c r="E568" s="21">
        <v>3</v>
      </c>
      <c r="F568" s="21" t="s">
        <v>6</v>
      </c>
      <c r="G568" s="21" t="s">
        <v>10</v>
      </c>
      <c r="H568" s="21" t="s">
        <v>10</v>
      </c>
      <c r="I568" s="26">
        <v>1.8700968000000002</v>
      </c>
      <c r="J568" s="26">
        <v>2.6461296000000001</v>
      </c>
      <c r="K568" s="26">
        <v>3.7540183999999996</v>
      </c>
      <c r="L568" s="26">
        <v>5.0648343999999996</v>
      </c>
      <c r="M568" s="26">
        <v>5.6586513999999992</v>
      </c>
      <c r="N568" s="26">
        <v>6.3193822000000006</v>
      </c>
      <c r="O568" s="26">
        <v>6.1270766000000005</v>
      </c>
      <c r="P568" s="26">
        <v>5.5342521999999992</v>
      </c>
      <c r="Q568" s="26">
        <v>4.4523688000000003</v>
      </c>
      <c r="R568" s="26">
        <v>3.3724964000000002</v>
      </c>
      <c r="S568" s="26">
        <v>2.4539286000000002</v>
      </c>
      <c r="T568" s="26">
        <v>1.8594470000000001</v>
      </c>
      <c r="U568" s="26">
        <v>4.6458034000000001</v>
      </c>
      <c r="V568" s="26">
        <v>4.2669462000000005</v>
      </c>
      <c r="W568" s="26">
        <v>5.2052174000000004</v>
      </c>
      <c r="X568" s="26">
        <v>3.6045671999999995</v>
      </c>
      <c r="Y568" s="26">
        <v>3.7461136000000002</v>
      </c>
      <c r="Z568" s="26">
        <v>3.4161130000000002</v>
      </c>
      <c r="AA568" s="26">
        <v>4.2558237999999999</v>
      </c>
      <c r="AB568" s="26">
        <v>3.1999051999999999</v>
      </c>
      <c r="AC568" s="26">
        <v>2.9894457999999999</v>
      </c>
      <c r="AD568" s="26">
        <v>2.6321880000000002</v>
      </c>
      <c r="AE568" s="26">
        <v>3.2604008000000002</v>
      </c>
      <c r="AF568" s="26">
        <v>3.8343508000000002</v>
      </c>
      <c r="AG568" s="26">
        <v>172</v>
      </c>
      <c r="AH568" s="26">
        <v>3</v>
      </c>
    </row>
    <row r="569" spans="1:34" x14ac:dyDescent="0.2">
      <c r="A569" t="s">
        <v>20</v>
      </c>
      <c r="B569" t="s">
        <v>107</v>
      </c>
      <c r="C569" t="s">
        <v>619</v>
      </c>
      <c r="D569">
        <v>3</v>
      </c>
      <c r="E569" s="21">
        <v>2</v>
      </c>
      <c r="F569" s="21" t="s">
        <v>6</v>
      </c>
      <c r="G569" s="21" t="s">
        <v>114</v>
      </c>
      <c r="H569" s="21" t="s">
        <v>10</v>
      </c>
      <c r="I569" s="26">
        <v>2.207697</v>
      </c>
      <c r="J569" s="26">
        <v>2.9822802500000001</v>
      </c>
      <c r="K569" s="26">
        <v>4.2016550000000006</v>
      </c>
      <c r="L569" s="26">
        <v>5.5364297499999999</v>
      </c>
      <c r="M569" s="26">
        <v>6.2545272500000006</v>
      </c>
      <c r="N569" s="26">
        <v>6.5275832500000002</v>
      </c>
      <c r="O569" s="26">
        <v>6.3708679999999998</v>
      </c>
      <c r="P569" s="26">
        <v>5.7586487499999999</v>
      </c>
      <c r="Q569" s="26">
        <v>4.8030637499999997</v>
      </c>
      <c r="R569" s="26">
        <v>3.7556167499999997</v>
      </c>
      <c r="S569" s="26">
        <v>2.6928187500000003</v>
      </c>
      <c r="T569" s="26">
        <v>2.1324662500000002</v>
      </c>
      <c r="U569" s="26">
        <v>3.7706252499999997</v>
      </c>
      <c r="V569" s="26">
        <v>3.5724855</v>
      </c>
      <c r="W569" s="26">
        <v>4.0574665000000003</v>
      </c>
      <c r="X569" s="26">
        <v>2.6723827500000001</v>
      </c>
      <c r="Y569" s="26">
        <v>3.2845979999999999</v>
      </c>
      <c r="Z569" s="26">
        <v>4.9470562499999993</v>
      </c>
      <c r="AA569" s="26">
        <v>5.6882357499999996</v>
      </c>
      <c r="AB569" s="26">
        <v>5.57737075</v>
      </c>
      <c r="AC569" s="26">
        <v>3.3822010000000002</v>
      </c>
      <c r="AD569" s="26">
        <v>1.8547770000000001</v>
      </c>
      <c r="AE569" s="26">
        <v>2.1360345000000001</v>
      </c>
      <c r="AF569" s="26">
        <v>3.3160080000000001</v>
      </c>
      <c r="AG569" s="26">
        <v>123</v>
      </c>
      <c r="AH569" s="26">
        <v>2</v>
      </c>
    </row>
    <row r="570" spans="1:34" x14ac:dyDescent="0.2">
      <c r="A570" t="s">
        <v>20</v>
      </c>
      <c r="B570" t="s">
        <v>107</v>
      </c>
      <c r="C570" t="s">
        <v>620</v>
      </c>
      <c r="D570">
        <v>3</v>
      </c>
      <c r="E570" s="21">
        <v>3</v>
      </c>
      <c r="F570" s="21" t="s">
        <v>6</v>
      </c>
      <c r="G570" s="21" t="s">
        <v>10</v>
      </c>
      <c r="H570" s="21" t="s">
        <v>10</v>
      </c>
      <c r="I570" s="26">
        <v>1.9355420000000001</v>
      </c>
      <c r="J570" s="26">
        <v>2.7066902500000003</v>
      </c>
      <c r="K570" s="26">
        <v>3.8075874999999999</v>
      </c>
      <c r="L570" s="26">
        <v>5.1006054999999995</v>
      </c>
      <c r="M570" s="26">
        <v>5.6742794999999999</v>
      </c>
      <c r="N570" s="26">
        <v>6.3324512500000001</v>
      </c>
      <c r="O570" s="26">
        <v>6.2267487500000005</v>
      </c>
      <c r="P570" s="26">
        <v>5.5270582500000005</v>
      </c>
      <c r="Q570" s="26">
        <v>4.5325257500000005</v>
      </c>
      <c r="R570" s="26">
        <v>3.4328487499999998</v>
      </c>
      <c r="S570" s="26">
        <v>2.4546400000000004</v>
      </c>
      <c r="T570" s="26">
        <v>1.8873989999999998</v>
      </c>
      <c r="U570" s="26">
        <v>4.3254987499999995</v>
      </c>
      <c r="V570" s="26">
        <v>4.0773849999999996</v>
      </c>
      <c r="W570" s="26">
        <v>4.8411445000000004</v>
      </c>
      <c r="X570" s="26">
        <v>3.2362294999999999</v>
      </c>
      <c r="Y570" s="26">
        <v>3.5103439999999999</v>
      </c>
      <c r="Z570" s="26">
        <v>3.3914932500000003</v>
      </c>
      <c r="AA570" s="26">
        <v>3.95914375</v>
      </c>
      <c r="AB570" s="26">
        <v>3.7058075000000001</v>
      </c>
      <c r="AC570" s="26">
        <v>2.8576762499999999</v>
      </c>
      <c r="AD570" s="26">
        <v>2.380789</v>
      </c>
      <c r="AE570" s="26">
        <v>2.5695510000000001</v>
      </c>
      <c r="AF570" s="26">
        <v>3.5686450000000001</v>
      </c>
      <c r="AG570" s="26">
        <v>165</v>
      </c>
      <c r="AH570" s="26">
        <v>3</v>
      </c>
    </row>
    <row r="571" spans="1:34" x14ac:dyDescent="0.2">
      <c r="A571" t="s">
        <v>20</v>
      </c>
      <c r="B571" t="s">
        <v>107</v>
      </c>
      <c r="C571" t="s">
        <v>242</v>
      </c>
      <c r="D571">
        <v>3</v>
      </c>
      <c r="E571" s="21">
        <v>3</v>
      </c>
      <c r="F571" s="21" t="s">
        <v>6</v>
      </c>
      <c r="G571" s="21" t="s">
        <v>10</v>
      </c>
      <c r="H571" s="21" t="s">
        <v>10</v>
      </c>
      <c r="I571" s="26">
        <v>1.9894898000000001</v>
      </c>
      <c r="J571" s="26">
        <v>2.7745380000000002</v>
      </c>
      <c r="K571" s="26">
        <v>3.9102430000000004</v>
      </c>
      <c r="L571" s="26">
        <v>5.2257827999999993</v>
      </c>
      <c r="M571" s="26">
        <v>5.8705276</v>
      </c>
      <c r="N571" s="26">
        <v>6.4865154</v>
      </c>
      <c r="O571" s="26">
        <v>6.2987045999999998</v>
      </c>
      <c r="P571" s="26">
        <v>5.6782422000000006</v>
      </c>
      <c r="Q571" s="26">
        <v>4.6601036000000002</v>
      </c>
      <c r="R571" s="26">
        <v>3.5687288000000001</v>
      </c>
      <c r="S571" s="26">
        <v>2.5463727999999999</v>
      </c>
      <c r="T571" s="26">
        <v>1.9708192</v>
      </c>
      <c r="U571" s="26">
        <v>4.0385913999999996</v>
      </c>
      <c r="V571" s="26">
        <v>4.0668562000000001</v>
      </c>
      <c r="W571" s="26">
        <v>4.486059599999999</v>
      </c>
      <c r="X571" s="26">
        <v>3.0018865999999997</v>
      </c>
      <c r="Y571" s="26">
        <v>3.3456576</v>
      </c>
      <c r="Z571" s="26">
        <v>3.4970863999999997</v>
      </c>
      <c r="AA571" s="26">
        <v>4.1845144000000003</v>
      </c>
      <c r="AB571" s="26">
        <v>3.9544566000000003</v>
      </c>
      <c r="AC571" s="26">
        <v>2.7404243999999998</v>
      </c>
      <c r="AD571" s="26">
        <v>2.0027683999999999</v>
      </c>
      <c r="AE571" s="26">
        <v>2.3633405999999999</v>
      </c>
      <c r="AF571" s="26">
        <v>3.4762536000000006</v>
      </c>
      <c r="AG571" s="26">
        <v>156</v>
      </c>
      <c r="AH571" s="26">
        <v>3</v>
      </c>
    </row>
    <row r="572" spans="1:34" x14ac:dyDescent="0.2">
      <c r="A572" t="s">
        <v>20</v>
      </c>
      <c r="B572" t="s">
        <v>107</v>
      </c>
      <c r="C572" t="s">
        <v>621</v>
      </c>
      <c r="D572">
        <v>3</v>
      </c>
      <c r="E572" s="21">
        <v>2</v>
      </c>
      <c r="F572" s="21" t="s">
        <v>6</v>
      </c>
      <c r="G572" s="21" t="s">
        <v>114</v>
      </c>
      <c r="H572" s="21" t="s">
        <v>10</v>
      </c>
      <c r="I572" s="26">
        <v>2.2228060000000003</v>
      </c>
      <c r="J572" s="26">
        <v>2.98959625</v>
      </c>
      <c r="K572" s="26">
        <v>4.14531925</v>
      </c>
      <c r="L572" s="26">
        <v>5.5258657500000004</v>
      </c>
      <c r="M572" s="26">
        <v>6.2012400000000003</v>
      </c>
      <c r="N572" s="26">
        <v>6.5209415000000011</v>
      </c>
      <c r="O572" s="26">
        <v>6.4049145000000003</v>
      </c>
      <c r="P572" s="26">
        <v>5.7201742500000003</v>
      </c>
      <c r="Q572" s="26">
        <v>4.7501724999999997</v>
      </c>
      <c r="R572" s="26">
        <v>3.7399635000000004</v>
      </c>
      <c r="S572" s="26">
        <v>2.6996805000000004</v>
      </c>
      <c r="T572" s="26">
        <v>2.1536759999999999</v>
      </c>
      <c r="U572" s="26">
        <v>3.395</v>
      </c>
      <c r="V572" s="26">
        <v>3.3863124999999998</v>
      </c>
      <c r="W572" s="26">
        <v>3.7984822500000002</v>
      </c>
      <c r="X572" s="26">
        <v>2.62089025</v>
      </c>
      <c r="Y572" s="26">
        <v>3.2750832499999998</v>
      </c>
      <c r="Z572" s="26">
        <v>4.6017342499999998</v>
      </c>
      <c r="AA572" s="26">
        <v>5.6515067500000002</v>
      </c>
      <c r="AB572" s="26">
        <v>5.4800719999999998</v>
      </c>
      <c r="AC572" s="26">
        <v>3.9363305000000004</v>
      </c>
      <c r="AD572" s="26">
        <v>2.0223299999999997</v>
      </c>
      <c r="AE572" s="26">
        <v>1.9214417500000001</v>
      </c>
      <c r="AF572" s="26">
        <v>3.1002572500000003</v>
      </c>
      <c r="AG572" s="26">
        <v>118</v>
      </c>
      <c r="AH572" s="26">
        <v>1</v>
      </c>
    </row>
    <row r="573" spans="1:34" x14ac:dyDescent="0.2">
      <c r="A573" t="s">
        <v>20</v>
      </c>
      <c r="B573" t="s">
        <v>107</v>
      </c>
      <c r="C573" t="s">
        <v>622</v>
      </c>
      <c r="D573">
        <v>3</v>
      </c>
      <c r="E573" s="21">
        <v>3</v>
      </c>
      <c r="F573" s="21" t="s">
        <v>6</v>
      </c>
      <c r="G573" s="21" t="s">
        <v>114</v>
      </c>
      <c r="H573" s="21" t="s">
        <v>10</v>
      </c>
      <c r="I573" s="26">
        <v>2.053668</v>
      </c>
      <c r="J573" s="26">
        <v>2.8270045000000001</v>
      </c>
      <c r="K573" s="26">
        <v>4.0049659999999996</v>
      </c>
      <c r="L573" s="26">
        <v>5.3983950000000007</v>
      </c>
      <c r="M573" s="26">
        <v>6.1734660000000003</v>
      </c>
      <c r="N573" s="26">
        <v>6.6772904999999998</v>
      </c>
      <c r="O573" s="26">
        <v>6.3459004999999999</v>
      </c>
      <c r="P573" s="26">
        <v>5.8364674999999995</v>
      </c>
      <c r="Q573" s="26">
        <v>4.9280419999999996</v>
      </c>
      <c r="R573" s="26">
        <v>3.7891339999999998</v>
      </c>
      <c r="S573" s="26">
        <v>2.5985040000000001</v>
      </c>
      <c r="T573" s="26">
        <v>2.0148954999999997</v>
      </c>
      <c r="U573" s="26">
        <v>4.2104710000000001</v>
      </c>
      <c r="V573" s="26">
        <v>4.5207139999999999</v>
      </c>
      <c r="W573" s="26">
        <v>4.9466315000000005</v>
      </c>
      <c r="X573" s="26">
        <v>3.6090394999999997</v>
      </c>
      <c r="Y573" s="26">
        <v>3.4913334999999996</v>
      </c>
      <c r="Z573" s="26">
        <v>3.90306</v>
      </c>
      <c r="AA573" s="26">
        <v>4.8782389999999998</v>
      </c>
      <c r="AB573" s="26">
        <v>3.587288</v>
      </c>
      <c r="AC573" s="26">
        <v>2.9287320000000001</v>
      </c>
      <c r="AD573" s="26">
        <v>1.479339</v>
      </c>
      <c r="AE573" s="26">
        <v>2.4777414999999996</v>
      </c>
      <c r="AF573" s="26">
        <v>4.1477409999999999</v>
      </c>
      <c r="AG573" s="26">
        <v>155</v>
      </c>
      <c r="AH573" s="26">
        <v>3</v>
      </c>
    </row>
    <row r="574" spans="1:34" x14ac:dyDescent="0.2">
      <c r="A574" t="s">
        <v>20</v>
      </c>
      <c r="B574" t="s">
        <v>107</v>
      </c>
      <c r="C574" t="s">
        <v>623</v>
      </c>
      <c r="D574">
        <v>3</v>
      </c>
      <c r="E574" s="21">
        <v>3</v>
      </c>
      <c r="F574" s="21" t="s">
        <v>6</v>
      </c>
      <c r="G574" s="21" t="s">
        <v>114</v>
      </c>
      <c r="H574" s="21" t="s">
        <v>10</v>
      </c>
      <c r="I574" s="26">
        <v>2.1103579999999997</v>
      </c>
      <c r="J574" s="26">
        <v>2.8895565000000003</v>
      </c>
      <c r="K574" s="26">
        <v>4.0739640000000001</v>
      </c>
      <c r="L574" s="26">
        <v>5.4688820000000007</v>
      </c>
      <c r="M574" s="26">
        <v>6.1878010000000003</v>
      </c>
      <c r="N574" s="26">
        <v>6.6164284999999996</v>
      </c>
      <c r="O574" s="26">
        <v>6.4229145000000001</v>
      </c>
      <c r="P574" s="26">
        <v>5.7931305000000002</v>
      </c>
      <c r="Q574" s="26">
        <v>4.8069764999999993</v>
      </c>
      <c r="R574" s="26">
        <v>3.7495500000000002</v>
      </c>
      <c r="S574" s="26">
        <v>2.6490369999999999</v>
      </c>
      <c r="T574" s="26">
        <v>2.0758320000000001</v>
      </c>
      <c r="U574" s="26">
        <v>3.9139274999999998</v>
      </c>
      <c r="V574" s="26">
        <v>3.7995345</v>
      </c>
      <c r="W574" s="26">
        <v>4.1481375000000007</v>
      </c>
      <c r="X574" s="26">
        <v>2.9038015000000001</v>
      </c>
      <c r="Y574" s="26">
        <v>3.1165060000000002</v>
      </c>
      <c r="Z574" s="26">
        <v>3.9466644999999998</v>
      </c>
      <c r="AA574" s="26">
        <v>5.0141290000000005</v>
      </c>
      <c r="AB574" s="26">
        <v>4.3007200000000001</v>
      </c>
      <c r="AC574" s="26">
        <v>2.6363490000000001</v>
      </c>
      <c r="AD574" s="26">
        <v>1.6675825</v>
      </c>
      <c r="AE574" s="26">
        <v>2.1979249999999997</v>
      </c>
      <c r="AF574" s="26">
        <v>3.3461615</v>
      </c>
      <c r="AG574" s="26">
        <v>142</v>
      </c>
      <c r="AH574" s="26">
        <v>2</v>
      </c>
    </row>
    <row r="575" spans="1:34" x14ac:dyDescent="0.2">
      <c r="A575" t="s">
        <v>20</v>
      </c>
      <c r="B575" t="s">
        <v>107</v>
      </c>
      <c r="C575" t="s">
        <v>344</v>
      </c>
      <c r="D575">
        <v>2</v>
      </c>
      <c r="E575" s="21">
        <v>4</v>
      </c>
      <c r="F575" s="21" t="s">
        <v>6</v>
      </c>
      <c r="G575" s="21" t="s">
        <v>10</v>
      </c>
      <c r="H575" s="21" t="s">
        <v>10</v>
      </c>
      <c r="I575" s="26">
        <v>1.592274</v>
      </c>
      <c r="J575" s="26">
        <v>2.2190556666666668</v>
      </c>
      <c r="K575" s="26">
        <v>3.3165123333333333</v>
      </c>
      <c r="L575" s="26">
        <v>4.5846419999999997</v>
      </c>
      <c r="M575" s="26">
        <v>5.0707820000000003</v>
      </c>
      <c r="N575" s="26">
        <v>5.6321413333333332</v>
      </c>
      <c r="O575" s="26">
        <v>5.5392023333333329</v>
      </c>
      <c r="P575" s="26">
        <v>4.9368569999999998</v>
      </c>
      <c r="Q575" s="26">
        <v>3.9083209999999995</v>
      </c>
      <c r="R575" s="26">
        <v>2.8992603333333329</v>
      </c>
      <c r="S575" s="26">
        <v>2.0616863333333333</v>
      </c>
      <c r="T575" s="26">
        <v>1.5739706666666666</v>
      </c>
      <c r="U575" s="26">
        <v>6.0474579999999989</v>
      </c>
      <c r="V575" s="26">
        <v>5.6658696666666666</v>
      </c>
      <c r="W575" s="26">
        <v>6.7162146666666658</v>
      </c>
      <c r="X575" s="26">
        <v>5.1582026666666669</v>
      </c>
      <c r="Y575" s="26">
        <v>5.4301096666666666</v>
      </c>
      <c r="Z575" s="26">
        <v>4.6896516666666672</v>
      </c>
      <c r="AA575" s="26">
        <v>5.373812</v>
      </c>
      <c r="AB575" s="26">
        <v>4.8613220000000004</v>
      </c>
      <c r="AC575" s="26">
        <v>4.6869046666666669</v>
      </c>
      <c r="AD575" s="26">
        <v>3.9905923333333333</v>
      </c>
      <c r="AE575" s="26">
        <v>5.1677210000000002</v>
      </c>
      <c r="AF575" s="26">
        <v>5.7627973333333324</v>
      </c>
      <c r="AG575" s="26">
        <v>202</v>
      </c>
      <c r="AH575" s="26">
        <v>4</v>
      </c>
    </row>
    <row r="576" spans="1:34" x14ac:dyDescent="0.2">
      <c r="A576" t="s">
        <v>20</v>
      </c>
      <c r="B576" t="s">
        <v>107</v>
      </c>
      <c r="C576" t="s">
        <v>624</v>
      </c>
      <c r="D576">
        <v>2</v>
      </c>
      <c r="E576" s="21">
        <v>4</v>
      </c>
      <c r="F576" s="21" t="s">
        <v>6</v>
      </c>
      <c r="G576" s="21" t="s">
        <v>10</v>
      </c>
      <c r="H576" s="21" t="s">
        <v>10</v>
      </c>
      <c r="I576" s="26">
        <v>1.5579947999999999</v>
      </c>
      <c r="J576" s="26">
        <v>2.2253218000000001</v>
      </c>
      <c r="K576" s="26">
        <v>3.3907049999999996</v>
      </c>
      <c r="L576" s="26">
        <v>4.8144055999999997</v>
      </c>
      <c r="M576" s="26">
        <v>5.3443854000000002</v>
      </c>
      <c r="N576" s="26">
        <v>6.0626720000000001</v>
      </c>
      <c r="O576" s="26">
        <v>5.9823351999999996</v>
      </c>
      <c r="P576" s="26">
        <v>5.4241783999999997</v>
      </c>
      <c r="Q576" s="26">
        <v>4.2982095999999999</v>
      </c>
      <c r="R576" s="26">
        <v>3.0037735999999997</v>
      </c>
      <c r="S576" s="26">
        <v>2.0645341999999998</v>
      </c>
      <c r="T576" s="26">
        <v>1.5740935999999999</v>
      </c>
      <c r="U576" s="26">
        <v>4.7732158</v>
      </c>
      <c r="V576" s="26">
        <v>4.5279752000000002</v>
      </c>
      <c r="W576" s="26">
        <v>5.7598772</v>
      </c>
      <c r="X576" s="26">
        <v>4.2905898000000002</v>
      </c>
      <c r="Y576" s="26">
        <v>4.1144946000000004</v>
      </c>
      <c r="Z576" s="26">
        <v>3.4126190000000003</v>
      </c>
      <c r="AA576" s="26">
        <v>4.5053298000000002</v>
      </c>
      <c r="AB576" s="26">
        <v>3.4833994000000006</v>
      </c>
      <c r="AC576" s="26">
        <v>3.6271414000000002</v>
      </c>
      <c r="AD576" s="26">
        <v>2.8100163999999999</v>
      </c>
      <c r="AE576" s="26">
        <v>4.1220072000000005</v>
      </c>
      <c r="AF576" s="26">
        <v>4.6867755999999998</v>
      </c>
      <c r="AG576" s="26">
        <v>173</v>
      </c>
      <c r="AH576" s="26">
        <v>3</v>
      </c>
    </row>
    <row r="577" spans="1:34" x14ac:dyDescent="0.2">
      <c r="A577" t="s">
        <v>20</v>
      </c>
      <c r="B577" t="s">
        <v>107</v>
      </c>
      <c r="C577" t="s">
        <v>243</v>
      </c>
      <c r="D577">
        <v>3</v>
      </c>
      <c r="E577" s="21">
        <v>3</v>
      </c>
      <c r="F577" s="21" t="s">
        <v>6</v>
      </c>
      <c r="G577" s="21" t="s">
        <v>114</v>
      </c>
      <c r="H577" s="21" t="s">
        <v>10</v>
      </c>
      <c r="I577" s="26">
        <v>2.0830259999999998</v>
      </c>
      <c r="J577" s="26">
        <v>2.8520902499999998</v>
      </c>
      <c r="K577" s="26">
        <v>4.0644162499999998</v>
      </c>
      <c r="L577" s="26">
        <v>5.4894807500000002</v>
      </c>
      <c r="M577" s="26">
        <v>6.25612075</v>
      </c>
      <c r="N577" s="26">
        <v>6.716818</v>
      </c>
      <c r="O577" s="26">
        <v>6.4336289999999998</v>
      </c>
      <c r="P577" s="26">
        <v>5.8973450000000005</v>
      </c>
      <c r="Q577" s="26">
        <v>4.8961662500000003</v>
      </c>
      <c r="R577" s="26">
        <v>3.8352110000000001</v>
      </c>
      <c r="S577" s="26">
        <v>2.6501964999999998</v>
      </c>
      <c r="T577" s="26">
        <v>2.05292875</v>
      </c>
      <c r="U577" s="26">
        <v>4.2265137500000005</v>
      </c>
      <c r="V577" s="26">
        <v>4.201924</v>
      </c>
      <c r="W577" s="26">
        <v>4.22606225</v>
      </c>
      <c r="X577" s="26">
        <v>3.18876275</v>
      </c>
      <c r="Y577" s="26">
        <v>3.1019947500000002</v>
      </c>
      <c r="Z577" s="26">
        <v>3.7657095000000003</v>
      </c>
      <c r="AA577" s="26">
        <v>4.6657927500000005</v>
      </c>
      <c r="AB577" s="26">
        <v>3.8315622500000002</v>
      </c>
      <c r="AC577" s="26">
        <v>2.6598215000000001</v>
      </c>
      <c r="AD577" s="26">
        <v>1.51306125</v>
      </c>
      <c r="AE577" s="26">
        <v>2.3423784999999997</v>
      </c>
      <c r="AF577" s="26">
        <v>3.52771875</v>
      </c>
      <c r="AG577" s="26">
        <v>153</v>
      </c>
      <c r="AH577" s="26">
        <v>2</v>
      </c>
    </row>
    <row r="578" spans="1:34" x14ac:dyDescent="0.2">
      <c r="A578" t="s">
        <v>20</v>
      </c>
      <c r="B578" t="s">
        <v>107</v>
      </c>
      <c r="C578" t="s">
        <v>625</v>
      </c>
      <c r="D578">
        <v>3</v>
      </c>
      <c r="E578" s="21">
        <v>3</v>
      </c>
      <c r="F578" s="21" t="s">
        <v>6</v>
      </c>
      <c r="G578" s="21" t="s">
        <v>10</v>
      </c>
      <c r="H578" s="21" t="s">
        <v>10</v>
      </c>
      <c r="I578" s="26">
        <v>1.9060466666666667</v>
      </c>
      <c r="J578" s="26">
        <v>2.6439586666666668</v>
      </c>
      <c r="K578" s="26">
        <v>3.7917036666666668</v>
      </c>
      <c r="L578" s="26">
        <v>5.0742453333333337</v>
      </c>
      <c r="M578" s="26">
        <v>5.605097999999999</v>
      </c>
      <c r="N578" s="26">
        <v>6.306960666666666</v>
      </c>
      <c r="O578" s="26">
        <v>6.1778179999999994</v>
      </c>
      <c r="P578" s="26">
        <v>5.4980310000000001</v>
      </c>
      <c r="Q578" s="26">
        <v>4.4943223333333338</v>
      </c>
      <c r="R578" s="26">
        <v>3.3718763333333333</v>
      </c>
      <c r="S578" s="26">
        <v>2.4384753333333333</v>
      </c>
      <c r="T578" s="26">
        <v>1.8777263333333334</v>
      </c>
      <c r="U578" s="26">
        <v>4.6446806666666669</v>
      </c>
      <c r="V578" s="26">
        <v>4.1338783333333327</v>
      </c>
      <c r="W578" s="26">
        <v>4.7379509999999998</v>
      </c>
      <c r="X578" s="26">
        <v>3.4654236666666662</v>
      </c>
      <c r="Y578" s="26">
        <v>3.6150680000000004</v>
      </c>
      <c r="Z578" s="26">
        <v>3.5169289999999997</v>
      </c>
      <c r="AA578" s="26">
        <v>4.2273516666666673</v>
      </c>
      <c r="AB578" s="26">
        <v>3.2603449999999996</v>
      </c>
      <c r="AC578" s="26">
        <v>2.7539746666666667</v>
      </c>
      <c r="AD578" s="26">
        <v>2.4931623333333333</v>
      </c>
      <c r="AE578" s="26">
        <v>2.827942333333334</v>
      </c>
      <c r="AF578" s="26">
        <v>3.7041160000000004</v>
      </c>
      <c r="AG578" s="26">
        <v>156</v>
      </c>
      <c r="AH578" s="26">
        <v>3</v>
      </c>
    </row>
    <row r="579" spans="1:34" x14ac:dyDescent="0.2">
      <c r="A579" t="s">
        <v>20</v>
      </c>
      <c r="B579" t="s">
        <v>107</v>
      </c>
      <c r="C579" t="s">
        <v>626</v>
      </c>
      <c r="D579">
        <v>3</v>
      </c>
      <c r="E579" s="21">
        <v>3</v>
      </c>
      <c r="F579" s="21" t="s">
        <v>6</v>
      </c>
      <c r="G579" s="21" t="s">
        <v>10</v>
      </c>
      <c r="H579" s="21" t="s">
        <v>10</v>
      </c>
      <c r="I579" s="26">
        <v>2.0048971999999998</v>
      </c>
      <c r="J579" s="26">
        <v>2.7738765999999999</v>
      </c>
      <c r="K579" s="26">
        <v>3.9322159999999995</v>
      </c>
      <c r="L579" s="26">
        <v>5.3237155999999999</v>
      </c>
      <c r="M579" s="26">
        <v>6.0474399999999999</v>
      </c>
      <c r="N579" s="26">
        <v>6.6230171999999996</v>
      </c>
      <c r="O579" s="26">
        <v>6.417914399999999</v>
      </c>
      <c r="P579" s="26">
        <v>5.8037803999999991</v>
      </c>
      <c r="Q579" s="26">
        <v>4.7589991999999999</v>
      </c>
      <c r="R579" s="26">
        <v>3.6665891999999998</v>
      </c>
      <c r="S579" s="26">
        <v>2.5870882000000002</v>
      </c>
      <c r="T579" s="26">
        <v>1.9999023999999999</v>
      </c>
      <c r="U579" s="26">
        <v>4.0045432000000005</v>
      </c>
      <c r="V579" s="26">
        <v>4.1732408000000003</v>
      </c>
      <c r="W579" s="26">
        <v>4.3665526000000003</v>
      </c>
      <c r="X579" s="26">
        <v>2.9747390000000005</v>
      </c>
      <c r="Y579" s="26">
        <v>3.2428676000000003</v>
      </c>
      <c r="Z579" s="26">
        <v>3.4195895999999997</v>
      </c>
      <c r="AA579" s="26">
        <v>4.2700405999999997</v>
      </c>
      <c r="AB579" s="26">
        <v>3.8449226000000003</v>
      </c>
      <c r="AC579" s="26">
        <v>2.6485589999999997</v>
      </c>
      <c r="AD579" s="26">
        <v>1.7905264000000003</v>
      </c>
      <c r="AE579" s="26">
        <v>2.3084997999999999</v>
      </c>
      <c r="AF579" s="26">
        <v>3.5959035999999998</v>
      </c>
      <c r="AG579" s="26">
        <v>144</v>
      </c>
      <c r="AH579" s="26">
        <v>2</v>
      </c>
    </row>
    <row r="580" spans="1:34" x14ac:dyDescent="0.2">
      <c r="A580" t="s">
        <v>20</v>
      </c>
      <c r="B580" t="s">
        <v>107</v>
      </c>
      <c r="C580" t="s">
        <v>627</v>
      </c>
      <c r="D580">
        <v>3</v>
      </c>
      <c r="E580" s="21">
        <v>3</v>
      </c>
      <c r="F580" s="21" t="s">
        <v>6</v>
      </c>
      <c r="G580" s="21" t="s">
        <v>114</v>
      </c>
      <c r="H580" s="21" t="s">
        <v>10</v>
      </c>
      <c r="I580" s="26">
        <v>2.1030863999999996</v>
      </c>
      <c r="J580" s="26">
        <v>2.8641163999999995</v>
      </c>
      <c r="K580" s="26">
        <v>4.0435880000000006</v>
      </c>
      <c r="L580" s="26">
        <v>5.4786450000000002</v>
      </c>
      <c r="M580" s="26">
        <v>6.2707685999999994</v>
      </c>
      <c r="N580" s="26">
        <v>6.6395014000000003</v>
      </c>
      <c r="O580" s="26">
        <v>6.3414460000000004</v>
      </c>
      <c r="P580" s="26">
        <v>5.8177145999999995</v>
      </c>
      <c r="Q580" s="26">
        <v>4.9401647999999998</v>
      </c>
      <c r="R580" s="26">
        <v>3.8681406000000003</v>
      </c>
      <c r="S580" s="26">
        <v>2.6287639999999999</v>
      </c>
      <c r="T580" s="26">
        <v>2.0561236000000003</v>
      </c>
      <c r="U580" s="26">
        <v>4.1053382000000003</v>
      </c>
      <c r="V580" s="26">
        <v>4.3804053999999999</v>
      </c>
      <c r="W580" s="26">
        <v>4.5920974000000001</v>
      </c>
      <c r="X580" s="26">
        <v>3.3873363999999997</v>
      </c>
      <c r="Y580" s="26">
        <v>3.4563516000000001</v>
      </c>
      <c r="Z580" s="26">
        <v>4.1089696</v>
      </c>
      <c r="AA580" s="26">
        <v>5.0175444000000002</v>
      </c>
      <c r="AB580" s="26">
        <v>3.8905603999999996</v>
      </c>
      <c r="AC580" s="26">
        <v>2.8945314000000004</v>
      </c>
      <c r="AD580" s="26">
        <v>1.5157776000000001</v>
      </c>
      <c r="AE580" s="26">
        <v>2.2457500000000001</v>
      </c>
      <c r="AF580" s="26">
        <v>3.5471725999999997</v>
      </c>
      <c r="AG580" s="26">
        <v>136</v>
      </c>
      <c r="AH580" s="26">
        <v>2</v>
      </c>
    </row>
    <row r="581" spans="1:34" x14ac:dyDescent="0.2">
      <c r="A581" t="s">
        <v>65</v>
      </c>
      <c r="C581" t="s">
        <v>628</v>
      </c>
      <c r="D581" t="s">
        <v>10</v>
      </c>
      <c r="E581" s="21">
        <v>1</v>
      </c>
      <c r="F581" s="21" t="s">
        <v>6</v>
      </c>
      <c r="G581" s="21" t="s">
        <v>114</v>
      </c>
      <c r="H581" s="21" t="s">
        <v>2029</v>
      </c>
      <c r="I581" s="26">
        <v>4.1374038090000003</v>
      </c>
      <c r="J581" s="26">
        <v>4.2551204079999998</v>
      </c>
      <c r="K581" s="26">
        <v>5.1748059439999992</v>
      </c>
      <c r="L581" s="26">
        <v>5.3385855599999994</v>
      </c>
      <c r="M581" s="26">
        <v>5.4311052950000001</v>
      </c>
      <c r="N581" s="26">
        <v>5.0196877499999992</v>
      </c>
      <c r="O581" s="26">
        <v>4.576774125</v>
      </c>
      <c r="P581" s="26">
        <v>4.2960653120000005</v>
      </c>
      <c r="Q581" s="26">
        <v>4.0629943200000005</v>
      </c>
      <c r="R581" s="26">
        <v>3.9787423059999996</v>
      </c>
      <c r="S581" s="26">
        <v>3.7086634200000002</v>
      </c>
      <c r="T581" s="26">
        <v>3.9543328440000001</v>
      </c>
      <c r="U581" s="26">
        <v>4.1594509999999998</v>
      </c>
      <c r="V581" s="26">
        <v>3.3708680000000002</v>
      </c>
      <c r="W581" s="26">
        <v>2.8645679999999998</v>
      </c>
      <c r="X581" s="26">
        <v>3.2078760000000002</v>
      </c>
      <c r="Y581" s="26">
        <v>4.4279549999999999</v>
      </c>
      <c r="Z581" s="26">
        <v>5.5224440000000001</v>
      </c>
      <c r="AA581" s="26">
        <v>10.183859999999999</v>
      </c>
      <c r="AB581" s="26">
        <v>13.466150000000001</v>
      </c>
      <c r="AC581" s="26">
        <v>12.805910000000001</v>
      </c>
      <c r="AD581" s="26">
        <v>11.900790000000001</v>
      </c>
      <c r="AE581" s="26">
        <v>8.3807130000000001</v>
      </c>
      <c r="AF581" s="26">
        <v>5.3523649999999998</v>
      </c>
      <c r="AG581" s="26">
        <v>0</v>
      </c>
      <c r="AH581" s="26">
        <v>1</v>
      </c>
    </row>
    <row r="582" spans="1:34" x14ac:dyDescent="0.2">
      <c r="A582" t="s">
        <v>21</v>
      </c>
      <c r="B582" t="s">
        <v>119</v>
      </c>
      <c r="C582" t="s">
        <v>629</v>
      </c>
      <c r="D582">
        <v>3</v>
      </c>
      <c r="E582" s="21">
        <v>1</v>
      </c>
      <c r="F582" s="21" t="s">
        <v>6</v>
      </c>
      <c r="G582" s="21" t="s">
        <v>114</v>
      </c>
      <c r="H582" s="21" t="s">
        <v>2029</v>
      </c>
      <c r="I582" s="26">
        <v>3.6680535999999995</v>
      </c>
      <c r="J582" s="26">
        <v>4.1981229999999998</v>
      </c>
      <c r="K582" s="26">
        <v>4.4678561999999999</v>
      </c>
      <c r="L582" s="26">
        <v>4.6773113999999989</v>
      </c>
      <c r="M582" s="26">
        <v>5.0330452000000001</v>
      </c>
      <c r="N582" s="26">
        <v>5.4188895999999991</v>
      </c>
      <c r="O582" s="26">
        <v>5.2059814000000006</v>
      </c>
      <c r="P582" s="26">
        <v>5.2568406000000003</v>
      </c>
      <c r="Q582" s="26">
        <v>4.9753370000000006</v>
      </c>
      <c r="R582" s="26">
        <v>4.2844389999999999</v>
      </c>
      <c r="S582" s="26">
        <v>3.7193266</v>
      </c>
      <c r="T582" s="26">
        <v>3.4726489999999997</v>
      </c>
      <c r="U582" s="26">
        <v>6.4377328000000009</v>
      </c>
      <c r="V582" s="26">
        <v>6.0613049999999999</v>
      </c>
      <c r="W582" s="26">
        <v>8.4037106000000001</v>
      </c>
      <c r="X582" s="26">
        <v>8.3617614000000007</v>
      </c>
      <c r="Y582" s="26">
        <v>4.3332433999999997</v>
      </c>
      <c r="Z582" s="26">
        <v>2.5102446</v>
      </c>
      <c r="AA582" s="26">
        <v>4.3212342000000001</v>
      </c>
      <c r="AB582" s="26">
        <v>4.5476022</v>
      </c>
      <c r="AC582" s="26">
        <v>2.5228261999999999</v>
      </c>
      <c r="AD582" s="26">
        <v>3.7245173999999999</v>
      </c>
      <c r="AE582" s="26">
        <v>6.9313240000000009</v>
      </c>
      <c r="AF582" s="26">
        <v>6.7783892000000012</v>
      </c>
      <c r="AG582" s="26">
        <v>262</v>
      </c>
      <c r="AH582" s="26">
        <v>4</v>
      </c>
    </row>
    <row r="583" spans="1:34" x14ac:dyDescent="0.2">
      <c r="A583" t="s">
        <v>21</v>
      </c>
      <c r="B583" t="s">
        <v>119</v>
      </c>
      <c r="C583" t="s">
        <v>630</v>
      </c>
      <c r="D583">
        <v>3</v>
      </c>
      <c r="E583" s="21">
        <v>1</v>
      </c>
      <c r="F583" s="21" t="s">
        <v>6</v>
      </c>
      <c r="G583" s="21" t="s">
        <v>114</v>
      </c>
      <c r="H583" s="21" t="s">
        <v>2029</v>
      </c>
      <c r="I583" s="26">
        <v>4.1871293030303036</v>
      </c>
      <c r="J583" s="26">
        <v>4.8362091515151509</v>
      </c>
      <c r="K583" s="26">
        <v>5.7433793030303057</v>
      </c>
      <c r="L583" s="26">
        <v>6.3862233636363648</v>
      </c>
      <c r="M583" s="26">
        <v>6.8129787272727294</v>
      </c>
      <c r="N583" s="26">
        <v>7.4016646666666635</v>
      </c>
      <c r="O583" s="26">
        <v>7.5415727575757581</v>
      </c>
      <c r="P583" s="26">
        <v>7.5961047575757581</v>
      </c>
      <c r="Q583" s="26">
        <v>6.8683128787878802</v>
      </c>
      <c r="R583" s="26">
        <v>5.8050255454545452</v>
      </c>
      <c r="S583" s="26">
        <v>4.8757624545454563</v>
      </c>
      <c r="T583" s="26">
        <v>4.2472488787878788</v>
      </c>
      <c r="U583" s="26">
        <v>6.5608730909090927</v>
      </c>
      <c r="V583" s="26">
        <v>5.9556931515151508</v>
      </c>
      <c r="W583" s="26">
        <v>7.4626014545454549</v>
      </c>
      <c r="X583" s="26">
        <v>6.7346405151515132</v>
      </c>
      <c r="Y583" s="26">
        <v>6.0368333333333339</v>
      </c>
      <c r="Z583" s="26">
        <v>4.3344100606060607</v>
      </c>
      <c r="AA583" s="26">
        <v>6.4314270303030288</v>
      </c>
      <c r="AB583" s="26">
        <v>5.8246938181818155</v>
      </c>
      <c r="AC583" s="26">
        <v>4.4734291818181839</v>
      </c>
      <c r="AD583" s="26">
        <v>6.0403269696969701</v>
      </c>
      <c r="AE583" s="26">
        <v>7.4913591515151552</v>
      </c>
      <c r="AF583" s="26">
        <v>7.237579666666667</v>
      </c>
      <c r="AG583" s="26">
        <v>0</v>
      </c>
      <c r="AH583" s="26">
        <v>1</v>
      </c>
    </row>
    <row r="584" spans="1:34" x14ac:dyDescent="0.2">
      <c r="A584" t="s">
        <v>21</v>
      </c>
      <c r="B584" t="s">
        <v>119</v>
      </c>
      <c r="C584" t="s">
        <v>631</v>
      </c>
      <c r="D584">
        <v>3</v>
      </c>
      <c r="E584" s="21">
        <v>1</v>
      </c>
      <c r="F584" s="21" t="s">
        <v>6</v>
      </c>
      <c r="G584" s="21" t="s">
        <v>114</v>
      </c>
      <c r="H584" s="21" t="s">
        <v>2029</v>
      </c>
      <c r="I584" s="26">
        <v>3.8703929166666668</v>
      </c>
      <c r="J584" s="26">
        <v>4.4090699166666667</v>
      </c>
      <c r="K584" s="26">
        <v>5.0020523333333342</v>
      </c>
      <c r="L584" s="26">
        <v>5.4392571666666667</v>
      </c>
      <c r="M584" s="26">
        <v>5.8211948333333341</v>
      </c>
      <c r="N584" s="26">
        <v>6.2827539999999997</v>
      </c>
      <c r="O584" s="26">
        <v>6.3611948333333332</v>
      </c>
      <c r="P584" s="26">
        <v>6.3383870833333331</v>
      </c>
      <c r="Q584" s="26">
        <v>5.8667708333333328</v>
      </c>
      <c r="R584" s="26">
        <v>4.9094044999999999</v>
      </c>
      <c r="S584" s="26">
        <v>4.1336540833333331</v>
      </c>
      <c r="T584" s="26">
        <v>3.7454219166666665</v>
      </c>
      <c r="U584" s="26">
        <v>10.390486000000001</v>
      </c>
      <c r="V584" s="26">
        <v>8.1038266666666665</v>
      </c>
      <c r="W584" s="26">
        <v>9.8587655833333336</v>
      </c>
      <c r="X584" s="26">
        <v>9.9311596666666677</v>
      </c>
      <c r="Y584" s="26">
        <v>8.744958500000001</v>
      </c>
      <c r="Z584" s="26">
        <v>5.8954748333333322</v>
      </c>
      <c r="AA584" s="26">
        <v>8.9618174166666673</v>
      </c>
      <c r="AB584" s="26">
        <v>9.1419709166666667</v>
      </c>
      <c r="AC584" s="26">
        <v>6.6724350000000001</v>
      </c>
      <c r="AD584" s="26">
        <v>8.7804124166666675</v>
      </c>
      <c r="AE584" s="26">
        <v>11.079222333333334</v>
      </c>
      <c r="AF584" s="26">
        <v>10.718740083333332</v>
      </c>
      <c r="AG584" s="26">
        <v>0</v>
      </c>
      <c r="AH584" s="26">
        <v>1</v>
      </c>
    </row>
    <row r="585" spans="1:34" x14ac:dyDescent="0.2">
      <c r="A585" t="s">
        <v>21</v>
      </c>
      <c r="B585" t="s">
        <v>119</v>
      </c>
      <c r="C585" t="s">
        <v>632</v>
      </c>
      <c r="D585">
        <v>3</v>
      </c>
      <c r="E585" s="21">
        <v>1</v>
      </c>
      <c r="F585" s="21" t="s">
        <v>6</v>
      </c>
      <c r="G585" s="21" t="s">
        <v>114</v>
      </c>
      <c r="H585" s="21" t="s">
        <v>2029</v>
      </c>
      <c r="I585" s="26">
        <v>3.8137445333333337</v>
      </c>
      <c r="J585" s="26">
        <v>4.4512751333333336</v>
      </c>
      <c r="K585" s="26">
        <v>5.0710467333333336</v>
      </c>
      <c r="L585" s="26">
        <v>5.6215640000000002</v>
      </c>
      <c r="M585" s="26">
        <v>6.0578128666666675</v>
      </c>
      <c r="N585" s="26">
        <v>6.5262414666666668</v>
      </c>
      <c r="O585" s="26">
        <v>6.5204246000000001</v>
      </c>
      <c r="P585" s="26">
        <v>6.5428521333333327</v>
      </c>
      <c r="Q585" s="26">
        <v>6.0497045333333324</v>
      </c>
      <c r="R585" s="26">
        <v>5.1519874666666672</v>
      </c>
      <c r="S585" s="26">
        <v>4.3669377999999996</v>
      </c>
      <c r="T585" s="26">
        <v>3.8183541999999999</v>
      </c>
      <c r="U585" s="26">
        <v>5.6484416</v>
      </c>
      <c r="V585" s="26">
        <v>4.6738263999999994</v>
      </c>
      <c r="W585" s="26">
        <v>5.5144944666666653</v>
      </c>
      <c r="X585" s="26">
        <v>4.9365429333333326</v>
      </c>
      <c r="Y585" s="26">
        <v>3.3121942666666664</v>
      </c>
      <c r="Z585" s="26">
        <v>1.8857603999999999</v>
      </c>
      <c r="AA585" s="26">
        <v>3.0069655333333332</v>
      </c>
      <c r="AB585" s="26">
        <v>2.6541630666666669</v>
      </c>
      <c r="AC585" s="26">
        <v>1.9918615333333336</v>
      </c>
      <c r="AD585" s="26">
        <v>3.3159872666666663</v>
      </c>
      <c r="AE585" s="26">
        <v>5.0076599333333336</v>
      </c>
      <c r="AF585" s="26">
        <v>5.2533329999999996</v>
      </c>
      <c r="AG585" s="26">
        <v>0</v>
      </c>
      <c r="AH585" s="26">
        <v>1</v>
      </c>
    </row>
    <row r="586" spans="1:34" x14ac:dyDescent="0.2">
      <c r="A586" t="s">
        <v>23</v>
      </c>
      <c r="B586" t="s">
        <v>75</v>
      </c>
      <c r="C586" t="s">
        <v>633</v>
      </c>
      <c r="D586">
        <v>2</v>
      </c>
      <c r="E586" s="21">
        <v>5</v>
      </c>
      <c r="F586" s="21" t="s">
        <v>74</v>
      </c>
      <c r="G586" s="21" t="s">
        <v>10</v>
      </c>
      <c r="H586" s="21" t="s">
        <v>10</v>
      </c>
      <c r="I586" s="26">
        <v>0.81883687500000013</v>
      </c>
      <c r="J586" s="26">
        <v>1.456032625</v>
      </c>
      <c r="K586" s="26">
        <v>2.7583743125</v>
      </c>
      <c r="L586" s="26">
        <v>4.4309498124999998</v>
      </c>
      <c r="M586" s="26">
        <v>6.1017659375000006</v>
      </c>
      <c r="N586" s="26">
        <v>7.795134312500001</v>
      </c>
      <c r="O586" s="26">
        <v>9.5733261875000011</v>
      </c>
      <c r="P586" s="26">
        <v>8.4881589999999996</v>
      </c>
      <c r="Q586" s="26">
        <v>5.7061953124999993</v>
      </c>
      <c r="R586" s="26">
        <v>3.1918576874999993</v>
      </c>
      <c r="S586" s="26">
        <v>1.4182551875000002</v>
      </c>
      <c r="T586" s="26">
        <v>0.79581924999999998</v>
      </c>
      <c r="U586" s="26">
        <v>1.7573865625000002</v>
      </c>
      <c r="V586" s="26">
        <v>1.2313474375</v>
      </c>
      <c r="W586" s="26">
        <v>1.2956722500000002</v>
      </c>
      <c r="X586" s="26">
        <v>1.0975778124999997</v>
      </c>
      <c r="Y586" s="26">
        <v>0.94241281249999975</v>
      </c>
      <c r="Z586" s="26">
        <v>0.76804418750000003</v>
      </c>
      <c r="AA586" s="26">
        <v>0.21306831249999997</v>
      </c>
      <c r="AB586" s="26">
        <v>0.19358762499999996</v>
      </c>
      <c r="AC586" s="26">
        <v>0.50051868749999995</v>
      </c>
      <c r="AD586" s="26">
        <v>0.69931318749999982</v>
      </c>
      <c r="AE586" s="26">
        <v>1.6413440625</v>
      </c>
      <c r="AF586" s="26">
        <v>1.6048314375000001</v>
      </c>
      <c r="AG586" s="26">
        <v>222</v>
      </c>
      <c r="AH586" s="26">
        <v>4</v>
      </c>
    </row>
    <row r="587" spans="1:34" x14ac:dyDescent="0.2">
      <c r="A587" t="s">
        <v>23</v>
      </c>
      <c r="B587" t="s">
        <v>75</v>
      </c>
      <c r="C587" t="s">
        <v>403</v>
      </c>
      <c r="D587">
        <v>3</v>
      </c>
      <c r="E587" s="21">
        <v>6</v>
      </c>
      <c r="F587" s="21" t="s">
        <v>74</v>
      </c>
      <c r="G587" s="21" t="s">
        <v>10</v>
      </c>
      <c r="H587" s="21" t="s">
        <v>10</v>
      </c>
      <c r="I587" s="26">
        <v>0.59049850000000004</v>
      </c>
      <c r="J587" s="26">
        <v>1.04430025</v>
      </c>
      <c r="K587" s="26">
        <v>2.0635335000000001</v>
      </c>
      <c r="L587" s="26">
        <v>3.5317612500000002</v>
      </c>
      <c r="M587" s="26">
        <v>4.9214282499999999</v>
      </c>
      <c r="N587" s="26">
        <v>6.3339117499999995</v>
      </c>
      <c r="O587" s="26">
        <v>8.0572272500000004</v>
      </c>
      <c r="P587" s="26">
        <v>7.1278485000000007</v>
      </c>
      <c r="Q587" s="26">
        <v>4.6363672500000002</v>
      </c>
      <c r="R587" s="26">
        <v>2.4552785000000004</v>
      </c>
      <c r="S587" s="26">
        <v>1.0009410000000001</v>
      </c>
      <c r="T587" s="26">
        <v>0.55647200000000008</v>
      </c>
      <c r="U587" s="26">
        <v>3.39464575</v>
      </c>
      <c r="V587" s="26">
        <v>2.5000687500000001</v>
      </c>
      <c r="W587" s="26">
        <v>2.3577952500000001</v>
      </c>
      <c r="X587" s="26">
        <v>1.61407725</v>
      </c>
      <c r="Y587" s="26">
        <v>1.7283627500000001</v>
      </c>
      <c r="Z587" s="26">
        <v>1.6101555000000001</v>
      </c>
      <c r="AA587" s="26">
        <v>0.45534950000000002</v>
      </c>
      <c r="AB587" s="26">
        <v>0.58216175000000003</v>
      </c>
      <c r="AC587" s="26">
        <v>0.9877324999999999</v>
      </c>
      <c r="AD587" s="26">
        <v>1.45033075</v>
      </c>
      <c r="AE587" s="26">
        <v>2.70361275</v>
      </c>
      <c r="AF587" s="26">
        <v>3.2211527499999999</v>
      </c>
      <c r="AG587" s="26">
        <v>335</v>
      </c>
      <c r="AH587" s="26">
        <v>0</v>
      </c>
    </row>
    <row r="588" spans="1:34" x14ac:dyDescent="0.2">
      <c r="A588" t="s">
        <v>23</v>
      </c>
      <c r="B588" t="s">
        <v>75</v>
      </c>
      <c r="C588" t="s">
        <v>634</v>
      </c>
      <c r="D588">
        <v>2</v>
      </c>
      <c r="E588" s="21">
        <v>6</v>
      </c>
      <c r="F588" s="21" t="s">
        <v>74</v>
      </c>
      <c r="G588" s="21" t="s">
        <v>10</v>
      </c>
      <c r="H588" s="21" t="s">
        <v>10</v>
      </c>
      <c r="I588" s="26">
        <v>0.76775255555555555</v>
      </c>
      <c r="J588" s="26">
        <v>1.2062772222222222</v>
      </c>
      <c r="K588" s="26">
        <v>2.2053388888888885</v>
      </c>
      <c r="L588" s="26">
        <v>3.8494917777777777</v>
      </c>
      <c r="M588" s="26">
        <v>5.3255072222222219</v>
      </c>
      <c r="N588" s="26">
        <v>6.9112318888888895</v>
      </c>
      <c r="O588" s="26">
        <v>8.473519111111111</v>
      </c>
      <c r="P588" s="26">
        <v>7.6191863333333334</v>
      </c>
      <c r="Q588" s="26">
        <v>5.2183793333333339</v>
      </c>
      <c r="R588" s="26">
        <v>3.0313413333333332</v>
      </c>
      <c r="S588" s="26">
        <v>1.3563000000000001</v>
      </c>
      <c r="T588" s="26">
        <v>0.75366577777777777</v>
      </c>
      <c r="U588" s="26">
        <v>1.2182051111111112</v>
      </c>
      <c r="V588" s="26">
        <v>1.0565982222222223</v>
      </c>
      <c r="W588" s="26">
        <v>1.2399659999999999</v>
      </c>
      <c r="X588" s="26">
        <v>1.142428777777778</v>
      </c>
      <c r="Y588" s="26">
        <v>1.3898858888888888</v>
      </c>
      <c r="Z588" s="26">
        <v>1.1758981111111111</v>
      </c>
      <c r="AA588" s="26">
        <v>0.66689933333333318</v>
      </c>
      <c r="AB588" s="26">
        <v>0.64233422222222225</v>
      </c>
      <c r="AC588" s="26">
        <v>0.75730066666666662</v>
      </c>
      <c r="AD588" s="26">
        <v>0.90448177777777772</v>
      </c>
      <c r="AE588" s="26">
        <v>1.177071666666667</v>
      </c>
      <c r="AF588" s="26">
        <v>1.1579039999999998</v>
      </c>
      <c r="AG588" s="26">
        <v>282</v>
      </c>
      <c r="AH588" s="26">
        <v>5</v>
      </c>
    </row>
    <row r="589" spans="1:34" x14ac:dyDescent="0.2">
      <c r="A589" t="s">
        <v>23</v>
      </c>
      <c r="B589" t="s">
        <v>75</v>
      </c>
      <c r="C589" t="s">
        <v>635</v>
      </c>
      <c r="D589">
        <v>2</v>
      </c>
      <c r="E589" s="21">
        <v>6</v>
      </c>
      <c r="F589" s="21" t="s">
        <v>74</v>
      </c>
      <c r="G589" s="21" t="s">
        <v>10</v>
      </c>
      <c r="H589" s="21" t="s">
        <v>10</v>
      </c>
      <c r="I589" s="26">
        <v>0.74060116666666687</v>
      </c>
      <c r="J589" s="26">
        <v>1.0952659999999999</v>
      </c>
      <c r="K589" s="26">
        <v>1.9756718333333332</v>
      </c>
      <c r="L589" s="26">
        <v>3.4868476666666663</v>
      </c>
      <c r="M589" s="26">
        <v>4.9875979999999993</v>
      </c>
      <c r="N589" s="26">
        <v>6.5307086666666665</v>
      </c>
      <c r="O589" s="26">
        <v>7.8220594999999991</v>
      </c>
      <c r="P589" s="26">
        <v>6.9347704999999999</v>
      </c>
      <c r="Q589" s="26">
        <v>4.8024681666666664</v>
      </c>
      <c r="R589" s="26">
        <v>2.771304666666667</v>
      </c>
      <c r="S589" s="26">
        <v>1.2725096666666664</v>
      </c>
      <c r="T589" s="26">
        <v>0.72757716666666672</v>
      </c>
      <c r="U589" s="26">
        <v>1.2975493333333332</v>
      </c>
      <c r="V589" s="26">
        <v>1.1659364999999999</v>
      </c>
      <c r="W589" s="26">
        <v>1.2940500000000001</v>
      </c>
      <c r="X589" s="26">
        <v>1.2431061666666665</v>
      </c>
      <c r="Y589" s="26">
        <v>1.3911933333333331</v>
      </c>
      <c r="Z589" s="26">
        <v>1.2047235000000001</v>
      </c>
      <c r="AA589" s="26">
        <v>0.75048383333333335</v>
      </c>
      <c r="AB589" s="26">
        <v>0.84194983333333351</v>
      </c>
      <c r="AC589" s="26">
        <v>1.003611</v>
      </c>
      <c r="AD589" s="26">
        <v>1.0309123333333332</v>
      </c>
      <c r="AE589" s="26">
        <v>1.2509466666666667</v>
      </c>
      <c r="AF589" s="26">
        <v>1.2045866666666669</v>
      </c>
      <c r="AG589" s="26">
        <v>308</v>
      </c>
      <c r="AH589" s="26">
        <v>0</v>
      </c>
    </row>
    <row r="590" spans="1:34" x14ac:dyDescent="0.2">
      <c r="A590" t="s">
        <v>23</v>
      </c>
      <c r="B590" t="s">
        <v>75</v>
      </c>
      <c r="C590" t="s">
        <v>636</v>
      </c>
      <c r="D590">
        <v>1</v>
      </c>
      <c r="E590" s="21">
        <v>5</v>
      </c>
      <c r="F590" s="21" t="s">
        <v>74</v>
      </c>
      <c r="G590" s="21" t="s">
        <v>10</v>
      </c>
      <c r="H590" s="21" t="s">
        <v>10</v>
      </c>
      <c r="I590" s="26">
        <v>0.58451839999999999</v>
      </c>
      <c r="J590" s="26">
        <v>1.0298332000000001</v>
      </c>
      <c r="K590" s="26">
        <v>1.977684</v>
      </c>
      <c r="L590" s="26">
        <v>3.3819386000000002</v>
      </c>
      <c r="M590" s="26">
        <v>4.6522649999999999</v>
      </c>
      <c r="N590" s="26">
        <v>5.9203912000000001</v>
      </c>
      <c r="O590" s="26">
        <v>7.5767455999999997</v>
      </c>
      <c r="P590" s="26">
        <v>6.7222460000000002</v>
      </c>
      <c r="Q590" s="26">
        <v>4.2338674000000003</v>
      </c>
      <c r="R590" s="26">
        <v>2.0471896000000003</v>
      </c>
      <c r="S590" s="26">
        <v>0.79066120000000006</v>
      </c>
      <c r="T590" s="26">
        <v>0.48051139999999998</v>
      </c>
      <c r="U590" s="26">
        <v>3.4619852</v>
      </c>
      <c r="V590" s="26">
        <v>2.5218688</v>
      </c>
      <c r="W590" s="26">
        <v>2.5110315999999999</v>
      </c>
      <c r="X590" s="26">
        <v>2.025299</v>
      </c>
      <c r="Y590" s="26">
        <v>2.1168670000000001</v>
      </c>
      <c r="Z590" s="26">
        <v>1.8968446000000001</v>
      </c>
      <c r="AA590" s="26">
        <v>0.73253299999999999</v>
      </c>
      <c r="AB590" s="26">
        <v>0.93056439999999996</v>
      </c>
      <c r="AC590" s="26">
        <v>1.1476448000000001</v>
      </c>
      <c r="AD590" s="26">
        <v>1.8215080000000001</v>
      </c>
      <c r="AE590" s="26">
        <v>3.2910145999999996</v>
      </c>
      <c r="AF590" s="26">
        <v>3.5890534000000001</v>
      </c>
      <c r="AG590" s="26">
        <v>243</v>
      </c>
      <c r="AH590" s="26">
        <v>4</v>
      </c>
    </row>
    <row r="591" spans="1:34" x14ac:dyDescent="0.2">
      <c r="A591" t="s">
        <v>23</v>
      </c>
      <c r="B591" t="s">
        <v>75</v>
      </c>
      <c r="C591" t="s">
        <v>637</v>
      </c>
      <c r="D591">
        <v>2</v>
      </c>
      <c r="E591" s="21">
        <v>6</v>
      </c>
      <c r="F591" s="21" t="s">
        <v>74</v>
      </c>
      <c r="G591" s="21" t="s">
        <v>10</v>
      </c>
      <c r="H591" s="21" t="s">
        <v>10</v>
      </c>
      <c r="I591" s="26">
        <v>0.74966716666666677</v>
      </c>
      <c r="J591" s="26">
        <v>1.1960196666666667</v>
      </c>
      <c r="K591" s="26">
        <v>2.2285846666666669</v>
      </c>
      <c r="L591" s="26">
        <v>3.9273011666666662</v>
      </c>
      <c r="M591" s="26">
        <v>5.3872913333333337</v>
      </c>
      <c r="N591" s="26">
        <v>6.9407390000000007</v>
      </c>
      <c r="O591" s="26">
        <v>8.5452889999999986</v>
      </c>
      <c r="P591" s="26">
        <v>7.6701245</v>
      </c>
      <c r="Q591" s="26">
        <v>5.2007398333333335</v>
      </c>
      <c r="R591" s="26">
        <v>3.0066431666666666</v>
      </c>
      <c r="S591" s="26">
        <v>1.3428273333333334</v>
      </c>
      <c r="T591" s="26">
        <v>0.73710266666666657</v>
      </c>
      <c r="U591" s="26">
        <v>0.91239499999999996</v>
      </c>
      <c r="V591" s="26">
        <v>0.79313166666666668</v>
      </c>
      <c r="W591" s="26">
        <v>0.91594750000000003</v>
      </c>
      <c r="X591" s="26">
        <v>0.88977183333333343</v>
      </c>
      <c r="Y591" s="26">
        <v>1.1831398333333334</v>
      </c>
      <c r="Z591" s="26">
        <v>1.0360306666666668</v>
      </c>
      <c r="AA591" s="26">
        <v>0.52254349999999994</v>
      </c>
      <c r="AB591" s="26">
        <v>0.49698616666666662</v>
      </c>
      <c r="AC591" s="26">
        <v>0.6222913333333332</v>
      </c>
      <c r="AD591" s="26">
        <v>0.70174733333333339</v>
      </c>
      <c r="AE591" s="26">
        <v>0.94132549999999993</v>
      </c>
      <c r="AF591" s="26">
        <v>0.93022450000000001</v>
      </c>
      <c r="AG591" s="26">
        <v>288</v>
      </c>
      <c r="AH591" s="26">
        <v>5</v>
      </c>
    </row>
    <row r="592" spans="1:34" x14ac:dyDescent="0.2">
      <c r="A592" t="s">
        <v>23</v>
      </c>
      <c r="B592" t="s">
        <v>75</v>
      </c>
      <c r="C592" t="s">
        <v>638</v>
      </c>
      <c r="D592">
        <v>1</v>
      </c>
      <c r="E592" s="21">
        <v>6</v>
      </c>
      <c r="F592" s="21" t="s">
        <v>74</v>
      </c>
      <c r="G592" s="21" t="s">
        <v>10</v>
      </c>
      <c r="H592" s="21" t="s">
        <v>10</v>
      </c>
      <c r="I592" s="26">
        <v>0.71461280000000005</v>
      </c>
      <c r="J592" s="26">
        <v>1.1680375999999999</v>
      </c>
      <c r="K592" s="26">
        <v>2.1185885999999998</v>
      </c>
      <c r="L592" s="26">
        <v>3.6824234000000002</v>
      </c>
      <c r="M592" s="26">
        <v>5.0770203999999994</v>
      </c>
      <c r="N592" s="26">
        <v>6.4231157999999997</v>
      </c>
      <c r="O592" s="26">
        <v>8.0271343999999996</v>
      </c>
      <c r="P592" s="26">
        <v>7.1661829999999993</v>
      </c>
      <c r="Q592" s="26">
        <v>4.8615614000000011</v>
      </c>
      <c r="R592" s="26">
        <v>2.7990414000000001</v>
      </c>
      <c r="S592" s="26">
        <v>1.2090154</v>
      </c>
      <c r="T592" s="26">
        <v>0.6965920000000001</v>
      </c>
      <c r="U592" s="26">
        <v>1.8764219999999998</v>
      </c>
      <c r="V592" s="26">
        <v>1.3253965999999999</v>
      </c>
      <c r="W592" s="26">
        <v>1.2225598</v>
      </c>
      <c r="X592" s="26">
        <v>0.95222659999999981</v>
      </c>
      <c r="Y592" s="26">
        <v>1.282041</v>
      </c>
      <c r="Z592" s="26">
        <v>1.2182346000000002</v>
      </c>
      <c r="AA592" s="26">
        <v>0.5186322000000001</v>
      </c>
      <c r="AB592" s="26">
        <v>0.51081799999999999</v>
      </c>
      <c r="AC592" s="26">
        <v>0.578565</v>
      </c>
      <c r="AD592" s="26">
        <v>0.6829166000000001</v>
      </c>
      <c r="AE592" s="26">
        <v>1.3472984000000001</v>
      </c>
      <c r="AF592" s="26">
        <v>1.6114681999999998</v>
      </c>
      <c r="AG592" s="26">
        <v>295</v>
      </c>
      <c r="AH592" s="26">
        <v>0</v>
      </c>
    </row>
    <row r="593" spans="1:34" x14ac:dyDescent="0.2">
      <c r="A593" t="s">
        <v>23</v>
      </c>
      <c r="B593" t="s">
        <v>75</v>
      </c>
      <c r="C593" t="s">
        <v>639</v>
      </c>
      <c r="D593">
        <v>1</v>
      </c>
      <c r="E593" s="21">
        <v>6</v>
      </c>
      <c r="F593" s="21" t="s">
        <v>74</v>
      </c>
      <c r="G593" s="21" t="s">
        <v>10</v>
      </c>
      <c r="H593" s="21" t="s">
        <v>10</v>
      </c>
      <c r="I593" s="26">
        <v>0.63273999999999997</v>
      </c>
      <c r="J593" s="26">
        <v>1.0882537999999999</v>
      </c>
      <c r="K593" s="26">
        <v>2.0629018000000001</v>
      </c>
      <c r="L593" s="26">
        <v>3.5456415999999997</v>
      </c>
      <c r="M593" s="26">
        <v>4.9524153999999996</v>
      </c>
      <c r="N593" s="26">
        <v>6.3094623999999992</v>
      </c>
      <c r="O593" s="26">
        <v>7.950234599999999</v>
      </c>
      <c r="P593" s="26">
        <v>7.025088600000001</v>
      </c>
      <c r="Q593" s="26">
        <v>4.7074886000000005</v>
      </c>
      <c r="R593" s="26">
        <v>2.5775142000000004</v>
      </c>
      <c r="S593" s="26">
        <v>1.0711027999999998</v>
      </c>
      <c r="T593" s="26">
        <v>0.60181660000000003</v>
      </c>
      <c r="U593" s="26">
        <v>3.3558111999999993</v>
      </c>
      <c r="V593" s="26">
        <v>2.3735333999999999</v>
      </c>
      <c r="W593" s="26">
        <v>2.2223022000000001</v>
      </c>
      <c r="X593" s="26">
        <v>1.4994754000000001</v>
      </c>
      <c r="Y593" s="26">
        <v>1.420839</v>
      </c>
      <c r="Z593" s="26">
        <v>1.3668556000000001</v>
      </c>
      <c r="AA593" s="26">
        <v>0.42298000000000002</v>
      </c>
      <c r="AB593" s="26">
        <v>0.44486220000000004</v>
      </c>
      <c r="AC593" s="26">
        <v>0.87749179999999993</v>
      </c>
      <c r="AD593" s="26">
        <v>1.1908933999999998</v>
      </c>
      <c r="AE593" s="26">
        <v>2.6845348000000002</v>
      </c>
      <c r="AF593" s="26">
        <v>3.0078761999999997</v>
      </c>
      <c r="AG593" s="26">
        <v>317</v>
      </c>
      <c r="AH593" s="26">
        <v>0</v>
      </c>
    </row>
    <row r="594" spans="1:34" x14ac:dyDescent="0.2">
      <c r="A594" t="s">
        <v>23</v>
      </c>
      <c r="B594" t="s">
        <v>75</v>
      </c>
      <c r="C594" t="s">
        <v>640</v>
      </c>
      <c r="D594">
        <v>1</v>
      </c>
      <c r="E594" s="21">
        <v>6</v>
      </c>
      <c r="F594" s="21" t="s">
        <v>74</v>
      </c>
      <c r="G594" s="21" t="s">
        <v>10</v>
      </c>
      <c r="H594" s="21" t="s">
        <v>10</v>
      </c>
      <c r="I594" s="26">
        <v>0.51674491666666678</v>
      </c>
      <c r="J594" s="26">
        <v>0.88691491666666666</v>
      </c>
      <c r="K594" s="26">
        <v>1.7574023333333333</v>
      </c>
      <c r="L594" s="26">
        <v>3.1608964166666667</v>
      </c>
      <c r="M594" s="26">
        <v>4.35582475</v>
      </c>
      <c r="N594" s="26">
        <v>5.4620984166666666</v>
      </c>
      <c r="O594" s="26">
        <v>6.7163598333333328</v>
      </c>
      <c r="P594" s="26">
        <v>5.840117750000001</v>
      </c>
      <c r="Q594" s="26">
        <v>3.5335496666666661</v>
      </c>
      <c r="R594" s="26">
        <v>1.6657385000000005</v>
      </c>
      <c r="S594" s="26">
        <v>0.66647075</v>
      </c>
      <c r="T594" s="26">
        <v>0.42283708333333331</v>
      </c>
      <c r="U594" s="26">
        <v>3.9605778333333332</v>
      </c>
      <c r="V594" s="26">
        <v>3.1214179166666667</v>
      </c>
      <c r="W594" s="26">
        <v>2.8468932499999995</v>
      </c>
      <c r="X594" s="26">
        <v>2.1045984999999998</v>
      </c>
      <c r="Y594" s="26">
        <v>2.3259927499999997</v>
      </c>
      <c r="Z594" s="26">
        <v>2.2974554166666663</v>
      </c>
      <c r="AA594" s="26">
        <v>1.0927812499999998</v>
      </c>
      <c r="AB594" s="26">
        <v>1.2786770000000001</v>
      </c>
      <c r="AC594" s="26">
        <v>1.4912038333333333</v>
      </c>
      <c r="AD594" s="26">
        <v>2.0023350833333331</v>
      </c>
      <c r="AE594" s="26">
        <v>3.9987200000000001</v>
      </c>
      <c r="AF594" s="26">
        <v>4.3668801666666672</v>
      </c>
      <c r="AG594" s="26">
        <v>254</v>
      </c>
      <c r="AH594" s="26">
        <v>4</v>
      </c>
    </row>
    <row r="595" spans="1:34" x14ac:dyDescent="0.2">
      <c r="A595" t="s">
        <v>23</v>
      </c>
      <c r="B595" t="s">
        <v>75</v>
      </c>
      <c r="C595" t="s">
        <v>641</v>
      </c>
      <c r="D595">
        <v>2</v>
      </c>
      <c r="E595" s="21">
        <v>6</v>
      </c>
      <c r="F595" s="21" t="s">
        <v>74</v>
      </c>
      <c r="G595" s="21" t="s">
        <v>10</v>
      </c>
      <c r="H595" s="21" t="s">
        <v>10</v>
      </c>
      <c r="I595" s="26">
        <v>0.73367599999999999</v>
      </c>
      <c r="J595" s="26">
        <v>1.1495178571428573</v>
      </c>
      <c r="K595" s="26">
        <v>2.1064324285714284</v>
      </c>
      <c r="L595" s="26">
        <v>3.6971981428571428</v>
      </c>
      <c r="M595" s="26">
        <v>5.1453331428571421</v>
      </c>
      <c r="N595" s="26">
        <v>6.6424138571428557</v>
      </c>
      <c r="O595" s="26">
        <v>8.1122255714285725</v>
      </c>
      <c r="P595" s="26">
        <v>7.2472131428571425</v>
      </c>
      <c r="Q595" s="26">
        <v>4.8992390000000006</v>
      </c>
      <c r="R595" s="26">
        <v>2.8440597142857142</v>
      </c>
      <c r="S595" s="26">
        <v>1.2789532857142856</v>
      </c>
      <c r="T595" s="26">
        <v>0.72112971428571426</v>
      </c>
      <c r="U595" s="26">
        <v>1.1024837142857142</v>
      </c>
      <c r="V595" s="26">
        <v>0.9118074285714286</v>
      </c>
      <c r="W595" s="26">
        <v>1.0128222857142857</v>
      </c>
      <c r="X595" s="26">
        <v>1.0179385714285714</v>
      </c>
      <c r="Y595" s="26">
        <v>1.4655472857142855</v>
      </c>
      <c r="Z595" s="26">
        <v>1.3539765714285714</v>
      </c>
      <c r="AA595" s="26">
        <v>0.67426571428571436</v>
      </c>
      <c r="AB595" s="26">
        <v>0.71209842857142858</v>
      </c>
      <c r="AC595" s="26">
        <v>0.82508242857142855</v>
      </c>
      <c r="AD595" s="26">
        <v>0.85400428571428577</v>
      </c>
      <c r="AE595" s="26">
        <v>1.0625652857142855</v>
      </c>
      <c r="AF595" s="26">
        <v>1.1050887142857142</v>
      </c>
      <c r="AG595" s="26">
        <v>301</v>
      </c>
      <c r="AH595" s="26">
        <v>0</v>
      </c>
    </row>
    <row r="596" spans="1:34" x14ac:dyDescent="0.2">
      <c r="A596" t="s">
        <v>23</v>
      </c>
      <c r="B596" t="s">
        <v>75</v>
      </c>
      <c r="C596" t="s">
        <v>642</v>
      </c>
      <c r="D596">
        <v>1</v>
      </c>
      <c r="E596" s="21">
        <v>6</v>
      </c>
      <c r="F596" s="21" t="s">
        <v>74</v>
      </c>
      <c r="G596" s="21" t="s">
        <v>10</v>
      </c>
      <c r="H596" s="21" t="s">
        <v>10</v>
      </c>
      <c r="I596" s="26">
        <v>0.49465075000000003</v>
      </c>
      <c r="J596" s="26">
        <v>0.83782525000000008</v>
      </c>
      <c r="K596" s="26">
        <v>1.667441</v>
      </c>
      <c r="L596" s="26">
        <v>3.01955375</v>
      </c>
      <c r="M596" s="26">
        <v>4.1231574999999996</v>
      </c>
      <c r="N596" s="26">
        <v>5.0925530000000006</v>
      </c>
      <c r="O596" s="26">
        <v>6.1448652500000005</v>
      </c>
      <c r="P596" s="26">
        <v>5.2871994999999998</v>
      </c>
      <c r="Q596" s="26">
        <v>3.135338</v>
      </c>
      <c r="R596" s="26">
        <v>1.5068177499999997</v>
      </c>
      <c r="S596" s="26">
        <v>0.6187975</v>
      </c>
      <c r="T596" s="26">
        <v>0.40644000000000002</v>
      </c>
      <c r="U596" s="26">
        <v>3.5959922500000001</v>
      </c>
      <c r="V596" s="26">
        <v>3.0419199999999997</v>
      </c>
      <c r="W596" s="26">
        <v>2.8340260000000002</v>
      </c>
      <c r="X596" s="26">
        <v>2.1529777499999998</v>
      </c>
      <c r="Y596" s="26">
        <v>2.3560577500000002</v>
      </c>
      <c r="Z596" s="26">
        <v>2.5638982499999998</v>
      </c>
      <c r="AA596" s="26">
        <v>1.435127</v>
      </c>
      <c r="AB596" s="26">
        <v>1.544389</v>
      </c>
      <c r="AC596" s="26">
        <v>1.71124875</v>
      </c>
      <c r="AD596" s="26">
        <v>1.98575375</v>
      </c>
      <c r="AE596" s="26">
        <v>3.7096740000000006</v>
      </c>
      <c r="AF596" s="26">
        <v>4.0957092500000005</v>
      </c>
      <c r="AG596" s="26">
        <v>252</v>
      </c>
      <c r="AH596" s="26">
        <v>4</v>
      </c>
    </row>
    <row r="597" spans="1:34" x14ac:dyDescent="0.2">
      <c r="A597" t="s">
        <v>23</v>
      </c>
      <c r="B597" t="s">
        <v>75</v>
      </c>
      <c r="C597" t="s">
        <v>350</v>
      </c>
      <c r="D597">
        <v>1</v>
      </c>
      <c r="E597" s="21">
        <v>6</v>
      </c>
      <c r="F597" s="21" t="s">
        <v>74</v>
      </c>
      <c r="G597" s="21" t="s">
        <v>10</v>
      </c>
      <c r="H597" s="21" t="s">
        <v>10</v>
      </c>
      <c r="I597" s="26">
        <v>0.72568333333333335</v>
      </c>
      <c r="J597" s="26">
        <v>1.1685729999999999</v>
      </c>
      <c r="K597" s="26">
        <v>2.1395853333333332</v>
      </c>
      <c r="L597" s="26">
        <v>3.7575203333333334</v>
      </c>
      <c r="M597" s="26">
        <v>5.112143333333333</v>
      </c>
      <c r="N597" s="26">
        <v>6.5076806666666664</v>
      </c>
      <c r="O597" s="26">
        <v>8.0486389999999997</v>
      </c>
      <c r="P597" s="26">
        <v>7.1669436666666675</v>
      </c>
      <c r="Q597" s="26">
        <v>4.8239809999999999</v>
      </c>
      <c r="R597" s="26">
        <v>2.789892333333333</v>
      </c>
      <c r="S597" s="26">
        <v>1.2273916666666667</v>
      </c>
      <c r="T597" s="26">
        <v>0.69459666666666664</v>
      </c>
      <c r="U597" s="26">
        <v>0.84036033333333338</v>
      </c>
      <c r="V597" s="26">
        <v>0.65373766666666666</v>
      </c>
      <c r="W597" s="26">
        <v>0.72339533333333339</v>
      </c>
      <c r="X597" s="26">
        <v>0.75158099999999994</v>
      </c>
      <c r="Y597" s="26">
        <v>1.1658343333333334</v>
      </c>
      <c r="Z597" s="26">
        <v>1.1926649999999999</v>
      </c>
      <c r="AA597" s="26">
        <v>0.68753233333333341</v>
      </c>
      <c r="AB597" s="26">
        <v>0.59779499999999997</v>
      </c>
      <c r="AC597" s="26">
        <v>0.58085833333333337</v>
      </c>
      <c r="AD597" s="26">
        <v>0.53875266666666677</v>
      </c>
      <c r="AE597" s="26">
        <v>0.758687</v>
      </c>
      <c r="AF597" s="26">
        <v>0.84591366666666667</v>
      </c>
      <c r="AG597" s="26">
        <v>303</v>
      </c>
      <c r="AH597" s="26">
        <v>0</v>
      </c>
    </row>
    <row r="598" spans="1:34" x14ac:dyDescent="0.2">
      <c r="A598" t="s">
        <v>23</v>
      </c>
      <c r="B598" t="s">
        <v>75</v>
      </c>
      <c r="C598" t="s">
        <v>643</v>
      </c>
      <c r="D598">
        <v>1</v>
      </c>
      <c r="E598" s="21">
        <v>6</v>
      </c>
      <c r="F598" s="21" t="s">
        <v>74</v>
      </c>
      <c r="G598" s="21" t="s">
        <v>10</v>
      </c>
      <c r="H598" s="21" t="s">
        <v>10</v>
      </c>
      <c r="I598" s="26">
        <v>0.71177250000000003</v>
      </c>
      <c r="J598" s="26">
        <v>1.1758665000000001</v>
      </c>
      <c r="K598" s="26">
        <v>2.1156325000000002</v>
      </c>
      <c r="L598" s="26">
        <v>3.6498590000000002</v>
      </c>
      <c r="M598" s="26">
        <v>5.0678359999999998</v>
      </c>
      <c r="N598" s="26">
        <v>6.4183760000000003</v>
      </c>
      <c r="O598" s="26">
        <v>8.0773220000000006</v>
      </c>
      <c r="P598" s="26">
        <v>7.1909380000000001</v>
      </c>
      <c r="Q598" s="26">
        <v>4.8852595000000001</v>
      </c>
      <c r="R598" s="26">
        <v>2.7761459999999998</v>
      </c>
      <c r="S598" s="26">
        <v>1.1837010000000001</v>
      </c>
      <c r="T598" s="26">
        <v>0.6935325</v>
      </c>
      <c r="U598" s="26">
        <v>2.4613465000000003</v>
      </c>
      <c r="V598" s="26">
        <v>1.7444580000000001</v>
      </c>
      <c r="W598" s="26">
        <v>1.6158110000000001</v>
      </c>
      <c r="X598" s="26">
        <v>1.1349529999999999</v>
      </c>
      <c r="Y598" s="26">
        <v>1.3142130000000001</v>
      </c>
      <c r="Z598" s="26">
        <v>1.2144555000000001</v>
      </c>
      <c r="AA598" s="26">
        <v>0.41934199999999999</v>
      </c>
      <c r="AB598" s="26">
        <v>0.4100625</v>
      </c>
      <c r="AC598" s="26">
        <v>0.61582199999999998</v>
      </c>
      <c r="AD598" s="26">
        <v>0.83754099999999998</v>
      </c>
      <c r="AE598" s="26">
        <v>1.8940165</v>
      </c>
      <c r="AF598" s="26">
        <v>2.1477219999999999</v>
      </c>
      <c r="AG598" s="26">
        <v>318</v>
      </c>
      <c r="AH598" s="26">
        <v>0</v>
      </c>
    </row>
    <row r="599" spans="1:34" x14ac:dyDescent="0.2">
      <c r="A599" t="s">
        <v>23</v>
      </c>
      <c r="B599" t="s">
        <v>75</v>
      </c>
      <c r="C599" t="s">
        <v>644</v>
      </c>
      <c r="D599">
        <v>2</v>
      </c>
      <c r="E599" s="21">
        <v>5</v>
      </c>
      <c r="F599" s="21" t="s">
        <v>74</v>
      </c>
      <c r="G599" s="21" t="s">
        <v>10</v>
      </c>
      <c r="H599" s="21" t="s">
        <v>10</v>
      </c>
      <c r="I599" s="26">
        <v>0.8337099</v>
      </c>
      <c r="J599" s="26">
        <v>1.5243444999999998</v>
      </c>
      <c r="K599" s="26">
        <v>2.9498404999999996</v>
      </c>
      <c r="L599" s="26">
        <v>4.6891796999999995</v>
      </c>
      <c r="M599" s="26">
        <v>6.4704192999999988</v>
      </c>
      <c r="N599" s="26">
        <v>8.2280239000000002</v>
      </c>
      <c r="O599" s="26">
        <v>10.076418700000001</v>
      </c>
      <c r="P599" s="26">
        <v>8.8693666000000011</v>
      </c>
      <c r="Q599" s="26">
        <v>5.9895703000000005</v>
      </c>
      <c r="R599" s="26">
        <v>3.2830238</v>
      </c>
      <c r="S599" s="26">
        <v>1.4474463</v>
      </c>
      <c r="T599" s="26">
        <v>0.82401469999999999</v>
      </c>
      <c r="U599" s="26">
        <v>1.2130908</v>
      </c>
      <c r="V599" s="26">
        <v>0.87483120000000003</v>
      </c>
      <c r="W599" s="26">
        <v>0.92035940000000005</v>
      </c>
      <c r="X599" s="26">
        <v>0.83818900000000007</v>
      </c>
      <c r="Y599" s="26">
        <v>0.81858810000000004</v>
      </c>
      <c r="Z599" s="26">
        <v>0.65499819999999997</v>
      </c>
      <c r="AA599" s="26">
        <v>0.14742929999999999</v>
      </c>
      <c r="AB599" s="26">
        <v>0.1643539</v>
      </c>
      <c r="AC599" s="26">
        <v>0.35901509999999998</v>
      </c>
      <c r="AD599" s="26">
        <v>0.55613699999999988</v>
      </c>
      <c r="AE599" s="26">
        <v>1.1071120999999999</v>
      </c>
      <c r="AF599" s="26">
        <v>1.1365559999999999</v>
      </c>
      <c r="AG599" s="26">
        <v>208</v>
      </c>
      <c r="AH599" s="26">
        <v>4</v>
      </c>
    </row>
    <row r="600" spans="1:34" x14ac:dyDescent="0.2">
      <c r="A600" t="s">
        <v>23</v>
      </c>
      <c r="B600" t="s">
        <v>75</v>
      </c>
      <c r="C600" t="s">
        <v>645</v>
      </c>
      <c r="D600">
        <v>2</v>
      </c>
      <c r="E600" s="21">
        <v>6</v>
      </c>
      <c r="F600" s="21" t="s">
        <v>74</v>
      </c>
      <c r="G600" s="21" t="s">
        <v>10</v>
      </c>
      <c r="H600" s="21" t="s">
        <v>10</v>
      </c>
      <c r="I600" s="26">
        <v>0.73697324999999991</v>
      </c>
      <c r="J600" s="26">
        <v>1.130128</v>
      </c>
      <c r="K600" s="26">
        <v>2.0278057500000002</v>
      </c>
      <c r="L600" s="26">
        <v>3.5496992499999998</v>
      </c>
      <c r="M600" s="26">
        <v>5.0114795000000001</v>
      </c>
      <c r="N600" s="26">
        <v>6.5004962499999994</v>
      </c>
      <c r="O600" s="26">
        <v>7.8635764999999997</v>
      </c>
      <c r="P600" s="26">
        <v>7.0206454999999997</v>
      </c>
      <c r="Q600" s="26">
        <v>4.8363080000000007</v>
      </c>
      <c r="R600" s="26">
        <v>2.8120712499999998</v>
      </c>
      <c r="S600" s="26">
        <v>1.2715639999999999</v>
      </c>
      <c r="T600" s="26">
        <v>0.72345975000000007</v>
      </c>
      <c r="U600" s="26">
        <v>1.34113875</v>
      </c>
      <c r="V600" s="26">
        <v>1.152498</v>
      </c>
      <c r="W600" s="26">
        <v>1.30056825</v>
      </c>
      <c r="X600" s="26">
        <v>1.223339</v>
      </c>
      <c r="Y600" s="26">
        <v>1.5733705000000002</v>
      </c>
      <c r="Z600" s="26">
        <v>1.43150775</v>
      </c>
      <c r="AA600" s="26">
        <v>0.80726050000000005</v>
      </c>
      <c r="AB600" s="26">
        <v>0.89318374999999994</v>
      </c>
      <c r="AC600" s="26">
        <v>0.99172375000000001</v>
      </c>
      <c r="AD600" s="26">
        <v>1.0084005</v>
      </c>
      <c r="AE600" s="26">
        <v>1.2368107500000001</v>
      </c>
      <c r="AF600" s="26">
        <v>1.2536614999999998</v>
      </c>
      <c r="AG600" s="26">
        <v>319</v>
      </c>
      <c r="AH600" s="26">
        <v>0</v>
      </c>
    </row>
    <row r="601" spans="1:34" x14ac:dyDescent="0.2">
      <c r="A601" t="s">
        <v>23</v>
      </c>
      <c r="B601" t="s">
        <v>75</v>
      </c>
      <c r="C601" t="s">
        <v>646</v>
      </c>
      <c r="D601">
        <v>2</v>
      </c>
      <c r="E601" s="21">
        <v>5</v>
      </c>
      <c r="F601" s="21" t="s">
        <v>74</v>
      </c>
      <c r="G601" s="21" t="s">
        <v>10</v>
      </c>
      <c r="H601" s="21" t="s">
        <v>10</v>
      </c>
      <c r="I601" s="26">
        <v>0.87505474999999999</v>
      </c>
      <c r="J601" s="26">
        <v>1.39689825</v>
      </c>
      <c r="K601" s="26">
        <v>2.4897462499999996</v>
      </c>
      <c r="L601" s="26">
        <v>4.1321760000000003</v>
      </c>
      <c r="M601" s="26">
        <v>5.6021287500000003</v>
      </c>
      <c r="N601" s="26">
        <v>7.2478975000000005</v>
      </c>
      <c r="O601" s="26">
        <v>8.8743224999999999</v>
      </c>
      <c r="P601" s="26">
        <v>7.9617362500000004</v>
      </c>
      <c r="Q601" s="26">
        <v>5.5312777499999992</v>
      </c>
      <c r="R601" s="26">
        <v>3.2334057500000002</v>
      </c>
      <c r="S601" s="26">
        <v>1.4887097499999999</v>
      </c>
      <c r="T601" s="26">
        <v>0.86005074999999997</v>
      </c>
      <c r="U601" s="26">
        <v>0.93485675000000001</v>
      </c>
      <c r="V601" s="26">
        <v>0.70344225000000005</v>
      </c>
      <c r="W601" s="26">
        <v>0.88518000000000008</v>
      </c>
      <c r="X601" s="26">
        <v>0.85941774999999998</v>
      </c>
      <c r="Y601" s="26">
        <v>1.2266362499999999</v>
      </c>
      <c r="Z601" s="26">
        <v>0.98670900000000006</v>
      </c>
      <c r="AA601" s="26">
        <v>0.51449549999999999</v>
      </c>
      <c r="AB601" s="26">
        <v>0.4617945</v>
      </c>
      <c r="AC601" s="26">
        <v>0.47445749999999998</v>
      </c>
      <c r="AD601" s="26">
        <v>0.63100975000000004</v>
      </c>
      <c r="AE601" s="26">
        <v>0.89184649999999999</v>
      </c>
      <c r="AF601" s="26">
        <v>0.83484349999999996</v>
      </c>
      <c r="AG601" s="26">
        <v>258</v>
      </c>
      <c r="AH601" s="26">
        <v>5</v>
      </c>
    </row>
    <row r="602" spans="1:34" x14ac:dyDescent="0.2">
      <c r="A602" t="s">
        <v>23</v>
      </c>
      <c r="B602" t="s">
        <v>75</v>
      </c>
      <c r="C602" t="s">
        <v>298</v>
      </c>
      <c r="D602">
        <v>1</v>
      </c>
      <c r="E602" s="21">
        <v>6</v>
      </c>
      <c r="F602" s="21" t="s">
        <v>74</v>
      </c>
      <c r="G602" s="21" t="s">
        <v>10</v>
      </c>
      <c r="H602" s="21" t="s">
        <v>10</v>
      </c>
      <c r="I602" s="26">
        <v>0.72371800000000008</v>
      </c>
      <c r="J602" s="26">
        <v>1.1387</v>
      </c>
      <c r="K602" s="26">
        <v>2.0023895</v>
      </c>
      <c r="L602" s="26">
        <v>3.4765984999999997</v>
      </c>
      <c r="M602" s="26">
        <v>4.8192395000000001</v>
      </c>
      <c r="N602" s="26">
        <v>6.1616745000000002</v>
      </c>
      <c r="O602" s="26">
        <v>7.5777444999999997</v>
      </c>
      <c r="P602" s="26">
        <v>6.689648</v>
      </c>
      <c r="Q602" s="26">
        <v>4.4555845000000005</v>
      </c>
      <c r="R602" s="26">
        <v>2.6144864999999999</v>
      </c>
      <c r="S602" s="26">
        <v>1.1732180000000001</v>
      </c>
      <c r="T602" s="26">
        <v>0.68966499999999997</v>
      </c>
      <c r="U602" s="26">
        <v>1.2634449999999999</v>
      </c>
      <c r="V602" s="26">
        <v>1.0132574999999999</v>
      </c>
      <c r="W602" s="26">
        <v>1.144479</v>
      </c>
      <c r="X602" s="26">
        <v>1.1265035000000001</v>
      </c>
      <c r="Y602" s="26">
        <v>1.7091240000000001</v>
      </c>
      <c r="Z602" s="26">
        <v>1.7918205</v>
      </c>
      <c r="AA602" s="26">
        <v>0.99445649999999997</v>
      </c>
      <c r="AB602" s="26">
        <v>0.95803450000000001</v>
      </c>
      <c r="AC602" s="26">
        <v>0.9222729999999999</v>
      </c>
      <c r="AD602" s="26">
        <v>0.86236800000000002</v>
      </c>
      <c r="AE602" s="26">
        <v>1.1874039999999999</v>
      </c>
      <c r="AF602" s="26">
        <v>1.3245485000000001</v>
      </c>
      <c r="AG602" s="26">
        <v>274</v>
      </c>
      <c r="AH602" s="26">
        <v>5</v>
      </c>
    </row>
    <row r="603" spans="1:34" x14ac:dyDescent="0.2">
      <c r="A603" t="s">
        <v>23</v>
      </c>
      <c r="B603" t="s">
        <v>75</v>
      </c>
      <c r="C603" t="s">
        <v>647</v>
      </c>
      <c r="D603">
        <v>1</v>
      </c>
      <c r="E603" s="21">
        <v>5</v>
      </c>
      <c r="F603" s="21" t="s">
        <v>74</v>
      </c>
      <c r="G603" s="21" t="s">
        <v>10</v>
      </c>
      <c r="H603" s="21" t="s">
        <v>10</v>
      </c>
      <c r="I603" s="26">
        <v>0.59586149999999993</v>
      </c>
      <c r="J603" s="26">
        <v>1.0842505</v>
      </c>
      <c r="K603" s="26">
        <v>2.060700666666667</v>
      </c>
      <c r="L603" s="26">
        <v>3.4906763333333335</v>
      </c>
      <c r="M603" s="26">
        <v>4.7730006666666656</v>
      </c>
      <c r="N603" s="26">
        <v>6.0727973333333338</v>
      </c>
      <c r="O603" s="26">
        <v>7.8591466666666676</v>
      </c>
      <c r="P603" s="26">
        <v>6.9686343333333332</v>
      </c>
      <c r="Q603" s="26">
        <v>4.3589298333333337</v>
      </c>
      <c r="R603" s="26">
        <v>2.1209948333333331</v>
      </c>
      <c r="S603" s="26">
        <v>0.85450383333333324</v>
      </c>
      <c r="T603" s="26">
        <v>0.51583733333333337</v>
      </c>
      <c r="U603" s="26">
        <v>3.3243251666666667</v>
      </c>
      <c r="V603" s="26">
        <v>2.3957995000000003</v>
      </c>
      <c r="W603" s="26">
        <v>2.533153833333333</v>
      </c>
      <c r="X603" s="26">
        <v>2.3069008333333332</v>
      </c>
      <c r="Y603" s="26">
        <v>2.4145509999999999</v>
      </c>
      <c r="Z603" s="26">
        <v>2.1704600000000003</v>
      </c>
      <c r="AA603" s="26">
        <v>0.77525349999999993</v>
      </c>
      <c r="AB603" s="26">
        <v>0.95771000000000006</v>
      </c>
      <c r="AC603" s="26">
        <v>1.3138341666666664</v>
      </c>
      <c r="AD603" s="26">
        <v>2.0259671666666663</v>
      </c>
      <c r="AE603" s="26">
        <v>3.0799221666666665</v>
      </c>
      <c r="AF603" s="26">
        <v>3.2473799999999997</v>
      </c>
      <c r="AG603" s="26">
        <v>292</v>
      </c>
      <c r="AH603" s="26">
        <v>5</v>
      </c>
    </row>
    <row r="604" spans="1:34" x14ac:dyDescent="0.2">
      <c r="A604" t="s">
        <v>23</v>
      </c>
      <c r="B604" t="s">
        <v>75</v>
      </c>
      <c r="C604" t="s">
        <v>417</v>
      </c>
      <c r="D604">
        <v>1</v>
      </c>
      <c r="E604" s="21">
        <v>6</v>
      </c>
      <c r="F604" s="21" t="s">
        <v>74</v>
      </c>
      <c r="G604" s="21" t="s">
        <v>10</v>
      </c>
      <c r="H604" s="21" t="s">
        <v>10</v>
      </c>
      <c r="I604" s="26">
        <v>0.66455280000000005</v>
      </c>
      <c r="J604" s="26">
        <v>1.0993704000000002</v>
      </c>
      <c r="K604" s="26">
        <v>2.0148625999999998</v>
      </c>
      <c r="L604" s="26">
        <v>3.4610696000000005</v>
      </c>
      <c r="M604" s="26">
        <v>4.7046245999999998</v>
      </c>
      <c r="N604" s="26">
        <v>5.9012137999999998</v>
      </c>
      <c r="O604" s="26">
        <v>7.3482861999999995</v>
      </c>
      <c r="P604" s="26">
        <v>6.4553072</v>
      </c>
      <c r="Q604" s="26">
        <v>4.2781491999999997</v>
      </c>
      <c r="R604" s="26">
        <v>2.4175209999999998</v>
      </c>
      <c r="S604" s="26">
        <v>1.0253662000000001</v>
      </c>
      <c r="T604" s="26">
        <v>0.60151260000000006</v>
      </c>
      <c r="U604" s="26">
        <v>1.7086729999999999</v>
      </c>
      <c r="V604" s="26">
        <v>1.2680676</v>
      </c>
      <c r="W604" s="26">
        <v>1.2804693999999999</v>
      </c>
      <c r="X604" s="26">
        <v>1.0095231999999998</v>
      </c>
      <c r="Y604" s="26">
        <v>1.4523164</v>
      </c>
      <c r="Z604" s="26">
        <v>1.4504608000000003</v>
      </c>
      <c r="AA604" s="26">
        <v>0.75387500000000007</v>
      </c>
      <c r="AB604" s="26">
        <v>0.74175839999999993</v>
      </c>
      <c r="AC604" s="26">
        <v>0.76042919999999992</v>
      </c>
      <c r="AD604" s="26">
        <v>0.76837579999999994</v>
      </c>
      <c r="AE604" s="26">
        <v>1.2675885999999998</v>
      </c>
      <c r="AF604" s="26">
        <v>1.5009474</v>
      </c>
      <c r="AG604" s="26">
        <v>261</v>
      </c>
      <c r="AH604" s="26">
        <v>5</v>
      </c>
    </row>
    <row r="605" spans="1:34" x14ac:dyDescent="0.2">
      <c r="A605" t="s">
        <v>23</v>
      </c>
      <c r="B605" t="s">
        <v>75</v>
      </c>
      <c r="C605" t="s">
        <v>203</v>
      </c>
      <c r="D605">
        <v>1</v>
      </c>
      <c r="E605" s="21">
        <v>5</v>
      </c>
      <c r="F605" s="21" t="s">
        <v>74</v>
      </c>
      <c r="G605" s="21" t="s">
        <v>10</v>
      </c>
      <c r="H605" s="21" t="s">
        <v>10</v>
      </c>
      <c r="I605" s="26">
        <v>0.82932233333333338</v>
      </c>
      <c r="J605" s="26">
        <v>1.4200731666666666</v>
      </c>
      <c r="K605" s="26">
        <v>2.5889444999999998</v>
      </c>
      <c r="L605" s="26">
        <v>4.2739716666666663</v>
      </c>
      <c r="M605" s="26">
        <v>5.9003778333333337</v>
      </c>
      <c r="N605" s="26">
        <v>7.5591721666666674</v>
      </c>
      <c r="O605" s="26">
        <v>9.420041666666668</v>
      </c>
      <c r="P605" s="26">
        <v>8.3490593333333312</v>
      </c>
      <c r="Q605" s="26">
        <v>5.6480305</v>
      </c>
      <c r="R605" s="26">
        <v>3.1865813333333333</v>
      </c>
      <c r="S605" s="26">
        <v>1.4115366666666667</v>
      </c>
      <c r="T605" s="26">
        <v>0.81216466666666676</v>
      </c>
      <c r="U605" s="26">
        <v>1.7815431666666666</v>
      </c>
      <c r="V605" s="26">
        <v>1.2410471666666665</v>
      </c>
      <c r="W605" s="26">
        <v>1.2084673333333331</v>
      </c>
      <c r="X605" s="26">
        <v>0.87761349999999982</v>
      </c>
      <c r="Y605" s="26">
        <v>0.95383183333333343</v>
      </c>
      <c r="Z605" s="26">
        <v>0.86124950000000011</v>
      </c>
      <c r="AA605" s="26">
        <v>0.22662450000000001</v>
      </c>
      <c r="AB605" s="26">
        <v>0.19955166666666665</v>
      </c>
      <c r="AC605" s="26">
        <v>0.4128336666666666</v>
      </c>
      <c r="AD605" s="26">
        <v>0.61505016666666668</v>
      </c>
      <c r="AE605" s="26">
        <v>1.5646788333333335</v>
      </c>
      <c r="AF605" s="26">
        <v>1.5629416666666669</v>
      </c>
      <c r="AG605" s="26">
        <v>242</v>
      </c>
      <c r="AH605" s="26">
        <v>4</v>
      </c>
    </row>
    <row r="606" spans="1:34" x14ac:dyDescent="0.2">
      <c r="A606" t="s">
        <v>23</v>
      </c>
      <c r="B606" t="s">
        <v>75</v>
      </c>
      <c r="C606" t="s">
        <v>207</v>
      </c>
      <c r="D606">
        <v>2</v>
      </c>
      <c r="E606" s="21">
        <v>6</v>
      </c>
      <c r="F606" s="21" t="s">
        <v>74</v>
      </c>
      <c r="G606" s="21" t="s">
        <v>10</v>
      </c>
      <c r="H606" s="21" t="s">
        <v>10</v>
      </c>
      <c r="I606" s="26">
        <v>0.78256066666666657</v>
      </c>
      <c r="J606" s="26">
        <v>1.2041445000000002</v>
      </c>
      <c r="K606" s="26">
        <v>2.2059864999999999</v>
      </c>
      <c r="L606" s="26">
        <v>3.8014694999999996</v>
      </c>
      <c r="M606" s="26">
        <v>5.321997333333333</v>
      </c>
      <c r="N606" s="26">
        <v>7.0096580000000008</v>
      </c>
      <c r="O606" s="26">
        <v>8.4508554999999994</v>
      </c>
      <c r="P606" s="26">
        <v>7.5566581666666659</v>
      </c>
      <c r="Q606" s="26">
        <v>5.2149679999999998</v>
      </c>
      <c r="R606" s="26">
        <v>3.0054910000000006</v>
      </c>
      <c r="S606" s="26">
        <v>1.3822519999999996</v>
      </c>
      <c r="T606" s="26">
        <v>0.7767101666666667</v>
      </c>
      <c r="U606" s="26">
        <v>1.4608848333333333</v>
      </c>
      <c r="V606" s="26">
        <v>1.3016780000000001</v>
      </c>
      <c r="W606" s="26">
        <v>1.5221798333333334</v>
      </c>
      <c r="X606" s="26">
        <v>1.4993635000000001</v>
      </c>
      <c r="Y606" s="26">
        <v>1.5982421666666664</v>
      </c>
      <c r="Z606" s="26">
        <v>1.2994330000000001</v>
      </c>
      <c r="AA606" s="26">
        <v>0.73131733333333326</v>
      </c>
      <c r="AB606" s="26">
        <v>0.78762683333333339</v>
      </c>
      <c r="AC606" s="26">
        <v>0.95850833333333341</v>
      </c>
      <c r="AD606" s="26">
        <v>1.1720978333333332</v>
      </c>
      <c r="AE606" s="26">
        <v>1.3806141666666667</v>
      </c>
      <c r="AF606" s="26">
        <v>1.3640981666666667</v>
      </c>
      <c r="AG606" s="26">
        <v>262</v>
      </c>
      <c r="AH606" s="26">
        <v>5</v>
      </c>
    </row>
    <row r="607" spans="1:34" x14ac:dyDescent="0.2">
      <c r="A607" t="s">
        <v>23</v>
      </c>
      <c r="B607" t="s">
        <v>75</v>
      </c>
      <c r="C607" t="s">
        <v>425</v>
      </c>
      <c r="D607">
        <v>1</v>
      </c>
      <c r="E607" s="21">
        <v>6</v>
      </c>
      <c r="F607" s="21" t="s">
        <v>74</v>
      </c>
      <c r="G607" s="21" t="s">
        <v>10</v>
      </c>
      <c r="H607" s="21" t="s">
        <v>10</v>
      </c>
      <c r="I607" s="26">
        <v>0.73713379999999984</v>
      </c>
      <c r="J607" s="26">
        <v>1.1362892</v>
      </c>
      <c r="K607" s="26">
        <v>1.9800618000000001</v>
      </c>
      <c r="L607" s="26">
        <v>3.4490938</v>
      </c>
      <c r="M607" s="26">
        <v>4.8606389999999999</v>
      </c>
      <c r="N607" s="26">
        <v>6.2843704000000002</v>
      </c>
      <c r="O607" s="26">
        <v>7.6849977999999997</v>
      </c>
      <c r="P607" s="26">
        <v>6.8108586000000004</v>
      </c>
      <c r="Q607" s="26">
        <v>4.5847312000000002</v>
      </c>
      <c r="R607" s="26">
        <v>2.6889022000000002</v>
      </c>
      <c r="S607" s="26">
        <v>1.2243379999999999</v>
      </c>
      <c r="T607" s="26">
        <v>0.71029520000000002</v>
      </c>
      <c r="U607" s="26">
        <v>1.6447033999999998</v>
      </c>
      <c r="V607" s="26">
        <v>1.3512706000000001</v>
      </c>
      <c r="W607" s="26">
        <v>1.3287114</v>
      </c>
      <c r="X607" s="26">
        <v>1.2690205999999999</v>
      </c>
      <c r="Y607" s="26">
        <v>1.8645179999999999</v>
      </c>
      <c r="Z607" s="26">
        <v>1.7440947999999998</v>
      </c>
      <c r="AA607" s="26">
        <v>0.91895839999999995</v>
      </c>
      <c r="AB607" s="26">
        <v>0.94314280000000006</v>
      </c>
      <c r="AC607" s="26">
        <v>0.99333759999999993</v>
      </c>
      <c r="AD607" s="26">
        <v>1.0842563999999999</v>
      </c>
      <c r="AE607" s="26">
        <v>1.5215422000000001</v>
      </c>
      <c r="AF607" s="26">
        <v>1.6933084</v>
      </c>
      <c r="AG607" s="26">
        <v>297</v>
      </c>
      <c r="AH607" s="26">
        <v>0</v>
      </c>
    </row>
    <row r="608" spans="1:34" x14ac:dyDescent="0.2">
      <c r="A608" t="s">
        <v>23</v>
      </c>
      <c r="B608" t="s">
        <v>75</v>
      </c>
      <c r="C608" t="s">
        <v>648</v>
      </c>
      <c r="D608">
        <v>3</v>
      </c>
      <c r="E608" s="21">
        <v>5</v>
      </c>
      <c r="F608" s="21" t="s">
        <v>74</v>
      </c>
      <c r="G608" s="21" t="s">
        <v>10</v>
      </c>
      <c r="H608" s="21" t="s">
        <v>10</v>
      </c>
      <c r="I608" s="26">
        <v>0.71112724999999999</v>
      </c>
      <c r="J608" s="26">
        <v>1.2829035</v>
      </c>
      <c r="K608" s="26">
        <v>2.5457627500000002</v>
      </c>
      <c r="L608" s="26">
        <v>4.2000444999999997</v>
      </c>
      <c r="M608" s="26">
        <v>5.8076747500000003</v>
      </c>
      <c r="N608" s="26">
        <v>7.4118619999999993</v>
      </c>
      <c r="O608" s="26">
        <v>9.1697147500000007</v>
      </c>
      <c r="P608" s="26">
        <v>8.1110350000000011</v>
      </c>
      <c r="Q608" s="26">
        <v>5.4224717499999997</v>
      </c>
      <c r="R608" s="26">
        <v>2.9545440000000003</v>
      </c>
      <c r="S608" s="26">
        <v>1.2559597500000002</v>
      </c>
      <c r="T608" s="26">
        <v>0.70039624999999994</v>
      </c>
      <c r="U608" s="26">
        <v>2.4678862499999998</v>
      </c>
      <c r="V608" s="26">
        <v>1.7315180000000001</v>
      </c>
      <c r="W608" s="26">
        <v>1.6590510000000001</v>
      </c>
      <c r="X608" s="26">
        <v>1.2039614999999999</v>
      </c>
      <c r="Y608" s="26">
        <v>1.1213247499999999</v>
      </c>
      <c r="Z608" s="26">
        <v>0.99877024999999997</v>
      </c>
      <c r="AA608" s="26">
        <v>0.25887300000000002</v>
      </c>
      <c r="AB608" s="26">
        <v>0.29298574999999999</v>
      </c>
      <c r="AC608" s="26">
        <v>0.62384775000000003</v>
      </c>
      <c r="AD608" s="26">
        <v>0.93397050000000004</v>
      </c>
      <c r="AE608" s="26">
        <v>2.0607160000000002</v>
      </c>
      <c r="AF608" s="26">
        <v>2.2905142500000002</v>
      </c>
      <c r="AG608" s="26">
        <v>225</v>
      </c>
      <c r="AH608" s="26">
        <v>4</v>
      </c>
    </row>
    <row r="609" spans="1:34" x14ac:dyDescent="0.2">
      <c r="A609" t="s">
        <v>23</v>
      </c>
      <c r="B609" t="s">
        <v>75</v>
      </c>
      <c r="C609" t="s">
        <v>649</v>
      </c>
      <c r="D609">
        <v>1</v>
      </c>
      <c r="E609" s="21">
        <v>5</v>
      </c>
      <c r="F609" s="21" t="s">
        <v>74</v>
      </c>
      <c r="G609" s="21" t="s">
        <v>10</v>
      </c>
      <c r="H609" s="21" t="s">
        <v>10</v>
      </c>
      <c r="I609" s="26">
        <v>0.85460375</v>
      </c>
      <c r="J609" s="26">
        <v>1.4412637499999998</v>
      </c>
      <c r="K609" s="26">
        <v>2.6378297499999999</v>
      </c>
      <c r="L609" s="26">
        <v>4.4099062499999997</v>
      </c>
      <c r="M609" s="26">
        <v>6.0784767499999992</v>
      </c>
      <c r="N609" s="26">
        <v>7.8389335000000004</v>
      </c>
      <c r="O609" s="26">
        <v>9.7387392500000018</v>
      </c>
      <c r="P609" s="26">
        <v>8.652611499999999</v>
      </c>
      <c r="Q609" s="26">
        <v>5.8716237499999995</v>
      </c>
      <c r="R609" s="26">
        <v>3.3369597500000001</v>
      </c>
      <c r="S609" s="26">
        <v>1.4944952499999999</v>
      </c>
      <c r="T609" s="26">
        <v>0.84448199999999995</v>
      </c>
      <c r="U609" s="26">
        <v>1.2821340000000001</v>
      </c>
      <c r="V609" s="26">
        <v>0.91234900000000008</v>
      </c>
      <c r="W609" s="26">
        <v>0.92623</v>
      </c>
      <c r="X609" s="26">
        <v>0.68310174999999995</v>
      </c>
      <c r="Y609" s="26">
        <v>0.83100200000000002</v>
      </c>
      <c r="Z609" s="26">
        <v>0.70717549999999996</v>
      </c>
      <c r="AA609" s="26">
        <v>0.18724950000000001</v>
      </c>
      <c r="AB609" s="26">
        <v>0.17929175</v>
      </c>
      <c r="AC609" s="26">
        <v>0.33695749999999997</v>
      </c>
      <c r="AD609" s="26">
        <v>0.51499850000000003</v>
      </c>
      <c r="AE609" s="26">
        <v>1.2164410000000001</v>
      </c>
      <c r="AF609" s="26">
        <v>1.1629559999999999</v>
      </c>
      <c r="AG609" s="26">
        <v>242</v>
      </c>
      <c r="AH609" s="26">
        <v>4</v>
      </c>
    </row>
    <row r="610" spans="1:34" x14ac:dyDescent="0.2">
      <c r="A610" t="s">
        <v>23</v>
      </c>
      <c r="B610" t="s">
        <v>75</v>
      </c>
      <c r="C610" t="s">
        <v>650</v>
      </c>
      <c r="D610">
        <v>1</v>
      </c>
      <c r="E610" s="21">
        <v>5</v>
      </c>
      <c r="F610" s="21" t="s">
        <v>74</v>
      </c>
      <c r="G610" s="21" t="s">
        <v>10</v>
      </c>
      <c r="H610" s="21" t="s">
        <v>10</v>
      </c>
      <c r="I610" s="26">
        <v>0.60208472727272744</v>
      </c>
      <c r="J610" s="26">
        <v>1.0848335454545455</v>
      </c>
      <c r="K610" s="26">
        <v>2.0462409999999998</v>
      </c>
      <c r="L610" s="26">
        <v>3.467506181818182</v>
      </c>
      <c r="M610" s="26">
        <v>4.7627189090909088</v>
      </c>
      <c r="N610" s="26">
        <v>6.0851865454545448</v>
      </c>
      <c r="O610" s="26">
        <v>7.8474292727272736</v>
      </c>
      <c r="P610" s="26">
        <v>6.9500112727272727</v>
      </c>
      <c r="Q610" s="26">
        <v>4.4113796363636366</v>
      </c>
      <c r="R610" s="26">
        <v>2.2293352727272726</v>
      </c>
      <c r="S610" s="26">
        <v>0.9052335454545456</v>
      </c>
      <c r="T610" s="26">
        <v>0.53491627272727271</v>
      </c>
      <c r="U610" s="26">
        <v>3.0096082727272728</v>
      </c>
      <c r="V610" s="26">
        <v>2.190538727272727</v>
      </c>
      <c r="W610" s="26">
        <v>2.3389193636363639</v>
      </c>
      <c r="X610" s="26">
        <v>2.0967231818181822</v>
      </c>
      <c r="Y610" s="26">
        <v>2.2976693636363636</v>
      </c>
      <c r="Z610" s="26">
        <v>2.0875186363636362</v>
      </c>
      <c r="AA610" s="26">
        <v>0.70462727272727277</v>
      </c>
      <c r="AB610" s="26">
        <v>0.8750814545454545</v>
      </c>
      <c r="AC610" s="26">
        <v>1.2478856363636366</v>
      </c>
      <c r="AD610" s="26">
        <v>1.8173326363636364</v>
      </c>
      <c r="AE610" s="26">
        <v>2.6909205454545457</v>
      </c>
      <c r="AF610" s="26">
        <v>2.849934181818182</v>
      </c>
      <c r="AG610" s="26">
        <v>256</v>
      </c>
      <c r="AH610" s="26">
        <v>4</v>
      </c>
    </row>
    <row r="611" spans="1:34" x14ac:dyDescent="0.2">
      <c r="A611" t="s">
        <v>23</v>
      </c>
      <c r="B611" t="s">
        <v>75</v>
      </c>
      <c r="C611" t="s">
        <v>214</v>
      </c>
      <c r="D611">
        <v>2</v>
      </c>
      <c r="E611" s="21">
        <v>6</v>
      </c>
      <c r="F611" s="21" t="s">
        <v>74</v>
      </c>
      <c r="G611" s="21" t="s">
        <v>10</v>
      </c>
      <c r="H611" s="21" t="s">
        <v>10</v>
      </c>
      <c r="I611" s="26">
        <v>0.73474974999999998</v>
      </c>
      <c r="J611" s="26">
        <v>1.1790269999999998</v>
      </c>
      <c r="K611" s="26">
        <v>2.17524775</v>
      </c>
      <c r="L611" s="26">
        <v>3.8623890000000003</v>
      </c>
      <c r="M611" s="26">
        <v>5.2919498750000002</v>
      </c>
      <c r="N611" s="26">
        <v>6.8156371250000003</v>
      </c>
      <c r="O611" s="26">
        <v>8.3625720000000001</v>
      </c>
      <c r="P611" s="26">
        <v>7.4617893749999995</v>
      </c>
      <c r="Q611" s="26">
        <v>4.9910345000000005</v>
      </c>
      <c r="R611" s="26">
        <v>2.8811498750000006</v>
      </c>
      <c r="S611" s="26">
        <v>1.3059708749999999</v>
      </c>
      <c r="T611" s="26">
        <v>0.72066637500000008</v>
      </c>
      <c r="U611" s="26">
        <v>0.78297724999999996</v>
      </c>
      <c r="V611" s="26">
        <v>0.68754075000000014</v>
      </c>
      <c r="W611" s="26">
        <v>0.76716775000000004</v>
      </c>
      <c r="X611" s="26">
        <v>0.86401075000000005</v>
      </c>
      <c r="Y611" s="26">
        <v>1.2899975000000001</v>
      </c>
      <c r="Z611" s="26">
        <v>1.2900391249999998</v>
      </c>
      <c r="AA611" s="26">
        <v>0.56564187500000007</v>
      </c>
      <c r="AB611" s="26">
        <v>0.57579174999999994</v>
      </c>
      <c r="AC611" s="26">
        <v>0.66164762499999985</v>
      </c>
      <c r="AD611" s="26">
        <v>0.70070849999999996</v>
      </c>
      <c r="AE611" s="26">
        <v>0.88173299999999999</v>
      </c>
      <c r="AF611" s="26">
        <v>0.88609987499999998</v>
      </c>
      <c r="AG611" s="26">
        <v>295</v>
      </c>
      <c r="AH611" s="26">
        <v>0</v>
      </c>
    </row>
    <row r="612" spans="1:34" x14ac:dyDescent="0.2">
      <c r="A612" t="s">
        <v>23</v>
      </c>
      <c r="B612" t="s">
        <v>75</v>
      </c>
      <c r="C612" t="s">
        <v>651</v>
      </c>
      <c r="D612">
        <v>2</v>
      </c>
      <c r="E612" s="21">
        <v>5</v>
      </c>
      <c r="F612" s="21" t="s">
        <v>74</v>
      </c>
      <c r="G612" s="21" t="s">
        <v>10</v>
      </c>
      <c r="H612" s="21" t="s">
        <v>10</v>
      </c>
      <c r="I612" s="26">
        <v>0.86166700000000007</v>
      </c>
      <c r="J612" s="26">
        <v>1.4241153333333332</v>
      </c>
      <c r="K612" s="26">
        <v>2.6141760000000001</v>
      </c>
      <c r="L612" s="26">
        <v>4.3394353333333333</v>
      </c>
      <c r="M612" s="26">
        <v>5.9315629999999997</v>
      </c>
      <c r="N612" s="26">
        <v>7.6725076666666672</v>
      </c>
      <c r="O612" s="26">
        <v>9.4634680000000007</v>
      </c>
      <c r="P612" s="26">
        <v>8.4224423333333327</v>
      </c>
      <c r="Q612" s="26">
        <v>5.8048996666666675</v>
      </c>
      <c r="R612" s="26">
        <v>3.3445130000000005</v>
      </c>
      <c r="S612" s="26">
        <v>1.5179243333333334</v>
      </c>
      <c r="T612" s="26">
        <v>0.85098466666666672</v>
      </c>
      <c r="U612" s="26">
        <v>1.0214936666666665</v>
      </c>
      <c r="V612" s="26">
        <v>0.7522549999999999</v>
      </c>
      <c r="W612" s="26">
        <v>0.81091233333333335</v>
      </c>
      <c r="X612" s="26">
        <v>0.68826900000000002</v>
      </c>
      <c r="Y612" s="26">
        <v>0.93422033333333332</v>
      </c>
      <c r="Z612" s="26">
        <v>0.71267866666666668</v>
      </c>
      <c r="AA612" s="26">
        <v>0.21859099999999998</v>
      </c>
      <c r="AB612" s="26">
        <v>0.23475033333333331</v>
      </c>
      <c r="AC612" s="26">
        <v>0.38506033333333334</v>
      </c>
      <c r="AD612" s="26">
        <v>0.52486366666666673</v>
      </c>
      <c r="AE612" s="26">
        <v>1.018446</v>
      </c>
      <c r="AF612" s="26">
        <v>0.93060333333333334</v>
      </c>
      <c r="AG612" s="26">
        <v>246</v>
      </c>
      <c r="AH612" s="26">
        <v>4</v>
      </c>
    </row>
    <row r="613" spans="1:34" x14ac:dyDescent="0.2">
      <c r="A613" t="s">
        <v>23</v>
      </c>
      <c r="B613" t="s">
        <v>75</v>
      </c>
      <c r="C613" t="s">
        <v>652</v>
      </c>
      <c r="D613">
        <v>1</v>
      </c>
      <c r="E613" s="21">
        <v>5</v>
      </c>
      <c r="F613" s="21" t="s">
        <v>74</v>
      </c>
      <c r="G613" s="21" t="s">
        <v>10</v>
      </c>
      <c r="H613" s="21" t="s">
        <v>10</v>
      </c>
      <c r="I613" s="26">
        <v>0.55887475000000009</v>
      </c>
      <c r="J613" s="26">
        <v>0.97856758333333316</v>
      </c>
      <c r="K613" s="26">
        <v>1.9075325833333334</v>
      </c>
      <c r="L613" s="26">
        <v>3.3469683333333333</v>
      </c>
      <c r="M613" s="26">
        <v>4.6341969166666663</v>
      </c>
      <c r="N613" s="26">
        <v>5.8642138333333342</v>
      </c>
      <c r="O613" s="26">
        <v>7.3696654166666669</v>
      </c>
      <c r="P613" s="26">
        <v>6.4758709166666675</v>
      </c>
      <c r="Q613" s="26">
        <v>4.0206573333333333</v>
      </c>
      <c r="R613" s="26">
        <v>1.9134442500000002</v>
      </c>
      <c r="S613" s="26">
        <v>0.74154550000000008</v>
      </c>
      <c r="T613" s="26">
        <v>0.45547258333333335</v>
      </c>
      <c r="U613" s="26">
        <v>3.6347899166666662</v>
      </c>
      <c r="V613" s="26">
        <v>2.6765123333333336</v>
      </c>
      <c r="W613" s="26">
        <v>2.5233202499999998</v>
      </c>
      <c r="X613" s="26">
        <v>1.901731083333333</v>
      </c>
      <c r="Y613" s="26">
        <v>2.1183281666666667</v>
      </c>
      <c r="Z613" s="26">
        <v>1.9808334166666672</v>
      </c>
      <c r="AA613" s="26">
        <v>0.81037891666666662</v>
      </c>
      <c r="AB613" s="26">
        <v>1.0514704166666669</v>
      </c>
      <c r="AC613" s="26">
        <v>1.2100302500000002</v>
      </c>
      <c r="AD613" s="26">
        <v>1.7296635833333331</v>
      </c>
      <c r="AE613" s="26">
        <v>3.4523789166666674</v>
      </c>
      <c r="AF613" s="26">
        <v>3.8415114999999997</v>
      </c>
      <c r="AG613" s="26">
        <v>213</v>
      </c>
      <c r="AH613" s="26">
        <v>4</v>
      </c>
    </row>
    <row r="614" spans="1:34" x14ac:dyDescent="0.2">
      <c r="A614" t="s">
        <v>23</v>
      </c>
      <c r="B614" t="s">
        <v>75</v>
      </c>
      <c r="C614" t="s">
        <v>653</v>
      </c>
      <c r="D614">
        <v>1</v>
      </c>
      <c r="E614" s="21">
        <v>5</v>
      </c>
      <c r="F614" s="21" t="s">
        <v>74</v>
      </c>
      <c r="G614" s="21" t="s">
        <v>10</v>
      </c>
      <c r="H614" s="21" t="s">
        <v>10</v>
      </c>
      <c r="I614" s="26">
        <v>0.61351769999999994</v>
      </c>
      <c r="J614" s="26">
        <v>1.0893700000000002</v>
      </c>
      <c r="K614" s="26">
        <v>2.0906622000000001</v>
      </c>
      <c r="L614" s="26">
        <v>3.5107957000000001</v>
      </c>
      <c r="M614" s="26">
        <v>4.8316242000000003</v>
      </c>
      <c r="N614" s="26">
        <v>6.1522582000000003</v>
      </c>
      <c r="O614" s="26">
        <v>7.9436891999999997</v>
      </c>
      <c r="P614" s="26">
        <v>7.0872810000000017</v>
      </c>
      <c r="Q614" s="26">
        <v>4.4992056999999992</v>
      </c>
      <c r="R614" s="26">
        <v>2.2026428</v>
      </c>
      <c r="S614" s="26">
        <v>0.86737539999999991</v>
      </c>
      <c r="T614" s="26">
        <v>0.5201654</v>
      </c>
      <c r="U614" s="26">
        <v>2.9575282999999999</v>
      </c>
      <c r="V614" s="26">
        <v>2.1627339000000001</v>
      </c>
      <c r="W614" s="26">
        <v>2.2824397999999997</v>
      </c>
      <c r="X614" s="26">
        <v>1.9967127999999998</v>
      </c>
      <c r="Y614" s="26">
        <v>2.0530657000000003</v>
      </c>
      <c r="Z614" s="26">
        <v>1.7748470000000001</v>
      </c>
      <c r="AA614" s="26">
        <v>0.67810159999999997</v>
      </c>
      <c r="AB614" s="26">
        <v>0.83657129999999991</v>
      </c>
      <c r="AC614" s="26">
        <v>1.0355471000000001</v>
      </c>
      <c r="AD614" s="26">
        <v>1.7451919</v>
      </c>
      <c r="AE614" s="26">
        <v>2.9481012999999998</v>
      </c>
      <c r="AF614" s="26">
        <v>3.0391311000000001</v>
      </c>
      <c r="AG614" s="26">
        <v>304</v>
      </c>
      <c r="AH614" s="26">
        <v>0</v>
      </c>
    </row>
    <row r="615" spans="1:34" x14ac:dyDescent="0.2">
      <c r="A615" t="s">
        <v>23</v>
      </c>
      <c r="B615" t="s">
        <v>75</v>
      </c>
      <c r="C615" t="s">
        <v>654</v>
      </c>
      <c r="D615">
        <v>1</v>
      </c>
      <c r="E615" s="21">
        <v>6</v>
      </c>
      <c r="F615" s="21" t="s">
        <v>74</v>
      </c>
      <c r="G615" s="21" t="s">
        <v>10</v>
      </c>
      <c r="H615" s="21" t="s">
        <v>10</v>
      </c>
      <c r="I615" s="26">
        <v>0.66300114285714273</v>
      </c>
      <c r="J615" s="26">
        <v>1.123097</v>
      </c>
      <c r="K615" s="26">
        <v>2.108462714285714</v>
      </c>
      <c r="L615" s="26">
        <v>3.5928667142857149</v>
      </c>
      <c r="M615" s="26">
        <v>4.8082659999999988</v>
      </c>
      <c r="N615" s="26">
        <v>6.0505690000000003</v>
      </c>
      <c r="O615" s="26">
        <v>7.5377184285714289</v>
      </c>
      <c r="P615" s="26">
        <v>6.5335315714285711</v>
      </c>
      <c r="Q615" s="26">
        <v>4.2343759999999993</v>
      </c>
      <c r="R615" s="26">
        <v>2.3512218571428574</v>
      </c>
      <c r="S615" s="26">
        <v>1.0087767142857142</v>
      </c>
      <c r="T615" s="26">
        <v>0.59085714285714286</v>
      </c>
      <c r="U615" s="26">
        <v>1.0477908571428571</v>
      </c>
      <c r="V615" s="26">
        <v>0.75427528571428559</v>
      </c>
      <c r="W615" s="26">
        <v>0.8706799999999999</v>
      </c>
      <c r="X615" s="26">
        <v>0.88353314285714279</v>
      </c>
      <c r="Y615" s="26">
        <v>1.4949104285714285</v>
      </c>
      <c r="Z615" s="26">
        <v>1.5715707142857143</v>
      </c>
      <c r="AA615" s="26">
        <v>0.84616314285714278</v>
      </c>
      <c r="AB615" s="26">
        <v>0.87339500000000003</v>
      </c>
      <c r="AC615" s="26">
        <v>0.78696885714285714</v>
      </c>
      <c r="AD615" s="26">
        <v>0.65272742857142851</v>
      </c>
      <c r="AE615" s="26">
        <v>0.82717671428571438</v>
      </c>
      <c r="AF615" s="26">
        <v>0.90571714285714289</v>
      </c>
      <c r="AG615" s="26">
        <v>264</v>
      </c>
      <c r="AH615" s="26">
        <v>5</v>
      </c>
    </row>
    <row r="616" spans="1:34" x14ac:dyDescent="0.2">
      <c r="A616" t="s">
        <v>23</v>
      </c>
      <c r="B616" t="s">
        <v>75</v>
      </c>
      <c r="C616" t="s">
        <v>655</v>
      </c>
      <c r="D616">
        <v>3</v>
      </c>
      <c r="E616" s="21">
        <v>5</v>
      </c>
      <c r="F616" s="21" t="s">
        <v>74</v>
      </c>
      <c r="G616" s="21" t="s">
        <v>10</v>
      </c>
      <c r="H616" s="21" t="s">
        <v>10</v>
      </c>
      <c r="I616" s="26">
        <v>0.62120760000000008</v>
      </c>
      <c r="J616" s="26">
        <v>1.13073</v>
      </c>
      <c r="K616" s="26">
        <v>2.1122563999999997</v>
      </c>
      <c r="L616" s="26">
        <v>3.5179500000000004</v>
      </c>
      <c r="M616" s="26">
        <v>4.8534844000000001</v>
      </c>
      <c r="N616" s="26">
        <v>6.1947511999999998</v>
      </c>
      <c r="O616" s="26">
        <v>8.0493296000000001</v>
      </c>
      <c r="P616" s="26">
        <v>7.1663568</v>
      </c>
      <c r="Q616" s="26">
        <v>4.5314563999999997</v>
      </c>
      <c r="R616" s="26">
        <v>2.2429749999999999</v>
      </c>
      <c r="S616" s="26">
        <v>0.90803380000000011</v>
      </c>
      <c r="T616" s="26">
        <v>0.55081100000000005</v>
      </c>
      <c r="U616" s="26">
        <v>2.9701396000000004</v>
      </c>
      <c r="V616" s="26">
        <v>2.1719511999999996</v>
      </c>
      <c r="W616" s="26">
        <v>2.3990534000000001</v>
      </c>
      <c r="X616" s="26">
        <v>2.2277688000000002</v>
      </c>
      <c r="Y616" s="26">
        <v>2.3666895999999999</v>
      </c>
      <c r="Z616" s="26">
        <v>2.0756366000000002</v>
      </c>
      <c r="AA616" s="26">
        <v>0.7335566</v>
      </c>
      <c r="AB616" s="26">
        <v>0.88959100000000002</v>
      </c>
      <c r="AC616" s="26">
        <v>1.2329044</v>
      </c>
      <c r="AD616" s="26">
        <v>1.9258611999999999</v>
      </c>
      <c r="AE616" s="26">
        <v>2.8340553999999996</v>
      </c>
      <c r="AF616" s="26">
        <v>2.9215109999999997</v>
      </c>
      <c r="AG616" s="26">
        <v>276</v>
      </c>
      <c r="AH616" s="26">
        <v>5</v>
      </c>
    </row>
    <row r="617" spans="1:34" x14ac:dyDescent="0.2">
      <c r="A617" t="s">
        <v>23</v>
      </c>
      <c r="B617" t="s">
        <v>75</v>
      </c>
      <c r="C617" t="s">
        <v>319</v>
      </c>
      <c r="D617">
        <v>2</v>
      </c>
      <c r="E617" s="21">
        <v>5</v>
      </c>
      <c r="F617" s="21" t="s">
        <v>74</v>
      </c>
      <c r="G617" s="21" t="s">
        <v>10</v>
      </c>
      <c r="H617" s="21" t="s">
        <v>10</v>
      </c>
      <c r="I617" s="26">
        <v>0.80196866666666666</v>
      </c>
      <c r="J617" s="26">
        <v>1.324565</v>
      </c>
      <c r="K617" s="26">
        <v>2.4614780000000001</v>
      </c>
      <c r="L617" s="26">
        <v>4.1824173333333334</v>
      </c>
      <c r="M617" s="26">
        <v>5.7562303333333338</v>
      </c>
      <c r="N617" s="26">
        <v>7.3980439999999996</v>
      </c>
      <c r="O617" s="26">
        <v>9.1719570000000008</v>
      </c>
      <c r="P617" s="26">
        <v>8.2081936666666664</v>
      </c>
      <c r="Q617" s="26">
        <v>5.6052306666666665</v>
      </c>
      <c r="R617" s="26">
        <v>3.22113</v>
      </c>
      <c r="S617" s="26">
        <v>1.4294373333333334</v>
      </c>
      <c r="T617" s="26">
        <v>0.79746733333333342</v>
      </c>
      <c r="U617" s="26">
        <v>1.3178466666666668</v>
      </c>
      <c r="V617" s="26">
        <v>0.93644033333333321</v>
      </c>
      <c r="W617" s="26">
        <v>0.89730033333333337</v>
      </c>
      <c r="X617" s="26">
        <v>0.72821299999999989</v>
      </c>
      <c r="Y617" s="26">
        <v>0.95518599999999998</v>
      </c>
      <c r="Z617" s="26">
        <v>0.81768666666666656</v>
      </c>
      <c r="AA617" s="26">
        <v>0.25054166666666666</v>
      </c>
      <c r="AB617" s="26">
        <v>0.25343233333333332</v>
      </c>
      <c r="AC617" s="26">
        <v>0.3863543333333333</v>
      </c>
      <c r="AD617" s="26">
        <v>0.50790199999999996</v>
      </c>
      <c r="AE617" s="26">
        <v>1.1125843333333334</v>
      </c>
      <c r="AF617" s="26">
        <v>1.180288</v>
      </c>
      <c r="AG617" s="26">
        <v>282</v>
      </c>
      <c r="AH617" s="26">
        <v>5</v>
      </c>
    </row>
    <row r="618" spans="1:34" x14ac:dyDescent="0.2">
      <c r="A618" t="s">
        <v>23</v>
      </c>
      <c r="B618" t="s">
        <v>75</v>
      </c>
      <c r="C618" t="s">
        <v>222</v>
      </c>
      <c r="D618">
        <v>2</v>
      </c>
      <c r="E618" s="21">
        <v>6</v>
      </c>
      <c r="F618" s="21" t="s">
        <v>74</v>
      </c>
      <c r="G618" s="21" t="s">
        <v>10</v>
      </c>
      <c r="H618" s="21" t="s">
        <v>10</v>
      </c>
      <c r="I618" s="26">
        <v>0.74460399999999993</v>
      </c>
      <c r="J618" s="26">
        <v>1.174739</v>
      </c>
      <c r="K618" s="26">
        <v>2.1024426666666667</v>
      </c>
      <c r="L618" s="26">
        <v>3.6982703333333333</v>
      </c>
      <c r="M618" s="26">
        <v>5.1574386666666667</v>
      </c>
      <c r="N618" s="26">
        <v>6.674224333333334</v>
      </c>
      <c r="O618" s="26">
        <v>8.1235123333333323</v>
      </c>
      <c r="P618" s="26">
        <v>7.2445506666666661</v>
      </c>
      <c r="Q618" s="26">
        <v>4.8895139999999992</v>
      </c>
      <c r="R618" s="26">
        <v>2.8185713333333333</v>
      </c>
      <c r="S618" s="26">
        <v>1.2917880000000002</v>
      </c>
      <c r="T618" s="26">
        <v>0.72406599999999999</v>
      </c>
      <c r="U618" s="26">
        <v>1.0676336666666668</v>
      </c>
      <c r="V618" s="26">
        <v>0.93086499999999994</v>
      </c>
      <c r="W618" s="26">
        <v>0.9380843333333333</v>
      </c>
      <c r="X618" s="26">
        <v>1.0158470000000002</v>
      </c>
      <c r="Y618" s="26">
        <v>1.4988066666666668</v>
      </c>
      <c r="Z618" s="26">
        <v>1.4933686666666668</v>
      </c>
      <c r="AA618" s="26">
        <v>0.62480800000000003</v>
      </c>
      <c r="AB618" s="26">
        <v>0.69216699999999998</v>
      </c>
      <c r="AC618" s="26">
        <v>0.76007600000000008</v>
      </c>
      <c r="AD618" s="26">
        <v>0.88266766666666674</v>
      </c>
      <c r="AE618" s="26">
        <v>1.1075076666666668</v>
      </c>
      <c r="AF618" s="26">
        <v>1.1817380000000002</v>
      </c>
      <c r="AG618" s="26">
        <v>258</v>
      </c>
      <c r="AH618" s="26">
        <v>4</v>
      </c>
    </row>
    <row r="619" spans="1:34" x14ac:dyDescent="0.2">
      <c r="A619" t="s">
        <v>23</v>
      </c>
      <c r="B619" t="s">
        <v>75</v>
      </c>
      <c r="C619" t="s">
        <v>656</v>
      </c>
      <c r="D619">
        <v>2</v>
      </c>
      <c r="E619" s="21">
        <v>5</v>
      </c>
      <c r="F619" s="21" t="s">
        <v>74</v>
      </c>
      <c r="G619" s="21" t="s">
        <v>10</v>
      </c>
      <c r="H619" s="21" t="s">
        <v>10</v>
      </c>
      <c r="I619" s="26">
        <v>0.83617925000000004</v>
      </c>
      <c r="J619" s="26">
        <v>1.3685550000000002</v>
      </c>
      <c r="K619" s="26">
        <v>2.50570475</v>
      </c>
      <c r="L619" s="26">
        <v>4.2456114999999999</v>
      </c>
      <c r="M619" s="26">
        <v>5.7422337499999996</v>
      </c>
      <c r="N619" s="26">
        <v>7.4118857499999997</v>
      </c>
      <c r="O619" s="26">
        <v>9.1159587500000008</v>
      </c>
      <c r="P619" s="26">
        <v>8.1467880000000008</v>
      </c>
      <c r="Q619" s="26">
        <v>5.6153037499999998</v>
      </c>
      <c r="R619" s="26">
        <v>3.256996</v>
      </c>
      <c r="S619" s="26">
        <v>1.4691865</v>
      </c>
      <c r="T619" s="26">
        <v>0.82433049999999997</v>
      </c>
      <c r="U619" s="26">
        <v>0.96096124999999999</v>
      </c>
      <c r="V619" s="26">
        <v>0.66755425000000002</v>
      </c>
      <c r="W619" s="26">
        <v>0.73746200000000006</v>
      </c>
      <c r="X619" s="26">
        <v>0.71950275000000008</v>
      </c>
      <c r="Y619" s="26">
        <v>0.98205100000000001</v>
      </c>
      <c r="Z619" s="26">
        <v>0.78703299999999987</v>
      </c>
      <c r="AA619" s="26">
        <v>0.29928849999999996</v>
      </c>
      <c r="AB619" s="26">
        <v>0.26802474999999998</v>
      </c>
      <c r="AC619" s="26">
        <v>0.37115525000000005</v>
      </c>
      <c r="AD619" s="26">
        <v>0.48951575000000003</v>
      </c>
      <c r="AE619" s="26">
        <v>0.85801125</v>
      </c>
      <c r="AF619" s="26">
        <v>0.84158924999999996</v>
      </c>
      <c r="AG619" s="26">
        <v>244</v>
      </c>
      <c r="AH619" s="26">
        <v>4</v>
      </c>
    </row>
    <row r="620" spans="1:34" x14ac:dyDescent="0.2">
      <c r="A620" t="s">
        <v>23</v>
      </c>
      <c r="B620" t="s">
        <v>75</v>
      </c>
      <c r="C620" t="s">
        <v>657</v>
      </c>
      <c r="D620">
        <v>3</v>
      </c>
      <c r="E620" s="21">
        <v>5</v>
      </c>
      <c r="F620" s="21" t="s">
        <v>74</v>
      </c>
      <c r="G620" s="21" t="s">
        <v>10</v>
      </c>
      <c r="H620" s="21" t="s">
        <v>10</v>
      </c>
      <c r="I620" s="26">
        <v>0.65111499999999989</v>
      </c>
      <c r="J620" s="26">
        <v>1.1645569999999998</v>
      </c>
      <c r="K620" s="26">
        <v>2.2149355000000002</v>
      </c>
      <c r="L620" s="26">
        <v>3.6745014999999999</v>
      </c>
      <c r="M620" s="26">
        <v>5.0596070000000006</v>
      </c>
      <c r="N620" s="26">
        <v>6.5130009999999992</v>
      </c>
      <c r="O620" s="26">
        <v>8.436881249999999</v>
      </c>
      <c r="P620" s="26">
        <v>7.5120307499999992</v>
      </c>
      <c r="Q620" s="26">
        <v>4.7726612499999996</v>
      </c>
      <c r="R620" s="26">
        <v>2.3517937499999997</v>
      </c>
      <c r="S620" s="26">
        <v>0.94812275000000001</v>
      </c>
      <c r="T620" s="26">
        <v>0.57165025000000003</v>
      </c>
      <c r="U620" s="26">
        <v>2.4306550000000002</v>
      </c>
      <c r="V620" s="26">
        <v>1.7824035</v>
      </c>
      <c r="W620" s="26">
        <v>1.9832665</v>
      </c>
      <c r="X620" s="26">
        <v>1.8251962499999999</v>
      </c>
      <c r="Y620" s="26">
        <v>1.96563475</v>
      </c>
      <c r="Z620" s="26">
        <v>1.72446725</v>
      </c>
      <c r="AA620" s="26">
        <v>0.64234775</v>
      </c>
      <c r="AB620" s="26">
        <v>0.76502124999999999</v>
      </c>
      <c r="AC620" s="26">
        <v>0.99585499999999993</v>
      </c>
      <c r="AD620" s="26">
        <v>1.5701700000000001</v>
      </c>
      <c r="AE620" s="26">
        <v>2.3605037499999999</v>
      </c>
      <c r="AF620" s="26">
        <v>2.4334210000000001</v>
      </c>
      <c r="AG620" s="26">
        <v>290</v>
      </c>
      <c r="AH620" s="26">
        <v>0</v>
      </c>
    </row>
    <row r="621" spans="1:34" x14ac:dyDescent="0.2">
      <c r="A621" t="s">
        <v>23</v>
      </c>
      <c r="B621" t="s">
        <v>75</v>
      </c>
      <c r="C621" t="s">
        <v>658</v>
      </c>
      <c r="D621">
        <v>2</v>
      </c>
      <c r="E621" s="21">
        <v>6</v>
      </c>
      <c r="F621" s="21" t="s">
        <v>74</v>
      </c>
      <c r="G621" s="21" t="s">
        <v>10</v>
      </c>
      <c r="H621" s="21" t="s">
        <v>10</v>
      </c>
      <c r="I621" s="26">
        <v>0.79722549999999992</v>
      </c>
      <c r="J621" s="26">
        <v>1.2577054999999999</v>
      </c>
      <c r="K621" s="26">
        <v>2.2937835</v>
      </c>
      <c r="L621" s="26">
        <v>3.8876524999999997</v>
      </c>
      <c r="M621" s="26">
        <v>5.4049274999999994</v>
      </c>
      <c r="N621" s="26">
        <v>7.0634879999999995</v>
      </c>
      <c r="O621" s="26">
        <v>8.6284680000000016</v>
      </c>
      <c r="P621" s="26">
        <v>7.7374295000000002</v>
      </c>
      <c r="Q621" s="26">
        <v>5.3534620000000004</v>
      </c>
      <c r="R621" s="26">
        <v>3.0929855000000002</v>
      </c>
      <c r="S621" s="26">
        <v>1.4089325000000001</v>
      </c>
      <c r="T621" s="26">
        <v>0.7889314999999999</v>
      </c>
      <c r="U621" s="26">
        <v>1.3605345</v>
      </c>
      <c r="V621" s="26">
        <v>1.1039205000000001</v>
      </c>
      <c r="W621" s="26">
        <v>1.2451845000000001</v>
      </c>
      <c r="X621" s="26">
        <v>1.1960175</v>
      </c>
      <c r="Y621" s="26">
        <v>1.4451255000000001</v>
      </c>
      <c r="Z621" s="26">
        <v>1.236626</v>
      </c>
      <c r="AA621" s="26">
        <v>0.73172649999999995</v>
      </c>
      <c r="AB621" s="26">
        <v>0.67315499999999995</v>
      </c>
      <c r="AC621" s="26">
        <v>0.71495949999999997</v>
      </c>
      <c r="AD621" s="26">
        <v>0.99943499999999996</v>
      </c>
      <c r="AE621" s="26">
        <v>1.2134819999999999</v>
      </c>
      <c r="AF621" s="26">
        <v>1.2012229999999999</v>
      </c>
      <c r="AG621" s="26">
        <v>295</v>
      </c>
      <c r="AH621" s="26">
        <v>5</v>
      </c>
    </row>
    <row r="622" spans="1:34" x14ac:dyDescent="0.2">
      <c r="A622" t="s">
        <v>23</v>
      </c>
      <c r="B622" t="s">
        <v>75</v>
      </c>
      <c r="C622" t="s">
        <v>659</v>
      </c>
      <c r="D622">
        <v>2</v>
      </c>
      <c r="E622" s="21">
        <v>5</v>
      </c>
      <c r="F622" s="21" t="s">
        <v>74</v>
      </c>
      <c r="G622" s="21" t="s">
        <v>10</v>
      </c>
      <c r="H622" s="21" t="s">
        <v>10</v>
      </c>
      <c r="I622" s="26">
        <v>0.85680040000000002</v>
      </c>
      <c r="J622" s="26">
        <v>1.5047039999999998</v>
      </c>
      <c r="K622" s="26">
        <v>2.7279536000000002</v>
      </c>
      <c r="L622" s="26">
        <v>4.3275553999999996</v>
      </c>
      <c r="M622" s="26">
        <v>6.0211986</v>
      </c>
      <c r="N622" s="26">
        <v>7.6929648000000004</v>
      </c>
      <c r="O622" s="26">
        <v>9.535085200000001</v>
      </c>
      <c r="P622" s="26">
        <v>8.400617200000001</v>
      </c>
      <c r="Q622" s="26">
        <v>5.7261532000000006</v>
      </c>
      <c r="R622" s="26">
        <v>3.2361060000000004</v>
      </c>
      <c r="S622" s="26">
        <v>1.4259546000000001</v>
      </c>
      <c r="T622" s="26">
        <v>0.84392120000000015</v>
      </c>
      <c r="U622" s="26">
        <v>1.2958209999999999</v>
      </c>
      <c r="V622" s="26">
        <v>0.94156999999999991</v>
      </c>
      <c r="W622" s="26">
        <v>1.0017640000000001</v>
      </c>
      <c r="X622" s="26">
        <v>0.87057679999999993</v>
      </c>
      <c r="Y622" s="26">
        <v>0.94896500000000006</v>
      </c>
      <c r="Z622" s="26">
        <v>0.81481959999999987</v>
      </c>
      <c r="AA622" s="26">
        <v>0.21978800000000001</v>
      </c>
      <c r="AB622" s="26">
        <v>0.19911719999999999</v>
      </c>
      <c r="AC622" s="26">
        <v>0.38365439999999995</v>
      </c>
      <c r="AD622" s="26">
        <v>0.59715779999999996</v>
      </c>
      <c r="AE622" s="26">
        <v>1.1863185999999999</v>
      </c>
      <c r="AF622" s="26">
        <v>1.2069480000000001</v>
      </c>
      <c r="AG622" s="26">
        <v>232</v>
      </c>
      <c r="AH622" s="26">
        <v>4</v>
      </c>
    </row>
    <row r="623" spans="1:34" x14ac:dyDescent="0.2">
      <c r="A623" t="s">
        <v>23</v>
      </c>
      <c r="B623" t="s">
        <v>75</v>
      </c>
      <c r="C623" t="s">
        <v>660</v>
      </c>
      <c r="D623">
        <v>2</v>
      </c>
      <c r="E623" s="21">
        <v>5</v>
      </c>
      <c r="F623" s="21" t="s">
        <v>74</v>
      </c>
      <c r="G623" s="21" t="s">
        <v>10</v>
      </c>
      <c r="H623" s="21" t="s">
        <v>10</v>
      </c>
      <c r="I623" s="26">
        <v>0.76301733333333333</v>
      </c>
      <c r="J623" s="26">
        <v>1.3967336666666668</v>
      </c>
      <c r="K623" s="26">
        <v>2.8595659999999996</v>
      </c>
      <c r="L623" s="26">
        <v>4.615661666666667</v>
      </c>
      <c r="M623" s="26">
        <v>6.3521903333333327</v>
      </c>
      <c r="N623" s="26">
        <v>8.0254093333333323</v>
      </c>
      <c r="O623" s="26">
        <v>9.8378003333333339</v>
      </c>
      <c r="P623" s="26">
        <v>8.6455436666666667</v>
      </c>
      <c r="Q623" s="26">
        <v>5.8517156666666663</v>
      </c>
      <c r="R623" s="26">
        <v>3.1611543333333336</v>
      </c>
      <c r="S623" s="26">
        <v>1.3590133333333334</v>
      </c>
      <c r="T623" s="26">
        <v>0.75606099999999998</v>
      </c>
      <c r="U623" s="26">
        <v>1.6244726666666667</v>
      </c>
      <c r="V623" s="26">
        <v>1.1527836666666667</v>
      </c>
      <c r="W623" s="26">
        <v>1.0784716666666667</v>
      </c>
      <c r="X623" s="26">
        <v>0.84477533333333332</v>
      </c>
      <c r="Y623" s="26">
        <v>0.85975066666666666</v>
      </c>
      <c r="Z623" s="26">
        <v>0.72245766666666666</v>
      </c>
      <c r="AA623" s="26">
        <v>0.15670433333333333</v>
      </c>
      <c r="AB623" s="26">
        <v>0.20646166666666665</v>
      </c>
      <c r="AC623" s="26">
        <v>0.37451499999999999</v>
      </c>
      <c r="AD623" s="26">
        <v>0.64686733333333335</v>
      </c>
      <c r="AE623" s="26">
        <v>1.3779133333333331</v>
      </c>
      <c r="AF623" s="26">
        <v>1.5356506666666665</v>
      </c>
      <c r="AG623" s="26">
        <v>223</v>
      </c>
      <c r="AH623" s="26">
        <v>4</v>
      </c>
    </row>
    <row r="624" spans="1:34" x14ac:dyDescent="0.2">
      <c r="A624" t="s">
        <v>23</v>
      </c>
      <c r="B624" t="s">
        <v>75</v>
      </c>
      <c r="C624" t="s">
        <v>661</v>
      </c>
      <c r="D624">
        <v>2</v>
      </c>
      <c r="E624" s="21">
        <v>5</v>
      </c>
      <c r="F624" s="21" t="s">
        <v>74</v>
      </c>
      <c r="G624" s="21" t="s">
        <v>10</v>
      </c>
      <c r="H624" s="21" t="s">
        <v>10</v>
      </c>
      <c r="I624" s="26">
        <v>0.78329166666666661</v>
      </c>
      <c r="J624" s="26">
        <v>1.2413359999999998</v>
      </c>
      <c r="K624" s="26">
        <v>2.2668413333333333</v>
      </c>
      <c r="L624" s="26">
        <v>3.8935396666666668</v>
      </c>
      <c r="M624" s="26">
        <v>5.3507559999999996</v>
      </c>
      <c r="N624" s="26">
        <v>6.9360453333333325</v>
      </c>
      <c r="O624" s="26">
        <v>8.5175436666666666</v>
      </c>
      <c r="P624" s="26">
        <v>7.6603256666666661</v>
      </c>
      <c r="Q624" s="26">
        <v>5.2742886666666671</v>
      </c>
      <c r="R624" s="26">
        <v>3.0638176666666666</v>
      </c>
      <c r="S624" s="26">
        <v>1.3848406666666666</v>
      </c>
      <c r="T624" s="26">
        <v>0.77190666666666663</v>
      </c>
      <c r="U624" s="26">
        <v>1.1389060000000002</v>
      </c>
      <c r="V624" s="26">
        <v>0.92714433333333324</v>
      </c>
      <c r="W624" s="26">
        <v>1.056411</v>
      </c>
      <c r="X624" s="26">
        <v>0.98503099999999988</v>
      </c>
      <c r="Y624" s="26">
        <v>1.2846880000000001</v>
      </c>
      <c r="Z624" s="26">
        <v>1.0763160000000001</v>
      </c>
      <c r="AA624" s="26">
        <v>0.61276633333333341</v>
      </c>
      <c r="AB624" s="26">
        <v>0.56658299999999995</v>
      </c>
      <c r="AC624" s="26">
        <v>0.60205999999999993</v>
      </c>
      <c r="AD624" s="26">
        <v>0.81254433333333331</v>
      </c>
      <c r="AE624" s="26">
        <v>1.0403866666666666</v>
      </c>
      <c r="AF624" s="26">
        <v>1.0476436666666666</v>
      </c>
      <c r="AG624" s="26">
        <v>258</v>
      </c>
      <c r="AH624" s="26">
        <v>5</v>
      </c>
    </row>
    <row r="625" spans="1:34" x14ac:dyDescent="0.2">
      <c r="A625" t="s">
        <v>23</v>
      </c>
      <c r="B625" t="s">
        <v>75</v>
      </c>
      <c r="C625" t="s">
        <v>662</v>
      </c>
      <c r="D625">
        <v>1</v>
      </c>
      <c r="E625" s="21">
        <v>5</v>
      </c>
      <c r="F625" s="21" t="s">
        <v>74</v>
      </c>
      <c r="G625" s="21" t="s">
        <v>10</v>
      </c>
      <c r="H625" s="21" t="s">
        <v>10</v>
      </c>
      <c r="I625" s="26">
        <v>0.54102044444444453</v>
      </c>
      <c r="J625" s="26">
        <v>0.96958866666666665</v>
      </c>
      <c r="K625" s="26">
        <v>1.8507170000000004</v>
      </c>
      <c r="L625" s="26">
        <v>3.2303844444444452</v>
      </c>
      <c r="M625" s="26">
        <v>4.412583777777777</v>
      </c>
      <c r="N625" s="26">
        <v>5.5710083333333333</v>
      </c>
      <c r="O625" s="26">
        <v>7.1102408888888897</v>
      </c>
      <c r="P625" s="26">
        <v>6.248361222222222</v>
      </c>
      <c r="Q625" s="26">
        <v>3.8435970000000004</v>
      </c>
      <c r="R625" s="26">
        <v>1.8515861111111112</v>
      </c>
      <c r="S625" s="26">
        <v>0.73343322222222218</v>
      </c>
      <c r="T625" s="26">
        <v>0.44898377777777781</v>
      </c>
      <c r="U625" s="26">
        <v>4.1878306666666658</v>
      </c>
      <c r="V625" s="26">
        <v>3.0576734444444442</v>
      </c>
      <c r="W625" s="26">
        <v>2.8853224444444443</v>
      </c>
      <c r="X625" s="26">
        <v>2.2453277777777778</v>
      </c>
      <c r="Y625" s="26">
        <v>2.358970888888889</v>
      </c>
      <c r="Z625" s="26">
        <v>2.2366751111111109</v>
      </c>
      <c r="AA625" s="26">
        <v>0.88378477777777775</v>
      </c>
      <c r="AB625" s="26">
        <v>1.1005019999999999</v>
      </c>
      <c r="AC625" s="26">
        <v>1.4862685555555555</v>
      </c>
      <c r="AD625" s="26">
        <v>2.2175743333333333</v>
      </c>
      <c r="AE625" s="26">
        <v>3.8133896666666658</v>
      </c>
      <c r="AF625" s="26">
        <v>4.2095472222222226</v>
      </c>
      <c r="AG625" s="26">
        <v>238</v>
      </c>
      <c r="AH625" s="26">
        <v>4</v>
      </c>
    </row>
    <row r="626" spans="1:34" x14ac:dyDescent="0.2">
      <c r="A626" t="s">
        <v>23</v>
      </c>
      <c r="B626" t="s">
        <v>75</v>
      </c>
      <c r="C626" t="s">
        <v>663</v>
      </c>
      <c r="D626">
        <v>2</v>
      </c>
      <c r="E626" s="21">
        <v>6</v>
      </c>
      <c r="F626" s="21" t="s">
        <v>74</v>
      </c>
      <c r="G626" s="21" t="s">
        <v>10</v>
      </c>
      <c r="H626" s="21" t="s">
        <v>10</v>
      </c>
      <c r="I626" s="26">
        <v>0.76496524999999993</v>
      </c>
      <c r="J626" s="26">
        <v>1.1605190000000001</v>
      </c>
      <c r="K626" s="26">
        <v>1.9597035</v>
      </c>
      <c r="L626" s="26">
        <v>3.3345752500000003</v>
      </c>
      <c r="M626" s="26">
        <v>4.7331762499999996</v>
      </c>
      <c r="N626" s="26">
        <v>6.1609405000000006</v>
      </c>
      <c r="O626" s="26">
        <v>7.4778460000000004</v>
      </c>
      <c r="P626" s="26">
        <v>6.6461945</v>
      </c>
      <c r="Q626" s="26">
        <v>4.4982462500000002</v>
      </c>
      <c r="R626" s="26">
        <v>2.6615614999999999</v>
      </c>
      <c r="S626" s="26">
        <v>1.2113832499999999</v>
      </c>
      <c r="T626" s="26">
        <v>0.73358775000000009</v>
      </c>
      <c r="U626" s="26">
        <v>1.757862</v>
      </c>
      <c r="V626" s="26">
        <v>1.3823802499999998</v>
      </c>
      <c r="W626" s="26">
        <v>1.4250564999999999</v>
      </c>
      <c r="X626" s="26">
        <v>1.4715292500000001</v>
      </c>
      <c r="Y626" s="26">
        <v>2.1445534999999998</v>
      </c>
      <c r="Z626" s="26">
        <v>1.8044715</v>
      </c>
      <c r="AA626" s="26">
        <v>1.0533705</v>
      </c>
      <c r="AB626" s="26">
        <v>1.0898439999999998</v>
      </c>
      <c r="AC626" s="26">
        <v>1.18253075</v>
      </c>
      <c r="AD626" s="26">
        <v>1.23927575</v>
      </c>
      <c r="AE626" s="26">
        <v>1.4949855000000001</v>
      </c>
      <c r="AF626" s="26">
        <v>1.62714625</v>
      </c>
      <c r="AG626" s="26">
        <v>310</v>
      </c>
      <c r="AH626" s="26">
        <v>0</v>
      </c>
    </row>
    <row r="627" spans="1:34" x14ac:dyDescent="0.2">
      <c r="A627" t="s">
        <v>23</v>
      </c>
      <c r="B627" t="s">
        <v>75</v>
      </c>
      <c r="C627" t="s">
        <v>664</v>
      </c>
      <c r="D627">
        <v>2</v>
      </c>
      <c r="E627" s="21">
        <v>5</v>
      </c>
      <c r="F627" s="21" t="s">
        <v>74</v>
      </c>
      <c r="G627" s="21" t="s">
        <v>10</v>
      </c>
      <c r="H627" s="21" t="s">
        <v>10</v>
      </c>
      <c r="I627" s="26">
        <v>0.88737849999999996</v>
      </c>
      <c r="J627" s="26">
        <v>1.4360712500000001</v>
      </c>
      <c r="K627" s="26">
        <v>2.5697978750000003</v>
      </c>
      <c r="L627" s="26">
        <v>4.2240206249999996</v>
      </c>
      <c r="M627" s="26">
        <v>5.7803469999999999</v>
      </c>
      <c r="N627" s="26">
        <v>7.4745165</v>
      </c>
      <c r="O627" s="26">
        <v>9.2489072500000002</v>
      </c>
      <c r="P627" s="26">
        <v>8.1968377500000003</v>
      </c>
      <c r="Q627" s="26">
        <v>5.6605335000000006</v>
      </c>
      <c r="R627" s="26">
        <v>3.2735361250000001</v>
      </c>
      <c r="S627" s="26">
        <v>1.5087909999999998</v>
      </c>
      <c r="T627" s="26">
        <v>0.88134587500000006</v>
      </c>
      <c r="U627" s="26">
        <v>1.0012497499999999</v>
      </c>
      <c r="V627" s="26">
        <v>0.73732662500000001</v>
      </c>
      <c r="W627" s="26">
        <v>0.88572749999999989</v>
      </c>
      <c r="X627" s="26">
        <v>0.79852137500000009</v>
      </c>
      <c r="Y627" s="26">
        <v>1.09607425</v>
      </c>
      <c r="Z627" s="26">
        <v>0.90238912500000001</v>
      </c>
      <c r="AA627" s="26">
        <v>0.35422575000000001</v>
      </c>
      <c r="AB627" s="26">
        <v>0.32377787499999999</v>
      </c>
      <c r="AC627" s="26">
        <v>0.44353962499999999</v>
      </c>
      <c r="AD627" s="26">
        <v>0.60063350000000004</v>
      </c>
      <c r="AE627" s="26">
        <v>1.0338337500000001</v>
      </c>
      <c r="AF627" s="26">
        <v>0.93141700000000005</v>
      </c>
      <c r="AG627" s="26">
        <v>234</v>
      </c>
      <c r="AH627" s="26">
        <v>4</v>
      </c>
    </row>
    <row r="628" spans="1:34" x14ac:dyDescent="0.2">
      <c r="A628" t="s">
        <v>23</v>
      </c>
      <c r="B628" t="s">
        <v>75</v>
      </c>
      <c r="C628" t="s">
        <v>665</v>
      </c>
      <c r="D628">
        <v>1</v>
      </c>
      <c r="E628" s="21">
        <v>6</v>
      </c>
      <c r="F628" s="21" t="s">
        <v>74</v>
      </c>
      <c r="G628" s="21" t="s">
        <v>10</v>
      </c>
      <c r="H628" s="21" t="s">
        <v>10</v>
      </c>
      <c r="I628" s="26">
        <v>0.58581400000000006</v>
      </c>
      <c r="J628" s="26">
        <v>1.02135325</v>
      </c>
      <c r="K628" s="26">
        <v>1.9322024999999998</v>
      </c>
      <c r="L628" s="26">
        <v>3.3336147500000002</v>
      </c>
      <c r="M628" s="26">
        <v>4.6075424999999992</v>
      </c>
      <c r="N628" s="26">
        <v>5.8528047500000007</v>
      </c>
      <c r="O628" s="26">
        <v>7.4246487500000002</v>
      </c>
      <c r="P628" s="26">
        <v>6.5483802499999992</v>
      </c>
      <c r="Q628" s="26">
        <v>4.2815602500000001</v>
      </c>
      <c r="R628" s="26">
        <v>2.3025462499999998</v>
      </c>
      <c r="S628" s="26">
        <v>0.93527375000000001</v>
      </c>
      <c r="T628" s="26">
        <v>0.53561650000000005</v>
      </c>
      <c r="U628" s="26">
        <v>3.2929962499999998</v>
      </c>
      <c r="V628" s="26">
        <v>2.4045635000000001</v>
      </c>
      <c r="W628" s="26">
        <v>2.3071264999999999</v>
      </c>
      <c r="X628" s="26">
        <v>1.6077545</v>
      </c>
      <c r="Y628" s="26">
        <v>1.7789412499999999</v>
      </c>
      <c r="Z628" s="26">
        <v>1.7269237499999999</v>
      </c>
      <c r="AA628" s="26">
        <v>0.56723500000000004</v>
      </c>
      <c r="AB628" s="26">
        <v>0.70970825000000004</v>
      </c>
      <c r="AC628" s="26">
        <v>1.07091</v>
      </c>
      <c r="AD628" s="26">
        <v>1.3797122499999999</v>
      </c>
      <c r="AE628" s="26">
        <v>2.5010107499999998</v>
      </c>
      <c r="AF628" s="26">
        <v>2.94367</v>
      </c>
      <c r="AG628" s="26">
        <v>346</v>
      </c>
      <c r="AH628" s="26">
        <v>0</v>
      </c>
    </row>
    <row r="629" spans="1:34" x14ac:dyDescent="0.2">
      <c r="A629" t="s">
        <v>23</v>
      </c>
      <c r="B629" t="s">
        <v>75</v>
      </c>
      <c r="C629" t="s">
        <v>242</v>
      </c>
      <c r="D629">
        <v>3</v>
      </c>
      <c r="E629" s="21">
        <v>5</v>
      </c>
      <c r="F629" s="21" t="s">
        <v>74</v>
      </c>
      <c r="G629" s="21" t="s">
        <v>10</v>
      </c>
      <c r="H629" s="21" t="s">
        <v>10</v>
      </c>
      <c r="I629" s="26">
        <v>0.64175966666666673</v>
      </c>
      <c r="J629" s="26">
        <v>1.1579663333333334</v>
      </c>
      <c r="K629" s="26">
        <v>2.3811156666666666</v>
      </c>
      <c r="L629" s="26">
        <v>3.9698346666666668</v>
      </c>
      <c r="M629" s="26">
        <v>5.5194250000000009</v>
      </c>
      <c r="N629" s="26">
        <v>7.0762980000000004</v>
      </c>
      <c r="O629" s="26">
        <v>8.8687063333333338</v>
      </c>
      <c r="P629" s="26">
        <v>7.822220333333334</v>
      </c>
      <c r="Q629" s="26">
        <v>5.1720436666666663</v>
      </c>
      <c r="R629" s="26">
        <v>2.7569363333333334</v>
      </c>
      <c r="S629" s="26">
        <v>1.1374193333333331</v>
      </c>
      <c r="T629" s="26">
        <v>0.62444366666666662</v>
      </c>
      <c r="U629" s="26">
        <v>2.6640440000000001</v>
      </c>
      <c r="V629" s="26">
        <v>1.9085556666666665</v>
      </c>
      <c r="W629" s="26">
        <v>1.7699879999999999</v>
      </c>
      <c r="X629" s="26">
        <v>1.1940473333333332</v>
      </c>
      <c r="Y629" s="26">
        <v>1.3148680000000001</v>
      </c>
      <c r="Z629" s="26">
        <v>1.1677603333333335</v>
      </c>
      <c r="AA629" s="26">
        <v>0.306315</v>
      </c>
      <c r="AB629" s="26">
        <v>0.38383099999999998</v>
      </c>
      <c r="AC629" s="26">
        <v>0.64643099999999998</v>
      </c>
      <c r="AD629" s="26">
        <v>1.0662933333333333</v>
      </c>
      <c r="AE629" s="26">
        <v>2.1792036666666665</v>
      </c>
      <c r="AF629" s="26">
        <v>2.5857666666666668</v>
      </c>
      <c r="AG629" s="26">
        <v>258</v>
      </c>
      <c r="AH629" s="26">
        <v>4</v>
      </c>
    </row>
    <row r="630" spans="1:34" x14ac:dyDescent="0.2">
      <c r="A630" t="s">
        <v>24</v>
      </c>
      <c r="B630" t="s">
        <v>87</v>
      </c>
      <c r="C630" t="s">
        <v>403</v>
      </c>
      <c r="D630">
        <v>1</v>
      </c>
      <c r="E630" s="21">
        <v>5</v>
      </c>
      <c r="F630" s="21" t="s">
        <v>6</v>
      </c>
      <c r="G630" s="21" t="s">
        <v>10</v>
      </c>
      <c r="H630" s="21" t="s">
        <v>10</v>
      </c>
      <c r="I630" s="26">
        <v>0.98993787500000019</v>
      </c>
      <c r="J630" s="26">
        <v>1.3381840624999999</v>
      </c>
      <c r="K630" s="26">
        <v>2.4610357500000006</v>
      </c>
      <c r="L630" s="26">
        <v>4.3154479375000001</v>
      </c>
      <c r="M630" s="26">
        <v>5.4055196250000002</v>
      </c>
      <c r="N630" s="26">
        <v>6.6199948750000006</v>
      </c>
      <c r="O630" s="26">
        <v>6.7700633750000003</v>
      </c>
      <c r="P630" s="26">
        <v>5.7076288125000003</v>
      </c>
      <c r="Q630" s="26">
        <v>4.3531975000000012</v>
      </c>
      <c r="R630" s="26">
        <v>3.1094439375</v>
      </c>
      <c r="S630" s="26">
        <v>1.7807030625</v>
      </c>
      <c r="T630" s="26">
        <v>0.99806543749999999</v>
      </c>
      <c r="U630" s="26">
        <v>1.0796790000000001</v>
      </c>
      <c r="V630" s="26">
        <v>1.3044659999999999</v>
      </c>
      <c r="W630" s="26">
        <v>2.7184070624999999</v>
      </c>
      <c r="X630" s="26">
        <v>3.4618624374999998</v>
      </c>
      <c r="Y630" s="26">
        <v>4.0136154375000004</v>
      </c>
      <c r="Z630" s="26">
        <v>3.4347614999999996</v>
      </c>
      <c r="AA630" s="26">
        <v>3.8848063125000003</v>
      </c>
      <c r="AB630" s="26">
        <v>3.1060820624999996</v>
      </c>
      <c r="AC630" s="26">
        <v>3.6320145624999998</v>
      </c>
      <c r="AD630" s="26">
        <v>2.7560548124999995</v>
      </c>
      <c r="AE630" s="26">
        <v>2.2499938749999999</v>
      </c>
      <c r="AF630" s="26">
        <v>1.8993413749999999</v>
      </c>
      <c r="AG630" s="26">
        <v>197</v>
      </c>
      <c r="AH630" s="26">
        <v>3</v>
      </c>
    </row>
    <row r="631" spans="1:34" x14ac:dyDescent="0.2">
      <c r="A631" t="s">
        <v>24</v>
      </c>
      <c r="B631" t="s">
        <v>87</v>
      </c>
      <c r="C631" t="s">
        <v>666</v>
      </c>
      <c r="D631">
        <v>3</v>
      </c>
      <c r="E631" s="21">
        <v>4</v>
      </c>
      <c r="F631" s="21" t="s">
        <v>6</v>
      </c>
      <c r="G631" s="21" t="s">
        <v>10</v>
      </c>
      <c r="H631" s="21" t="s">
        <v>10</v>
      </c>
      <c r="I631" s="26">
        <v>1.347191</v>
      </c>
      <c r="J631" s="26">
        <v>1.826146</v>
      </c>
      <c r="K631" s="26">
        <v>3.1615152000000002</v>
      </c>
      <c r="L631" s="26">
        <v>4.8077451999999994</v>
      </c>
      <c r="M631" s="26">
        <v>5.7716456000000003</v>
      </c>
      <c r="N631" s="26">
        <v>6.9965739999999998</v>
      </c>
      <c r="O631" s="26">
        <v>7.0080825999999989</v>
      </c>
      <c r="P631" s="26">
        <v>6.1433238000000001</v>
      </c>
      <c r="Q631" s="26">
        <v>4.6259677999999997</v>
      </c>
      <c r="R631" s="26">
        <v>3.3794382000000001</v>
      </c>
      <c r="S631" s="26">
        <v>2.1436509999999998</v>
      </c>
      <c r="T631" s="26">
        <v>1.4009846000000001</v>
      </c>
      <c r="U631" s="26">
        <v>2.8460650000000003</v>
      </c>
      <c r="V631" s="26">
        <v>3.0819793999999998</v>
      </c>
      <c r="W631" s="26">
        <v>4.3012372000000001</v>
      </c>
      <c r="X631" s="26">
        <v>4.0478655999999997</v>
      </c>
      <c r="Y631" s="26">
        <v>4.5696630000000003</v>
      </c>
      <c r="Z631" s="26">
        <v>3.4270692000000005</v>
      </c>
      <c r="AA631" s="26">
        <v>3.2962105999999998</v>
      </c>
      <c r="AB631" s="26">
        <v>3.3454367999999994</v>
      </c>
      <c r="AC631" s="26">
        <v>3.1241444</v>
      </c>
      <c r="AD631" s="26">
        <v>2.5583026000000002</v>
      </c>
      <c r="AE631" s="26">
        <v>3.7935456000000003</v>
      </c>
      <c r="AF631" s="26">
        <v>3.6681371999999994</v>
      </c>
      <c r="AG631" s="26">
        <v>182</v>
      </c>
      <c r="AH631" s="26">
        <v>3</v>
      </c>
    </row>
    <row r="632" spans="1:34" x14ac:dyDescent="0.2">
      <c r="A632" t="s">
        <v>24</v>
      </c>
      <c r="B632" t="s">
        <v>87</v>
      </c>
      <c r="C632" t="s">
        <v>667</v>
      </c>
      <c r="D632">
        <v>2</v>
      </c>
      <c r="E632" s="21">
        <v>4</v>
      </c>
      <c r="F632" s="21" t="s">
        <v>6</v>
      </c>
      <c r="G632" s="21" t="s">
        <v>10</v>
      </c>
      <c r="H632" s="21" t="s">
        <v>10</v>
      </c>
      <c r="I632" s="26">
        <v>1.111731</v>
      </c>
      <c r="J632" s="26">
        <v>1.4984421999999999</v>
      </c>
      <c r="K632" s="26">
        <v>2.6910516000000002</v>
      </c>
      <c r="L632" s="26">
        <v>4.4426326000000005</v>
      </c>
      <c r="M632" s="26">
        <v>5.6030090000000001</v>
      </c>
      <c r="N632" s="26">
        <v>6.8540042000000003</v>
      </c>
      <c r="O632" s="26">
        <v>6.8737368000000005</v>
      </c>
      <c r="P632" s="26">
        <v>5.8034254000000001</v>
      </c>
      <c r="Q632" s="26">
        <v>4.4877250000000002</v>
      </c>
      <c r="R632" s="26">
        <v>3.1992939999999996</v>
      </c>
      <c r="S632" s="26">
        <v>1.8683171999999999</v>
      </c>
      <c r="T632" s="26">
        <v>1.1140722000000001</v>
      </c>
      <c r="U632" s="26">
        <v>1.5476050000000001</v>
      </c>
      <c r="V632" s="26">
        <v>1.8215443999999998</v>
      </c>
      <c r="W632" s="26">
        <v>3.2027569999999996</v>
      </c>
      <c r="X632" s="26">
        <v>3.4577574000000006</v>
      </c>
      <c r="Y632" s="26">
        <v>3.7853996000000003</v>
      </c>
      <c r="Z632" s="26">
        <v>3.3654494000000001</v>
      </c>
      <c r="AA632" s="26">
        <v>3.3211585999999995</v>
      </c>
      <c r="AB632" s="26">
        <v>2.6233442000000005</v>
      </c>
      <c r="AC632" s="26">
        <v>2.9270722</v>
      </c>
      <c r="AD632" s="26">
        <v>2.4195983999999999</v>
      </c>
      <c r="AE632" s="26">
        <v>2.9962681999999994</v>
      </c>
      <c r="AF632" s="26">
        <v>2.6057304000000001</v>
      </c>
      <c r="AG632" s="26">
        <v>188</v>
      </c>
      <c r="AH632" s="26">
        <v>3</v>
      </c>
    </row>
    <row r="633" spans="1:34" x14ac:dyDescent="0.2">
      <c r="A633" t="s">
        <v>24</v>
      </c>
      <c r="B633" t="s">
        <v>87</v>
      </c>
      <c r="C633" t="s">
        <v>294</v>
      </c>
      <c r="D633">
        <v>1</v>
      </c>
      <c r="E633" s="21">
        <v>5</v>
      </c>
      <c r="F633" s="21" t="s">
        <v>6</v>
      </c>
      <c r="G633" s="21" t="s">
        <v>10</v>
      </c>
      <c r="H633" s="21" t="s">
        <v>10</v>
      </c>
      <c r="I633" s="26">
        <v>0.71859119999999999</v>
      </c>
      <c r="J633" s="26">
        <v>1.0111492</v>
      </c>
      <c r="K633" s="26">
        <v>1.8974388000000002</v>
      </c>
      <c r="L633" s="26">
        <v>3.4867301999999993</v>
      </c>
      <c r="M633" s="26">
        <v>5.0438600000000005</v>
      </c>
      <c r="N633" s="26">
        <v>6.3039838000000001</v>
      </c>
      <c r="O633" s="26">
        <v>6.2146459999999992</v>
      </c>
      <c r="P633" s="26">
        <v>5.1234111999999996</v>
      </c>
      <c r="Q633" s="26">
        <v>3.7238917999999996</v>
      </c>
      <c r="R633" s="26">
        <v>2.5518912</v>
      </c>
      <c r="S633" s="26">
        <v>1.3473824000000001</v>
      </c>
      <c r="T633" s="26">
        <v>0.72892960000000007</v>
      </c>
      <c r="U633" s="26">
        <v>1.1586156000000001</v>
      </c>
      <c r="V633" s="26">
        <v>0.97770580000000007</v>
      </c>
      <c r="W633" s="26">
        <v>2.1189597999999998</v>
      </c>
      <c r="X633" s="26">
        <v>3.2840419999999995</v>
      </c>
      <c r="Y633" s="26">
        <v>3.1543845999999998</v>
      </c>
      <c r="Z633" s="26">
        <v>3.8844300000000005</v>
      </c>
      <c r="AA633" s="26">
        <v>3.6854442000000001</v>
      </c>
      <c r="AB633" s="26">
        <v>3.6142518000000003</v>
      </c>
      <c r="AC633" s="26">
        <v>3.1365094</v>
      </c>
      <c r="AD633" s="26">
        <v>2.2113701999999997</v>
      </c>
      <c r="AE633" s="26">
        <v>2.2648953999999999</v>
      </c>
      <c r="AF633" s="26">
        <v>1.7686218</v>
      </c>
      <c r="AG633" s="26">
        <v>224</v>
      </c>
      <c r="AH633" s="26">
        <v>4</v>
      </c>
    </row>
    <row r="634" spans="1:34" x14ac:dyDescent="0.2">
      <c r="A634" t="s">
        <v>24</v>
      </c>
      <c r="B634" t="s">
        <v>87</v>
      </c>
      <c r="C634" t="s">
        <v>668</v>
      </c>
      <c r="D634">
        <v>1</v>
      </c>
      <c r="E634" s="21">
        <v>5</v>
      </c>
      <c r="F634" s="21" t="s">
        <v>6</v>
      </c>
      <c r="G634" s="21" t="s">
        <v>10</v>
      </c>
      <c r="H634" s="21" t="s">
        <v>10</v>
      </c>
      <c r="I634" s="26">
        <v>0.98072333333333328</v>
      </c>
      <c r="J634" s="26">
        <v>1.2937000000000001</v>
      </c>
      <c r="K634" s="26">
        <v>2.4198056666666665</v>
      </c>
      <c r="L634" s="26">
        <v>4.2579613333333333</v>
      </c>
      <c r="M634" s="26">
        <v>5.3612489999999999</v>
      </c>
      <c r="N634" s="26">
        <v>6.6318140000000012</v>
      </c>
      <c r="O634" s="26">
        <v>6.7155169999999993</v>
      </c>
      <c r="P634" s="26">
        <v>5.6496633333333328</v>
      </c>
      <c r="Q634" s="26">
        <v>4.3186346666666671</v>
      </c>
      <c r="R634" s="26">
        <v>3.0607106666666666</v>
      </c>
      <c r="S634" s="26">
        <v>1.7109569999999998</v>
      </c>
      <c r="T634" s="26">
        <v>0.97591033333333321</v>
      </c>
      <c r="U634" s="26">
        <v>1.1827393333333334</v>
      </c>
      <c r="V634" s="26">
        <v>1.4022793333333334</v>
      </c>
      <c r="W634" s="26">
        <v>2.8842763333333337</v>
      </c>
      <c r="X634" s="26">
        <v>3.5816786666666665</v>
      </c>
      <c r="Y634" s="26">
        <v>4.0038629999999999</v>
      </c>
      <c r="Z634" s="26">
        <v>3.5015376666666662</v>
      </c>
      <c r="AA634" s="26">
        <v>3.7161463333333331</v>
      </c>
      <c r="AB634" s="26">
        <v>3.1614036666666667</v>
      </c>
      <c r="AC634" s="26">
        <v>3.4736483333333332</v>
      </c>
      <c r="AD634" s="26">
        <v>2.7333416666666666</v>
      </c>
      <c r="AE634" s="26">
        <v>2.3447909999999998</v>
      </c>
      <c r="AF634" s="26">
        <v>2.1040203333333332</v>
      </c>
      <c r="AG634" s="26">
        <v>211</v>
      </c>
      <c r="AH634" s="26">
        <v>4</v>
      </c>
    </row>
    <row r="635" spans="1:34" x14ac:dyDescent="0.2">
      <c r="A635" t="s">
        <v>24</v>
      </c>
      <c r="B635" t="s">
        <v>87</v>
      </c>
      <c r="C635" t="s">
        <v>669</v>
      </c>
      <c r="D635">
        <v>1</v>
      </c>
      <c r="E635" s="21">
        <v>5</v>
      </c>
      <c r="F635" s="21" t="s">
        <v>6</v>
      </c>
      <c r="G635" s="21" t="s">
        <v>10</v>
      </c>
      <c r="H635" s="21" t="s">
        <v>10</v>
      </c>
      <c r="I635" s="26">
        <v>0.80170781250000001</v>
      </c>
      <c r="J635" s="26">
        <v>1.1112205000000002</v>
      </c>
      <c r="K635" s="26">
        <v>2.1123516249999996</v>
      </c>
      <c r="L635" s="26">
        <v>3.8717792500000008</v>
      </c>
      <c r="M635" s="26">
        <v>5.3595391874999985</v>
      </c>
      <c r="N635" s="26">
        <v>6.6390610624999997</v>
      </c>
      <c r="O635" s="26">
        <v>6.3661704999999991</v>
      </c>
      <c r="P635" s="26">
        <v>5.3191344374999998</v>
      </c>
      <c r="Q635" s="26">
        <v>4.0162781874999993</v>
      </c>
      <c r="R635" s="26">
        <v>2.7976170000000002</v>
      </c>
      <c r="S635" s="26">
        <v>1.5030369374999999</v>
      </c>
      <c r="T635" s="26">
        <v>0.81782606249999978</v>
      </c>
      <c r="U635" s="26">
        <v>1.1624620624999999</v>
      </c>
      <c r="V635" s="26">
        <v>1.1118412499999999</v>
      </c>
      <c r="W635" s="26">
        <v>2.5032853750000004</v>
      </c>
      <c r="X635" s="26">
        <v>3.5553188749999998</v>
      </c>
      <c r="Y635" s="26">
        <v>3.5602783125000004</v>
      </c>
      <c r="Z635" s="26">
        <v>3.7233651250000004</v>
      </c>
      <c r="AA635" s="26">
        <v>3.4899748124999999</v>
      </c>
      <c r="AB635" s="26">
        <v>3.36884425</v>
      </c>
      <c r="AC635" s="26">
        <v>3.1111933125000002</v>
      </c>
      <c r="AD635" s="26">
        <v>2.21304225</v>
      </c>
      <c r="AE635" s="26">
        <v>2.22147725</v>
      </c>
      <c r="AF635" s="26">
        <v>1.8443494999999999</v>
      </c>
      <c r="AG635" s="26">
        <v>204</v>
      </c>
      <c r="AH635" s="26">
        <v>4</v>
      </c>
    </row>
    <row r="636" spans="1:34" x14ac:dyDescent="0.2">
      <c r="A636" t="s">
        <v>24</v>
      </c>
      <c r="B636" t="s">
        <v>87</v>
      </c>
      <c r="C636" t="s">
        <v>185</v>
      </c>
      <c r="D636">
        <v>1</v>
      </c>
      <c r="E636" s="21">
        <v>5</v>
      </c>
      <c r="F636" s="21" t="s">
        <v>6</v>
      </c>
      <c r="G636" s="21" t="s">
        <v>10</v>
      </c>
      <c r="H636" s="21" t="s">
        <v>10</v>
      </c>
      <c r="I636" s="26">
        <v>1.0713941250000001</v>
      </c>
      <c r="J636" s="26">
        <v>1.4571596250000001</v>
      </c>
      <c r="K636" s="26">
        <v>2.6400740000000003</v>
      </c>
      <c r="L636" s="26">
        <v>4.4276878749999993</v>
      </c>
      <c r="M636" s="26">
        <v>5.4686087499999987</v>
      </c>
      <c r="N636" s="26">
        <v>6.6599688750000006</v>
      </c>
      <c r="O636" s="26">
        <v>6.9202593749999997</v>
      </c>
      <c r="P636" s="26">
        <v>5.8668308749999998</v>
      </c>
      <c r="Q636" s="26">
        <v>4.4470333750000002</v>
      </c>
      <c r="R636" s="26">
        <v>3.1673298750000001</v>
      </c>
      <c r="S636" s="26">
        <v>1.8689374999999999</v>
      </c>
      <c r="T636" s="26">
        <v>1.0762515000000001</v>
      </c>
      <c r="U636" s="26">
        <v>1.2934371250000001</v>
      </c>
      <c r="V636" s="26">
        <v>1.4995501250000001</v>
      </c>
      <c r="W636" s="26">
        <v>2.9663599999999999</v>
      </c>
      <c r="X636" s="26">
        <v>3.3543631250000003</v>
      </c>
      <c r="Y636" s="26">
        <v>3.7537348749999992</v>
      </c>
      <c r="Z636" s="26">
        <v>3.1846882499999998</v>
      </c>
      <c r="AA636" s="26">
        <v>3.2425988749999997</v>
      </c>
      <c r="AB636" s="26">
        <v>2.7612327500000005</v>
      </c>
      <c r="AC636" s="26">
        <v>2.9769726250000001</v>
      </c>
      <c r="AD636" s="26">
        <v>2.44949175</v>
      </c>
      <c r="AE636" s="26">
        <v>2.4266867500000004</v>
      </c>
      <c r="AF636" s="26">
        <v>2.1823892499999999</v>
      </c>
      <c r="AG636" s="26">
        <v>206</v>
      </c>
      <c r="AH636" s="26">
        <v>4</v>
      </c>
    </row>
    <row r="637" spans="1:34" x14ac:dyDescent="0.2">
      <c r="A637" t="s">
        <v>24</v>
      </c>
      <c r="B637" t="s">
        <v>87</v>
      </c>
      <c r="C637" t="s">
        <v>296</v>
      </c>
      <c r="D637">
        <v>1</v>
      </c>
      <c r="E637" s="21">
        <v>5</v>
      </c>
      <c r="F637" s="21" t="s">
        <v>6</v>
      </c>
      <c r="G637" s="21" t="s">
        <v>10</v>
      </c>
      <c r="H637" s="21" t="s">
        <v>10</v>
      </c>
      <c r="I637" s="26">
        <v>0.75662971428571435</v>
      </c>
      <c r="J637" s="26">
        <v>1.0677602857142856</v>
      </c>
      <c r="K637" s="26">
        <v>2.0131480000000002</v>
      </c>
      <c r="L637" s="26">
        <v>3.6738467142857139</v>
      </c>
      <c r="M637" s="26">
        <v>5.183344428571429</v>
      </c>
      <c r="N637" s="26">
        <v>6.2858928571428576</v>
      </c>
      <c r="O637" s="26">
        <v>6.168145</v>
      </c>
      <c r="P637" s="26">
        <v>5.1262817142857147</v>
      </c>
      <c r="Q637" s="26">
        <v>3.7094147142857143</v>
      </c>
      <c r="R637" s="26">
        <v>2.6269592857142858</v>
      </c>
      <c r="S637" s="26">
        <v>1.4038862857142855</v>
      </c>
      <c r="T637" s="26">
        <v>0.75593642857142851</v>
      </c>
      <c r="U637" s="26">
        <v>1.2043048571428572</v>
      </c>
      <c r="V637" s="26">
        <v>1.0849964285714286</v>
      </c>
      <c r="W637" s="26">
        <v>2.3475858571428572</v>
      </c>
      <c r="X637" s="26">
        <v>3.4122647142857141</v>
      </c>
      <c r="Y637" s="26">
        <v>3.7508947142857143</v>
      </c>
      <c r="Z637" s="26">
        <v>4.0258828571428573</v>
      </c>
      <c r="AA637" s="26">
        <v>3.6906358571428575</v>
      </c>
      <c r="AB637" s="26">
        <v>3.7399630000000004</v>
      </c>
      <c r="AC637" s="26">
        <v>3.0160241428571433</v>
      </c>
      <c r="AD637" s="26">
        <v>2.3313887142857141</v>
      </c>
      <c r="AE637" s="26">
        <v>2.2848384285714287</v>
      </c>
      <c r="AF637" s="26">
        <v>1.8360241428571429</v>
      </c>
      <c r="AG637" s="26">
        <v>235</v>
      </c>
      <c r="AH637" s="26">
        <v>4</v>
      </c>
    </row>
    <row r="638" spans="1:34" x14ac:dyDescent="0.2">
      <c r="A638" t="s">
        <v>24</v>
      </c>
      <c r="B638" t="s">
        <v>87</v>
      </c>
      <c r="C638" t="s">
        <v>670</v>
      </c>
      <c r="D638">
        <v>1</v>
      </c>
      <c r="E638" s="21">
        <v>5</v>
      </c>
      <c r="F638" s="21" t="s">
        <v>6</v>
      </c>
      <c r="G638" s="21" t="s">
        <v>10</v>
      </c>
      <c r="H638" s="21" t="s">
        <v>10</v>
      </c>
      <c r="I638" s="26">
        <v>0.9615494</v>
      </c>
      <c r="J638" s="26">
        <v>1.2767949999999999</v>
      </c>
      <c r="K638" s="26">
        <v>2.3646064</v>
      </c>
      <c r="L638" s="26">
        <v>4.1662005999999998</v>
      </c>
      <c r="M638" s="26">
        <v>5.4296156</v>
      </c>
      <c r="N638" s="26">
        <v>6.6641369999999993</v>
      </c>
      <c r="O638" s="26">
        <v>6.6602664000000003</v>
      </c>
      <c r="P638" s="26">
        <v>5.5573917999999995</v>
      </c>
      <c r="Q638" s="26">
        <v>4.3220539999999996</v>
      </c>
      <c r="R638" s="26">
        <v>3.0537006</v>
      </c>
      <c r="S638" s="26">
        <v>1.7029217999999999</v>
      </c>
      <c r="T638" s="26">
        <v>0.95145060000000004</v>
      </c>
      <c r="U638" s="26">
        <v>1.1864703999999999</v>
      </c>
      <c r="V638" s="26">
        <v>1.4221312000000002</v>
      </c>
      <c r="W638" s="26">
        <v>2.8826162000000002</v>
      </c>
      <c r="X638" s="26">
        <v>3.6050232000000002</v>
      </c>
      <c r="Y638" s="26">
        <v>4.0671977999999998</v>
      </c>
      <c r="Z638" s="26">
        <v>3.5525334000000002</v>
      </c>
      <c r="AA638" s="26">
        <v>3.61721</v>
      </c>
      <c r="AB638" s="26">
        <v>3.1653842000000001</v>
      </c>
      <c r="AC638" s="26">
        <v>3.2526847999999999</v>
      </c>
      <c r="AD638" s="26">
        <v>2.5817204</v>
      </c>
      <c r="AE638" s="26">
        <v>2.3448343999999999</v>
      </c>
      <c r="AF638" s="26">
        <v>2.1072187999999996</v>
      </c>
      <c r="AG638" s="26">
        <v>215</v>
      </c>
      <c r="AH638" s="26">
        <v>4</v>
      </c>
    </row>
    <row r="639" spans="1:34" x14ac:dyDescent="0.2">
      <c r="A639" t="s">
        <v>24</v>
      </c>
      <c r="B639" t="s">
        <v>87</v>
      </c>
      <c r="C639" t="s">
        <v>671</v>
      </c>
      <c r="D639">
        <v>1</v>
      </c>
      <c r="E639" s="21">
        <v>5</v>
      </c>
      <c r="F639" s="21" t="s">
        <v>6</v>
      </c>
      <c r="G639" s="21" t="s">
        <v>10</v>
      </c>
      <c r="H639" s="21" t="s">
        <v>10</v>
      </c>
      <c r="I639" s="26">
        <v>0.92814200000000013</v>
      </c>
      <c r="J639" s="26">
        <v>1.2560997777777776</v>
      </c>
      <c r="K639" s="26">
        <v>2.3419518888888886</v>
      </c>
      <c r="L639" s="26">
        <v>4.0673878518518523</v>
      </c>
      <c r="M639" s="26">
        <v>5.4603350000000024</v>
      </c>
      <c r="N639" s="26">
        <v>6.6857415555555564</v>
      </c>
      <c r="O639" s="26">
        <v>6.4532038518518506</v>
      </c>
      <c r="P639" s="26">
        <v>5.484341851851851</v>
      </c>
      <c r="Q639" s="26">
        <v>4.2655264814814817</v>
      </c>
      <c r="R639" s="26">
        <v>2.9103472592592592</v>
      </c>
      <c r="S639" s="26">
        <v>1.6358308148148148</v>
      </c>
      <c r="T639" s="26">
        <v>0.93472611111111104</v>
      </c>
      <c r="U639" s="26">
        <v>1.6474681111111111</v>
      </c>
      <c r="V639" s="26">
        <v>1.6668847777777773</v>
      </c>
      <c r="W639" s="26">
        <v>2.7919282962962964</v>
      </c>
      <c r="X639" s="26">
        <v>3.6216143333333339</v>
      </c>
      <c r="Y639" s="26">
        <v>3.5608049259259267</v>
      </c>
      <c r="Z639" s="26">
        <v>3.6032305185185192</v>
      </c>
      <c r="AA639" s="26">
        <v>3.8759805185185181</v>
      </c>
      <c r="AB639" s="26">
        <v>3.1738738518518517</v>
      </c>
      <c r="AC639" s="26">
        <v>2.6898898518518513</v>
      </c>
      <c r="AD639" s="26">
        <v>2.4400661111111113</v>
      </c>
      <c r="AE639" s="26">
        <v>2.6186845555555558</v>
      </c>
      <c r="AF639" s="26">
        <v>2.261503962962963</v>
      </c>
      <c r="AG639" s="26">
        <v>203</v>
      </c>
      <c r="AH639" s="26">
        <v>4</v>
      </c>
    </row>
    <row r="640" spans="1:34" x14ac:dyDescent="0.2">
      <c r="A640" t="s">
        <v>24</v>
      </c>
      <c r="B640" t="s">
        <v>87</v>
      </c>
      <c r="C640" t="s">
        <v>672</v>
      </c>
      <c r="D640">
        <v>2</v>
      </c>
      <c r="E640" s="21">
        <v>4</v>
      </c>
      <c r="F640" s="21" t="s">
        <v>6</v>
      </c>
      <c r="G640" s="21" t="s">
        <v>10</v>
      </c>
      <c r="H640" s="21" t="s">
        <v>10</v>
      </c>
      <c r="I640" s="26">
        <v>1.0055444999999998</v>
      </c>
      <c r="J640" s="26">
        <v>1.3742809166666665</v>
      </c>
      <c r="K640" s="26">
        <v>2.5116657500000001</v>
      </c>
      <c r="L640" s="26">
        <v>4.3163185000000004</v>
      </c>
      <c r="M640" s="26">
        <v>5.6295926666666665</v>
      </c>
      <c r="N640" s="26">
        <v>6.8023369166666656</v>
      </c>
      <c r="O640" s="26">
        <v>6.7314516666666657</v>
      </c>
      <c r="P640" s="26">
        <v>5.6314560833333323</v>
      </c>
      <c r="Q640" s="26">
        <v>4.4382609166666658</v>
      </c>
      <c r="R640" s="26">
        <v>3.1162725000000004</v>
      </c>
      <c r="S640" s="26">
        <v>1.7592877499999997</v>
      </c>
      <c r="T640" s="26">
        <v>1.0073805833333334</v>
      </c>
      <c r="U640" s="26">
        <v>1.6388819999999999</v>
      </c>
      <c r="V640" s="26">
        <v>1.8020750000000001</v>
      </c>
      <c r="W640" s="26">
        <v>3.069444583333333</v>
      </c>
      <c r="X640" s="26">
        <v>3.489338333333333</v>
      </c>
      <c r="Y640" s="26">
        <v>3.6953877499999996</v>
      </c>
      <c r="Z640" s="26">
        <v>3.4638217499999997</v>
      </c>
      <c r="AA640" s="26">
        <v>3.6077194166666673</v>
      </c>
      <c r="AB640" s="26">
        <v>3.1621556666666666</v>
      </c>
      <c r="AC640" s="26">
        <v>2.7870621666666664</v>
      </c>
      <c r="AD640" s="26">
        <v>2.4423030833333335</v>
      </c>
      <c r="AE640" s="26">
        <v>2.736749416666667</v>
      </c>
      <c r="AF640" s="26">
        <v>2.5819506666666663</v>
      </c>
      <c r="AG640" s="26">
        <v>208</v>
      </c>
      <c r="AH640" s="26">
        <v>4</v>
      </c>
    </row>
    <row r="641" spans="1:34" x14ac:dyDescent="0.2">
      <c r="A641" t="s">
        <v>24</v>
      </c>
      <c r="B641" t="s">
        <v>87</v>
      </c>
      <c r="C641" t="s">
        <v>298</v>
      </c>
      <c r="D641">
        <v>2</v>
      </c>
      <c r="E641" s="21">
        <v>5</v>
      </c>
      <c r="F641" s="21" t="s">
        <v>6</v>
      </c>
      <c r="G641" s="21" t="s">
        <v>10</v>
      </c>
      <c r="H641" s="21" t="s">
        <v>10</v>
      </c>
      <c r="I641" s="26">
        <v>1.012545</v>
      </c>
      <c r="J641" s="26">
        <v>1.3788616666666667</v>
      </c>
      <c r="K641" s="26">
        <v>2.5183653333333331</v>
      </c>
      <c r="L641" s="26">
        <v>4.2346563333333336</v>
      </c>
      <c r="M641" s="26">
        <v>5.4810418333333333</v>
      </c>
      <c r="N641" s="26">
        <v>6.7493740000000004</v>
      </c>
      <c r="O641" s="26">
        <v>6.5555069999999995</v>
      </c>
      <c r="P641" s="26">
        <v>5.5910578333333332</v>
      </c>
      <c r="Q641" s="26">
        <v>4.2952751666666664</v>
      </c>
      <c r="R641" s="26">
        <v>2.987838833333333</v>
      </c>
      <c r="S641" s="26">
        <v>1.7428993333333331</v>
      </c>
      <c r="T641" s="26">
        <v>1.0364963333333332</v>
      </c>
      <c r="U641" s="26">
        <v>2.1087201666666666</v>
      </c>
      <c r="V641" s="26">
        <v>2.0798144999999999</v>
      </c>
      <c r="W641" s="26">
        <v>3.311531833333333</v>
      </c>
      <c r="X641" s="26">
        <v>3.6398341666666667</v>
      </c>
      <c r="Y641" s="26">
        <v>3.8804928333333333</v>
      </c>
      <c r="Z641" s="26">
        <v>3.3911883333333335</v>
      </c>
      <c r="AA641" s="26">
        <v>4.066694833333333</v>
      </c>
      <c r="AB641" s="26">
        <v>3.0564416666666667</v>
      </c>
      <c r="AC641" s="26">
        <v>2.7989414999999997</v>
      </c>
      <c r="AD641" s="26">
        <v>2.3782079999999999</v>
      </c>
      <c r="AE641" s="26">
        <v>3.1483995</v>
      </c>
      <c r="AF641" s="26">
        <v>2.8395731666666664</v>
      </c>
      <c r="AG641" s="26">
        <v>204</v>
      </c>
      <c r="AH641" s="26">
        <v>4</v>
      </c>
    </row>
    <row r="642" spans="1:34" x14ac:dyDescent="0.2">
      <c r="A642" t="s">
        <v>24</v>
      </c>
      <c r="B642" t="s">
        <v>87</v>
      </c>
      <c r="C642" t="s">
        <v>191</v>
      </c>
      <c r="D642">
        <v>2</v>
      </c>
      <c r="E642" s="21">
        <v>4</v>
      </c>
      <c r="F642" s="21" t="s">
        <v>6</v>
      </c>
      <c r="G642" s="21" t="s">
        <v>10</v>
      </c>
      <c r="H642" s="21" t="s">
        <v>10</v>
      </c>
      <c r="I642" s="26">
        <v>1.0848476</v>
      </c>
      <c r="J642" s="26">
        <v>1.4765102000000001</v>
      </c>
      <c r="K642" s="26">
        <v>2.6356162000000003</v>
      </c>
      <c r="L642" s="26">
        <v>4.3240012000000005</v>
      </c>
      <c r="M642" s="26">
        <v>5.5113812000000006</v>
      </c>
      <c r="N642" s="26">
        <v>6.8001908000000002</v>
      </c>
      <c r="O642" s="26">
        <v>6.7261055999999995</v>
      </c>
      <c r="P642" s="26">
        <v>5.7196027999999988</v>
      </c>
      <c r="Q642" s="26">
        <v>4.4316581999999993</v>
      </c>
      <c r="R642" s="26">
        <v>3.0977317999999996</v>
      </c>
      <c r="S642" s="26">
        <v>1.8613197999999997</v>
      </c>
      <c r="T642" s="26">
        <v>1.1110245999999999</v>
      </c>
      <c r="U642" s="26">
        <v>2.028473</v>
      </c>
      <c r="V642" s="26">
        <v>2.2168809999999999</v>
      </c>
      <c r="W642" s="26">
        <v>3.5726537999999999</v>
      </c>
      <c r="X642" s="26">
        <v>3.8221028000000006</v>
      </c>
      <c r="Y642" s="26">
        <v>3.7913139999999999</v>
      </c>
      <c r="Z642" s="26">
        <v>3.2539998000000003</v>
      </c>
      <c r="AA642" s="26">
        <v>3.3815792</v>
      </c>
      <c r="AB642" s="26">
        <v>2.6883846</v>
      </c>
      <c r="AC642" s="26">
        <v>2.8010123999999998</v>
      </c>
      <c r="AD642" s="26">
        <v>2.5115152000000003</v>
      </c>
      <c r="AE642" s="26">
        <v>3.4818667999999997</v>
      </c>
      <c r="AF642" s="26">
        <v>2.9715669999999998</v>
      </c>
      <c r="AG642" s="26">
        <v>207</v>
      </c>
      <c r="AH642" s="26">
        <v>3</v>
      </c>
    </row>
    <row r="643" spans="1:34" x14ac:dyDescent="0.2">
      <c r="A643" t="s">
        <v>24</v>
      </c>
      <c r="B643" t="s">
        <v>87</v>
      </c>
      <c r="C643" t="s">
        <v>673</v>
      </c>
      <c r="D643">
        <v>2</v>
      </c>
      <c r="E643" s="21">
        <v>4</v>
      </c>
      <c r="F643" s="21" t="s">
        <v>6</v>
      </c>
      <c r="G643" s="21" t="s">
        <v>10</v>
      </c>
      <c r="H643" s="21" t="s">
        <v>10</v>
      </c>
      <c r="I643" s="26">
        <v>1.1377468749999999</v>
      </c>
      <c r="J643" s="26">
        <v>1.5609306249999999</v>
      </c>
      <c r="K643" s="26">
        <v>2.7541188750000001</v>
      </c>
      <c r="L643" s="26">
        <v>4.5173762499999999</v>
      </c>
      <c r="M643" s="26">
        <v>5.6242613749999997</v>
      </c>
      <c r="N643" s="26">
        <v>6.8739068750000012</v>
      </c>
      <c r="O643" s="26">
        <v>6.9073085000000001</v>
      </c>
      <c r="P643" s="26">
        <v>5.8664635000000001</v>
      </c>
      <c r="Q643" s="26">
        <v>4.5022428750000003</v>
      </c>
      <c r="R643" s="26">
        <v>3.2252377499999998</v>
      </c>
      <c r="S643" s="26">
        <v>1.9237728749999998</v>
      </c>
      <c r="T643" s="26">
        <v>1.1513982500000002</v>
      </c>
      <c r="U643" s="26">
        <v>1.6051276250000002</v>
      </c>
      <c r="V643" s="26">
        <v>2.0527513750000002</v>
      </c>
      <c r="W643" s="26">
        <v>3.3852338749999995</v>
      </c>
      <c r="X643" s="26">
        <v>3.4738747499999993</v>
      </c>
      <c r="Y643" s="26">
        <v>3.7559438749999998</v>
      </c>
      <c r="Z643" s="26">
        <v>3.2988978749999998</v>
      </c>
      <c r="AA643" s="26">
        <v>3.3342976249999996</v>
      </c>
      <c r="AB643" s="26">
        <v>2.7259505000000002</v>
      </c>
      <c r="AC643" s="26">
        <v>2.8176074999999998</v>
      </c>
      <c r="AD643" s="26">
        <v>2.3872892499999998</v>
      </c>
      <c r="AE643" s="26">
        <v>2.9671940000000001</v>
      </c>
      <c r="AF643" s="26">
        <v>2.5610701249999996</v>
      </c>
      <c r="AG643" s="26">
        <v>188</v>
      </c>
      <c r="AH643" s="26">
        <v>3</v>
      </c>
    </row>
    <row r="644" spans="1:34" x14ac:dyDescent="0.2">
      <c r="A644" t="s">
        <v>24</v>
      </c>
      <c r="B644" t="s">
        <v>87</v>
      </c>
      <c r="C644" t="s">
        <v>674</v>
      </c>
      <c r="D644">
        <v>1</v>
      </c>
      <c r="E644" s="21">
        <v>5</v>
      </c>
      <c r="F644" s="21" t="s">
        <v>6</v>
      </c>
      <c r="G644" s="21" t="s">
        <v>10</v>
      </c>
      <c r="H644" s="21" t="s">
        <v>10</v>
      </c>
      <c r="I644" s="26">
        <v>0.99069871428571421</v>
      </c>
      <c r="J644" s="26">
        <v>1.3684674285714287</v>
      </c>
      <c r="K644" s="26">
        <v>2.4700087142857141</v>
      </c>
      <c r="L644" s="26">
        <v>4.2040385714285717</v>
      </c>
      <c r="M644" s="26">
        <v>5.5100887142857138</v>
      </c>
      <c r="N644" s="26">
        <v>6.7042901428571424</v>
      </c>
      <c r="O644" s="26">
        <v>6.5196482857142852</v>
      </c>
      <c r="P644" s="26">
        <v>5.5547305714285722</v>
      </c>
      <c r="Q644" s="26">
        <v>4.2940719999999999</v>
      </c>
      <c r="R644" s="26">
        <v>3.0176090000000002</v>
      </c>
      <c r="S644" s="26">
        <v>1.7225462857142857</v>
      </c>
      <c r="T644" s="26">
        <v>1.0041274285714286</v>
      </c>
      <c r="U644" s="26">
        <v>1.9465544285714285</v>
      </c>
      <c r="V644" s="26">
        <v>1.8636154285714286</v>
      </c>
      <c r="W644" s="26">
        <v>3.0415844285714289</v>
      </c>
      <c r="X644" s="26">
        <v>3.5293668571428571</v>
      </c>
      <c r="Y644" s="26">
        <v>3.6918534285714282</v>
      </c>
      <c r="Z644" s="26">
        <v>3.4193832857142858</v>
      </c>
      <c r="AA644" s="26">
        <v>3.8638418571428566</v>
      </c>
      <c r="AB644" s="26">
        <v>2.8964597142857147</v>
      </c>
      <c r="AC644" s="26">
        <v>2.7407412857142859</v>
      </c>
      <c r="AD644" s="26">
        <v>2.461554</v>
      </c>
      <c r="AE644" s="26">
        <v>3.0578991428571425</v>
      </c>
      <c r="AF644" s="26">
        <v>2.6563795714285718</v>
      </c>
      <c r="AG644" s="26">
        <v>204</v>
      </c>
      <c r="AH644" s="26">
        <v>4</v>
      </c>
    </row>
    <row r="645" spans="1:34" x14ac:dyDescent="0.2">
      <c r="A645" t="s">
        <v>24</v>
      </c>
      <c r="B645" t="s">
        <v>87</v>
      </c>
      <c r="C645" t="s">
        <v>545</v>
      </c>
      <c r="D645">
        <v>2</v>
      </c>
      <c r="E645" s="21">
        <v>5</v>
      </c>
      <c r="F645" s="21" t="s">
        <v>6</v>
      </c>
      <c r="G645" s="21" t="s">
        <v>10</v>
      </c>
      <c r="H645" s="21" t="s">
        <v>10</v>
      </c>
      <c r="I645" s="26">
        <v>0.85896413772455094</v>
      </c>
      <c r="J645" s="26">
        <v>1.1485489880239519</v>
      </c>
      <c r="K645" s="26">
        <v>2.1065464790419162</v>
      </c>
      <c r="L645" s="26">
        <v>3.6330804431137724</v>
      </c>
      <c r="M645" s="26">
        <v>5.1677631916167641</v>
      </c>
      <c r="N645" s="26">
        <v>6.4398722634730534</v>
      </c>
      <c r="O645" s="26">
        <v>6.3897619161676644</v>
      </c>
      <c r="P645" s="26">
        <v>5.4193862035928158</v>
      </c>
      <c r="Q645" s="26">
        <v>4.0439178263473039</v>
      </c>
      <c r="R645" s="26">
        <v>2.7505254251497009</v>
      </c>
      <c r="S645" s="26">
        <v>1.5274467964071847</v>
      </c>
      <c r="T645" s="26">
        <v>0.86611822155688634</v>
      </c>
      <c r="U645" s="26">
        <v>1.5203184371257485</v>
      </c>
      <c r="V645" s="26">
        <v>1.3266989940119764</v>
      </c>
      <c r="W645" s="26">
        <v>2.5166562155688634</v>
      </c>
      <c r="X645" s="26">
        <v>3.7040252095808377</v>
      </c>
      <c r="Y645" s="26">
        <v>3.2122271736526948</v>
      </c>
      <c r="Z645" s="26">
        <v>3.6003106047904203</v>
      </c>
      <c r="AA645" s="26">
        <v>3.7415022275449097</v>
      </c>
      <c r="AB645" s="26">
        <v>3.2581066467065893</v>
      </c>
      <c r="AC645" s="26">
        <v>2.8869902215568861</v>
      </c>
      <c r="AD645" s="26">
        <v>2.1510639221556866</v>
      </c>
      <c r="AE645" s="26">
        <v>2.5056341676646694</v>
      </c>
      <c r="AF645" s="26">
        <v>2.2525855029940116</v>
      </c>
      <c r="AG645" s="26">
        <v>190</v>
      </c>
      <c r="AH645" s="26">
        <v>3</v>
      </c>
    </row>
    <row r="646" spans="1:34" x14ac:dyDescent="0.2">
      <c r="A646" t="s">
        <v>24</v>
      </c>
      <c r="B646" t="s">
        <v>87</v>
      </c>
      <c r="C646" t="s">
        <v>303</v>
      </c>
      <c r="D646">
        <v>2</v>
      </c>
      <c r="E646" s="21">
        <v>4</v>
      </c>
      <c r="F646" s="21" t="s">
        <v>6</v>
      </c>
      <c r="G646" s="21" t="s">
        <v>10</v>
      </c>
      <c r="H646" s="21" t="s">
        <v>10</v>
      </c>
      <c r="I646" s="26">
        <v>1.0574395714285714</v>
      </c>
      <c r="J646" s="26">
        <v>1.4283362857142858</v>
      </c>
      <c r="K646" s="26">
        <v>2.5958169999999998</v>
      </c>
      <c r="L646" s="26">
        <v>4.2753344285714281</v>
      </c>
      <c r="M646" s="26">
        <v>5.5034149999999995</v>
      </c>
      <c r="N646" s="26">
        <v>6.7640391428571434</v>
      </c>
      <c r="O646" s="26">
        <v>6.5997581428571417</v>
      </c>
      <c r="P646" s="26">
        <v>5.6673684285714279</v>
      </c>
      <c r="Q646" s="26">
        <v>4.3225600000000002</v>
      </c>
      <c r="R646" s="26">
        <v>3.0123445714285713</v>
      </c>
      <c r="S646" s="26">
        <v>1.7824170000000001</v>
      </c>
      <c r="T646" s="26">
        <v>1.0829577142857143</v>
      </c>
      <c r="U646" s="26">
        <v>2.2240457142857144</v>
      </c>
      <c r="V646" s="26">
        <v>2.2986574285714281</v>
      </c>
      <c r="W646" s="26">
        <v>3.5962328571428572</v>
      </c>
      <c r="X646" s="26">
        <v>3.7131448571428574</v>
      </c>
      <c r="Y646" s="26">
        <v>4.0186081428571425</v>
      </c>
      <c r="Z646" s="26">
        <v>3.375461142857143</v>
      </c>
      <c r="AA646" s="26">
        <v>3.8456422857142862</v>
      </c>
      <c r="AB646" s="26">
        <v>3.0401578571428565</v>
      </c>
      <c r="AC646" s="26">
        <v>2.8411804285714291</v>
      </c>
      <c r="AD646" s="26">
        <v>2.4688979999999998</v>
      </c>
      <c r="AE646" s="26">
        <v>3.3571905714285712</v>
      </c>
      <c r="AF646" s="26">
        <v>2.9038351428571429</v>
      </c>
      <c r="AG646" s="26">
        <v>184</v>
      </c>
      <c r="AH646" s="26">
        <v>3</v>
      </c>
    </row>
    <row r="647" spans="1:34" x14ac:dyDescent="0.2">
      <c r="A647" t="s">
        <v>24</v>
      </c>
      <c r="B647" t="s">
        <v>87</v>
      </c>
      <c r="C647" t="s">
        <v>675</v>
      </c>
      <c r="D647">
        <v>2</v>
      </c>
      <c r="E647" s="21">
        <v>5</v>
      </c>
      <c r="F647" s="21" t="s">
        <v>6</v>
      </c>
      <c r="G647" s="21" t="s">
        <v>10</v>
      </c>
      <c r="H647" s="21" t="s">
        <v>10</v>
      </c>
      <c r="I647" s="26">
        <v>1.0345814999999998</v>
      </c>
      <c r="J647" s="26">
        <v>1.395011</v>
      </c>
      <c r="K647" s="26">
        <v>2.5202855</v>
      </c>
      <c r="L647" s="26">
        <v>4.2447507499999997</v>
      </c>
      <c r="M647" s="26">
        <v>5.4950902500000005</v>
      </c>
      <c r="N647" s="26">
        <v>6.7315075000000002</v>
      </c>
      <c r="O647" s="26">
        <v>6.5722679999999993</v>
      </c>
      <c r="P647" s="26">
        <v>5.6223345</v>
      </c>
      <c r="Q647" s="26">
        <v>4.3249397500000004</v>
      </c>
      <c r="R647" s="26">
        <v>3.0592902500000001</v>
      </c>
      <c r="S647" s="26">
        <v>1.77009075</v>
      </c>
      <c r="T647" s="26">
        <v>1.0491440000000001</v>
      </c>
      <c r="U647" s="26">
        <v>1.9735992499999999</v>
      </c>
      <c r="V647" s="26">
        <v>1.9662839999999999</v>
      </c>
      <c r="W647" s="26">
        <v>3.20545825</v>
      </c>
      <c r="X647" s="26">
        <v>3.5556245000000004</v>
      </c>
      <c r="Y647" s="26">
        <v>3.6979669999999998</v>
      </c>
      <c r="Z647" s="26">
        <v>3.3515382499999999</v>
      </c>
      <c r="AA647" s="26">
        <v>3.6748187499999996</v>
      </c>
      <c r="AB647" s="26">
        <v>2.76367925</v>
      </c>
      <c r="AC647" s="26">
        <v>2.7682592500000003</v>
      </c>
      <c r="AD647" s="26">
        <v>2.4847222499999999</v>
      </c>
      <c r="AE647" s="26">
        <v>3.2017789999999997</v>
      </c>
      <c r="AF647" s="26">
        <v>2.7558699999999998</v>
      </c>
      <c r="AG647" s="26">
        <v>203</v>
      </c>
      <c r="AH647" s="26">
        <v>4</v>
      </c>
    </row>
    <row r="648" spans="1:34" x14ac:dyDescent="0.2">
      <c r="A648" t="s">
        <v>24</v>
      </c>
      <c r="B648" t="s">
        <v>87</v>
      </c>
      <c r="C648" t="s">
        <v>551</v>
      </c>
      <c r="D648">
        <v>1</v>
      </c>
      <c r="E648" s="21">
        <v>5</v>
      </c>
      <c r="F648" s="21" t="s">
        <v>6</v>
      </c>
      <c r="G648" s="21" t="s">
        <v>10</v>
      </c>
      <c r="H648" s="21" t="s">
        <v>10</v>
      </c>
      <c r="I648" s="26">
        <v>0.76237550000000009</v>
      </c>
      <c r="J648" s="26">
        <v>1.0674950714285716</v>
      </c>
      <c r="K648" s="26">
        <v>1.9946625</v>
      </c>
      <c r="L648" s="26">
        <v>3.6281926428571434</v>
      </c>
      <c r="M648" s="26">
        <v>5.2130615714285709</v>
      </c>
      <c r="N648" s="26">
        <v>6.4742027857142856</v>
      </c>
      <c r="O648" s="26">
        <v>6.2924050714285711</v>
      </c>
      <c r="P648" s="26">
        <v>5.251072999999999</v>
      </c>
      <c r="Q648" s="26">
        <v>3.8880991428571434</v>
      </c>
      <c r="R648" s="26">
        <v>2.6791453571428576</v>
      </c>
      <c r="S648" s="26">
        <v>1.4222896428571428</v>
      </c>
      <c r="T648" s="26">
        <v>0.78267657142857161</v>
      </c>
      <c r="U648" s="26">
        <v>1.2198347857142855</v>
      </c>
      <c r="V648" s="26">
        <v>1.0630403571428571</v>
      </c>
      <c r="W648" s="26">
        <v>2.2631839285714288</v>
      </c>
      <c r="X648" s="26">
        <v>3.3923415714285712</v>
      </c>
      <c r="Y648" s="26">
        <v>3.3386805714285708</v>
      </c>
      <c r="Z648" s="26">
        <v>3.9266065714285716</v>
      </c>
      <c r="AA648" s="26">
        <v>3.6275462857142857</v>
      </c>
      <c r="AB648" s="26">
        <v>3.4255177142857143</v>
      </c>
      <c r="AC648" s="26">
        <v>3.0938635714285714</v>
      </c>
      <c r="AD648" s="26">
        <v>2.1545075714285713</v>
      </c>
      <c r="AE648" s="26">
        <v>2.359302142857143</v>
      </c>
      <c r="AF648" s="26">
        <v>1.9023155714285713</v>
      </c>
      <c r="AG648" s="26">
        <v>220</v>
      </c>
      <c r="AH648" s="26">
        <v>4</v>
      </c>
    </row>
    <row r="649" spans="1:34" x14ac:dyDescent="0.2">
      <c r="A649" t="s">
        <v>24</v>
      </c>
      <c r="B649" t="s">
        <v>87</v>
      </c>
      <c r="C649" t="s">
        <v>676</v>
      </c>
      <c r="D649">
        <v>1</v>
      </c>
      <c r="E649" s="21">
        <v>5</v>
      </c>
      <c r="F649" s="21" t="s">
        <v>6</v>
      </c>
      <c r="G649" s="21" t="s">
        <v>10</v>
      </c>
      <c r="H649" s="21" t="s">
        <v>10</v>
      </c>
      <c r="I649" s="26">
        <v>0.9184132857142856</v>
      </c>
      <c r="J649" s="26">
        <v>1.2400045714285715</v>
      </c>
      <c r="K649" s="26">
        <v>2.2981255714285713</v>
      </c>
      <c r="L649" s="26">
        <v>4.1160610000000002</v>
      </c>
      <c r="M649" s="26">
        <v>5.4963042857142854</v>
      </c>
      <c r="N649" s="26">
        <v>6.7519802857142848</v>
      </c>
      <c r="O649" s="26">
        <v>6.534783714285715</v>
      </c>
      <c r="P649" s="26">
        <v>5.4704184285714286</v>
      </c>
      <c r="Q649" s="26">
        <v>4.323257857142857</v>
      </c>
      <c r="R649" s="26">
        <v>3.0069455714285711</v>
      </c>
      <c r="S649" s="26">
        <v>1.6473030000000002</v>
      </c>
      <c r="T649" s="26">
        <v>0.9047871428571429</v>
      </c>
      <c r="U649" s="26">
        <v>1.566349</v>
      </c>
      <c r="V649" s="26">
        <v>1.5742661428571427</v>
      </c>
      <c r="W649" s="26">
        <v>2.7847514285714285</v>
      </c>
      <c r="X649" s="26">
        <v>3.5091985714285721</v>
      </c>
      <c r="Y649" s="26">
        <v>3.6767848571428567</v>
      </c>
      <c r="Z649" s="26">
        <v>3.5015855714285715</v>
      </c>
      <c r="AA649" s="26">
        <v>3.8106292857142856</v>
      </c>
      <c r="AB649" s="26">
        <v>3.1585052857142855</v>
      </c>
      <c r="AC649" s="26">
        <v>2.7625559999999996</v>
      </c>
      <c r="AD649" s="26">
        <v>2.4356088571428569</v>
      </c>
      <c r="AE649" s="26">
        <v>2.5243531428571422</v>
      </c>
      <c r="AF649" s="26">
        <v>2.2909568571428571</v>
      </c>
      <c r="AG649" s="26">
        <v>212</v>
      </c>
      <c r="AH649" s="26">
        <v>4</v>
      </c>
    </row>
    <row r="650" spans="1:34" x14ac:dyDescent="0.2">
      <c r="A650" t="s">
        <v>24</v>
      </c>
      <c r="B650" t="s">
        <v>87</v>
      </c>
      <c r="C650" t="s">
        <v>421</v>
      </c>
      <c r="D650">
        <v>1</v>
      </c>
      <c r="E650" s="21">
        <v>5</v>
      </c>
      <c r="F650" s="21" t="s">
        <v>6</v>
      </c>
      <c r="G650" s="21" t="s">
        <v>10</v>
      </c>
      <c r="H650" s="21" t="s">
        <v>10</v>
      </c>
      <c r="I650" s="26">
        <v>0.96725849999999991</v>
      </c>
      <c r="J650" s="26">
        <v>1.33629675</v>
      </c>
      <c r="K650" s="26">
        <v>2.4259943749999997</v>
      </c>
      <c r="L650" s="26">
        <v>4.1612272500000005</v>
      </c>
      <c r="M650" s="26">
        <v>5.5260786249999994</v>
      </c>
      <c r="N650" s="26">
        <v>6.7091502500000004</v>
      </c>
      <c r="O650" s="26">
        <v>6.5092236249999997</v>
      </c>
      <c r="P650" s="26">
        <v>5.5399472500000009</v>
      </c>
      <c r="Q650" s="26">
        <v>4.3000776250000001</v>
      </c>
      <c r="R650" s="26">
        <v>2.9898752499999999</v>
      </c>
      <c r="S650" s="26">
        <v>1.6770277499999999</v>
      </c>
      <c r="T650" s="26">
        <v>0.98103512500000001</v>
      </c>
      <c r="U650" s="26">
        <v>1.8110653749999999</v>
      </c>
      <c r="V650" s="26">
        <v>1.7806254999999998</v>
      </c>
      <c r="W650" s="26">
        <v>2.9529689999999995</v>
      </c>
      <c r="X650" s="26">
        <v>3.560505875</v>
      </c>
      <c r="Y650" s="26">
        <v>3.6876504999999997</v>
      </c>
      <c r="Z650" s="26">
        <v>3.5057734999999997</v>
      </c>
      <c r="AA650" s="26">
        <v>3.920427375</v>
      </c>
      <c r="AB650" s="26">
        <v>3.1348261250000005</v>
      </c>
      <c r="AC650" s="26">
        <v>2.7034947499999999</v>
      </c>
      <c r="AD650" s="26">
        <v>2.43418475</v>
      </c>
      <c r="AE650" s="26">
        <v>2.8883444999999996</v>
      </c>
      <c r="AF650" s="26">
        <v>2.5879591250000002</v>
      </c>
      <c r="AG650" s="26">
        <v>206</v>
      </c>
      <c r="AH650" s="26">
        <v>4</v>
      </c>
    </row>
    <row r="651" spans="1:34" x14ac:dyDescent="0.2">
      <c r="A651" t="s">
        <v>24</v>
      </c>
      <c r="B651" t="s">
        <v>87</v>
      </c>
      <c r="C651" t="s">
        <v>677</v>
      </c>
      <c r="D651">
        <v>2</v>
      </c>
      <c r="E651" s="21">
        <v>5</v>
      </c>
      <c r="F651" s="21" t="s">
        <v>6</v>
      </c>
      <c r="G651" s="21" t="s">
        <v>10</v>
      </c>
      <c r="H651" s="21" t="s">
        <v>10</v>
      </c>
      <c r="I651" s="26">
        <v>0.8344791142857142</v>
      </c>
      <c r="J651" s="26">
        <v>1.1235557428571428</v>
      </c>
      <c r="K651" s="26">
        <v>2.0939304571428572</v>
      </c>
      <c r="L651" s="26">
        <v>3.6627710000000002</v>
      </c>
      <c r="M651" s="26">
        <v>5.1853259999999999</v>
      </c>
      <c r="N651" s="26">
        <v>6.4581438285714272</v>
      </c>
      <c r="O651" s="26">
        <v>6.3807717428571449</v>
      </c>
      <c r="P651" s="26">
        <v>5.3949754000000008</v>
      </c>
      <c r="Q651" s="26">
        <v>4.0227569999999995</v>
      </c>
      <c r="R651" s="26">
        <v>2.740948742857142</v>
      </c>
      <c r="S651" s="26">
        <v>1.5070929428571429</v>
      </c>
      <c r="T651" s="26">
        <v>0.84105808571428586</v>
      </c>
      <c r="U651" s="26">
        <v>1.4747499999999996</v>
      </c>
      <c r="V651" s="26">
        <v>1.292132571428571</v>
      </c>
      <c r="W651" s="26">
        <v>2.5267356857142866</v>
      </c>
      <c r="X651" s="26">
        <v>3.7769505428571426</v>
      </c>
      <c r="Y651" s="26">
        <v>3.2783107999999999</v>
      </c>
      <c r="Z651" s="26">
        <v>3.719101257142857</v>
      </c>
      <c r="AA651" s="26">
        <v>3.8285307428571431</v>
      </c>
      <c r="AB651" s="26">
        <v>3.2915913142857152</v>
      </c>
      <c r="AC651" s="26">
        <v>2.9616235714285706</v>
      </c>
      <c r="AD651" s="26">
        <v>2.0811873142857138</v>
      </c>
      <c r="AE651" s="26">
        <v>2.4770886571428568</v>
      </c>
      <c r="AF651" s="26">
        <v>2.2824310000000003</v>
      </c>
      <c r="AG651" s="26">
        <v>237</v>
      </c>
      <c r="AH651" s="26">
        <v>4</v>
      </c>
    </row>
    <row r="652" spans="1:34" x14ac:dyDescent="0.2">
      <c r="A652" t="s">
        <v>24</v>
      </c>
      <c r="B652" t="s">
        <v>87</v>
      </c>
      <c r="C652" t="s">
        <v>678</v>
      </c>
      <c r="D652">
        <v>1</v>
      </c>
      <c r="E652" s="21">
        <v>5</v>
      </c>
      <c r="F652" s="21" t="s">
        <v>6</v>
      </c>
      <c r="G652" s="21" t="s">
        <v>10</v>
      </c>
      <c r="H652" s="21" t="s">
        <v>10</v>
      </c>
      <c r="I652" s="26">
        <v>0.98007600000000006</v>
      </c>
      <c r="J652" s="26">
        <v>1.3557594999999998</v>
      </c>
      <c r="K652" s="26">
        <v>2.4590058333333333</v>
      </c>
      <c r="L652" s="26">
        <v>4.1895429999999996</v>
      </c>
      <c r="M652" s="26">
        <v>5.5133001666666663</v>
      </c>
      <c r="N652" s="26">
        <v>6.7327520000000005</v>
      </c>
      <c r="O652" s="26">
        <v>6.5117076666666671</v>
      </c>
      <c r="P652" s="26">
        <v>5.5117311666666664</v>
      </c>
      <c r="Q652" s="26">
        <v>4.2821068333333345</v>
      </c>
      <c r="R652" s="26">
        <v>2.9567758333333334</v>
      </c>
      <c r="S652" s="26">
        <v>1.691387</v>
      </c>
      <c r="T652" s="26">
        <v>0.99325833333333335</v>
      </c>
      <c r="U652" s="26">
        <v>1.9284818333333333</v>
      </c>
      <c r="V652" s="26">
        <v>1.8957236666666664</v>
      </c>
      <c r="W652" s="26">
        <v>3.0937043333333332</v>
      </c>
      <c r="X652" s="26">
        <v>3.7175401666666663</v>
      </c>
      <c r="Y652" s="26">
        <v>3.8547575000000003</v>
      </c>
      <c r="Z652" s="26">
        <v>3.4924036666666667</v>
      </c>
      <c r="AA652" s="26">
        <v>4.2091790000000007</v>
      </c>
      <c r="AB652" s="26">
        <v>3.3042111666666667</v>
      </c>
      <c r="AC652" s="26">
        <v>2.7285668333333337</v>
      </c>
      <c r="AD652" s="26">
        <v>2.4181879999999998</v>
      </c>
      <c r="AE652" s="26">
        <v>2.9537606666666663</v>
      </c>
      <c r="AF652" s="26">
        <v>2.8545115000000005</v>
      </c>
      <c r="AG652" s="26">
        <v>204</v>
      </c>
      <c r="AH652" s="26">
        <v>4</v>
      </c>
    </row>
    <row r="653" spans="1:34" x14ac:dyDescent="0.2">
      <c r="A653" t="s">
        <v>24</v>
      </c>
      <c r="B653" t="s">
        <v>87</v>
      </c>
      <c r="C653" t="s">
        <v>679</v>
      </c>
      <c r="D653">
        <v>2</v>
      </c>
      <c r="E653" s="21">
        <v>4</v>
      </c>
      <c r="F653" s="21" t="s">
        <v>6</v>
      </c>
      <c r="G653" s="21" t="s">
        <v>10</v>
      </c>
      <c r="H653" s="21" t="s">
        <v>10</v>
      </c>
      <c r="I653" s="26">
        <v>1.1173514</v>
      </c>
      <c r="J653" s="26">
        <v>1.5222522000000001</v>
      </c>
      <c r="K653" s="26">
        <v>2.7153776000000001</v>
      </c>
      <c r="L653" s="26">
        <v>4.3371101999999997</v>
      </c>
      <c r="M653" s="26">
        <v>5.5129831999999999</v>
      </c>
      <c r="N653" s="26">
        <v>6.7578068</v>
      </c>
      <c r="O653" s="26">
        <v>6.6764488000000002</v>
      </c>
      <c r="P653" s="26">
        <v>5.7785455999999993</v>
      </c>
      <c r="Q653" s="26">
        <v>4.3946984000000002</v>
      </c>
      <c r="R653" s="26">
        <v>3.0979246000000003</v>
      </c>
      <c r="S653" s="26">
        <v>1.8873058</v>
      </c>
      <c r="T653" s="26">
        <v>1.1652674000000001</v>
      </c>
      <c r="U653" s="26">
        <v>2.4086056</v>
      </c>
      <c r="V653" s="26">
        <v>2.5266764000000004</v>
      </c>
      <c r="W653" s="26">
        <v>3.9864302</v>
      </c>
      <c r="X653" s="26">
        <v>3.9989394000000003</v>
      </c>
      <c r="Y653" s="26">
        <v>4.1455435999999999</v>
      </c>
      <c r="Z653" s="26">
        <v>3.3720838</v>
      </c>
      <c r="AA653" s="26">
        <v>3.3599602000000006</v>
      </c>
      <c r="AB653" s="26">
        <v>2.8556656000000005</v>
      </c>
      <c r="AC653" s="26">
        <v>2.6695155999999995</v>
      </c>
      <c r="AD653" s="26">
        <v>2.6021557999999998</v>
      </c>
      <c r="AE653" s="26">
        <v>3.7187201999999999</v>
      </c>
      <c r="AF653" s="26">
        <v>3.1928235999999997</v>
      </c>
      <c r="AG653" s="26">
        <v>207</v>
      </c>
      <c r="AH653" s="26">
        <v>4</v>
      </c>
    </row>
    <row r="654" spans="1:34" x14ac:dyDescent="0.2">
      <c r="A654" t="s">
        <v>24</v>
      </c>
      <c r="B654" t="s">
        <v>87</v>
      </c>
      <c r="C654" t="s">
        <v>557</v>
      </c>
      <c r="D654">
        <v>2</v>
      </c>
      <c r="E654" s="21">
        <v>4</v>
      </c>
      <c r="F654" s="21" t="s">
        <v>6</v>
      </c>
      <c r="G654" s="21" t="s">
        <v>10</v>
      </c>
      <c r="H654" s="21" t="s">
        <v>10</v>
      </c>
      <c r="I654" s="26">
        <v>1.0594090999999999</v>
      </c>
      <c r="J654" s="26">
        <v>1.4232581</v>
      </c>
      <c r="K654" s="26">
        <v>2.5931845000000004</v>
      </c>
      <c r="L654" s="26">
        <v>4.3026092999999994</v>
      </c>
      <c r="M654" s="26">
        <v>5.5182130000000003</v>
      </c>
      <c r="N654" s="26">
        <v>6.7663707999999998</v>
      </c>
      <c r="O654" s="26">
        <v>6.6695536000000004</v>
      </c>
      <c r="P654" s="26">
        <v>5.670066499999999</v>
      </c>
      <c r="Q654" s="26">
        <v>4.4181268000000005</v>
      </c>
      <c r="R654" s="26">
        <v>3.1005506</v>
      </c>
      <c r="S654" s="26">
        <v>1.8011367</v>
      </c>
      <c r="T654" s="26">
        <v>1.0702790999999998</v>
      </c>
      <c r="U654" s="26">
        <v>1.8184647999999999</v>
      </c>
      <c r="V654" s="26">
        <v>1.9709154999999998</v>
      </c>
      <c r="W654" s="26">
        <v>3.2804681000000002</v>
      </c>
      <c r="X654" s="26">
        <v>3.6327738000000003</v>
      </c>
      <c r="Y654" s="26">
        <v>3.6504050000000001</v>
      </c>
      <c r="Z654" s="26">
        <v>3.3041283999999997</v>
      </c>
      <c r="AA654" s="26">
        <v>3.5260851000000004</v>
      </c>
      <c r="AB654" s="26">
        <v>2.6676769999999994</v>
      </c>
      <c r="AC654" s="26">
        <v>2.8203061000000007</v>
      </c>
      <c r="AD654" s="26">
        <v>2.4546805000000003</v>
      </c>
      <c r="AE654" s="26">
        <v>3.1702412999999998</v>
      </c>
      <c r="AF654" s="26">
        <v>2.8480477999999998</v>
      </c>
      <c r="AG654" s="26">
        <v>200</v>
      </c>
      <c r="AH654" s="26">
        <v>4</v>
      </c>
    </row>
    <row r="655" spans="1:34" x14ac:dyDescent="0.2">
      <c r="A655" t="s">
        <v>24</v>
      </c>
      <c r="B655" t="s">
        <v>87</v>
      </c>
      <c r="C655" t="s">
        <v>206</v>
      </c>
      <c r="D655">
        <v>2</v>
      </c>
      <c r="E655" s="21">
        <v>4</v>
      </c>
      <c r="F655" s="21" t="s">
        <v>6</v>
      </c>
      <c r="G655" s="21" t="s">
        <v>10</v>
      </c>
      <c r="H655" s="21" t="s">
        <v>10</v>
      </c>
      <c r="I655" s="26">
        <v>1.082364125</v>
      </c>
      <c r="J655" s="26">
        <v>1.4559115</v>
      </c>
      <c r="K655" s="26">
        <v>2.6447168749999999</v>
      </c>
      <c r="L655" s="26">
        <v>4.3661903750000004</v>
      </c>
      <c r="M655" s="26">
        <v>5.5568262499999994</v>
      </c>
      <c r="N655" s="26">
        <v>6.79866525</v>
      </c>
      <c r="O655" s="26">
        <v>6.7445572499999997</v>
      </c>
      <c r="P655" s="26">
        <v>5.7202048750000003</v>
      </c>
      <c r="Q655" s="26">
        <v>4.45593825</v>
      </c>
      <c r="R655" s="26">
        <v>3.1340458749999995</v>
      </c>
      <c r="S655" s="26">
        <v>1.8351418750000001</v>
      </c>
      <c r="T655" s="26">
        <v>1.0841322499999999</v>
      </c>
      <c r="U655" s="26">
        <v>1.6501503749999999</v>
      </c>
      <c r="V655" s="26">
        <v>1.8823821250000001</v>
      </c>
      <c r="W655" s="26">
        <v>3.2451563749999996</v>
      </c>
      <c r="X655" s="26">
        <v>3.6449841250000001</v>
      </c>
      <c r="Y655" s="26">
        <v>3.6225569999999996</v>
      </c>
      <c r="Z655" s="26">
        <v>3.28448575</v>
      </c>
      <c r="AA655" s="26">
        <v>3.5095912500000002</v>
      </c>
      <c r="AB655" s="26">
        <v>2.5424908749999999</v>
      </c>
      <c r="AC655" s="26">
        <v>2.945998125</v>
      </c>
      <c r="AD655" s="26">
        <v>2.3660549999999998</v>
      </c>
      <c r="AE655" s="26">
        <v>3.0148128750000001</v>
      </c>
      <c r="AF655" s="26">
        <v>2.810238</v>
      </c>
      <c r="AG655" s="26">
        <v>192</v>
      </c>
      <c r="AH655" s="26">
        <v>3</v>
      </c>
    </row>
    <row r="656" spans="1:34" x14ac:dyDescent="0.2">
      <c r="A656" t="s">
        <v>24</v>
      </c>
      <c r="B656" t="s">
        <v>87</v>
      </c>
      <c r="C656" t="s">
        <v>680</v>
      </c>
      <c r="D656">
        <v>1</v>
      </c>
      <c r="E656" s="21">
        <v>5</v>
      </c>
      <c r="F656" s="21" t="s">
        <v>6</v>
      </c>
      <c r="G656" s="21" t="s">
        <v>10</v>
      </c>
      <c r="H656" s="21" t="s">
        <v>10</v>
      </c>
      <c r="I656" s="26">
        <v>0.87551662500000005</v>
      </c>
      <c r="J656" s="26">
        <v>1.1770103749999998</v>
      </c>
      <c r="K656" s="26">
        <v>2.2053523750000004</v>
      </c>
      <c r="L656" s="26">
        <v>3.9465973750000001</v>
      </c>
      <c r="M656" s="26">
        <v>5.4094886249999998</v>
      </c>
      <c r="N656" s="26">
        <v>6.6807996250000006</v>
      </c>
      <c r="O656" s="26">
        <v>6.4175708750000009</v>
      </c>
      <c r="P656" s="26">
        <v>5.4258392500000001</v>
      </c>
      <c r="Q656" s="26">
        <v>4.2088408749999999</v>
      </c>
      <c r="R656" s="26">
        <v>2.84829475</v>
      </c>
      <c r="S656" s="26">
        <v>1.580573625</v>
      </c>
      <c r="T656" s="26">
        <v>0.87322549999999999</v>
      </c>
      <c r="U656" s="26">
        <v>1.435988375</v>
      </c>
      <c r="V656" s="26">
        <v>1.3983710000000003</v>
      </c>
      <c r="W656" s="26">
        <v>2.4866971250000001</v>
      </c>
      <c r="X656" s="26">
        <v>3.5689701249999999</v>
      </c>
      <c r="Y656" s="26">
        <v>3.3954504999999999</v>
      </c>
      <c r="Z656" s="26">
        <v>3.5789104999999997</v>
      </c>
      <c r="AA656" s="26">
        <v>3.7225320000000002</v>
      </c>
      <c r="AB656" s="26">
        <v>2.8808883750000001</v>
      </c>
      <c r="AC656" s="26">
        <v>2.7502968750000001</v>
      </c>
      <c r="AD656" s="26">
        <v>2.3103186249999998</v>
      </c>
      <c r="AE656" s="26">
        <v>2.328467625</v>
      </c>
      <c r="AF656" s="26">
        <v>1.8909897500000001</v>
      </c>
      <c r="AG656" s="26">
        <v>217</v>
      </c>
      <c r="AH656" s="26">
        <v>4</v>
      </c>
    </row>
    <row r="657" spans="1:34" x14ac:dyDescent="0.2">
      <c r="A657" t="s">
        <v>24</v>
      </c>
      <c r="B657" t="s">
        <v>87</v>
      </c>
      <c r="C657" t="s">
        <v>207</v>
      </c>
      <c r="D657">
        <v>2</v>
      </c>
      <c r="E657" s="21">
        <v>4</v>
      </c>
      <c r="F657" s="21" t="s">
        <v>6</v>
      </c>
      <c r="G657" s="21" t="s">
        <v>10</v>
      </c>
      <c r="H657" s="21" t="s">
        <v>10</v>
      </c>
      <c r="I657" s="26">
        <v>1.2132945454545456</v>
      </c>
      <c r="J657" s="26">
        <v>1.6392729090909091</v>
      </c>
      <c r="K657" s="26">
        <v>2.8659979999999998</v>
      </c>
      <c r="L657" s="26">
        <v>4.5609120909090919</v>
      </c>
      <c r="M657" s="26">
        <v>5.6198296363636366</v>
      </c>
      <c r="N657" s="26">
        <v>6.8554353636363627</v>
      </c>
      <c r="O657" s="26">
        <v>6.8594378181818181</v>
      </c>
      <c r="P657" s="26">
        <v>5.9298262727272713</v>
      </c>
      <c r="Q657" s="26">
        <v>4.5362066363636364</v>
      </c>
      <c r="R657" s="26">
        <v>3.2603943636363635</v>
      </c>
      <c r="S657" s="26">
        <v>2.0033600909090912</v>
      </c>
      <c r="T657" s="26">
        <v>1.2368363636363637</v>
      </c>
      <c r="U657" s="26">
        <v>2.1769490909090905</v>
      </c>
      <c r="V657" s="26">
        <v>2.5454600909090912</v>
      </c>
      <c r="W657" s="26">
        <v>4.2884226363636353</v>
      </c>
      <c r="X657" s="26">
        <v>3.8547054545454542</v>
      </c>
      <c r="Y657" s="26">
        <v>4.1548240909090906</v>
      </c>
      <c r="Z657" s="26">
        <v>3.3016264545454548</v>
      </c>
      <c r="AA657" s="26">
        <v>3.4877930909090904</v>
      </c>
      <c r="AB657" s="26">
        <v>2.9241688181818186</v>
      </c>
      <c r="AC657" s="26">
        <v>2.8166484545454549</v>
      </c>
      <c r="AD657" s="26">
        <v>2.5929661818181824</v>
      </c>
      <c r="AE657" s="26">
        <v>3.6532537272727272</v>
      </c>
      <c r="AF657" s="26">
        <v>3.3313694545454542</v>
      </c>
      <c r="AG657" s="26">
        <v>190</v>
      </c>
      <c r="AH657" s="26">
        <v>3</v>
      </c>
    </row>
    <row r="658" spans="1:34" x14ac:dyDescent="0.2">
      <c r="A658" t="s">
        <v>24</v>
      </c>
      <c r="B658" t="s">
        <v>87</v>
      </c>
      <c r="C658" t="s">
        <v>309</v>
      </c>
      <c r="D658">
        <v>1</v>
      </c>
      <c r="E658" s="21">
        <v>5</v>
      </c>
      <c r="F658" s="21" t="s">
        <v>6</v>
      </c>
      <c r="G658" s="21" t="s">
        <v>10</v>
      </c>
      <c r="H658" s="21" t="s">
        <v>10</v>
      </c>
      <c r="I658" s="26">
        <v>0.91471010526315788</v>
      </c>
      <c r="J658" s="26">
        <v>1.2266471578947369</v>
      </c>
      <c r="K658" s="26">
        <v>2.2937206842105264</v>
      </c>
      <c r="L658" s="26">
        <v>4.0792649473684204</v>
      </c>
      <c r="M658" s="26">
        <v>5.3877661052631574</v>
      </c>
      <c r="N658" s="26">
        <v>6.6359918421052635</v>
      </c>
      <c r="O658" s="26">
        <v>6.5335326842105257</v>
      </c>
      <c r="P658" s="26">
        <v>5.4846532105263153</v>
      </c>
      <c r="Q658" s="26">
        <v>4.182202789473684</v>
      </c>
      <c r="R658" s="26">
        <v>2.9827124736842099</v>
      </c>
      <c r="S658" s="26">
        <v>1.6367336315789474</v>
      </c>
      <c r="T658" s="26">
        <v>0.90246005263157902</v>
      </c>
      <c r="U658" s="26">
        <v>1.2575409473684207</v>
      </c>
      <c r="V658" s="26">
        <v>1.3772706842105262</v>
      </c>
      <c r="W658" s="26">
        <v>2.7886574736842102</v>
      </c>
      <c r="X658" s="26">
        <v>3.6235569473684213</v>
      </c>
      <c r="Y658" s="26">
        <v>3.8150867368421055</v>
      </c>
      <c r="Z658" s="26">
        <v>3.6402078421052635</v>
      </c>
      <c r="AA658" s="26">
        <v>3.7528918421052624</v>
      </c>
      <c r="AB658" s="26">
        <v>3.2220183157894735</v>
      </c>
      <c r="AC658" s="26">
        <v>3.2834001578947367</v>
      </c>
      <c r="AD658" s="26">
        <v>2.5612974210526311</v>
      </c>
      <c r="AE658" s="26">
        <v>2.2641729473684209</v>
      </c>
      <c r="AF658" s="26">
        <v>2.1106873157894741</v>
      </c>
      <c r="AG658" s="26">
        <v>211</v>
      </c>
      <c r="AH658" s="26">
        <v>4</v>
      </c>
    </row>
    <row r="659" spans="1:34" x14ac:dyDescent="0.2">
      <c r="A659" t="s">
        <v>24</v>
      </c>
      <c r="B659" t="s">
        <v>87</v>
      </c>
      <c r="C659" t="s">
        <v>681</v>
      </c>
      <c r="D659">
        <v>2</v>
      </c>
      <c r="E659" s="21">
        <v>4</v>
      </c>
      <c r="F659" s="21" t="s">
        <v>6</v>
      </c>
      <c r="G659" s="21" t="s">
        <v>10</v>
      </c>
      <c r="H659" s="21" t="s">
        <v>10</v>
      </c>
      <c r="I659" s="26">
        <v>1.2422385</v>
      </c>
      <c r="J659" s="26">
        <v>1.6766131666666668</v>
      </c>
      <c r="K659" s="26">
        <v>2.9412005000000003</v>
      </c>
      <c r="L659" s="26">
        <v>4.5681675000000004</v>
      </c>
      <c r="M659" s="26">
        <v>5.5962128333333334</v>
      </c>
      <c r="N659" s="26">
        <v>6.852494833333334</v>
      </c>
      <c r="O659" s="26">
        <v>6.8334819999999992</v>
      </c>
      <c r="P659" s="26">
        <v>5.9773095000000005</v>
      </c>
      <c r="Q659" s="26">
        <v>4.5114739999999998</v>
      </c>
      <c r="R659" s="26">
        <v>3.2175838333333329</v>
      </c>
      <c r="S659" s="26">
        <v>2.0368939999999998</v>
      </c>
      <c r="T659" s="26">
        <v>1.2952250000000001</v>
      </c>
      <c r="U659" s="26">
        <v>2.8680931666666667</v>
      </c>
      <c r="V659" s="26">
        <v>2.9909645000000005</v>
      </c>
      <c r="W659" s="26">
        <v>4.4020876666666675</v>
      </c>
      <c r="X659" s="26">
        <v>4.0755204999999997</v>
      </c>
      <c r="Y659" s="26">
        <v>4.4589363333333338</v>
      </c>
      <c r="Z659" s="26">
        <v>3.5270855000000001</v>
      </c>
      <c r="AA659" s="26">
        <v>3.6079094999999999</v>
      </c>
      <c r="AB659" s="26">
        <v>2.7670220000000003</v>
      </c>
      <c r="AC659" s="26">
        <v>2.6814756666666661</v>
      </c>
      <c r="AD659" s="26">
        <v>2.5268444999999997</v>
      </c>
      <c r="AE659" s="26">
        <v>3.7674216666666669</v>
      </c>
      <c r="AF659" s="26">
        <v>3.4997683333333334</v>
      </c>
      <c r="AG659" s="26">
        <v>197</v>
      </c>
      <c r="AH659" s="26">
        <v>3</v>
      </c>
    </row>
    <row r="660" spans="1:34" x14ac:dyDescent="0.2">
      <c r="A660" t="s">
        <v>24</v>
      </c>
      <c r="B660" t="s">
        <v>87</v>
      </c>
      <c r="C660" t="s">
        <v>209</v>
      </c>
      <c r="D660">
        <v>1</v>
      </c>
      <c r="E660" s="21">
        <v>5</v>
      </c>
      <c r="F660" s="21" t="s">
        <v>6</v>
      </c>
      <c r="G660" s="21" t="s">
        <v>10</v>
      </c>
      <c r="H660" s="21" t="s">
        <v>10</v>
      </c>
      <c r="I660" s="26">
        <v>1.0352656249999999</v>
      </c>
      <c r="J660" s="26">
        <v>1.3799691250000001</v>
      </c>
      <c r="K660" s="26">
        <v>2.5484770000000001</v>
      </c>
      <c r="L660" s="26">
        <v>4.3532587500000002</v>
      </c>
      <c r="M660" s="26">
        <v>5.4448968749999995</v>
      </c>
      <c r="N660" s="26">
        <v>6.6939746249999992</v>
      </c>
      <c r="O660" s="26">
        <v>6.8169951249999992</v>
      </c>
      <c r="P660" s="26">
        <v>5.7330711250000004</v>
      </c>
      <c r="Q660" s="26">
        <v>4.3936549999999999</v>
      </c>
      <c r="R660" s="26">
        <v>3.1279298750000004</v>
      </c>
      <c r="S660" s="26">
        <v>1.7904825000000002</v>
      </c>
      <c r="T660" s="26">
        <v>1.0343266250000001</v>
      </c>
      <c r="U660" s="26">
        <v>1.2646582500000001</v>
      </c>
      <c r="V660" s="26">
        <v>1.4670380000000001</v>
      </c>
      <c r="W660" s="26">
        <v>2.9052538750000001</v>
      </c>
      <c r="X660" s="26">
        <v>3.3683424999999998</v>
      </c>
      <c r="Y660" s="26">
        <v>3.8858663749999995</v>
      </c>
      <c r="Z660" s="26">
        <v>3.2424216250000004</v>
      </c>
      <c r="AA660" s="26">
        <v>3.2884721249999997</v>
      </c>
      <c r="AB660" s="26">
        <v>2.8205706249999998</v>
      </c>
      <c r="AC660" s="26">
        <v>2.8922042499999998</v>
      </c>
      <c r="AD660" s="26">
        <v>2.4040789999999999</v>
      </c>
      <c r="AE660" s="26">
        <v>2.3905621249999998</v>
      </c>
      <c r="AF660" s="26">
        <v>2.1046155</v>
      </c>
      <c r="AG660" s="26">
        <v>201</v>
      </c>
      <c r="AH660" s="26">
        <v>3</v>
      </c>
    </row>
    <row r="661" spans="1:34" x14ac:dyDescent="0.2">
      <c r="A661" t="s">
        <v>24</v>
      </c>
      <c r="B661" t="s">
        <v>87</v>
      </c>
      <c r="C661" t="s">
        <v>682</v>
      </c>
      <c r="D661">
        <v>1</v>
      </c>
      <c r="E661" s="21">
        <v>5</v>
      </c>
      <c r="F661" s="21" t="s">
        <v>6</v>
      </c>
      <c r="G661" s="21" t="s">
        <v>10</v>
      </c>
      <c r="H661" s="21" t="s">
        <v>10</v>
      </c>
      <c r="I661" s="26">
        <v>0.83935674999999998</v>
      </c>
      <c r="J661" s="26">
        <v>1.1544023750000001</v>
      </c>
      <c r="K661" s="26">
        <v>2.1278096249999998</v>
      </c>
      <c r="L661" s="26">
        <v>3.8582583749999997</v>
      </c>
      <c r="M661" s="26">
        <v>5.3663876249999998</v>
      </c>
      <c r="N661" s="26">
        <v>6.6585847500000002</v>
      </c>
      <c r="O661" s="26">
        <v>6.4456263749999989</v>
      </c>
      <c r="P661" s="26">
        <v>5.3998972500000004</v>
      </c>
      <c r="Q661" s="26">
        <v>4.1405181249999998</v>
      </c>
      <c r="R661" s="26">
        <v>2.8178648749999997</v>
      </c>
      <c r="S661" s="26">
        <v>1.5393405</v>
      </c>
      <c r="T661" s="26">
        <v>0.858657</v>
      </c>
      <c r="U661" s="26">
        <v>1.312310125</v>
      </c>
      <c r="V661" s="26">
        <v>1.2015876250000002</v>
      </c>
      <c r="W661" s="26">
        <v>2.3737892499999997</v>
      </c>
      <c r="X661" s="26">
        <v>3.4778308749999995</v>
      </c>
      <c r="Y661" s="26">
        <v>3.3900925000000006</v>
      </c>
      <c r="Z661" s="26">
        <v>3.6451042499999997</v>
      </c>
      <c r="AA661" s="26">
        <v>3.66677425</v>
      </c>
      <c r="AB661" s="26">
        <v>2.9970572500000001</v>
      </c>
      <c r="AC661" s="26">
        <v>2.8638312499999996</v>
      </c>
      <c r="AD661" s="26">
        <v>2.0588081250000001</v>
      </c>
      <c r="AE661" s="26">
        <v>2.3461084999999997</v>
      </c>
      <c r="AF661" s="26">
        <v>2.0131856249999998</v>
      </c>
      <c r="AG661" s="26">
        <v>213</v>
      </c>
      <c r="AH661" s="26">
        <v>4</v>
      </c>
    </row>
    <row r="662" spans="1:34" x14ac:dyDescent="0.2">
      <c r="A662" t="s">
        <v>24</v>
      </c>
      <c r="B662" t="s">
        <v>87</v>
      </c>
      <c r="C662" t="s">
        <v>487</v>
      </c>
      <c r="D662">
        <v>2</v>
      </c>
      <c r="E662" s="21">
        <v>4</v>
      </c>
      <c r="F662" s="21" t="s">
        <v>6</v>
      </c>
      <c r="G662" s="21" t="s">
        <v>10</v>
      </c>
      <c r="H662" s="21" t="s">
        <v>10</v>
      </c>
      <c r="I662" s="26">
        <v>1.1955838000000001</v>
      </c>
      <c r="J662" s="26">
        <v>1.6070944</v>
      </c>
      <c r="K662" s="26">
        <v>2.8189236000000002</v>
      </c>
      <c r="L662" s="26">
        <v>4.4743766000000003</v>
      </c>
      <c r="M662" s="26">
        <v>5.584436600000001</v>
      </c>
      <c r="N662" s="26">
        <v>6.8115746000000001</v>
      </c>
      <c r="O662" s="26">
        <v>6.8157141999999995</v>
      </c>
      <c r="P662" s="26">
        <v>5.9114522000000012</v>
      </c>
      <c r="Q662" s="26">
        <v>4.5005776000000006</v>
      </c>
      <c r="R662" s="26">
        <v>3.1732089999999999</v>
      </c>
      <c r="S662" s="26">
        <v>1.9847065999999998</v>
      </c>
      <c r="T662" s="26">
        <v>1.2276346</v>
      </c>
      <c r="U662" s="26">
        <v>2.3510472</v>
      </c>
      <c r="V662" s="26">
        <v>2.5872248000000004</v>
      </c>
      <c r="W662" s="26">
        <v>4.1430366000000003</v>
      </c>
      <c r="X662" s="26">
        <v>3.9730212000000003</v>
      </c>
      <c r="Y662" s="26">
        <v>4.1757779999999993</v>
      </c>
      <c r="Z662" s="26">
        <v>3.2958691999999998</v>
      </c>
      <c r="AA662" s="26">
        <v>3.4106359999999993</v>
      </c>
      <c r="AB662" s="26">
        <v>2.7536947999999994</v>
      </c>
      <c r="AC662" s="26">
        <v>2.6799150000000003</v>
      </c>
      <c r="AD662" s="26">
        <v>2.5386767999999997</v>
      </c>
      <c r="AE662" s="26">
        <v>3.6939276000000008</v>
      </c>
      <c r="AF662" s="26">
        <v>3.2817576000000002</v>
      </c>
      <c r="AG662" s="26">
        <v>196</v>
      </c>
      <c r="AH662" s="26">
        <v>3</v>
      </c>
    </row>
    <row r="663" spans="1:34" x14ac:dyDescent="0.2">
      <c r="A663" t="s">
        <v>24</v>
      </c>
      <c r="B663" t="s">
        <v>87</v>
      </c>
      <c r="C663" t="s">
        <v>571</v>
      </c>
      <c r="D663">
        <v>1</v>
      </c>
      <c r="E663" s="21">
        <v>5</v>
      </c>
      <c r="F663" s="21" t="s">
        <v>6</v>
      </c>
      <c r="G663" s="21" t="s">
        <v>10</v>
      </c>
      <c r="H663" s="21" t="s">
        <v>10</v>
      </c>
      <c r="I663" s="26">
        <v>0.95466100000000031</v>
      </c>
      <c r="J663" s="26">
        <v>1.3003287142857143</v>
      </c>
      <c r="K663" s="26">
        <v>2.3970693571428572</v>
      </c>
      <c r="L663" s="26">
        <v>4.247385642857143</v>
      </c>
      <c r="M663" s="26">
        <v>5.4175803571428558</v>
      </c>
      <c r="N663" s="26">
        <v>6.6493426428571425</v>
      </c>
      <c r="O663" s="26">
        <v>6.7122017857142859</v>
      </c>
      <c r="P663" s="26">
        <v>5.6542510000000004</v>
      </c>
      <c r="Q663" s="26">
        <v>4.2932860714285708</v>
      </c>
      <c r="R663" s="26">
        <v>3.112256785714286</v>
      </c>
      <c r="S663" s="26">
        <v>1.7367764999999997</v>
      </c>
      <c r="T663" s="26">
        <v>0.98161492857142851</v>
      </c>
      <c r="U663" s="26">
        <v>1.1242236428571428</v>
      </c>
      <c r="V663" s="26">
        <v>1.1828399285714286</v>
      </c>
      <c r="W663" s="26">
        <v>2.6352385714285709</v>
      </c>
      <c r="X663" s="26">
        <v>3.4575606428571426</v>
      </c>
      <c r="Y663" s="26">
        <v>3.9154765714285711</v>
      </c>
      <c r="Z663" s="26">
        <v>3.5780361428571434</v>
      </c>
      <c r="AA663" s="26">
        <v>3.8473907142857144</v>
      </c>
      <c r="AB663" s="26">
        <v>3.1468110714285715</v>
      </c>
      <c r="AC663" s="26">
        <v>3.6861743571428569</v>
      </c>
      <c r="AD663" s="26">
        <v>2.6704733571428574</v>
      </c>
      <c r="AE663" s="26">
        <v>2.1570715714285713</v>
      </c>
      <c r="AF663" s="26">
        <v>1.7426630714285716</v>
      </c>
      <c r="AG663" s="26">
        <v>207</v>
      </c>
      <c r="AH663" s="26">
        <v>4</v>
      </c>
    </row>
    <row r="664" spans="1:34" x14ac:dyDescent="0.2">
      <c r="A664" t="s">
        <v>24</v>
      </c>
      <c r="B664" t="s">
        <v>87</v>
      </c>
      <c r="C664" t="s">
        <v>683</v>
      </c>
      <c r="D664">
        <v>2</v>
      </c>
      <c r="E664" s="21">
        <v>4</v>
      </c>
      <c r="F664" s="21" t="s">
        <v>6</v>
      </c>
      <c r="G664" s="21" t="s">
        <v>10</v>
      </c>
      <c r="H664" s="21" t="s">
        <v>10</v>
      </c>
      <c r="I664" s="26">
        <v>1.3024977500000001</v>
      </c>
      <c r="J664" s="26">
        <v>1.7500765</v>
      </c>
      <c r="K664" s="26">
        <v>3.02909125</v>
      </c>
      <c r="L664" s="26">
        <v>4.6760985000000002</v>
      </c>
      <c r="M664" s="26">
        <v>5.6350709999999999</v>
      </c>
      <c r="N664" s="26">
        <v>6.8622445000000001</v>
      </c>
      <c r="O664" s="26">
        <v>6.8385087499999999</v>
      </c>
      <c r="P664" s="26">
        <v>6.0176582500000002</v>
      </c>
      <c r="Q664" s="26">
        <v>4.5441297499999997</v>
      </c>
      <c r="R664" s="26">
        <v>3.286171</v>
      </c>
      <c r="S664" s="26">
        <v>2.0670237500000002</v>
      </c>
      <c r="T664" s="26">
        <v>1.36175975</v>
      </c>
      <c r="U664" s="26">
        <v>3.1291310000000001</v>
      </c>
      <c r="V664" s="26">
        <v>3.25516725</v>
      </c>
      <c r="W664" s="26">
        <v>4.4985114999999993</v>
      </c>
      <c r="X664" s="26">
        <v>4.1880229999999994</v>
      </c>
      <c r="Y664" s="26">
        <v>4.5016110000000005</v>
      </c>
      <c r="Z664" s="26">
        <v>3.6021692500000002</v>
      </c>
      <c r="AA664" s="26">
        <v>3.6918445000000002</v>
      </c>
      <c r="AB664" s="26">
        <v>2.8478707499999998</v>
      </c>
      <c r="AC664" s="26">
        <v>2.9167982499999998</v>
      </c>
      <c r="AD664" s="26">
        <v>2.5862267500000002</v>
      </c>
      <c r="AE664" s="26">
        <v>3.8326547499999997</v>
      </c>
      <c r="AF664" s="26">
        <v>3.78517825</v>
      </c>
      <c r="AG664" s="26">
        <v>204</v>
      </c>
      <c r="AH664" s="26">
        <v>4</v>
      </c>
    </row>
    <row r="665" spans="1:34" x14ac:dyDescent="0.2">
      <c r="A665" t="s">
        <v>24</v>
      </c>
      <c r="B665" t="s">
        <v>87</v>
      </c>
      <c r="C665" t="s">
        <v>684</v>
      </c>
      <c r="D665">
        <v>1</v>
      </c>
      <c r="E665" s="21">
        <v>5</v>
      </c>
      <c r="F665" s="21" t="s">
        <v>6</v>
      </c>
      <c r="G665" s="21" t="s">
        <v>10</v>
      </c>
      <c r="H665" s="21" t="s">
        <v>10</v>
      </c>
      <c r="I665" s="26">
        <v>0.91443025</v>
      </c>
      <c r="J665" s="26">
        <v>1.246143</v>
      </c>
      <c r="K665" s="26">
        <v>2.3017951249999999</v>
      </c>
      <c r="L665" s="26">
        <v>4.1228936249999997</v>
      </c>
      <c r="M665" s="26">
        <v>5.4053655000000003</v>
      </c>
      <c r="N665" s="26">
        <v>6.5837901250000002</v>
      </c>
      <c r="O665" s="26">
        <v>6.5215868749999997</v>
      </c>
      <c r="P665" s="26">
        <v>5.480416</v>
      </c>
      <c r="Q665" s="26">
        <v>4.1244969999999999</v>
      </c>
      <c r="R665" s="26">
        <v>3.0117402499999999</v>
      </c>
      <c r="S665" s="26">
        <v>1.6720024999999998</v>
      </c>
      <c r="T665" s="26">
        <v>0.93214312499999985</v>
      </c>
      <c r="U665" s="26">
        <v>1.2542707500000001</v>
      </c>
      <c r="V665" s="26">
        <v>1.2362986249999999</v>
      </c>
      <c r="W665" s="26">
        <v>2.5333268749999998</v>
      </c>
      <c r="X665" s="26">
        <v>3.5090376249999999</v>
      </c>
      <c r="Y665" s="26">
        <v>3.590705625</v>
      </c>
      <c r="Z665" s="26">
        <v>3.8246739999999995</v>
      </c>
      <c r="AA665" s="26">
        <v>3.7037687500000001</v>
      </c>
      <c r="AB665" s="26">
        <v>3.3279808749999997</v>
      </c>
      <c r="AC665" s="26">
        <v>3.1433288750000004</v>
      </c>
      <c r="AD665" s="26">
        <v>2.4393491250000001</v>
      </c>
      <c r="AE665" s="26">
        <v>1.9200453750000002</v>
      </c>
      <c r="AF665" s="26">
        <v>1.6702824999999999</v>
      </c>
      <c r="AG665" s="26">
        <v>196</v>
      </c>
      <c r="AH665" s="26">
        <v>3</v>
      </c>
    </row>
    <row r="666" spans="1:34" x14ac:dyDescent="0.2">
      <c r="A666" t="s">
        <v>24</v>
      </c>
      <c r="B666" t="s">
        <v>87</v>
      </c>
      <c r="C666" t="s">
        <v>211</v>
      </c>
      <c r="D666">
        <v>1</v>
      </c>
      <c r="E666" s="21">
        <v>5</v>
      </c>
      <c r="F666" s="21" t="s">
        <v>6</v>
      </c>
      <c r="G666" s="21" t="s">
        <v>10</v>
      </c>
      <c r="H666" s="21" t="s">
        <v>10</v>
      </c>
      <c r="I666" s="26">
        <v>0.84899366666666676</v>
      </c>
      <c r="J666" s="26">
        <v>1.1683398333333332</v>
      </c>
      <c r="K666" s="26">
        <v>2.175103</v>
      </c>
      <c r="L666" s="26">
        <v>3.9325242500000002</v>
      </c>
      <c r="M666" s="26">
        <v>5.3494632499999994</v>
      </c>
      <c r="N666" s="26">
        <v>6.6040663333333329</v>
      </c>
      <c r="O666" s="26">
        <v>6.3866610833333333</v>
      </c>
      <c r="P666" s="26">
        <v>5.3561559166666664</v>
      </c>
      <c r="Q666" s="26">
        <v>4.0044680833333333</v>
      </c>
      <c r="R666" s="26">
        <v>2.8602317500000001</v>
      </c>
      <c r="S666" s="26">
        <v>1.5740695833333336</v>
      </c>
      <c r="T666" s="26">
        <v>0.85789466666666658</v>
      </c>
      <c r="U666" s="26">
        <v>1.2707740833333334</v>
      </c>
      <c r="V666" s="26">
        <v>1.1624388333333335</v>
      </c>
      <c r="W666" s="26">
        <v>2.5430269999999999</v>
      </c>
      <c r="X666" s="26">
        <v>3.6289314166666666</v>
      </c>
      <c r="Y666" s="26">
        <v>3.6121443333333332</v>
      </c>
      <c r="Z666" s="26">
        <v>3.9078953333333337</v>
      </c>
      <c r="AA666" s="26">
        <v>3.8623455833333336</v>
      </c>
      <c r="AB666" s="26">
        <v>3.4386143333333337</v>
      </c>
      <c r="AC666" s="26">
        <v>3.1192976666666663</v>
      </c>
      <c r="AD666" s="26">
        <v>2.4530638333333337</v>
      </c>
      <c r="AE666" s="26">
        <v>2.2029907500000001</v>
      </c>
      <c r="AF666" s="26">
        <v>1.9221494166666668</v>
      </c>
      <c r="AG666" s="26">
        <v>204</v>
      </c>
      <c r="AH666" s="26">
        <v>4</v>
      </c>
    </row>
    <row r="667" spans="1:34" x14ac:dyDescent="0.2">
      <c r="A667" t="s">
        <v>24</v>
      </c>
      <c r="B667" t="s">
        <v>87</v>
      </c>
      <c r="C667" t="s">
        <v>685</v>
      </c>
      <c r="D667">
        <v>1</v>
      </c>
      <c r="E667" s="21">
        <v>5</v>
      </c>
      <c r="F667" s="21" t="s">
        <v>6</v>
      </c>
      <c r="G667" s="21" t="s">
        <v>10</v>
      </c>
      <c r="H667" s="21" t="s">
        <v>10</v>
      </c>
      <c r="I667" s="26">
        <v>0.8801485555555556</v>
      </c>
      <c r="J667" s="26">
        <v>1.1773159999999998</v>
      </c>
      <c r="K667" s="26">
        <v>2.2029009444444445</v>
      </c>
      <c r="L667" s="26">
        <v>3.884326166666666</v>
      </c>
      <c r="M667" s="26">
        <v>5.4046918333333345</v>
      </c>
      <c r="N667" s="26">
        <v>6.6634447777777783</v>
      </c>
      <c r="O667" s="26">
        <v>6.4236571111111109</v>
      </c>
      <c r="P667" s="26">
        <v>5.411386888888889</v>
      </c>
      <c r="Q667" s="26">
        <v>4.1869847222222232</v>
      </c>
      <c r="R667" s="26">
        <v>2.8345133888888894</v>
      </c>
      <c r="S667" s="26">
        <v>1.5869983888888892</v>
      </c>
      <c r="T667" s="26">
        <v>0.87457066666666661</v>
      </c>
      <c r="U667" s="26">
        <v>1.404504833333333</v>
      </c>
      <c r="V667" s="26">
        <v>1.3772278333333334</v>
      </c>
      <c r="W667" s="26">
        <v>2.5128223333333333</v>
      </c>
      <c r="X667" s="26">
        <v>3.5763174999999996</v>
      </c>
      <c r="Y667" s="26">
        <v>3.567636666666667</v>
      </c>
      <c r="Z667" s="26">
        <v>3.5363727777777774</v>
      </c>
      <c r="AA667" s="26">
        <v>3.5827428333333335</v>
      </c>
      <c r="AB667" s="26">
        <v>3.0628237222222219</v>
      </c>
      <c r="AC667" s="26">
        <v>2.7940950555555557</v>
      </c>
      <c r="AD667" s="26">
        <v>2.3298529444444442</v>
      </c>
      <c r="AE667" s="26">
        <v>2.4271066666666661</v>
      </c>
      <c r="AF667" s="26">
        <v>2.0207665555555554</v>
      </c>
      <c r="AG667" s="26">
        <v>217</v>
      </c>
      <c r="AH667" s="26">
        <v>4</v>
      </c>
    </row>
    <row r="668" spans="1:34" x14ac:dyDescent="0.2">
      <c r="A668" t="s">
        <v>24</v>
      </c>
      <c r="B668" t="s">
        <v>87</v>
      </c>
      <c r="C668" t="s">
        <v>213</v>
      </c>
      <c r="D668">
        <v>2</v>
      </c>
      <c r="E668" s="21">
        <v>4</v>
      </c>
      <c r="F668" s="21" t="s">
        <v>6</v>
      </c>
      <c r="G668" s="21" t="s">
        <v>10</v>
      </c>
      <c r="H668" s="21" t="s">
        <v>10</v>
      </c>
      <c r="I668" s="26">
        <v>1.2517180714285712</v>
      </c>
      <c r="J668" s="26">
        <v>1.7040427857142857</v>
      </c>
      <c r="K668" s="26">
        <v>2.9758359285714282</v>
      </c>
      <c r="L668" s="26">
        <v>4.6140229285714289</v>
      </c>
      <c r="M668" s="26">
        <v>5.6575869285714289</v>
      </c>
      <c r="N668" s="26">
        <v>6.8187217857142839</v>
      </c>
      <c r="O668" s="26">
        <v>6.9313092857142848</v>
      </c>
      <c r="P668" s="26">
        <v>6.0182436428571418</v>
      </c>
      <c r="Q668" s="26">
        <v>4.5391503571428578</v>
      </c>
      <c r="R668" s="26">
        <v>3.3108219999999995</v>
      </c>
      <c r="S668" s="26">
        <v>2.0289615714285718</v>
      </c>
      <c r="T668" s="26">
        <v>1.2766614285714286</v>
      </c>
      <c r="U668" s="26">
        <v>2.2504080714285712</v>
      </c>
      <c r="V668" s="26">
        <v>2.6401786428571432</v>
      </c>
      <c r="W668" s="26">
        <v>4.4274555714285722</v>
      </c>
      <c r="X668" s="26">
        <v>3.8378097142857146</v>
      </c>
      <c r="Y668" s="26">
        <v>4.2527247857142854</v>
      </c>
      <c r="Z668" s="26">
        <v>3.3330360714285709</v>
      </c>
      <c r="AA668" s="26">
        <v>3.4348105000000007</v>
      </c>
      <c r="AB668" s="26">
        <v>3.1948729285714283</v>
      </c>
      <c r="AC668" s="26">
        <v>2.9131587142857138</v>
      </c>
      <c r="AD668" s="26">
        <v>2.617981214285714</v>
      </c>
      <c r="AE668" s="26">
        <v>3.6908289999999999</v>
      </c>
      <c r="AF668" s="26">
        <v>3.3991979285714282</v>
      </c>
      <c r="AG668" s="26">
        <v>190</v>
      </c>
      <c r="AH668" s="26">
        <v>3</v>
      </c>
    </row>
    <row r="669" spans="1:34" x14ac:dyDescent="0.2">
      <c r="A669" t="s">
        <v>24</v>
      </c>
      <c r="B669" t="s">
        <v>87</v>
      </c>
      <c r="C669" t="s">
        <v>577</v>
      </c>
      <c r="D669">
        <v>2</v>
      </c>
      <c r="E669" s="21">
        <v>4</v>
      </c>
      <c r="F669" s="21" t="s">
        <v>6</v>
      </c>
      <c r="G669" s="21" t="s">
        <v>10</v>
      </c>
      <c r="H669" s="21" t="s">
        <v>10</v>
      </c>
      <c r="I669" s="26">
        <v>1.0570548333333336</v>
      </c>
      <c r="J669" s="26">
        <v>1.4306018333333332</v>
      </c>
      <c r="K669" s="26">
        <v>2.584880333333333</v>
      </c>
      <c r="L669" s="26">
        <v>4.2675964999999989</v>
      </c>
      <c r="M669" s="26">
        <v>5.4955396666666667</v>
      </c>
      <c r="N669" s="26">
        <v>6.7783430000000005</v>
      </c>
      <c r="O669" s="26">
        <v>6.5949780000000002</v>
      </c>
      <c r="P669" s="26">
        <v>5.6627070000000002</v>
      </c>
      <c r="Q669" s="26">
        <v>4.338957166666666</v>
      </c>
      <c r="R669" s="26">
        <v>3.0643741666666671</v>
      </c>
      <c r="S669" s="26">
        <v>1.7863386666666665</v>
      </c>
      <c r="T669" s="26">
        <v>1.0794636666666666</v>
      </c>
      <c r="U669" s="26">
        <v>2.1163405000000002</v>
      </c>
      <c r="V669" s="26">
        <v>2.1614070000000001</v>
      </c>
      <c r="W669" s="26">
        <v>3.470926</v>
      </c>
      <c r="X669" s="26">
        <v>3.700671666666667</v>
      </c>
      <c r="Y669" s="26">
        <v>3.8166816666666663</v>
      </c>
      <c r="Z669" s="26">
        <v>3.3486018333333334</v>
      </c>
      <c r="AA669" s="26">
        <v>3.5735290000000002</v>
      </c>
      <c r="AB669" s="26">
        <v>2.8244526666666663</v>
      </c>
      <c r="AC669" s="26">
        <v>2.7723596666666666</v>
      </c>
      <c r="AD669" s="26">
        <v>2.5217533333333333</v>
      </c>
      <c r="AE669" s="26">
        <v>3.4036256666666667</v>
      </c>
      <c r="AF669" s="26">
        <v>2.8969486666666668</v>
      </c>
      <c r="AG669" s="26">
        <v>205</v>
      </c>
      <c r="AH669" s="26">
        <v>4</v>
      </c>
    </row>
    <row r="670" spans="1:34" x14ac:dyDescent="0.2">
      <c r="A670" t="s">
        <v>24</v>
      </c>
      <c r="B670" t="s">
        <v>87</v>
      </c>
      <c r="C670" t="s">
        <v>214</v>
      </c>
      <c r="D670">
        <v>2</v>
      </c>
      <c r="E670" s="21">
        <v>4</v>
      </c>
      <c r="F670" s="21" t="s">
        <v>6</v>
      </c>
      <c r="G670" s="21" t="s">
        <v>10</v>
      </c>
      <c r="H670" s="21" t="s">
        <v>10</v>
      </c>
      <c r="I670" s="26">
        <v>1.1550284166666667</v>
      </c>
      <c r="J670" s="26">
        <v>1.5456283333333332</v>
      </c>
      <c r="K670" s="26">
        <v>2.769889416666667</v>
      </c>
      <c r="L670" s="26">
        <v>4.4289793333333343</v>
      </c>
      <c r="M670" s="26">
        <v>5.5564450000000001</v>
      </c>
      <c r="N670" s="26">
        <v>6.8288604166666671</v>
      </c>
      <c r="O670" s="26">
        <v>6.8106552499999999</v>
      </c>
      <c r="P670" s="26">
        <v>5.8680520833333345</v>
      </c>
      <c r="Q670" s="26">
        <v>4.4895433333333337</v>
      </c>
      <c r="R670" s="26">
        <v>3.1776380833333335</v>
      </c>
      <c r="S670" s="26">
        <v>1.9246984999999999</v>
      </c>
      <c r="T670" s="26">
        <v>1.178086</v>
      </c>
      <c r="U670" s="26">
        <v>1.9787783333333333</v>
      </c>
      <c r="V670" s="26">
        <v>2.3973179999999998</v>
      </c>
      <c r="W670" s="26">
        <v>3.9056151666666667</v>
      </c>
      <c r="X670" s="26">
        <v>3.8372716666666666</v>
      </c>
      <c r="Y670" s="26">
        <v>3.9653646666666664</v>
      </c>
      <c r="Z670" s="26">
        <v>3.1735599999999997</v>
      </c>
      <c r="AA670" s="26">
        <v>3.516745666666667</v>
      </c>
      <c r="AB670" s="26">
        <v>2.7927298333333339</v>
      </c>
      <c r="AC670" s="26">
        <v>2.8902587499999997</v>
      </c>
      <c r="AD670" s="26">
        <v>2.545142583333333</v>
      </c>
      <c r="AE670" s="26">
        <v>3.587787333333333</v>
      </c>
      <c r="AF670" s="26">
        <v>3.086248166666667</v>
      </c>
      <c r="AG670" s="26">
        <v>200</v>
      </c>
      <c r="AH670" s="26">
        <v>3</v>
      </c>
    </row>
    <row r="671" spans="1:34" x14ac:dyDescent="0.2">
      <c r="A671" t="s">
        <v>24</v>
      </c>
      <c r="B671" t="s">
        <v>87</v>
      </c>
      <c r="C671" t="s">
        <v>686</v>
      </c>
      <c r="D671">
        <v>1</v>
      </c>
      <c r="E671" s="21">
        <v>5</v>
      </c>
      <c r="F671" s="21" t="s">
        <v>6</v>
      </c>
      <c r="G671" s="21" t="s">
        <v>10</v>
      </c>
      <c r="H671" s="21" t="s">
        <v>10</v>
      </c>
      <c r="I671" s="26">
        <v>1.0920541428571429</v>
      </c>
      <c r="J671" s="26">
        <v>1.4722935714285714</v>
      </c>
      <c r="K671" s="26">
        <v>2.6676034285714287</v>
      </c>
      <c r="L671" s="26">
        <v>4.4725822857142852</v>
      </c>
      <c r="M671" s="26">
        <v>5.5346998571428561</v>
      </c>
      <c r="N671" s="26">
        <v>6.8018447142857141</v>
      </c>
      <c r="O671" s="26">
        <v>6.9350974285714289</v>
      </c>
      <c r="P671" s="26">
        <v>5.874428857142858</v>
      </c>
      <c r="Q671" s="26">
        <v>4.4800641428571426</v>
      </c>
      <c r="R671" s="26">
        <v>3.1880848571428575</v>
      </c>
      <c r="S671" s="26">
        <v>1.869050714285714</v>
      </c>
      <c r="T671" s="26">
        <v>1.0909135714285714</v>
      </c>
      <c r="U671" s="26">
        <v>1.3590959999999999</v>
      </c>
      <c r="V671" s="26">
        <v>1.6060074285714285</v>
      </c>
      <c r="W671" s="26">
        <v>3.0132674285714285</v>
      </c>
      <c r="X671" s="26">
        <v>3.3542747142857143</v>
      </c>
      <c r="Y671" s="26">
        <v>3.7848254285714291</v>
      </c>
      <c r="Z671" s="26">
        <v>3.2344797142857145</v>
      </c>
      <c r="AA671" s="26">
        <v>3.2431249999999996</v>
      </c>
      <c r="AB671" s="26">
        <v>2.7810157142857141</v>
      </c>
      <c r="AC671" s="26">
        <v>2.838584</v>
      </c>
      <c r="AD671" s="26">
        <v>2.3735880000000003</v>
      </c>
      <c r="AE671" s="26">
        <v>2.5044591428571432</v>
      </c>
      <c r="AF671" s="26">
        <v>2.1932704285714282</v>
      </c>
      <c r="AG671" s="26">
        <v>208</v>
      </c>
      <c r="AH671" s="26">
        <v>4</v>
      </c>
    </row>
    <row r="672" spans="1:34" x14ac:dyDescent="0.2">
      <c r="A672" t="s">
        <v>24</v>
      </c>
      <c r="B672" t="s">
        <v>87</v>
      </c>
      <c r="C672" t="s">
        <v>687</v>
      </c>
      <c r="D672">
        <v>1</v>
      </c>
      <c r="E672" s="21">
        <v>5</v>
      </c>
      <c r="F672" s="21" t="s">
        <v>6</v>
      </c>
      <c r="G672" s="21" t="s">
        <v>10</v>
      </c>
      <c r="H672" s="21" t="s">
        <v>10</v>
      </c>
      <c r="I672" s="26">
        <v>0.72268074999999998</v>
      </c>
      <c r="J672" s="26">
        <v>1.0478034999999999</v>
      </c>
      <c r="K672" s="26">
        <v>1.9698035</v>
      </c>
      <c r="L672" s="26">
        <v>3.642784625</v>
      </c>
      <c r="M672" s="26">
        <v>5.1722537500000003</v>
      </c>
      <c r="N672" s="26">
        <v>6.2275726249999996</v>
      </c>
      <c r="O672" s="26">
        <v>6.1167456249999992</v>
      </c>
      <c r="P672" s="26">
        <v>5.1293182500000007</v>
      </c>
      <c r="Q672" s="26">
        <v>3.6079262499999993</v>
      </c>
      <c r="R672" s="26">
        <v>2.5668324999999999</v>
      </c>
      <c r="S672" s="26">
        <v>1.3447511249999999</v>
      </c>
      <c r="T672" s="26">
        <v>0.71984175000000006</v>
      </c>
      <c r="U672" s="26">
        <v>1.0869843750000001</v>
      </c>
      <c r="V672" s="26">
        <v>1.0270222499999999</v>
      </c>
      <c r="W672" s="26">
        <v>2.200726</v>
      </c>
      <c r="X672" s="26">
        <v>3.2203685000000002</v>
      </c>
      <c r="Y672" s="26">
        <v>3.5116519999999998</v>
      </c>
      <c r="Z672" s="26">
        <v>3.9211852499999997</v>
      </c>
      <c r="AA672" s="26">
        <v>3.7261845000000005</v>
      </c>
      <c r="AB672" s="26">
        <v>3.762823</v>
      </c>
      <c r="AC672" s="26">
        <v>3.2579626250000002</v>
      </c>
      <c r="AD672" s="26">
        <v>2.2349941250000001</v>
      </c>
      <c r="AE672" s="26">
        <v>2.1363267500000003</v>
      </c>
      <c r="AF672" s="26">
        <v>1.6636462500000002</v>
      </c>
      <c r="AG672" s="26">
        <v>237</v>
      </c>
      <c r="AH672" s="26">
        <v>4</v>
      </c>
    </row>
    <row r="673" spans="1:34" x14ac:dyDescent="0.2">
      <c r="A673" t="s">
        <v>24</v>
      </c>
      <c r="B673" t="s">
        <v>87</v>
      </c>
      <c r="C673" t="s">
        <v>317</v>
      </c>
      <c r="D673">
        <v>2</v>
      </c>
      <c r="E673" s="21">
        <v>4</v>
      </c>
      <c r="F673" s="21" t="s">
        <v>6</v>
      </c>
      <c r="G673" s="21" t="s">
        <v>10</v>
      </c>
      <c r="H673" s="21" t="s">
        <v>10</v>
      </c>
      <c r="I673" s="26">
        <v>1.3073707777777779</v>
      </c>
      <c r="J673" s="26">
        <v>1.7668683333333333</v>
      </c>
      <c r="K673" s="26">
        <v>3.0489544444444445</v>
      </c>
      <c r="L673" s="26">
        <v>4.6974135555555554</v>
      </c>
      <c r="M673" s="26">
        <v>5.6703170000000007</v>
      </c>
      <c r="N673" s="26">
        <v>6.8953955555555551</v>
      </c>
      <c r="O673" s="26">
        <v>6.9245097777777778</v>
      </c>
      <c r="P673" s="26">
        <v>6.040656666666667</v>
      </c>
      <c r="Q673" s="26">
        <v>4.5934176666666664</v>
      </c>
      <c r="R673" s="26">
        <v>3.3228004444444443</v>
      </c>
      <c r="S673" s="26">
        <v>2.0741772222222221</v>
      </c>
      <c r="T673" s="26">
        <v>1.3564938888888889</v>
      </c>
      <c r="U673" s="26">
        <v>2.8492945555555558</v>
      </c>
      <c r="V673" s="26">
        <v>3.0793592222222221</v>
      </c>
      <c r="W673" s="26">
        <v>4.4618277777777786</v>
      </c>
      <c r="X673" s="26">
        <v>4.146816888888889</v>
      </c>
      <c r="Y673" s="26">
        <v>4.4975086666666657</v>
      </c>
      <c r="Z673" s="26">
        <v>3.513895666666667</v>
      </c>
      <c r="AA673" s="26">
        <v>3.5037742222222215</v>
      </c>
      <c r="AB673" s="26">
        <v>3.1134863333333334</v>
      </c>
      <c r="AC673" s="26">
        <v>3.0102043333333333</v>
      </c>
      <c r="AD673" s="26">
        <v>2.6002741111111112</v>
      </c>
      <c r="AE673" s="26">
        <v>3.7207076666666672</v>
      </c>
      <c r="AF673" s="26">
        <v>3.7222643333333334</v>
      </c>
      <c r="AG673" s="26">
        <v>194</v>
      </c>
      <c r="AH673" s="26">
        <v>3</v>
      </c>
    </row>
    <row r="674" spans="1:34" x14ac:dyDescent="0.2">
      <c r="A674" t="s">
        <v>24</v>
      </c>
      <c r="B674" t="s">
        <v>87</v>
      </c>
      <c r="C674" t="s">
        <v>688</v>
      </c>
      <c r="D674">
        <v>1</v>
      </c>
      <c r="E674" s="21">
        <v>5</v>
      </c>
      <c r="F674" s="21" t="s">
        <v>6</v>
      </c>
      <c r="G674" s="21" t="s">
        <v>10</v>
      </c>
      <c r="H674" s="21" t="s">
        <v>10</v>
      </c>
      <c r="I674" s="26">
        <v>0.79910190000000003</v>
      </c>
      <c r="J674" s="26">
        <v>1.0821158</v>
      </c>
      <c r="K674" s="26">
        <v>2.0170492500000003</v>
      </c>
      <c r="L674" s="26">
        <v>3.5983139500000005</v>
      </c>
      <c r="M674" s="26">
        <v>5.1697151500000009</v>
      </c>
      <c r="N674" s="26">
        <v>6.4348309499999985</v>
      </c>
      <c r="O674" s="26">
        <v>6.3323621499999998</v>
      </c>
      <c r="P674" s="26">
        <v>5.2866407499999992</v>
      </c>
      <c r="Q674" s="26">
        <v>3.9234168500000002</v>
      </c>
      <c r="R674" s="26">
        <v>2.6999420000000001</v>
      </c>
      <c r="S674" s="26">
        <v>1.4602856500000001</v>
      </c>
      <c r="T674" s="26">
        <v>0.80442950000000013</v>
      </c>
      <c r="U674" s="26">
        <v>1.3810389000000001</v>
      </c>
      <c r="V674" s="26">
        <v>1.1930938000000002</v>
      </c>
      <c r="W674" s="26">
        <v>2.335852</v>
      </c>
      <c r="X674" s="26">
        <v>3.5623078499999998</v>
      </c>
      <c r="Y674" s="26">
        <v>3.3089277000000004</v>
      </c>
      <c r="Z674" s="26">
        <v>3.8704672499999999</v>
      </c>
      <c r="AA674" s="26">
        <v>3.7553855499999997</v>
      </c>
      <c r="AB674" s="26">
        <v>3.3860929999999998</v>
      </c>
      <c r="AC674" s="26">
        <v>2.9915353000000002</v>
      </c>
      <c r="AD674" s="26">
        <v>2.1230749500000003</v>
      </c>
      <c r="AE674" s="26">
        <v>2.4347800999999998</v>
      </c>
      <c r="AF674" s="26">
        <v>2.0600608999999999</v>
      </c>
      <c r="AG674" s="26">
        <v>216</v>
      </c>
      <c r="AH674" s="26">
        <v>4</v>
      </c>
    </row>
    <row r="675" spans="1:34" x14ac:dyDescent="0.2">
      <c r="A675" t="s">
        <v>24</v>
      </c>
      <c r="B675" t="s">
        <v>87</v>
      </c>
      <c r="C675" t="s">
        <v>689</v>
      </c>
      <c r="D675">
        <v>2</v>
      </c>
      <c r="E675" s="21">
        <v>5</v>
      </c>
      <c r="F675" s="21" t="s">
        <v>6</v>
      </c>
      <c r="G675" s="21" t="s">
        <v>10</v>
      </c>
      <c r="H675" s="21" t="s">
        <v>10</v>
      </c>
      <c r="I675" s="26">
        <v>0.85292208333333319</v>
      </c>
      <c r="J675" s="26">
        <v>1.1658496666666665</v>
      </c>
      <c r="K675" s="26">
        <v>2.1400883333333334</v>
      </c>
      <c r="L675" s="26">
        <v>3.8237673333333331</v>
      </c>
      <c r="M675" s="26">
        <v>5.3531477500000006</v>
      </c>
      <c r="N675" s="26">
        <v>6.6555936666666673</v>
      </c>
      <c r="O675" s="26">
        <v>6.4396430000000002</v>
      </c>
      <c r="P675" s="26">
        <v>5.391145166666667</v>
      </c>
      <c r="Q675" s="26">
        <v>4.1412977499999997</v>
      </c>
      <c r="R675" s="26">
        <v>2.8063489999999995</v>
      </c>
      <c r="S675" s="26">
        <v>1.5539051666666666</v>
      </c>
      <c r="T675" s="26">
        <v>0.87393550000000009</v>
      </c>
      <c r="U675" s="26">
        <v>1.3831659166666668</v>
      </c>
      <c r="V675" s="26">
        <v>1.2879645</v>
      </c>
      <c r="W675" s="26">
        <v>2.4359151666666663</v>
      </c>
      <c r="X675" s="26">
        <v>3.5702965833333331</v>
      </c>
      <c r="Y675" s="26">
        <v>3.484771083333333</v>
      </c>
      <c r="Z675" s="26">
        <v>3.6313703333333329</v>
      </c>
      <c r="AA675" s="26">
        <v>3.6318563333333334</v>
      </c>
      <c r="AB675" s="26">
        <v>3.0451813333333333</v>
      </c>
      <c r="AC675" s="26">
        <v>2.8617010000000001</v>
      </c>
      <c r="AD675" s="26">
        <v>2.2106700833333335</v>
      </c>
      <c r="AE675" s="26">
        <v>2.4341240833333333</v>
      </c>
      <c r="AF675" s="26">
        <v>2.0544018333333338</v>
      </c>
      <c r="AG675" s="26">
        <v>202</v>
      </c>
      <c r="AH675" s="26">
        <v>4</v>
      </c>
    </row>
    <row r="676" spans="1:34" x14ac:dyDescent="0.2">
      <c r="A676" t="s">
        <v>24</v>
      </c>
      <c r="B676" t="s">
        <v>87</v>
      </c>
      <c r="C676" t="s">
        <v>690</v>
      </c>
      <c r="D676">
        <v>1</v>
      </c>
      <c r="E676" s="21">
        <v>5</v>
      </c>
      <c r="F676" s="21" t="s">
        <v>6</v>
      </c>
      <c r="G676" s="21" t="s">
        <v>10</v>
      </c>
      <c r="H676" s="21" t="s">
        <v>10</v>
      </c>
      <c r="I676" s="26">
        <v>0.82014714285714274</v>
      </c>
      <c r="J676" s="26">
        <v>1.1176581428571428</v>
      </c>
      <c r="K676" s="26">
        <v>2.0686868571428572</v>
      </c>
      <c r="L676" s="26">
        <v>3.7112374285714287</v>
      </c>
      <c r="M676" s="26">
        <v>5.282381285714286</v>
      </c>
      <c r="N676" s="26">
        <v>6.553617571428572</v>
      </c>
      <c r="O676" s="26">
        <v>6.4055490000000006</v>
      </c>
      <c r="P676" s="26">
        <v>5.3503591428571431</v>
      </c>
      <c r="Q676" s="26">
        <v>4.0208088571428577</v>
      </c>
      <c r="R676" s="26">
        <v>2.7664617142857142</v>
      </c>
      <c r="S676" s="26">
        <v>1.4964457142857144</v>
      </c>
      <c r="T676" s="26">
        <v>0.82760600000000006</v>
      </c>
      <c r="U676" s="26">
        <v>1.3301752857142859</v>
      </c>
      <c r="V676" s="26">
        <v>1.1914595714285714</v>
      </c>
      <c r="W676" s="26">
        <v>2.3487725714285714</v>
      </c>
      <c r="X676" s="26">
        <v>3.5020718571428575</v>
      </c>
      <c r="Y676" s="26">
        <v>3.3960687142857142</v>
      </c>
      <c r="Z676" s="26">
        <v>3.8331215714285709</v>
      </c>
      <c r="AA676" s="26">
        <v>3.6884717142857149</v>
      </c>
      <c r="AB676" s="26">
        <v>3.2281770000000001</v>
      </c>
      <c r="AC676" s="26">
        <v>2.9608857142857148</v>
      </c>
      <c r="AD676" s="26">
        <v>2.077768857142857</v>
      </c>
      <c r="AE676" s="26">
        <v>2.4192284285714285</v>
      </c>
      <c r="AF676" s="26">
        <v>2.0393592857142857</v>
      </c>
      <c r="AG676" s="26">
        <v>227</v>
      </c>
      <c r="AH676" s="26">
        <v>4</v>
      </c>
    </row>
    <row r="677" spans="1:34" x14ac:dyDescent="0.2">
      <c r="A677" t="s">
        <v>24</v>
      </c>
      <c r="B677" t="s">
        <v>87</v>
      </c>
      <c r="C677" t="s">
        <v>691</v>
      </c>
      <c r="D677">
        <v>1</v>
      </c>
      <c r="E677" s="21">
        <v>5</v>
      </c>
      <c r="F677" s="21" t="s">
        <v>6</v>
      </c>
      <c r="G677" s="21" t="s">
        <v>10</v>
      </c>
      <c r="H677" s="21" t="s">
        <v>10</v>
      </c>
      <c r="I677" s="26">
        <v>0.88265993333333326</v>
      </c>
      <c r="J677" s="26">
        <v>1.1953192666666668</v>
      </c>
      <c r="K677" s="26">
        <v>2.2330222666666666</v>
      </c>
      <c r="L677" s="26">
        <v>4.0110082</v>
      </c>
      <c r="M677" s="26">
        <v>5.3253168666666664</v>
      </c>
      <c r="N677" s="26">
        <v>6.5839450000000008</v>
      </c>
      <c r="O677" s="26">
        <v>6.4381841999999985</v>
      </c>
      <c r="P677" s="26">
        <v>5.4072996</v>
      </c>
      <c r="Q677" s="26">
        <v>4.0751404666666664</v>
      </c>
      <c r="R677" s="26">
        <v>2.9088828000000007</v>
      </c>
      <c r="S677" s="26">
        <v>1.5998219999999999</v>
      </c>
      <c r="T677" s="26">
        <v>0.87407813333333328</v>
      </c>
      <c r="U677" s="26">
        <v>1.2942021333333329</v>
      </c>
      <c r="V677" s="26">
        <v>1.2675589999999997</v>
      </c>
      <c r="W677" s="26">
        <v>2.6381857333333332</v>
      </c>
      <c r="X677" s="26">
        <v>3.6373178666666672</v>
      </c>
      <c r="Y677" s="26">
        <v>3.6389529333333339</v>
      </c>
      <c r="Z677" s="26">
        <v>3.7731711333333338</v>
      </c>
      <c r="AA677" s="26">
        <v>3.8508168666666669</v>
      </c>
      <c r="AB677" s="26">
        <v>3.254731</v>
      </c>
      <c r="AC677" s="26">
        <v>3.2319527999999997</v>
      </c>
      <c r="AD677" s="26">
        <v>2.5109778</v>
      </c>
      <c r="AE677" s="26">
        <v>2.2216436000000002</v>
      </c>
      <c r="AF677" s="26">
        <v>2.0283133333333336</v>
      </c>
      <c r="AG677" s="26">
        <v>211</v>
      </c>
      <c r="AH677" s="26">
        <v>4</v>
      </c>
    </row>
    <row r="678" spans="1:34" x14ac:dyDescent="0.2">
      <c r="A678" t="s">
        <v>24</v>
      </c>
      <c r="B678" t="s">
        <v>87</v>
      </c>
      <c r="C678" t="s">
        <v>692</v>
      </c>
      <c r="D678">
        <v>1</v>
      </c>
      <c r="E678" s="21">
        <v>5</v>
      </c>
      <c r="F678" s="21" t="s">
        <v>6</v>
      </c>
      <c r="G678" s="21" t="s">
        <v>10</v>
      </c>
      <c r="H678" s="21" t="s">
        <v>10</v>
      </c>
      <c r="I678" s="26">
        <v>0.82108384210526308</v>
      </c>
      <c r="J678" s="26">
        <v>1.1383401052631579</v>
      </c>
      <c r="K678" s="26">
        <v>2.1266649473684214</v>
      </c>
      <c r="L678" s="26">
        <v>3.8895014736842111</v>
      </c>
      <c r="M678" s="26">
        <v>5.3914878947368434</v>
      </c>
      <c r="N678" s="26">
        <v>6.6852728421052632</v>
      </c>
      <c r="O678" s="26">
        <v>6.3975509473684218</v>
      </c>
      <c r="P678" s="26">
        <v>5.3991652105263173</v>
      </c>
      <c r="Q678" s="26">
        <v>4.0860863684210527</v>
      </c>
      <c r="R678" s="26">
        <v>2.831062157894737</v>
      </c>
      <c r="S678" s="26">
        <v>1.5331028947368417</v>
      </c>
      <c r="T678" s="26">
        <v>0.84034973684210523</v>
      </c>
      <c r="U678" s="26">
        <v>1.2135590000000001</v>
      </c>
      <c r="V678" s="26">
        <v>1.1513392631578945</v>
      </c>
      <c r="W678" s="26">
        <v>2.4389746315789473</v>
      </c>
      <c r="X678" s="26">
        <v>3.3890443157894734</v>
      </c>
      <c r="Y678" s="26">
        <v>3.3844597368421048</v>
      </c>
      <c r="Z678" s="26">
        <v>3.5652349473684208</v>
      </c>
      <c r="AA678" s="26">
        <v>3.5024668947368425</v>
      </c>
      <c r="AB678" s="26">
        <v>3.0502169473684209</v>
      </c>
      <c r="AC678" s="26">
        <v>2.9748556842105263</v>
      </c>
      <c r="AD678" s="26">
        <v>2.0383757894736845</v>
      </c>
      <c r="AE678" s="26">
        <v>2.3352833684210523</v>
      </c>
      <c r="AF678" s="26">
        <v>1.942575684210526</v>
      </c>
      <c r="AG678" s="26">
        <v>208</v>
      </c>
      <c r="AH678" s="26">
        <v>4</v>
      </c>
    </row>
    <row r="679" spans="1:34" x14ac:dyDescent="0.2">
      <c r="A679" t="s">
        <v>24</v>
      </c>
      <c r="B679" t="s">
        <v>87</v>
      </c>
      <c r="C679" t="s">
        <v>363</v>
      </c>
      <c r="D679">
        <v>2</v>
      </c>
      <c r="E679" s="21">
        <v>5</v>
      </c>
      <c r="F679" s="21" t="s">
        <v>6</v>
      </c>
      <c r="G679" s="21" t="s">
        <v>10</v>
      </c>
      <c r="H679" s="21" t="s">
        <v>10</v>
      </c>
      <c r="I679" s="26">
        <v>0.81620237931034478</v>
      </c>
      <c r="J679" s="26">
        <v>1.106582965517241</v>
      </c>
      <c r="K679" s="26">
        <v>1.9786017931034479</v>
      </c>
      <c r="L679" s="26">
        <v>3.4349920000000003</v>
      </c>
      <c r="M679" s="26">
        <v>4.9364468965517254</v>
      </c>
      <c r="N679" s="26">
        <v>6.1851055517241367</v>
      </c>
      <c r="O679" s="26">
        <v>6.2768760344827585</v>
      </c>
      <c r="P679" s="26">
        <v>5.2717942413793093</v>
      </c>
      <c r="Q679" s="26">
        <v>3.8769517931034487</v>
      </c>
      <c r="R679" s="26">
        <v>2.6226081724137922</v>
      </c>
      <c r="S679" s="26">
        <v>1.4666550000000003</v>
      </c>
      <c r="T679" s="26">
        <v>0.82298872413793112</v>
      </c>
      <c r="U679" s="26">
        <v>1.4842154137931038</v>
      </c>
      <c r="V679" s="26">
        <v>1.2422772068965515</v>
      </c>
      <c r="W679" s="26">
        <v>2.4041840689655172</v>
      </c>
      <c r="X679" s="26">
        <v>3.5583165862068977</v>
      </c>
      <c r="Y679" s="26">
        <v>3.0545576896551729</v>
      </c>
      <c r="Z679" s="26">
        <v>3.5151876896551726</v>
      </c>
      <c r="AA679" s="26">
        <v>3.662611206896552</v>
      </c>
      <c r="AB679" s="26">
        <v>3.2670096206896551</v>
      </c>
      <c r="AC679" s="26">
        <v>2.8992042068965524</v>
      </c>
      <c r="AD679" s="26">
        <v>2.0845937931034486</v>
      </c>
      <c r="AE679" s="26">
        <v>2.400402034482759</v>
      </c>
      <c r="AF679" s="26">
        <v>2.0896324482758626</v>
      </c>
      <c r="AG679" s="26">
        <v>214</v>
      </c>
      <c r="AH679" s="26">
        <v>4</v>
      </c>
    </row>
    <row r="680" spans="1:34" x14ac:dyDescent="0.2">
      <c r="A680" t="s">
        <v>24</v>
      </c>
      <c r="B680" t="s">
        <v>87</v>
      </c>
      <c r="C680" t="s">
        <v>217</v>
      </c>
      <c r="D680">
        <v>2</v>
      </c>
      <c r="E680" s="21">
        <v>4</v>
      </c>
      <c r="F680" s="21" t="s">
        <v>6</v>
      </c>
      <c r="G680" s="21" t="s">
        <v>10</v>
      </c>
      <c r="H680" s="21" t="s">
        <v>10</v>
      </c>
      <c r="I680" s="26">
        <v>1.08848525</v>
      </c>
      <c r="J680" s="26">
        <v>1.497379</v>
      </c>
      <c r="K680" s="26">
        <v>2.6448572500000003</v>
      </c>
      <c r="L680" s="26">
        <v>4.2984249999999999</v>
      </c>
      <c r="M680" s="26">
        <v>5.5005137500000005</v>
      </c>
      <c r="N680" s="26">
        <v>6.727144</v>
      </c>
      <c r="O680" s="26">
        <v>6.6037050000000006</v>
      </c>
      <c r="P680" s="26">
        <v>5.7099840000000004</v>
      </c>
      <c r="Q680" s="26">
        <v>4.3519302500000006</v>
      </c>
      <c r="R680" s="26">
        <v>3.0602335000000003</v>
      </c>
      <c r="S680" s="26">
        <v>1.8485817499999999</v>
      </c>
      <c r="T680" s="26">
        <v>1.1443219999999998</v>
      </c>
      <c r="U680" s="26">
        <v>2.3411284999999999</v>
      </c>
      <c r="V680" s="26">
        <v>2.4379879999999998</v>
      </c>
      <c r="W680" s="26">
        <v>3.8383547499999997</v>
      </c>
      <c r="X680" s="26">
        <v>3.9346522500000001</v>
      </c>
      <c r="Y680" s="26">
        <v>4.2074945000000001</v>
      </c>
      <c r="Z680" s="26">
        <v>3.4668535</v>
      </c>
      <c r="AA680" s="26">
        <v>3.5983857499999998</v>
      </c>
      <c r="AB680" s="26">
        <v>3.112771</v>
      </c>
      <c r="AC680" s="26">
        <v>2.7963262499999999</v>
      </c>
      <c r="AD680" s="26">
        <v>2.6082480000000001</v>
      </c>
      <c r="AE680" s="26">
        <v>3.6411465000000001</v>
      </c>
      <c r="AF680" s="26">
        <v>3.1012607499999998</v>
      </c>
      <c r="AG680" s="26">
        <v>189</v>
      </c>
      <c r="AH680" s="26">
        <v>3</v>
      </c>
    </row>
    <row r="681" spans="1:34" x14ac:dyDescent="0.2">
      <c r="A681" t="s">
        <v>24</v>
      </c>
      <c r="B681" t="s">
        <v>87</v>
      </c>
      <c r="C681" t="s">
        <v>218</v>
      </c>
      <c r="D681">
        <v>1</v>
      </c>
      <c r="E681" s="21">
        <v>5</v>
      </c>
      <c r="F681" s="21" t="s">
        <v>6</v>
      </c>
      <c r="G681" s="21" t="s">
        <v>10</v>
      </c>
      <c r="H681" s="21" t="s">
        <v>10</v>
      </c>
      <c r="I681" s="26">
        <v>0.76627463636363646</v>
      </c>
      <c r="J681" s="26">
        <v>1.0745787272727272</v>
      </c>
      <c r="K681" s="26">
        <v>2.0324293636363633</v>
      </c>
      <c r="L681" s="26">
        <v>3.7322868181818181</v>
      </c>
      <c r="M681" s="26">
        <v>5.2793141818181812</v>
      </c>
      <c r="N681" s="26">
        <v>6.543874909090909</v>
      </c>
      <c r="O681" s="26">
        <v>6.3028732727272718</v>
      </c>
      <c r="P681" s="26">
        <v>5.2351064545454538</v>
      </c>
      <c r="Q681" s="26">
        <v>3.8999540909090911</v>
      </c>
      <c r="R681" s="26">
        <v>2.7235863636363633</v>
      </c>
      <c r="S681" s="26">
        <v>1.4524137272727271</v>
      </c>
      <c r="T681" s="26">
        <v>0.78517527272727283</v>
      </c>
      <c r="U681" s="26">
        <v>1.1578307272727273</v>
      </c>
      <c r="V681" s="26">
        <v>1.0538759999999998</v>
      </c>
      <c r="W681" s="26">
        <v>2.3473985454545452</v>
      </c>
      <c r="X681" s="26">
        <v>3.3658502727272732</v>
      </c>
      <c r="Y681" s="26">
        <v>3.4655854545454545</v>
      </c>
      <c r="Z681" s="26">
        <v>3.9272350000000005</v>
      </c>
      <c r="AA681" s="26">
        <v>3.4557790909090911</v>
      </c>
      <c r="AB681" s="26">
        <v>3.3938979090909096</v>
      </c>
      <c r="AC681" s="26">
        <v>3.1353968181818188</v>
      </c>
      <c r="AD681" s="26">
        <v>2.182403363636364</v>
      </c>
      <c r="AE681" s="26">
        <v>2.2718333636363637</v>
      </c>
      <c r="AF681" s="26">
        <v>1.8433558181818184</v>
      </c>
      <c r="AG681" s="26">
        <v>224</v>
      </c>
      <c r="AH681" s="26">
        <v>4</v>
      </c>
    </row>
    <row r="682" spans="1:34" x14ac:dyDescent="0.2">
      <c r="A682" t="s">
        <v>24</v>
      </c>
      <c r="B682" t="s">
        <v>87</v>
      </c>
      <c r="C682" t="s">
        <v>693</v>
      </c>
      <c r="D682">
        <v>1</v>
      </c>
      <c r="E682" s="21">
        <v>5</v>
      </c>
      <c r="F682" s="21" t="s">
        <v>6</v>
      </c>
      <c r="G682" s="21" t="s">
        <v>10</v>
      </c>
      <c r="H682" s="21" t="s">
        <v>10</v>
      </c>
      <c r="I682" s="26">
        <v>0.85158031249999999</v>
      </c>
      <c r="J682" s="26">
        <v>1.1469295625</v>
      </c>
      <c r="K682" s="26">
        <v>2.1610666874999995</v>
      </c>
      <c r="L682" s="26">
        <v>3.9280398749999996</v>
      </c>
      <c r="M682" s="26">
        <v>5.435435</v>
      </c>
      <c r="N682" s="26">
        <v>6.710523499999999</v>
      </c>
      <c r="O682" s="26">
        <v>6.4287768124999998</v>
      </c>
      <c r="P682" s="26">
        <v>5.4273259999999999</v>
      </c>
      <c r="Q682" s="26">
        <v>4.1859992500000009</v>
      </c>
      <c r="R682" s="26">
        <v>2.8537544375000006</v>
      </c>
      <c r="S682" s="26">
        <v>1.5603294375000001</v>
      </c>
      <c r="T682" s="26">
        <v>0.85028756250000004</v>
      </c>
      <c r="U682" s="26">
        <v>1.3350411875000001</v>
      </c>
      <c r="V682" s="26">
        <v>1.2900944999999999</v>
      </c>
      <c r="W682" s="26">
        <v>2.442526</v>
      </c>
      <c r="X682" s="26">
        <v>3.4689789999999996</v>
      </c>
      <c r="Y682" s="26">
        <v>3.4210348125000003</v>
      </c>
      <c r="Z682" s="26">
        <v>3.4971113749999998</v>
      </c>
      <c r="AA682" s="26">
        <v>3.7274316250000004</v>
      </c>
      <c r="AB682" s="26">
        <v>2.8290833124999999</v>
      </c>
      <c r="AC682" s="26">
        <v>2.803654125</v>
      </c>
      <c r="AD682" s="26">
        <v>2.1549081250000004</v>
      </c>
      <c r="AE682" s="26">
        <v>2.3221914374999999</v>
      </c>
      <c r="AF682" s="26">
        <v>1.9846930625000003</v>
      </c>
      <c r="AG682" s="26">
        <v>206</v>
      </c>
      <c r="AH682" s="26">
        <v>4</v>
      </c>
    </row>
    <row r="683" spans="1:34" x14ac:dyDescent="0.2">
      <c r="A683" t="s">
        <v>24</v>
      </c>
      <c r="B683" t="s">
        <v>87</v>
      </c>
      <c r="C683" t="s">
        <v>321</v>
      </c>
      <c r="D683">
        <v>1</v>
      </c>
      <c r="E683" s="21">
        <v>5</v>
      </c>
      <c r="F683" s="21" t="s">
        <v>6</v>
      </c>
      <c r="G683" s="21" t="s">
        <v>10</v>
      </c>
      <c r="H683" s="21" t="s">
        <v>10</v>
      </c>
      <c r="I683" s="26">
        <v>0.9267828181818184</v>
      </c>
      <c r="J683" s="26">
        <v>1.2518343636363636</v>
      </c>
      <c r="K683" s="26">
        <v>2.3188644545454546</v>
      </c>
      <c r="L683" s="26">
        <v>4.160519818181819</v>
      </c>
      <c r="M683" s="26">
        <v>5.5185439999999994</v>
      </c>
      <c r="N683" s="26">
        <v>6.7917168181818175</v>
      </c>
      <c r="O683" s="26">
        <v>6.6296629090909098</v>
      </c>
      <c r="P683" s="26">
        <v>5.511930636363636</v>
      </c>
      <c r="Q683" s="26">
        <v>4.3406637272727275</v>
      </c>
      <c r="R683" s="26">
        <v>3.0446620909090907</v>
      </c>
      <c r="S683" s="26">
        <v>1.6729180909090913</v>
      </c>
      <c r="T683" s="26">
        <v>0.91304227272727279</v>
      </c>
      <c r="U683" s="26">
        <v>1.5042440909090908</v>
      </c>
      <c r="V683" s="26">
        <v>1.5120206363636364</v>
      </c>
      <c r="W683" s="26">
        <v>2.8444414545454539</v>
      </c>
      <c r="X683" s="26">
        <v>3.5235473636363634</v>
      </c>
      <c r="Y683" s="26">
        <v>3.802211363636363</v>
      </c>
      <c r="Z683" s="26">
        <v>3.4948813636363636</v>
      </c>
      <c r="AA683" s="26">
        <v>3.7243399090909093</v>
      </c>
      <c r="AB683" s="26">
        <v>3.2167199090909091</v>
      </c>
      <c r="AC683" s="26">
        <v>2.8542926363636365</v>
      </c>
      <c r="AD683" s="26">
        <v>2.4961236363636363</v>
      </c>
      <c r="AE683" s="26">
        <v>2.3868843636363635</v>
      </c>
      <c r="AF683" s="26">
        <v>2.3304010909090915</v>
      </c>
      <c r="AG683" s="26">
        <v>209</v>
      </c>
      <c r="AH683" s="26">
        <v>4</v>
      </c>
    </row>
    <row r="684" spans="1:34" x14ac:dyDescent="0.2">
      <c r="A684" t="s">
        <v>24</v>
      </c>
      <c r="B684" t="s">
        <v>87</v>
      </c>
      <c r="C684" t="s">
        <v>221</v>
      </c>
      <c r="D684">
        <v>1</v>
      </c>
      <c r="E684" s="21">
        <v>5</v>
      </c>
      <c r="F684" s="21" t="s">
        <v>6</v>
      </c>
      <c r="G684" s="21" t="s">
        <v>10</v>
      </c>
      <c r="H684" s="21" t="s">
        <v>10</v>
      </c>
      <c r="I684" s="26">
        <v>0.96617828571428566</v>
      </c>
      <c r="J684" s="26">
        <v>1.3067327142857141</v>
      </c>
      <c r="K684" s="26">
        <v>2.4178528571428575</v>
      </c>
      <c r="L684" s="26">
        <v>4.2405410714285718</v>
      </c>
      <c r="M684" s="26">
        <v>5.6045827857142863</v>
      </c>
      <c r="N684" s="26">
        <v>6.7843048571428577</v>
      </c>
      <c r="O684" s="26">
        <v>6.6464150000000002</v>
      </c>
      <c r="P684" s="26">
        <v>5.5510486428571415</v>
      </c>
      <c r="Q684" s="26">
        <v>4.4053955714285715</v>
      </c>
      <c r="R684" s="26">
        <v>3.0771263571428569</v>
      </c>
      <c r="S684" s="26">
        <v>1.6994588571428575</v>
      </c>
      <c r="T684" s="26">
        <v>0.95513435714285733</v>
      </c>
      <c r="U684" s="26">
        <v>1.6408719285714282</v>
      </c>
      <c r="V684" s="26">
        <v>1.7139469285714284</v>
      </c>
      <c r="W684" s="26">
        <v>2.9334355000000008</v>
      </c>
      <c r="X684" s="26">
        <v>3.4590997857142862</v>
      </c>
      <c r="Y684" s="26">
        <v>3.6861290714285713</v>
      </c>
      <c r="Z684" s="26">
        <v>3.4696017142857145</v>
      </c>
      <c r="AA684" s="26">
        <v>3.7350663571428577</v>
      </c>
      <c r="AB684" s="26">
        <v>3.2825750714285715</v>
      </c>
      <c r="AC684" s="26">
        <v>2.7239600714285714</v>
      </c>
      <c r="AD684" s="26">
        <v>2.437935</v>
      </c>
      <c r="AE684" s="26">
        <v>2.6553109285714287</v>
      </c>
      <c r="AF684" s="26">
        <v>2.4711583571428575</v>
      </c>
      <c r="AG684" s="26">
        <v>208</v>
      </c>
      <c r="AH684" s="26">
        <v>4</v>
      </c>
    </row>
    <row r="685" spans="1:34" x14ac:dyDescent="0.2">
      <c r="A685" t="s">
        <v>24</v>
      </c>
      <c r="B685" t="s">
        <v>87</v>
      </c>
      <c r="C685" t="s">
        <v>694</v>
      </c>
      <c r="D685">
        <v>2</v>
      </c>
      <c r="E685" s="21">
        <v>4</v>
      </c>
      <c r="F685" s="21" t="s">
        <v>6</v>
      </c>
      <c r="G685" s="21" t="s">
        <v>10</v>
      </c>
      <c r="H685" s="21" t="s">
        <v>10</v>
      </c>
      <c r="I685" s="26">
        <v>1.0690743529411768</v>
      </c>
      <c r="J685" s="26">
        <v>1.4383020588235294</v>
      </c>
      <c r="K685" s="26">
        <v>2.6060975882352944</v>
      </c>
      <c r="L685" s="26">
        <v>4.4127278235294121</v>
      </c>
      <c r="M685" s="26">
        <v>5.5636752352941174</v>
      </c>
      <c r="N685" s="26">
        <v>6.8114577647058825</v>
      </c>
      <c r="O685" s="26">
        <v>6.8507881764705889</v>
      </c>
      <c r="P685" s="26">
        <v>5.7552751764705867</v>
      </c>
      <c r="Q685" s="26">
        <v>4.4670384705882356</v>
      </c>
      <c r="R685" s="26">
        <v>3.1811057647058827</v>
      </c>
      <c r="S685" s="26">
        <v>1.823482235294118</v>
      </c>
      <c r="T685" s="26">
        <v>1.0485661176470586</v>
      </c>
      <c r="U685" s="26">
        <v>1.4308735294117645</v>
      </c>
      <c r="V685" s="26">
        <v>1.6533079411764706</v>
      </c>
      <c r="W685" s="26">
        <v>3.0700404705882356</v>
      </c>
      <c r="X685" s="26">
        <v>3.472483</v>
      </c>
      <c r="Y685" s="26">
        <v>3.9318474705882354</v>
      </c>
      <c r="Z685" s="26">
        <v>3.3297838235294122</v>
      </c>
      <c r="AA685" s="26">
        <v>3.3585358235294125</v>
      </c>
      <c r="AB685" s="26">
        <v>2.9913202941176467</v>
      </c>
      <c r="AC685" s="26">
        <v>2.8853125882352941</v>
      </c>
      <c r="AD685" s="26">
        <v>2.3691494117647056</v>
      </c>
      <c r="AE685" s="26">
        <v>2.6235233529411763</v>
      </c>
      <c r="AF685" s="26">
        <v>2.269925117647059</v>
      </c>
      <c r="AG685" s="26">
        <v>208</v>
      </c>
      <c r="AH685" s="26">
        <v>4</v>
      </c>
    </row>
    <row r="686" spans="1:34" x14ac:dyDescent="0.2">
      <c r="A686" t="s">
        <v>24</v>
      </c>
      <c r="B686" t="s">
        <v>87</v>
      </c>
      <c r="C686" t="s">
        <v>222</v>
      </c>
      <c r="D686">
        <v>2</v>
      </c>
      <c r="E686" s="21">
        <v>4</v>
      </c>
      <c r="F686" s="21" t="s">
        <v>6</v>
      </c>
      <c r="G686" s="21" t="s">
        <v>10</v>
      </c>
      <c r="H686" s="21" t="s">
        <v>10</v>
      </c>
      <c r="I686" s="26">
        <v>1.1298760769230767</v>
      </c>
      <c r="J686" s="26">
        <v>1.547173230769231</v>
      </c>
      <c r="K686" s="26">
        <v>2.732210076923077</v>
      </c>
      <c r="L686" s="26">
        <v>4.5399016538461527</v>
      </c>
      <c r="M686" s="26">
        <v>5.6197482692307688</v>
      </c>
      <c r="N686" s="26">
        <v>6.8852586923076924</v>
      </c>
      <c r="O686" s="26">
        <v>6.970687307692307</v>
      </c>
      <c r="P686" s="26">
        <v>5.922543115384614</v>
      </c>
      <c r="Q686" s="26">
        <v>4.5219043461538462</v>
      </c>
      <c r="R686" s="26">
        <v>3.2320664230769225</v>
      </c>
      <c r="S686" s="26">
        <v>1.9160879615384618</v>
      </c>
      <c r="T686" s="26">
        <v>1.1335431153846154</v>
      </c>
      <c r="U686" s="26">
        <v>1.5225612692307691</v>
      </c>
      <c r="V686" s="26">
        <v>1.8696663461538459</v>
      </c>
      <c r="W686" s="26">
        <v>3.071590576923076</v>
      </c>
      <c r="X686" s="26">
        <v>3.4133364615384627</v>
      </c>
      <c r="Y686" s="26">
        <v>3.7579429230769228</v>
      </c>
      <c r="Z686" s="26">
        <v>3.3256196923076908</v>
      </c>
      <c r="AA686" s="26">
        <v>3.253147846153845</v>
      </c>
      <c r="AB686" s="26">
        <v>2.7792130384615379</v>
      </c>
      <c r="AC686" s="26">
        <v>2.75641823076923</v>
      </c>
      <c r="AD686" s="26">
        <v>2.3114037692307683</v>
      </c>
      <c r="AE686" s="26">
        <v>2.6449116153846153</v>
      </c>
      <c r="AF686" s="26">
        <v>2.2303476923076917</v>
      </c>
      <c r="AG686" s="26">
        <v>167</v>
      </c>
      <c r="AH686" s="26">
        <v>3</v>
      </c>
    </row>
    <row r="687" spans="1:34" x14ac:dyDescent="0.2">
      <c r="A687" t="s">
        <v>24</v>
      </c>
      <c r="B687" t="s">
        <v>87</v>
      </c>
      <c r="C687" t="s">
        <v>224</v>
      </c>
      <c r="D687">
        <v>2</v>
      </c>
      <c r="E687" s="21">
        <v>4</v>
      </c>
      <c r="F687" s="21" t="s">
        <v>6</v>
      </c>
      <c r="G687" s="21" t="s">
        <v>10</v>
      </c>
      <c r="H687" s="21" t="s">
        <v>10</v>
      </c>
      <c r="I687" s="26">
        <v>1.1053919090909092</v>
      </c>
      <c r="J687" s="26">
        <v>1.5045197272727273</v>
      </c>
      <c r="K687" s="26">
        <v>2.68275</v>
      </c>
      <c r="L687" s="26">
        <v>4.379876363636364</v>
      </c>
      <c r="M687" s="26">
        <v>5.544708</v>
      </c>
      <c r="N687" s="26">
        <v>6.806827181818182</v>
      </c>
      <c r="O687" s="26">
        <v>6.7682960000000003</v>
      </c>
      <c r="P687" s="26">
        <v>5.8067910000000005</v>
      </c>
      <c r="Q687" s="26">
        <v>4.4687756363636355</v>
      </c>
      <c r="R687" s="26">
        <v>3.1429268181818184</v>
      </c>
      <c r="S687" s="26">
        <v>1.8888866363636365</v>
      </c>
      <c r="T687" s="26">
        <v>1.1231526363636364</v>
      </c>
      <c r="U687" s="26">
        <v>1.7418536363636363</v>
      </c>
      <c r="V687" s="26">
        <v>2.0968597272727276</v>
      </c>
      <c r="W687" s="26">
        <v>3.4763047272727268</v>
      </c>
      <c r="X687" s="26">
        <v>3.7201590000000007</v>
      </c>
      <c r="Y687" s="26">
        <v>3.7280195454545462</v>
      </c>
      <c r="Z687" s="26">
        <v>3.192832090909091</v>
      </c>
      <c r="AA687" s="26">
        <v>3.4827788181818176</v>
      </c>
      <c r="AB687" s="26">
        <v>2.576195909090909</v>
      </c>
      <c r="AC687" s="26">
        <v>2.957568909090909</v>
      </c>
      <c r="AD687" s="26">
        <v>2.4291010909090911</v>
      </c>
      <c r="AE687" s="26">
        <v>3.280771727272727</v>
      </c>
      <c r="AF687" s="26">
        <v>2.8629640909090908</v>
      </c>
      <c r="AG687" s="26">
        <v>194</v>
      </c>
      <c r="AH687" s="26">
        <v>3</v>
      </c>
    </row>
    <row r="688" spans="1:34" x14ac:dyDescent="0.2">
      <c r="A688" t="s">
        <v>24</v>
      </c>
      <c r="B688" t="s">
        <v>87</v>
      </c>
      <c r="C688" t="s">
        <v>225</v>
      </c>
      <c r="D688">
        <v>1</v>
      </c>
      <c r="E688" s="21">
        <v>5</v>
      </c>
      <c r="F688" s="21" t="s">
        <v>6</v>
      </c>
      <c r="G688" s="21" t="s">
        <v>10</v>
      </c>
      <c r="H688" s="21" t="s">
        <v>10</v>
      </c>
      <c r="I688" s="26">
        <v>0.83167785714285714</v>
      </c>
      <c r="J688" s="26">
        <v>1.1356997142857141</v>
      </c>
      <c r="K688" s="26">
        <v>2.1551608571428571</v>
      </c>
      <c r="L688" s="26">
        <v>3.9513055714285712</v>
      </c>
      <c r="M688" s="26">
        <v>5.3849332857142853</v>
      </c>
      <c r="N688" s="26">
        <v>6.6945248571428575</v>
      </c>
      <c r="O688" s="26">
        <v>6.433762999999999</v>
      </c>
      <c r="P688" s="26">
        <v>5.3730912857142856</v>
      </c>
      <c r="Q688" s="26">
        <v>4.1209094285714283</v>
      </c>
      <c r="R688" s="26">
        <v>2.8570519999999999</v>
      </c>
      <c r="S688" s="26">
        <v>1.5513217142857143</v>
      </c>
      <c r="T688" s="26">
        <v>0.83056185714285724</v>
      </c>
      <c r="U688" s="26">
        <v>1.2500668571428573</v>
      </c>
      <c r="V688" s="26">
        <v>1.3110601428571427</v>
      </c>
      <c r="W688" s="26">
        <v>2.5816717142857146</v>
      </c>
      <c r="X688" s="26">
        <v>3.5597407142857138</v>
      </c>
      <c r="Y688" s="26">
        <v>3.5469644285714281</v>
      </c>
      <c r="Z688" s="26">
        <v>3.4319812857142855</v>
      </c>
      <c r="AA688" s="26">
        <v>3.6398854285714286</v>
      </c>
      <c r="AB688" s="26">
        <v>3.0196144285714288</v>
      </c>
      <c r="AC688" s="26">
        <v>3.0146982857142857</v>
      </c>
      <c r="AD688" s="26">
        <v>2.2400637142857143</v>
      </c>
      <c r="AE688" s="26">
        <v>2.3773017142857142</v>
      </c>
      <c r="AF688" s="26">
        <v>1.9738547142857144</v>
      </c>
      <c r="AG688" s="26">
        <v>212</v>
      </c>
      <c r="AH688" s="26">
        <v>4</v>
      </c>
    </row>
    <row r="689" spans="1:34" x14ac:dyDescent="0.2">
      <c r="A689" t="s">
        <v>24</v>
      </c>
      <c r="B689" t="s">
        <v>87</v>
      </c>
      <c r="C689" t="s">
        <v>695</v>
      </c>
      <c r="D689">
        <v>1</v>
      </c>
      <c r="E689" s="21">
        <v>5</v>
      </c>
      <c r="F689" s="21" t="s">
        <v>6</v>
      </c>
      <c r="G689" s="21" t="s">
        <v>10</v>
      </c>
      <c r="H689" s="21" t="s">
        <v>10</v>
      </c>
      <c r="I689" s="26">
        <v>0.91613277777777791</v>
      </c>
      <c r="J689" s="26">
        <v>1.2265453333333332</v>
      </c>
      <c r="K689" s="26">
        <v>2.296934888888889</v>
      </c>
      <c r="L689" s="26">
        <v>4.1211149999999996</v>
      </c>
      <c r="M689" s="26">
        <v>5.4506649999999999</v>
      </c>
      <c r="N689" s="26">
        <v>6.7066145555555545</v>
      </c>
      <c r="O689" s="26">
        <v>6.59350511111111</v>
      </c>
      <c r="P689" s="26">
        <v>5.5036421111111116</v>
      </c>
      <c r="Q689" s="26">
        <v>4.290020444444445</v>
      </c>
      <c r="R689" s="26">
        <v>3.0264933333333333</v>
      </c>
      <c r="S689" s="26">
        <v>1.6509634444444441</v>
      </c>
      <c r="T689" s="26">
        <v>0.90884455555555554</v>
      </c>
      <c r="U689" s="26">
        <v>1.2836125555555558</v>
      </c>
      <c r="V689" s="26">
        <v>1.4052734444444444</v>
      </c>
      <c r="W689" s="26">
        <v>2.7945693333333335</v>
      </c>
      <c r="X689" s="26">
        <v>3.5641508888888884</v>
      </c>
      <c r="Y689" s="26">
        <v>3.8080072222222219</v>
      </c>
      <c r="Z689" s="26">
        <v>3.4977128888888891</v>
      </c>
      <c r="AA689" s="26">
        <v>3.6441074444444439</v>
      </c>
      <c r="AB689" s="26">
        <v>3.1296331111111106</v>
      </c>
      <c r="AC689" s="26">
        <v>3.0696186666666665</v>
      </c>
      <c r="AD689" s="26">
        <v>2.477176444444444</v>
      </c>
      <c r="AE689" s="26">
        <v>2.2740513333333334</v>
      </c>
      <c r="AF689" s="26">
        <v>2.1352056666666668</v>
      </c>
      <c r="AG689" s="26">
        <v>211</v>
      </c>
      <c r="AH689" s="26">
        <v>4</v>
      </c>
    </row>
    <row r="690" spans="1:34" x14ac:dyDescent="0.2">
      <c r="A690" t="s">
        <v>24</v>
      </c>
      <c r="B690" t="s">
        <v>87</v>
      </c>
      <c r="C690" t="s">
        <v>696</v>
      </c>
      <c r="D690">
        <v>3</v>
      </c>
      <c r="E690" s="21">
        <v>4</v>
      </c>
      <c r="F690" s="21" t="s">
        <v>6</v>
      </c>
      <c r="G690" s="21" t="s">
        <v>10</v>
      </c>
      <c r="H690" s="21" t="s">
        <v>10</v>
      </c>
      <c r="I690" s="26">
        <v>1.3482419999999999</v>
      </c>
      <c r="J690" s="26">
        <v>1.8101739999999999</v>
      </c>
      <c r="K690" s="26">
        <v>3.106581666666667</v>
      </c>
      <c r="L690" s="26">
        <v>4.7503883333333334</v>
      </c>
      <c r="M690" s="26">
        <v>5.6730069999999992</v>
      </c>
      <c r="N690" s="26">
        <v>6.942372333333334</v>
      </c>
      <c r="O690" s="26">
        <v>6.951366666666666</v>
      </c>
      <c r="P690" s="26">
        <v>6.0808786666666661</v>
      </c>
      <c r="Q690" s="26">
        <v>4.6348626666666668</v>
      </c>
      <c r="R690" s="26">
        <v>3.3485409999999995</v>
      </c>
      <c r="S690" s="26">
        <v>2.1406519999999998</v>
      </c>
      <c r="T690" s="26">
        <v>1.4079163333333333</v>
      </c>
      <c r="U690" s="26">
        <v>3.1932513333333339</v>
      </c>
      <c r="V690" s="26">
        <v>3.2901733333333336</v>
      </c>
      <c r="W690" s="26">
        <v>4.3670516666666677</v>
      </c>
      <c r="X690" s="26">
        <v>4.2244916666666663</v>
      </c>
      <c r="Y690" s="26">
        <v>4.4031753333333334</v>
      </c>
      <c r="Z690" s="26">
        <v>3.4970753333333335</v>
      </c>
      <c r="AA690" s="26">
        <v>3.6064063333333336</v>
      </c>
      <c r="AB690" s="26">
        <v>2.9462926666666664</v>
      </c>
      <c r="AC690" s="26">
        <v>3.2261606666666665</v>
      </c>
      <c r="AD690" s="26">
        <v>2.6431499999999999</v>
      </c>
      <c r="AE690" s="26">
        <v>3.7134646666666669</v>
      </c>
      <c r="AF690" s="26">
        <v>3.9228753333333337</v>
      </c>
      <c r="AG690" s="26">
        <v>193</v>
      </c>
      <c r="AH690" s="26">
        <v>3</v>
      </c>
    </row>
    <row r="691" spans="1:34" x14ac:dyDescent="0.2">
      <c r="A691" t="s">
        <v>24</v>
      </c>
      <c r="B691" t="s">
        <v>87</v>
      </c>
      <c r="C691" t="s">
        <v>697</v>
      </c>
      <c r="D691">
        <v>1</v>
      </c>
      <c r="E691" s="21">
        <v>5</v>
      </c>
      <c r="F691" s="21" t="s">
        <v>6</v>
      </c>
      <c r="G691" s="21" t="s">
        <v>10</v>
      </c>
      <c r="H691" s="21" t="s">
        <v>10</v>
      </c>
      <c r="I691" s="26">
        <v>0.94065160000000003</v>
      </c>
      <c r="J691" s="26">
        <v>1.2626693</v>
      </c>
      <c r="K691" s="26">
        <v>2.3432163999999998</v>
      </c>
      <c r="L691" s="26">
        <v>4.1573891999999999</v>
      </c>
      <c r="M691" s="26">
        <v>5.3934888999999995</v>
      </c>
      <c r="N691" s="26">
        <v>6.6191164000000002</v>
      </c>
      <c r="O691" s="26">
        <v>6.5734603999999992</v>
      </c>
      <c r="P691" s="26">
        <v>5.5114552000000003</v>
      </c>
      <c r="Q691" s="26">
        <v>4.1899953999999999</v>
      </c>
      <c r="R691" s="26">
        <v>2.9982557000000001</v>
      </c>
      <c r="S691" s="26">
        <v>1.6559782999999999</v>
      </c>
      <c r="T691" s="26">
        <v>0.93043790000000004</v>
      </c>
      <c r="U691" s="26">
        <v>1.2306735999999998</v>
      </c>
      <c r="V691" s="26">
        <v>1.3543959999999999</v>
      </c>
      <c r="W691" s="26">
        <v>2.7799866999999998</v>
      </c>
      <c r="X691" s="26">
        <v>3.6137214999999996</v>
      </c>
      <c r="Y691" s="26">
        <v>3.8412913000000004</v>
      </c>
      <c r="Z691" s="26">
        <v>3.7687928999999998</v>
      </c>
      <c r="AA691" s="26">
        <v>3.8020654999999999</v>
      </c>
      <c r="AB691" s="26">
        <v>3.3376785999999994</v>
      </c>
      <c r="AC691" s="26">
        <v>3.4834508999999998</v>
      </c>
      <c r="AD691" s="26">
        <v>2.6365038999999997</v>
      </c>
      <c r="AE691" s="26">
        <v>2.2593734999999997</v>
      </c>
      <c r="AF691" s="26">
        <v>2.0309586000000004</v>
      </c>
      <c r="AG691" s="26">
        <v>208</v>
      </c>
      <c r="AH691" s="26">
        <v>4</v>
      </c>
    </row>
    <row r="692" spans="1:34" x14ac:dyDescent="0.2">
      <c r="A692" t="s">
        <v>24</v>
      </c>
      <c r="B692" t="s">
        <v>87</v>
      </c>
      <c r="C692" t="s">
        <v>698</v>
      </c>
      <c r="D692">
        <v>2</v>
      </c>
      <c r="E692" s="21">
        <v>5</v>
      </c>
      <c r="F692" s="21" t="s">
        <v>6</v>
      </c>
      <c r="G692" s="21" t="s">
        <v>10</v>
      </c>
      <c r="H692" s="21" t="s">
        <v>10</v>
      </c>
      <c r="I692" s="26">
        <v>0.76682244444444436</v>
      </c>
      <c r="J692" s="26">
        <v>1.0399828333333334</v>
      </c>
      <c r="K692" s="26">
        <v>1.9221085000000002</v>
      </c>
      <c r="L692" s="26">
        <v>3.4541276111111108</v>
      </c>
      <c r="M692" s="26">
        <v>4.9800068888888891</v>
      </c>
      <c r="N692" s="26">
        <v>6.2650153333333343</v>
      </c>
      <c r="O692" s="26">
        <v>6.2410625</v>
      </c>
      <c r="P692" s="26">
        <v>5.2000797777777779</v>
      </c>
      <c r="Q692" s="26">
        <v>3.7861018888888887</v>
      </c>
      <c r="R692" s="26">
        <v>2.5887742222222223</v>
      </c>
      <c r="S692" s="26">
        <v>1.3953492777777776</v>
      </c>
      <c r="T692" s="26">
        <v>0.77652688888888888</v>
      </c>
      <c r="U692" s="26">
        <v>1.330375222222222</v>
      </c>
      <c r="V692" s="26">
        <v>1.0857893333333333</v>
      </c>
      <c r="W692" s="26">
        <v>2.2228265555555557</v>
      </c>
      <c r="X692" s="26">
        <v>3.4234256666666671</v>
      </c>
      <c r="Y692" s="26">
        <v>3.0777111111111113</v>
      </c>
      <c r="Z692" s="26">
        <v>3.7154701111111117</v>
      </c>
      <c r="AA692" s="26">
        <v>3.6672387777777775</v>
      </c>
      <c r="AB692" s="26">
        <v>3.4977674444444444</v>
      </c>
      <c r="AC692" s="26">
        <v>3.0294277222222221</v>
      </c>
      <c r="AD692" s="26">
        <v>2.097413611111111</v>
      </c>
      <c r="AE692" s="26">
        <v>2.3358849444444445</v>
      </c>
      <c r="AF692" s="26">
        <v>1.9215246111111111</v>
      </c>
      <c r="AG692" s="26">
        <v>224</v>
      </c>
      <c r="AH692" s="26">
        <v>4</v>
      </c>
    </row>
    <row r="693" spans="1:34" x14ac:dyDescent="0.2">
      <c r="A693" t="s">
        <v>24</v>
      </c>
      <c r="B693" t="s">
        <v>87</v>
      </c>
      <c r="C693" t="s">
        <v>699</v>
      </c>
      <c r="D693">
        <v>1</v>
      </c>
      <c r="E693" s="21">
        <v>5</v>
      </c>
      <c r="F693" s="21" t="s">
        <v>6</v>
      </c>
      <c r="G693" s="21" t="s">
        <v>10</v>
      </c>
      <c r="H693" s="21" t="s">
        <v>10</v>
      </c>
      <c r="I693" s="26">
        <v>0.87833642307692306</v>
      </c>
      <c r="J693" s="26">
        <v>1.1836608076923081</v>
      </c>
      <c r="K693" s="26">
        <v>2.2174490769230761</v>
      </c>
      <c r="L693" s="26">
        <v>4.0174055769230783</v>
      </c>
      <c r="M693" s="26">
        <v>5.426504538461538</v>
      </c>
      <c r="N693" s="26">
        <v>6.6949744615384637</v>
      </c>
      <c r="O693" s="26">
        <v>6.4778082692307724</v>
      </c>
      <c r="P693" s="26">
        <v>5.411278846153845</v>
      </c>
      <c r="Q693" s="26">
        <v>4.2077904615384609</v>
      </c>
      <c r="R693" s="26">
        <v>2.9156781538461543</v>
      </c>
      <c r="S693" s="26">
        <v>1.5942014230769235</v>
      </c>
      <c r="T693" s="26">
        <v>0.86583223076923077</v>
      </c>
      <c r="U693" s="26">
        <v>1.4582440384615383</v>
      </c>
      <c r="V693" s="26">
        <v>1.471792884615384</v>
      </c>
      <c r="W693" s="26">
        <v>2.6598806153846155</v>
      </c>
      <c r="X693" s="26">
        <v>3.5278839230769239</v>
      </c>
      <c r="Y693" s="26">
        <v>3.5944564999999997</v>
      </c>
      <c r="Z693" s="26">
        <v>3.4633954615384606</v>
      </c>
      <c r="AA693" s="26">
        <v>3.8142217692307696</v>
      </c>
      <c r="AB693" s="26">
        <v>2.964929230769231</v>
      </c>
      <c r="AC693" s="26">
        <v>2.8174981538461541</v>
      </c>
      <c r="AD693" s="26">
        <v>2.3621548846153848</v>
      </c>
      <c r="AE693" s="26">
        <v>2.4380883076923081</v>
      </c>
      <c r="AF693" s="26">
        <v>2.1391872307692306</v>
      </c>
      <c r="AG693" s="26">
        <v>223</v>
      </c>
      <c r="AH693" s="26">
        <v>4</v>
      </c>
    </row>
    <row r="694" spans="1:34" x14ac:dyDescent="0.2">
      <c r="A694" t="s">
        <v>24</v>
      </c>
      <c r="B694" t="s">
        <v>87</v>
      </c>
      <c r="C694" t="s">
        <v>700</v>
      </c>
      <c r="D694">
        <v>1</v>
      </c>
      <c r="E694" s="21">
        <v>5</v>
      </c>
      <c r="F694" s="21" t="s">
        <v>6</v>
      </c>
      <c r="G694" s="21" t="s">
        <v>10</v>
      </c>
      <c r="H694" s="21" t="s">
        <v>10</v>
      </c>
      <c r="I694" s="26">
        <v>0.93411699999999998</v>
      </c>
      <c r="J694" s="26">
        <v>1.2534491999999999</v>
      </c>
      <c r="K694" s="26">
        <v>2.3349136000000001</v>
      </c>
      <c r="L694" s="26">
        <v>4.1668386000000002</v>
      </c>
      <c r="M694" s="26">
        <v>5.4990271999999987</v>
      </c>
      <c r="N694" s="26">
        <v>6.7434101999999996</v>
      </c>
      <c r="O694" s="26">
        <v>6.6667888000000008</v>
      </c>
      <c r="P694" s="26">
        <v>5.5451053999999997</v>
      </c>
      <c r="Q694" s="26">
        <v>4.3644926000000002</v>
      </c>
      <c r="R694" s="26">
        <v>3.0748790000000001</v>
      </c>
      <c r="S694" s="26">
        <v>1.6767713999999998</v>
      </c>
      <c r="T694" s="26">
        <v>0.93000679999999991</v>
      </c>
      <c r="U694" s="26">
        <v>1.2869151999999999</v>
      </c>
      <c r="V694" s="26">
        <v>1.4673276000000002</v>
      </c>
      <c r="W694" s="26">
        <v>2.8720635999999997</v>
      </c>
      <c r="X694" s="26">
        <v>3.4988377999999996</v>
      </c>
      <c r="Y694" s="26">
        <v>3.7512881999999999</v>
      </c>
      <c r="Z694" s="26">
        <v>3.3818445999999995</v>
      </c>
      <c r="AA694" s="26">
        <v>3.4939203999999995</v>
      </c>
      <c r="AB694" s="26">
        <v>3.1061296</v>
      </c>
      <c r="AC694" s="26">
        <v>2.9916128</v>
      </c>
      <c r="AD694" s="26">
        <v>2.4378663999999999</v>
      </c>
      <c r="AE694" s="26">
        <v>2.2853962000000001</v>
      </c>
      <c r="AF694" s="26">
        <v>2.2040372000000006</v>
      </c>
      <c r="AG694" s="26">
        <v>209</v>
      </c>
      <c r="AH694" s="26">
        <v>4</v>
      </c>
    </row>
    <row r="695" spans="1:34" x14ac:dyDescent="0.2">
      <c r="A695" t="s">
        <v>24</v>
      </c>
      <c r="B695" t="s">
        <v>87</v>
      </c>
      <c r="C695" t="s">
        <v>701</v>
      </c>
      <c r="D695">
        <v>1</v>
      </c>
      <c r="E695" s="21">
        <v>5</v>
      </c>
      <c r="F695" s="21" t="s">
        <v>6</v>
      </c>
      <c r="G695" s="21" t="s">
        <v>10</v>
      </c>
      <c r="H695" s="21" t="s">
        <v>10</v>
      </c>
      <c r="I695" s="26">
        <v>0.90737454545454554</v>
      </c>
      <c r="J695" s="26">
        <v>1.2415688181818181</v>
      </c>
      <c r="K695" s="26">
        <v>2.2647004545454545</v>
      </c>
      <c r="L695" s="26">
        <v>4.0779508181818178</v>
      </c>
      <c r="M695" s="26">
        <v>5.4167886363636377</v>
      </c>
      <c r="N695" s="26">
        <v>6.6165109090909082</v>
      </c>
      <c r="O695" s="26">
        <v>6.4707912727272712</v>
      </c>
      <c r="P695" s="26">
        <v>5.4577647272727274</v>
      </c>
      <c r="Q695" s="26">
        <v>4.0727999090909091</v>
      </c>
      <c r="R695" s="26">
        <v>2.9637255454545453</v>
      </c>
      <c r="S695" s="26">
        <v>1.6409593636363633</v>
      </c>
      <c r="T695" s="26">
        <v>0.90570099999999987</v>
      </c>
      <c r="U695" s="26">
        <v>1.1787224545454547</v>
      </c>
      <c r="V695" s="26">
        <v>1.0944634545454546</v>
      </c>
      <c r="W695" s="26">
        <v>2.3743767272727272</v>
      </c>
      <c r="X695" s="26">
        <v>3.498060818181818</v>
      </c>
      <c r="Y695" s="26">
        <v>3.5301553636363638</v>
      </c>
      <c r="Z695" s="26">
        <v>3.8845818181818186</v>
      </c>
      <c r="AA695" s="26">
        <v>3.9346203636363639</v>
      </c>
      <c r="AB695" s="26">
        <v>3.3332951818181824</v>
      </c>
      <c r="AC695" s="26">
        <v>3.0579208181818185</v>
      </c>
      <c r="AD695" s="26">
        <v>2.4987947272727276</v>
      </c>
      <c r="AE695" s="26">
        <v>2.0334918181818185</v>
      </c>
      <c r="AF695" s="26">
        <v>1.7381985454545452</v>
      </c>
      <c r="AG695" s="26">
        <v>217</v>
      </c>
      <c r="AH695" s="26">
        <v>4</v>
      </c>
    </row>
    <row r="696" spans="1:34" x14ac:dyDescent="0.2">
      <c r="A696" t="s">
        <v>24</v>
      </c>
      <c r="B696" t="s">
        <v>87</v>
      </c>
      <c r="C696" t="s">
        <v>227</v>
      </c>
      <c r="D696">
        <v>2</v>
      </c>
      <c r="E696" s="21">
        <v>4</v>
      </c>
      <c r="F696" s="21" t="s">
        <v>6</v>
      </c>
      <c r="G696" s="21" t="s">
        <v>10</v>
      </c>
      <c r="H696" s="21" t="s">
        <v>10</v>
      </c>
      <c r="I696" s="26">
        <v>1.2144394000000001</v>
      </c>
      <c r="J696" s="26">
        <v>1.6500683999999999</v>
      </c>
      <c r="K696" s="26">
        <v>2.8946638</v>
      </c>
      <c r="L696" s="26">
        <v>4.6181397999999998</v>
      </c>
      <c r="M696" s="26">
        <v>5.6270870000000013</v>
      </c>
      <c r="N696" s="26">
        <v>6.8658944000000002</v>
      </c>
      <c r="O696" s="26">
        <v>7.0281684000000002</v>
      </c>
      <c r="P696" s="26">
        <v>6.0385087999999998</v>
      </c>
      <c r="Q696" s="26">
        <v>4.5573360000000003</v>
      </c>
      <c r="R696" s="26">
        <v>3.2850763999999999</v>
      </c>
      <c r="S696" s="26">
        <v>1.9717791999999998</v>
      </c>
      <c r="T696" s="26">
        <v>1.2161409999999999</v>
      </c>
      <c r="U696" s="26">
        <v>1.6408636000000001</v>
      </c>
      <c r="V696" s="26">
        <v>2.1509508000000004</v>
      </c>
      <c r="W696" s="26">
        <v>3.3977940000000002</v>
      </c>
      <c r="X696" s="26">
        <v>3.5346344000000003</v>
      </c>
      <c r="Y696" s="26">
        <v>3.8233482000000003</v>
      </c>
      <c r="Z696" s="26">
        <v>3.3025834000000005</v>
      </c>
      <c r="AA696" s="26">
        <v>3.3393152000000002</v>
      </c>
      <c r="AB696" s="26">
        <v>2.9480125999999998</v>
      </c>
      <c r="AC696" s="26">
        <v>2.7644516000000001</v>
      </c>
      <c r="AD696" s="26">
        <v>2.4008774000000002</v>
      </c>
      <c r="AE696" s="26">
        <v>3.0301422000000002</v>
      </c>
      <c r="AF696" s="26">
        <v>2.4783881999999999</v>
      </c>
      <c r="AG696" s="26">
        <v>182</v>
      </c>
      <c r="AH696" s="26">
        <v>3</v>
      </c>
    </row>
    <row r="697" spans="1:34" x14ac:dyDescent="0.2">
      <c r="A697" t="s">
        <v>24</v>
      </c>
      <c r="B697" t="s">
        <v>87</v>
      </c>
      <c r="C697" t="s">
        <v>228</v>
      </c>
      <c r="D697">
        <v>2</v>
      </c>
      <c r="E697" s="21">
        <v>4</v>
      </c>
      <c r="F697" s="21" t="s">
        <v>6</v>
      </c>
      <c r="G697" s="21" t="s">
        <v>10</v>
      </c>
      <c r="H697" s="21" t="s">
        <v>10</v>
      </c>
      <c r="I697" s="26">
        <v>1.0674342857142856</v>
      </c>
      <c r="J697" s="26">
        <v>1.4540706428571428</v>
      </c>
      <c r="K697" s="26">
        <v>2.6196727142857137</v>
      </c>
      <c r="L697" s="26">
        <v>4.4069660714285712</v>
      </c>
      <c r="M697" s="26">
        <v>5.6230758571428572</v>
      </c>
      <c r="N697" s="26">
        <v>6.8341577142857144</v>
      </c>
      <c r="O697" s="26">
        <v>6.8158359285714285</v>
      </c>
      <c r="P697" s="26">
        <v>5.7301517142857135</v>
      </c>
      <c r="Q697" s="26">
        <v>4.4767791428571426</v>
      </c>
      <c r="R697" s="26">
        <v>3.1842524285714284</v>
      </c>
      <c r="S697" s="26">
        <v>1.8371478571428577</v>
      </c>
      <c r="T697" s="26">
        <v>1.0537069999999999</v>
      </c>
      <c r="U697" s="26">
        <v>1.5881160714285714</v>
      </c>
      <c r="V697" s="26">
        <v>1.7579756428571425</v>
      </c>
      <c r="W697" s="26">
        <v>3.1299218571428571</v>
      </c>
      <c r="X697" s="26">
        <v>3.5588668571428568</v>
      </c>
      <c r="Y697" s="26">
        <v>3.8991658571428571</v>
      </c>
      <c r="Z697" s="26">
        <v>3.4332721428571427</v>
      </c>
      <c r="AA697" s="26">
        <v>3.4425592857142853</v>
      </c>
      <c r="AB697" s="26">
        <v>2.9919152857142857</v>
      </c>
      <c r="AC697" s="26">
        <v>2.8953962857142863</v>
      </c>
      <c r="AD697" s="26">
        <v>2.4478170000000001</v>
      </c>
      <c r="AE697" s="26">
        <v>2.8576101428571432</v>
      </c>
      <c r="AF697" s="26">
        <v>2.5759061428571433</v>
      </c>
      <c r="AG697" s="26">
        <v>193</v>
      </c>
      <c r="AH697" s="26">
        <v>3</v>
      </c>
    </row>
    <row r="698" spans="1:34" x14ac:dyDescent="0.2">
      <c r="A698" t="s">
        <v>24</v>
      </c>
      <c r="B698" t="s">
        <v>87</v>
      </c>
      <c r="C698" t="s">
        <v>229</v>
      </c>
      <c r="D698">
        <v>1</v>
      </c>
      <c r="E698" s="21">
        <v>5</v>
      </c>
      <c r="F698" s="21" t="s">
        <v>6</v>
      </c>
      <c r="G698" s="21" t="s">
        <v>10</v>
      </c>
      <c r="H698" s="21" t="s">
        <v>10</v>
      </c>
      <c r="I698" s="26">
        <v>0.98893475000000008</v>
      </c>
      <c r="J698" s="26">
        <v>1.3132217499999996</v>
      </c>
      <c r="K698" s="26">
        <v>2.4164282499999996</v>
      </c>
      <c r="L698" s="26">
        <v>4.2281418750000004</v>
      </c>
      <c r="M698" s="26">
        <v>5.4203181249999997</v>
      </c>
      <c r="N698" s="26">
        <v>6.6684715000000008</v>
      </c>
      <c r="O698" s="26">
        <v>6.6676281249999994</v>
      </c>
      <c r="P698" s="26">
        <v>5.5932577499999994</v>
      </c>
      <c r="Q698" s="26">
        <v>4.3474164999999996</v>
      </c>
      <c r="R698" s="26">
        <v>3.080684625</v>
      </c>
      <c r="S698" s="26">
        <v>1.7442315000000002</v>
      </c>
      <c r="T698" s="26">
        <v>0.97839137500000006</v>
      </c>
      <c r="U698" s="26">
        <v>1.2104422500000001</v>
      </c>
      <c r="V698" s="26">
        <v>1.4347631250000001</v>
      </c>
      <c r="W698" s="26">
        <v>2.8922254999999999</v>
      </c>
      <c r="X698" s="26">
        <v>3.5401900000000004</v>
      </c>
      <c r="Y698" s="26">
        <v>4.0827905000000007</v>
      </c>
      <c r="Z698" s="26">
        <v>3.4803616249999996</v>
      </c>
      <c r="AA698" s="26">
        <v>3.5410472500000001</v>
      </c>
      <c r="AB698" s="26">
        <v>3.0693713749999998</v>
      </c>
      <c r="AC698" s="26">
        <v>3.1148098749999997</v>
      </c>
      <c r="AD698" s="26">
        <v>2.5162640000000001</v>
      </c>
      <c r="AE698" s="26">
        <v>2.399207375</v>
      </c>
      <c r="AF698" s="26">
        <v>2.0912208749999999</v>
      </c>
      <c r="AG698" s="26">
        <v>215</v>
      </c>
      <c r="AH698" s="26">
        <v>4</v>
      </c>
    </row>
    <row r="699" spans="1:34" x14ac:dyDescent="0.2">
      <c r="A699" t="s">
        <v>24</v>
      </c>
      <c r="B699" t="s">
        <v>87</v>
      </c>
      <c r="C699" t="s">
        <v>702</v>
      </c>
      <c r="D699">
        <v>1</v>
      </c>
      <c r="E699" s="21">
        <v>5</v>
      </c>
      <c r="F699" s="21" t="s">
        <v>6</v>
      </c>
      <c r="G699" s="21" t="s">
        <v>10</v>
      </c>
      <c r="H699" s="21" t="s">
        <v>10</v>
      </c>
      <c r="I699" s="26">
        <v>0.98706179999999999</v>
      </c>
      <c r="J699" s="26">
        <v>1.3642980000000002</v>
      </c>
      <c r="K699" s="26">
        <v>2.4789485999999998</v>
      </c>
      <c r="L699" s="26">
        <v>4.2504238000000001</v>
      </c>
      <c r="M699" s="26">
        <v>5.5912448000000001</v>
      </c>
      <c r="N699" s="26">
        <v>6.7560636000000001</v>
      </c>
      <c r="O699" s="26">
        <v>6.6161288000000003</v>
      </c>
      <c r="P699" s="26">
        <v>5.5983830000000001</v>
      </c>
      <c r="Q699" s="26">
        <v>4.4056101999999999</v>
      </c>
      <c r="R699" s="26">
        <v>3.0741421999999998</v>
      </c>
      <c r="S699" s="26">
        <v>1.7180723999999998</v>
      </c>
      <c r="T699" s="26">
        <v>1.0004767999999999</v>
      </c>
      <c r="U699" s="26">
        <v>1.7178801999999997</v>
      </c>
      <c r="V699" s="26">
        <v>1.7830446000000002</v>
      </c>
      <c r="W699" s="26">
        <v>2.9954934</v>
      </c>
      <c r="X699" s="26">
        <v>3.4832261999999998</v>
      </c>
      <c r="Y699" s="26">
        <v>3.6333508000000001</v>
      </c>
      <c r="Z699" s="26">
        <v>3.4666144000000001</v>
      </c>
      <c r="AA699" s="26">
        <v>3.6994066000000005</v>
      </c>
      <c r="AB699" s="26">
        <v>3.0482478</v>
      </c>
      <c r="AC699" s="26">
        <v>2.7090360000000002</v>
      </c>
      <c r="AD699" s="26">
        <v>2.4433946</v>
      </c>
      <c r="AE699" s="26">
        <v>2.8705812000000002</v>
      </c>
      <c r="AF699" s="26">
        <v>2.6051058</v>
      </c>
      <c r="AG699" s="26">
        <v>212</v>
      </c>
      <c r="AH699" s="26">
        <v>4</v>
      </c>
    </row>
    <row r="700" spans="1:34" x14ac:dyDescent="0.2">
      <c r="A700" t="s">
        <v>24</v>
      </c>
      <c r="B700" t="s">
        <v>87</v>
      </c>
      <c r="C700" t="s">
        <v>703</v>
      </c>
      <c r="D700">
        <v>1</v>
      </c>
      <c r="E700" s="21">
        <v>5</v>
      </c>
      <c r="F700" s="21" t="s">
        <v>6</v>
      </c>
      <c r="G700" s="21" t="s">
        <v>10</v>
      </c>
      <c r="H700" s="21" t="s">
        <v>10</v>
      </c>
      <c r="I700" s="26">
        <v>0.73399799999999993</v>
      </c>
      <c r="J700" s="26">
        <v>1.032587307692308</v>
      </c>
      <c r="K700" s="26">
        <v>1.9617763076923076</v>
      </c>
      <c r="L700" s="26">
        <v>3.603059846153847</v>
      </c>
      <c r="M700" s="26">
        <v>5.1748270769230764</v>
      </c>
      <c r="N700" s="26">
        <v>6.4066704615384618</v>
      </c>
      <c r="O700" s="26">
        <v>6.2269580000000007</v>
      </c>
      <c r="P700" s="26">
        <v>5.1567300769230764</v>
      </c>
      <c r="Q700" s="26">
        <v>3.7658605384615385</v>
      </c>
      <c r="R700" s="26">
        <v>2.6025130769230769</v>
      </c>
      <c r="S700" s="26">
        <v>1.3767578461538461</v>
      </c>
      <c r="T700" s="26">
        <v>0.73770992307692296</v>
      </c>
      <c r="U700" s="26">
        <v>1.1441932307692309</v>
      </c>
      <c r="V700" s="26">
        <v>1.0442569230769232</v>
      </c>
      <c r="W700" s="26">
        <v>2.2673813846153843</v>
      </c>
      <c r="X700" s="26">
        <v>3.3410423076923075</v>
      </c>
      <c r="Y700" s="26">
        <v>3.4604541538461544</v>
      </c>
      <c r="Z700" s="26">
        <v>4.05862123076923</v>
      </c>
      <c r="AA700" s="26">
        <v>3.6207277692307689</v>
      </c>
      <c r="AB700" s="26">
        <v>3.5174494615384608</v>
      </c>
      <c r="AC700" s="26">
        <v>3.1602887692307693</v>
      </c>
      <c r="AD700" s="26">
        <v>2.2935046923076925</v>
      </c>
      <c r="AE700" s="26">
        <v>2.2873377692307688</v>
      </c>
      <c r="AF700" s="26">
        <v>1.8200700769230771</v>
      </c>
      <c r="AG700" s="26">
        <v>219</v>
      </c>
      <c r="AH700" s="26">
        <v>4</v>
      </c>
    </row>
    <row r="701" spans="1:34" x14ac:dyDescent="0.2">
      <c r="A701" t="s">
        <v>24</v>
      </c>
      <c r="B701" t="s">
        <v>87</v>
      </c>
      <c r="C701" t="s">
        <v>704</v>
      </c>
      <c r="D701">
        <v>1</v>
      </c>
      <c r="E701" s="21">
        <v>5</v>
      </c>
      <c r="F701" s="21" t="s">
        <v>6</v>
      </c>
      <c r="G701" s="21" t="s">
        <v>10</v>
      </c>
      <c r="H701" s="21" t="s">
        <v>10</v>
      </c>
      <c r="I701" s="26">
        <v>0.85792056521739146</v>
      </c>
      <c r="J701" s="26">
        <v>1.1674425217391304</v>
      </c>
      <c r="K701" s="26">
        <v>2.2111944782608699</v>
      </c>
      <c r="L701" s="26">
        <v>4.0051190869565207</v>
      </c>
      <c r="M701" s="26">
        <v>5.3609916521739134</v>
      </c>
      <c r="N701" s="26">
        <v>6.6368972173913052</v>
      </c>
      <c r="O701" s="26">
        <v>6.4337774782608692</v>
      </c>
      <c r="P701" s="26">
        <v>5.3881543043478271</v>
      </c>
      <c r="Q701" s="26">
        <v>4.1433851304347824</v>
      </c>
      <c r="R701" s="26">
        <v>2.8971683478260872</v>
      </c>
      <c r="S701" s="26">
        <v>1.5674513043478262</v>
      </c>
      <c r="T701" s="26">
        <v>0.8445272608695652</v>
      </c>
      <c r="U701" s="26">
        <v>1.281337347826087</v>
      </c>
      <c r="V701" s="26">
        <v>1.3176153913043478</v>
      </c>
      <c r="W701" s="26">
        <v>2.6247133043478259</v>
      </c>
      <c r="X701" s="26">
        <v>3.5726546521739131</v>
      </c>
      <c r="Y701" s="26">
        <v>3.6256918695652187</v>
      </c>
      <c r="Z701" s="26">
        <v>3.5074348695652167</v>
      </c>
      <c r="AA701" s="26">
        <v>3.7362664347826073</v>
      </c>
      <c r="AB701" s="26">
        <v>3.0586166521739133</v>
      </c>
      <c r="AC701" s="26">
        <v>3.0333932608695653</v>
      </c>
      <c r="AD701" s="26">
        <v>2.3596794347826089</v>
      </c>
      <c r="AE701" s="26">
        <v>2.2816173478260868</v>
      </c>
      <c r="AF701" s="26">
        <v>2.003977608695652</v>
      </c>
      <c r="AG701" s="26">
        <v>205</v>
      </c>
      <c r="AH701" s="26">
        <v>4</v>
      </c>
    </row>
    <row r="702" spans="1:34" x14ac:dyDescent="0.2">
      <c r="A702" t="s">
        <v>24</v>
      </c>
      <c r="B702" t="s">
        <v>87</v>
      </c>
      <c r="C702" t="s">
        <v>230</v>
      </c>
      <c r="D702">
        <v>2</v>
      </c>
      <c r="E702" s="21">
        <v>4</v>
      </c>
      <c r="F702" s="21" t="s">
        <v>6</v>
      </c>
      <c r="G702" s="21" t="s">
        <v>10</v>
      </c>
      <c r="H702" s="21" t="s">
        <v>10</v>
      </c>
      <c r="I702" s="26">
        <v>1.2165948</v>
      </c>
      <c r="J702" s="26">
        <v>1.6557872</v>
      </c>
      <c r="K702" s="26">
        <v>2.8919196000000005</v>
      </c>
      <c r="L702" s="26">
        <v>4.5748374000000016</v>
      </c>
      <c r="M702" s="26">
        <v>5.6465702000000002</v>
      </c>
      <c r="N702" s="26">
        <v>6.8706884000000006</v>
      </c>
      <c r="O702" s="26">
        <v>6.9477463999999998</v>
      </c>
      <c r="P702" s="26">
        <v>5.9779464000000004</v>
      </c>
      <c r="Q702" s="26">
        <v>4.5329438</v>
      </c>
      <c r="R702" s="26">
        <v>3.2997939999999999</v>
      </c>
      <c r="S702" s="26">
        <v>2.0054448000000002</v>
      </c>
      <c r="T702" s="26">
        <v>1.2248291999999998</v>
      </c>
      <c r="U702" s="26">
        <v>1.9212336000000001</v>
      </c>
      <c r="V702" s="26">
        <v>2.3925453999999999</v>
      </c>
      <c r="W702" s="26">
        <v>4.2460626000000001</v>
      </c>
      <c r="X702" s="26">
        <v>3.6385193999999998</v>
      </c>
      <c r="Y702" s="26">
        <v>4.0171843999999997</v>
      </c>
      <c r="Z702" s="26">
        <v>3.2561980000000004</v>
      </c>
      <c r="AA702" s="26">
        <v>3.5391594</v>
      </c>
      <c r="AB702" s="26">
        <v>3.0405332</v>
      </c>
      <c r="AC702" s="26">
        <v>2.8220646</v>
      </c>
      <c r="AD702" s="26">
        <v>2.6335343999999998</v>
      </c>
      <c r="AE702" s="26">
        <v>3.5262942000000002</v>
      </c>
      <c r="AF702" s="26">
        <v>3.1905386</v>
      </c>
      <c r="AG702" s="26">
        <v>189</v>
      </c>
      <c r="AH702" s="26">
        <v>3</v>
      </c>
    </row>
    <row r="703" spans="1:34" x14ac:dyDescent="0.2">
      <c r="A703" t="s">
        <v>24</v>
      </c>
      <c r="B703" t="s">
        <v>87</v>
      </c>
      <c r="C703" t="s">
        <v>705</v>
      </c>
      <c r="D703">
        <v>1</v>
      </c>
      <c r="E703" s="21">
        <v>5</v>
      </c>
      <c r="F703" s="21" t="s">
        <v>6</v>
      </c>
      <c r="G703" s="21" t="s">
        <v>10</v>
      </c>
      <c r="H703" s="21" t="s">
        <v>10</v>
      </c>
      <c r="I703" s="26">
        <v>0.9408361111111111</v>
      </c>
      <c r="J703" s="26">
        <v>1.2728128888888888</v>
      </c>
      <c r="K703" s="26">
        <v>2.3769445555555557</v>
      </c>
      <c r="L703" s="26">
        <v>4.1375935555555552</v>
      </c>
      <c r="M703" s="26">
        <v>5.5262457777777776</v>
      </c>
      <c r="N703" s="26">
        <v>6.7287124444444437</v>
      </c>
      <c r="O703" s="26">
        <v>6.5366811111111121</v>
      </c>
      <c r="P703" s="26">
        <v>5.4963316666666664</v>
      </c>
      <c r="Q703" s="26">
        <v>4.3516007777777777</v>
      </c>
      <c r="R703" s="26">
        <v>3.0201176666666663</v>
      </c>
      <c r="S703" s="26">
        <v>1.6608968888888889</v>
      </c>
      <c r="T703" s="26">
        <v>0.9454662222222221</v>
      </c>
      <c r="U703" s="26">
        <v>1.6453321111111112</v>
      </c>
      <c r="V703" s="26">
        <v>1.6681205555555556</v>
      </c>
      <c r="W703" s="26">
        <v>2.8460681111111108</v>
      </c>
      <c r="X703" s="26">
        <v>3.5042447777777781</v>
      </c>
      <c r="Y703" s="26">
        <v>3.6122317777777777</v>
      </c>
      <c r="Z703" s="26">
        <v>3.513374666666667</v>
      </c>
      <c r="AA703" s="26">
        <v>3.8033286666666672</v>
      </c>
      <c r="AB703" s="26">
        <v>3.1641962222222224</v>
      </c>
      <c r="AC703" s="26">
        <v>2.6891993333333328</v>
      </c>
      <c r="AD703" s="26">
        <v>2.4101747777777778</v>
      </c>
      <c r="AE703" s="26">
        <v>2.6823386666666673</v>
      </c>
      <c r="AF703" s="26">
        <v>2.3750274444444446</v>
      </c>
      <c r="AG703" s="26">
        <v>212</v>
      </c>
      <c r="AH703" s="26">
        <v>4</v>
      </c>
    </row>
    <row r="704" spans="1:34" x14ac:dyDescent="0.2">
      <c r="A704" t="s">
        <v>24</v>
      </c>
      <c r="B704" t="s">
        <v>87</v>
      </c>
      <c r="C704" t="s">
        <v>232</v>
      </c>
      <c r="D704">
        <v>1</v>
      </c>
      <c r="E704" s="21">
        <v>5</v>
      </c>
      <c r="F704" s="21" t="s">
        <v>6</v>
      </c>
      <c r="G704" s="21" t="s">
        <v>10</v>
      </c>
      <c r="H704" s="21" t="s">
        <v>10</v>
      </c>
      <c r="I704" s="26">
        <v>1.0087318666666667</v>
      </c>
      <c r="J704" s="26">
        <v>1.3545651333333335</v>
      </c>
      <c r="K704" s="26">
        <v>2.488660466666667</v>
      </c>
      <c r="L704" s="26">
        <v>4.3129486000000004</v>
      </c>
      <c r="M704" s="26">
        <v>5.3616757333333345</v>
      </c>
      <c r="N704" s="26">
        <v>6.5717403333333344</v>
      </c>
      <c r="O704" s="26">
        <v>6.7656478666666668</v>
      </c>
      <c r="P704" s="26">
        <v>5.7191956666666668</v>
      </c>
      <c r="Q704" s="26">
        <v>4.3565649333333338</v>
      </c>
      <c r="R704" s="26">
        <v>3.0955304666666668</v>
      </c>
      <c r="S704" s="26">
        <v>1.7718027333333335</v>
      </c>
      <c r="T704" s="26">
        <v>1.0123789333333333</v>
      </c>
      <c r="U704" s="26">
        <v>1.2267920666666667</v>
      </c>
      <c r="V704" s="26">
        <v>1.3934420000000001</v>
      </c>
      <c r="W704" s="26">
        <v>2.8504950666666669</v>
      </c>
      <c r="X704" s="26">
        <v>3.4686907999999996</v>
      </c>
      <c r="Y704" s="26">
        <v>3.9221061999999995</v>
      </c>
      <c r="Z704" s="26">
        <v>3.2780996666666673</v>
      </c>
      <c r="AA704" s="26">
        <v>3.5747196000000008</v>
      </c>
      <c r="AB704" s="26">
        <v>3.0054877333333336</v>
      </c>
      <c r="AC704" s="26">
        <v>3.2854487333333329</v>
      </c>
      <c r="AD704" s="26">
        <v>2.6383655333333342</v>
      </c>
      <c r="AE704" s="26">
        <v>2.3530118</v>
      </c>
      <c r="AF704" s="26">
        <v>2.0741772666666667</v>
      </c>
      <c r="AG704" s="26">
        <v>203</v>
      </c>
      <c r="AH704" s="26">
        <v>4</v>
      </c>
    </row>
    <row r="705" spans="1:34" x14ac:dyDescent="0.2">
      <c r="A705" t="s">
        <v>24</v>
      </c>
      <c r="B705" t="s">
        <v>87</v>
      </c>
      <c r="C705" t="s">
        <v>331</v>
      </c>
      <c r="D705">
        <v>2</v>
      </c>
      <c r="E705" s="21">
        <v>4</v>
      </c>
      <c r="F705" s="21" t="s">
        <v>6</v>
      </c>
      <c r="G705" s="21" t="s">
        <v>10</v>
      </c>
      <c r="H705" s="21" t="s">
        <v>10</v>
      </c>
      <c r="I705" s="26">
        <v>1.3102543333333332</v>
      </c>
      <c r="J705" s="26">
        <v>1.760103</v>
      </c>
      <c r="K705" s="26">
        <v>3.0501313333333329</v>
      </c>
      <c r="L705" s="26">
        <v>4.700043</v>
      </c>
      <c r="M705" s="26">
        <v>5.653108333333333</v>
      </c>
      <c r="N705" s="26">
        <v>6.8883459999999994</v>
      </c>
      <c r="O705" s="26">
        <v>6.9165360000000007</v>
      </c>
      <c r="P705" s="26">
        <v>6.0267419999999996</v>
      </c>
      <c r="Q705" s="26">
        <v>4.568982666666666</v>
      </c>
      <c r="R705" s="26">
        <v>3.3091430000000002</v>
      </c>
      <c r="S705" s="26">
        <v>2.0784523333333329</v>
      </c>
      <c r="T705" s="26">
        <v>1.3571856666666668</v>
      </c>
      <c r="U705" s="26">
        <v>3.0457006666666668</v>
      </c>
      <c r="V705" s="26">
        <v>3.2058243333333336</v>
      </c>
      <c r="W705" s="26">
        <v>4.4764996666666663</v>
      </c>
      <c r="X705" s="26">
        <v>4.1993186666666666</v>
      </c>
      <c r="Y705" s="26">
        <v>4.5156773333333335</v>
      </c>
      <c r="Z705" s="26">
        <v>3.6141719999999999</v>
      </c>
      <c r="AA705" s="26">
        <v>3.6429513333333339</v>
      </c>
      <c r="AB705" s="26">
        <v>2.9217870000000001</v>
      </c>
      <c r="AC705" s="26">
        <v>2.9815369999999999</v>
      </c>
      <c r="AD705" s="26">
        <v>2.6079096666666666</v>
      </c>
      <c r="AE705" s="26">
        <v>3.7728113333333333</v>
      </c>
      <c r="AF705" s="26">
        <v>3.8019913333333335</v>
      </c>
      <c r="AG705" s="26">
        <v>194</v>
      </c>
      <c r="AH705" s="26">
        <v>3</v>
      </c>
    </row>
    <row r="706" spans="1:34" x14ac:dyDescent="0.2">
      <c r="A706" t="s">
        <v>24</v>
      </c>
      <c r="B706" t="s">
        <v>87</v>
      </c>
      <c r="C706" t="s">
        <v>333</v>
      </c>
      <c r="D706">
        <v>3</v>
      </c>
      <c r="E706" s="21">
        <v>4</v>
      </c>
      <c r="F706" s="21" t="s">
        <v>6</v>
      </c>
      <c r="G706" s="21" t="s">
        <v>10</v>
      </c>
      <c r="H706" s="21" t="s">
        <v>10</v>
      </c>
      <c r="I706" s="26">
        <v>1.3489553750000001</v>
      </c>
      <c r="J706" s="26">
        <v>1.8281077499999998</v>
      </c>
      <c r="K706" s="26">
        <v>3.1633208750000001</v>
      </c>
      <c r="L706" s="26">
        <v>4.812195</v>
      </c>
      <c r="M706" s="26">
        <v>5.7651963750000004</v>
      </c>
      <c r="N706" s="26">
        <v>7.0011463749999994</v>
      </c>
      <c r="O706" s="26">
        <v>7.0022561249999988</v>
      </c>
      <c r="P706" s="26">
        <v>6.1510108749999999</v>
      </c>
      <c r="Q706" s="26">
        <v>4.6378317500000001</v>
      </c>
      <c r="R706" s="26">
        <v>3.3888477499999996</v>
      </c>
      <c r="S706" s="26">
        <v>2.14830875</v>
      </c>
      <c r="T706" s="26">
        <v>1.4095446249999999</v>
      </c>
      <c r="U706" s="26">
        <v>3.009973875</v>
      </c>
      <c r="V706" s="26">
        <v>3.1675350000000004</v>
      </c>
      <c r="W706" s="26">
        <v>4.2979849999999997</v>
      </c>
      <c r="X706" s="26">
        <v>4.128641</v>
      </c>
      <c r="Y706" s="26">
        <v>4.5375536250000001</v>
      </c>
      <c r="Z706" s="26">
        <v>3.5008718749999996</v>
      </c>
      <c r="AA706" s="26">
        <v>3.397618375</v>
      </c>
      <c r="AB706" s="26">
        <v>3.29165375</v>
      </c>
      <c r="AC706" s="26">
        <v>3.1008532499999997</v>
      </c>
      <c r="AD706" s="26">
        <v>2.5633598749999997</v>
      </c>
      <c r="AE706" s="26">
        <v>3.7390721249999999</v>
      </c>
      <c r="AF706" s="26">
        <v>3.7112916249999999</v>
      </c>
      <c r="AG706" s="26">
        <v>178</v>
      </c>
      <c r="AH706" s="26">
        <v>3</v>
      </c>
    </row>
    <row r="707" spans="1:34" x14ac:dyDescent="0.2">
      <c r="A707" t="s">
        <v>24</v>
      </c>
      <c r="B707" t="s">
        <v>87</v>
      </c>
      <c r="C707" t="s">
        <v>508</v>
      </c>
      <c r="D707">
        <v>1</v>
      </c>
      <c r="E707" s="21">
        <v>5</v>
      </c>
      <c r="F707" s="21" t="s">
        <v>6</v>
      </c>
      <c r="G707" s="21" t="s">
        <v>10</v>
      </c>
      <c r="H707" s="21" t="s">
        <v>10</v>
      </c>
      <c r="I707" s="26">
        <v>0.81801119999999994</v>
      </c>
      <c r="J707" s="26">
        <v>1.1361621999999998</v>
      </c>
      <c r="K707" s="26">
        <v>2.1383160000000001</v>
      </c>
      <c r="L707" s="26">
        <v>3.9337412</v>
      </c>
      <c r="M707" s="26">
        <v>5.4101602</v>
      </c>
      <c r="N707" s="26">
        <v>6.7287802000000001</v>
      </c>
      <c r="O707" s="26">
        <v>6.4295562000000004</v>
      </c>
      <c r="P707" s="26">
        <v>5.3800667999999998</v>
      </c>
      <c r="Q707" s="26">
        <v>4.0985975999999997</v>
      </c>
      <c r="R707" s="26">
        <v>2.8469121999999998</v>
      </c>
      <c r="S707" s="26">
        <v>1.5379318</v>
      </c>
      <c r="T707" s="26">
        <v>0.83454239999999991</v>
      </c>
      <c r="U707" s="26">
        <v>1.1967095999999999</v>
      </c>
      <c r="V707" s="26">
        <v>1.2084125999999997</v>
      </c>
      <c r="W707" s="26">
        <v>2.5364163999999998</v>
      </c>
      <c r="X707" s="26">
        <v>3.5164552000000002</v>
      </c>
      <c r="Y707" s="26">
        <v>3.5045407999999996</v>
      </c>
      <c r="Z707" s="26">
        <v>3.504235</v>
      </c>
      <c r="AA707" s="26">
        <v>3.5283570000000006</v>
      </c>
      <c r="AB707" s="26">
        <v>3.1113180000000003</v>
      </c>
      <c r="AC707" s="26">
        <v>3.0441631999999998</v>
      </c>
      <c r="AD707" s="26">
        <v>2.1618550000000001</v>
      </c>
      <c r="AE707" s="26">
        <v>2.3170658</v>
      </c>
      <c r="AF707" s="26">
        <v>1.9123106000000001</v>
      </c>
      <c r="AG707" s="26">
        <v>219</v>
      </c>
      <c r="AH707" s="26">
        <v>4</v>
      </c>
    </row>
    <row r="708" spans="1:34" x14ac:dyDescent="0.2">
      <c r="A708" t="s">
        <v>24</v>
      </c>
      <c r="B708" t="s">
        <v>87</v>
      </c>
      <c r="C708" t="s">
        <v>233</v>
      </c>
      <c r="D708">
        <v>2</v>
      </c>
      <c r="E708" s="21">
        <v>4</v>
      </c>
      <c r="F708" s="21" t="s">
        <v>6</v>
      </c>
      <c r="G708" s="21" t="s">
        <v>10</v>
      </c>
      <c r="H708" s="21" t="s">
        <v>10</v>
      </c>
      <c r="I708" s="26">
        <v>1.2402828461538464</v>
      </c>
      <c r="J708" s="26">
        <v>1.6892431538461539</v>
      </c>
      <c r="K708" s="26">
        <v>2.9590837692307699</v>
      </c>
      <c r="L708" s="26">
        <v>4.6312573076923078</v>
      </c>
      <c r="M708" s="26">
        <v>5.6748724615384614</v>
      </c>
      <c r="N708" s="26">
        <v>6.875192461538461</v>
      </c>
      <c r="O708" s="26">
        <v>7.0069552307692309</v>
      </c>
      <c r="P708" s="26">
        <v>6.0328517692307697</v>
      </c>
      <c r="Q708" s="26">
        <v>4.5703099230769233</v>
      </c>
      <c r="R708" s="26">
        <v>3.3419756153846154</v>
      </c>
      <c r="S708" s="26">
        <v>2.0253387692307694</v>
      </c>
      <c r="T708" s="26">
        <v>1.2455815384615383</v>
      </c>
      <c r="U708" s="26">
        <v>1.7683930769230767</v>
      </c>
      <c r="V708" s="26">
        <v>2.3713426923076923</v>
      </c>
      <c r="W708" s="26">
        <v>3.9828356923076922</v>
      </c>
      <c r="X708" s="26">
        <v>3.584383307692308</v>
      </c>
      <c r="Y708" s="26">
        <v>4.0064508461538466</v>
      </c>
      <c r="Z708" s="26">
        <v>3.2252013846153842</v>
      </c>
      <c r="AA708" s="26">
        <v>3.5155654615384617</v>
      </c>
      <c r="AB708" s="26">
        <v>3.1427129999999996</v>
      </c>
      <c r="AC708" s="26">
        <v>2.8570978461538461</v>
      </c>
      <c r="AD708" s="26">
        <v>2.5694520769230773</v>
      </c>
      <c r="AE708" s="26">
        <v>3.3760006153846165</v>
      </c>
      <c r="AF708" s="26">
        <v>2.9790723846153848</v>
      </c>
      <c r="AG708" s="26">
        <v>186</v>
      </c>
      <c r="AH708" s="26">
        <v>3</v>
      </c>
    </row>
    <row r="709" spans="1:34" x14ac:dyDescent="0.2">
      <c r="A709" t="s">
        <v>24</v>
      </c>
      <c r="B709" t="s">
        <v>87</v>
      </c>
      <c r="C709" t="s">
        <v>706</v>
      </c>
      <c r="D709">
        <v>2</v>
      </c>
      <c r="E709" s="21">
        <v>4</v>
      </c>
      <c r="F709" s="21" t="s">
        <v>6</v>
      </c>
      <c r="G709" s="21" t="s">
        <v>10</v>
      </c>
      <c r="H709" s="21" t="s">
        <v>10</v>
      </c>
      <c r="I709" s="26">
        <v>1.0840249999999998</v>
      </c>
      <c r="J709" s="26">
        <v>1.4841445</v>
      </c>
      <c r="K709" s="26">
        <v>2.6329905</v>
      </c>
      <c r="L709" s="26">
        <v>4.3028190000000004</v>
      </c>
      <c r="M709" s="26">
        <v>5.5005330000000008</v>
      </c>
      <c r="N709" s="26">
        <v>6.7703466666666658</v>
      </c>
      <c r="O709" s="26">
        <v>6.6430541666666665</v>
      </c>
      <c r="P709" s="26">
        <v>5.7164430000000008</v>
      </c>
      <c r="Q709" s="26">
        <v>4.3611701666666676</v>
      </c>
      <c r="R709" s="26">
        <v>3.0725093333333331</v>
      </c>
      <c r="S709" s="26">
        <v>1.8518028333333334</v>
      </c>
      <c r="T709" s="26">
        <v>1.1248321666666667</v>
      </c>
      <c r="U709" s="26">
        <v>2.2593661666666667</v>
      </c>
      <c r="V709" s="26">
        <v>2.3724393333333333</v>
      </c>
      <c r="W709" s="26">
        <v>3.7872546666666662</v>
      </c>
      <c r="X709" s="26">
        <v>3.9123950000000001</v>
      </c>
      <c r="Y709" s="26">
        <v>3.9685000000000001</v>
      </c>
      <c r="Z709" s="26">
        <v>3.3743478333333332</v>
      </c>
      <c r="AA709" s="26">
        <v>3.3434785000000002</v>
      </c>
      <c r="AB709" s="26">
        <v>2.8839970000000004</v>
      </c>
      <c r="AC709" s="26">
        <v>2.7206213333333333</v>
      </c>
      <c r="AD709" s="26">
        <v>2.6066963333333333</v>
      </c>
      <c r="AE709" s="26">
        <v>3.6457901666666666</v>
      </c>
      <c r="AF709" s="26">
        <v>3.0883226666666665</v>
      </c>
      <c r="AG709" s="26">
        <v>207</v>
      </c>
      <c r="AH709" s="26">
        <v>4</v>
      </c>
    </row>
    <row r="710" spans="1:34" x14ac:dyDescent="0.2">
      <c r="A710" t="s">
        <v>24</v>
      </c>
      <c r="B710" t="s">
        <v>87</v>
      </c>
      <c r="C710" t="s">
        <v>707</v>
      </c>
      <c r="D710">
        <v>1</v>
      </c>
      <c r="E710" s="21">
        <v>5</v>
      </c>
      <c r="F710" s="21" t="s">
        <v>6</v>
      </c>
      <c r="G710" s="21" t="s">
        <v>10</v>
      </c>
      <c r="H710" s="21" t="s">
        <v>10</v>
      </c>
      <c r="I710" s="26">
        <v>0.86857064285714269</v>
      </c>
      <c r="J710" s="26">
        <v>1.2034057857142855</v>
      </c>
      <c r="K710" s="26">
        <v>2.2034863571428578</v>
      </c>
      <c r="L710" s="26">
        <v>3.9850800000000004</v>
      </c>
      <c r="M710" s="26">
        <v>5.4333347142857145</v>
      </c>
      <c r="N710" s="26">
        <v>6.6239576428571434</v>
      </c>
      <c r="O710" s="26">
        <v>6.4367910714285719</v>
      </c>
      <c r="P710" s="26">
        <v>5.4360227142857136</v>
      </c>
      <c r="Q710" s="26">
        <v>4.0267899999999992</v>
      </c>
      <c r="R710" s="26">
        <v>2.9122337857142857</v>
      </c>
      <c r="S710" s="26">
        <v>1.6048260714285714</v>
      </c>
      <c r="T710" s="26">
        <v>0.87535971428571435</v>
      </c>
      <c r="U710" s="26">
        <v>1.2008537142857141</v>
      </c>
      <c r="V710" s="26">
        <v>1.0212487857142856</v>
      </c>
      <c r="W710" s="26">
        <v>2.3474825714285714</v>
      </c>
      <c r="X710" s="26">
        <v>3.4420642142857139</v>
      </c>
      <c r="Y710" s="26">
        <v>3.5259273571428573</v>
      </c>
      <c r="Z710" s="26">
        <v>3.8908337142857148</v>
      </c>
      <c r="AA710" s="26">
        <v>3.9916042857142857</v>
      </c>
      <c r="AB710" s="26">
        <v>3.4520342142857139</v>
      </c>
      <c r="AC710" s="26">
        <v>3.0424314285714287</v>
      </c>
      <c r="AD710" s="26">
        <v>2.3924850000000002</v>
      </c>
      <c r="AE710" s="26">
        <v>2.0679072857142855</v>
      </c>
      <c r="AF710" s="26">
        <v>1.7691501428571428</v>
      </c>
      <c r="AG710" s="26">
        <v>189</v>
      </c>
      <c r="AH710" s="26">
        <v>3</v>
      </c>
    </row>
    <row r="711" spans="1:34" x14ac:dyDescent="0.2">
      <c r="A711" t="s">
        <v>24</v>
      </c>
      <c r="B711" t="s">
        <v>87</v>
      </c>
      <c r="C711" t="s">
        <v>235</v>
      </c>
      <c r="D711">
        <v>2</v>
      </c>
      <c r="E711" s="21">
        <v>4</v>
      </c>
      <c r="F711" s="21" t="s">
        <v>6</v>
      </c>
      <c r="G711" s="21" t="s">
        <v>10</v>
      </c>
      <c r="H711" s="21" t="s">
        <v>10</v>
      </c>
      <c r="I711" s="26">
        <v>1.1658215416666666</v>
      </c>
      <c r="J711" s="26">
        <v>1.5952138333333332</v>
      </c>
      <c r="K711" s="26">
        <v>2.814945666666667</v>
      </c>
      <c r="L711" s="26">
        <v>4.5781212916666663</v>
      </c>
      <c r="M711" s="26">
        <v>5.646107916666665</v>
      </c>
      <c r="N711" s="26">
        <v>6.9035968750000007</v>
      </c>
      <c r="O711" s="26">
        <v>7.0000222499999998</v>
      </c>
      <c r="P711" s="26">
        <v>5.9734543333333328</v>
      </c>
      <c r="Q711" s="26">
        <v>4.5351290000000013</v>
      </c>
      <c r="R711" s="26">
        <v>3.2630332916666673</v>
      </c>
      <c r="S711" s="26">
        <v>1.9443275416666672</v>
      </c>
      <c r="T711" s="26">
        <v>1.1770014583333335</v>
      </c>
      <c r="U711" s="26">
        <v>1.5953415</v>
      </c>
      <c r="V711" s="26">
        <v>2.08449675</v>
      </c>
      <c r="W711" s="26">
        <v>3.2297056249999998</v>
      </c>
      <c r="X711" s="26">
        <v>3.4530806249999997</v>
      </c>
      <c r="Y711" s="26">
        <v>3.7048526250000005</v>
      </c>
      <c r="Z711" s="26">
        <v>3.3131904583333345</v>
      </c>
      <c r="AA711" s="26">
        <v>3.2975305833333337</v>
      </c>
      <c r="AB711" s="26">
        <v>2.8117022499999997</v>
      </c>
      <c r="AC711" s="26">
        <v>2.68376825</v>
      </c>
      <c r="AD711" s="26">
        <v>2.3139067083333331</v>
      </c>
      <c r="AE711" s="26">
        <v>2.7298011666666668</v>
      </c>
      <c r="AF711" s="26">
        <v>2.3004162500000001</v>
      </c>
      <c r="AG711" s="26">
        <v>202</v>
      </c>
      <c r="AH711" s="26">
        <v>3</v>
      </c>
    </row>
    <row r="712" spans="1:34" x14ac:dyDescent="0.2">
      <c r="A712" t="s">
        <v>24</v>
      </c>
      <c r="B712" t="s">
        <v>87</v>
      </c>
      <c r="C712" t="s">
        <v>335</v>
      </c>
      <c r="D712">
        <v>2</v>
      </c>
      <c r="E712" s="21">
        <v>4</v>
      </c>
      <c r="F712" s="21" t="s">
        <v>6</v>
      </c>
      <c r="G712" s="21" t="s">
        <v>10</v>
      </c>
      <c r="H712" s="21" t="s">
        <v>10</v>
      </c>
      <c r="I712" s="26">
        <v>1.2604896666666667</v>
      </c>
      <c r="J712" s="26">
        <v>1.7033478333333336</v>
      </c>
      <c r="K712" s="26">
        <v>2.9863740000000001</v>
      </c>
      <c r="L712" s="26">
        <v>4.6440441666666663</v>
      </c>
      <c r="M712" s="26">
        <v>5.6454463333333322</v>
      </c>
      <c r="N712" s="26">
        <v>6.8756736666666667</v>
      </c>
      <c r="O712" s="26">
        <v>6.9010550000000004</v>
      </c>
      <c r="P712" s="26">
        <v>6.0009443333333339</v>
      </c>
      <c r="Q712" s="26">
        <v>4.5696611666666671</v>
      </c>
      <c r="R712" s="26">
        <v>3.2782103333333334</v>
      </c>
      <c r="S712" s="26">
        <v>2.0465928333333334</v>
      </c>
      <c r="T712" s="26">
        <v>1.3012416666666666</v>
      </c>
      <c r="U712" s="26">
        <v>2.6142843333333334</v>
      </c>
      <c r="V712" s="26">
        <v>2.8973643333333334</v>
      </c>
      <c r="W712" s="26">
        <v>4.4171786666666666</v>
      </c>
      <c r="X712" s="26">
        <v>4.063847833333333</v>
      </c>
      <c r="Y712" s="26">
        <v>4.4674156666666667</v>
      </c>
      <c r="Z712" s="26">
        <v>3.5333135000000002</v>
      </c>
      <c r="AA712" s="26">
        <v>3.5447574999999998</v>
      </c>
      <c r="AB712" s="26">
        <v>2.8720269999999997</v>
      </c>
      <c r="AC712" s="26">
        <v>2.7297571666666669</v>
      </c>
      <c r="AD712" s="26">
        <v>2.5603614999999995</v>
      </c>
      <c r="AE712" s="26">
        <v>3.6999735</v>
      </c>
      <c r="AF712" s="26">
        <v>3.5667220000000004</v>
      </c>
      <c r="AG712" s="26">
        <v>204</v>
      </c>
      <c r="AH712" s="26">
        <v>4</v>
      </c>
    </row>
    <row r="713" spans="1:34" x14ac:dyDescent="0.2">
      <c r="A713" t="s">
        <v>24</v>
      </c>
      <c r="B713" t="s">
        <v>87</v>
      </c>
      <c r="C713" t="s">
        <v>708</v>
      </c>
      <c r="D713">
        <v>1</v>
      </c>
      <c r="E713" s="21">
        <v>5</v>
      </c>
      <c r="F713" s="21" t="s">
        <v>6</v>
      </c>
      <c r="G713" s="21" t="s">
        <v>10</v>
      </c>
      <c r="H713" s="21" t="s">
        <v>10</v>
      </c>
      <c r="I713" s="26">
        <v>0.97116508333333329</v>
      </c>
      <c r="J713" s="26">
        <v>1.3087425833333335</v>
      </c>
      <c r="K713" s="26">
        <v>2.4059338333333335</v>
      </c>
      <c r="L713" s="26">
        <v>4.2558673749999993</v>
      </c>
      <c r="M713" s="26">
        <v>5.5924978750000003</v>
      </c>
      <c r="N713" s="26">
        <v>6.8039214166666682</v>
      </c>
      <c r="O713" s="26">
        <v>6.7356962916666667</v>
      </c>
      <c r="P713" s="26">
        <v>5.5880096250000006</v>
      </c>
      <c r="Q713" s="26">
        <v>4.4162330833333323</v>
      </c>
      <c r="R713" s="26">
        <v>3.1506048333333339</v>
      </c>
      <c r="S713" s="26">
        <v>1.7183329583333331</v>
      </c>
      <c r="T713" s="26">
        <v>0.95705812499999976</v>
      </c>
      <c r="U713" s="26">
        <v>1.3917035416666665</v>
      </c>
      <c r="V713" s="26">
        <v>1.5980927500000002</v>
      </c>
      <c r="W713" s="26">
        <v>2.977800208333333</v>
      </c>
      <c r="X713" s="26">
        <v>3.4356798333333329</v>
      </c>
      <c r="Y713" s="26">
        <v>3.635532374999999</v>
      </c>
      <c r="Z713" s="26">
        <v>3.271011291666666</v>
      </c>
      <c r="AA713" s="26">
        <v>3.3868665833333318</v>
      </c>
      <c r="AB713" s="26">
        <v>3.1028272916666659</v>
      </c>
      <c r="AC713" s="26">
        <v>2.8653146666666665</v>
      </c>
      <c r="AD713" s="26">
        <v>2.3806775</v>
      </c>
      <c r="AE713" s="26">
        <v>2.3991732083333335</v>
      </c>
      <c r="AF713" s="26">
        <v>2.3448886666666668</v>
      </c>
      <c r="AG713" s="26">
        <v>206</v>
      </c>
      <c r="AH713" s="26">
        <v>4</v>
      </c>
    </row>
    <row r="714" spans="1:34" x14ac:dyDescent="0.2">
      <c r="A714" t="s">
        <v>24</v>
      </c>
      <c r="B714" t="s">
        <v>87</v>
      </c>
      <c r="C714" t="s">
        <v>709</v>
      </c>
      <c r="D714">
        <v>1</v>
      </c>
      <c r="E714" s="21">
        <v>5</v>
      </c>
      <c r="F714" s="21" t="s">
        <v>6</v>
      </c>
      <c r="G714" s="21" t="s">
        <v>10</v>
      </c>
      <c r="H714" s="21" t="s">
        <v>10</v>
      </c>
      <c r="I714" s="26">
        <v>0.95845750000000007</v>
      </c>
      <c r="J714" s="26">
        <v>1.2724119999999999</v>
      </c>
      <c r="K714" s="26">
        <v>2.3785541666666665</v>
      </c>
      <c r="L714" s="26">
        <v>4.2025075000000003</v>
      </c>
      <c r="M714" s="26">
        <v>5.3762083333333335</v>
      </c>
      <c r="N714" s="26">
        <v>6.646088999999999</v>
      </c>
      <c r="O714" s="26">
        <v>6.6893534999999993</v>
      </c>
      <c r="P714" s="26">
        <v>5.5803410000000007</v>
      </c>
      <c r="Q714" s="26">
        <v>4.3007714999999997</v>
      </c>
      <c r="R714" s="26">
        <v>3.0404089999999999</v>
      </c>
      <c r="S714" s="26">
        <v>1.6901296666666668</v>
      </c>
      <c r="T714" s="26">
        <v>0.95231933333333318</v>
      </c>
      <c r="U714" s="26">
        <v>1.1730548333333333</v>
      </c>
      <c r="V714" s="26">
        <v>1.4195520000000001</v>
      </c>
      <c r="W714" s="26">
        <v>2.9158701666666667</v>
      </c>
      <c r="X714" s="26">
        <v>3.6462376666666674</v>
      </c>
      <c r="Y714" s="26">
        <v>4.0215906666666665</v>
      </c>
      <c r="Z714" s="26">
        <v>3.6220975000000006</v>
      </c>
      <c r="AA714" s="26">
        <v>3.7256769999999997</v>
      </c>
      <c r="AB714" s="26">
        <v>3.2737926666666666</v>
      </c>
      <c r="AC714" s="26">
        <v>3.5404559999999994</v>
      </c>
      <c r="AD714" s="26">
        <v>2.7214523333333336</v>
      </c>
      <c r="AE714" s="26">
        <v>2.323085666666667</v>
      </c>
      <c r="AF714" s="26">
        <v>2.1355053333333331</v>
      </c>
      <c r="AG714" s="26">
        <v>208</v>
      </c>
      <c r="AH714" s="26">
        <v>4</v>
      </c>
    </row>
    <row r="715" spans="1:34" x14ac:dyDescent="0.2">
      <c r="A715" t="s">
        <v>24</v>
      </c>
      <c r="B715" t="s">
        <v>87</v>
      </c>
      <c r="C715" t="s">
        <v>336</v>
      </c>
      <c r="D715">
        <v>1</v>
      </c>
      <c r="E715" s="21">
        <v>5</v>
      </c>
      <c r="F715" s="21" t="s">
        <v>6</v>
      </c>
      <c r="G715" s="21" t="s">
        <v>10</v>
      </c>
      <c r="H715" s="21" t="s">
        <v>10</v>
      </c>
      <c r="I715" s="26">
        <v>0.99053599999999997</v>
      </c>
      <c r="J715" s="26">
        <v>1.3129550000000001</v>
      </c>
      <c r="K715" s="26">
        <v>2.4466799999999997</v>
      </c>
      <c r="L715" s="26">
        <v>4.2803399999999998</v>
      </c>
      <c r="M715" s="26">
        <v>5.3889289999999992</v>
      </c>
      <c r="N715" s="26">
        <v>6.6454535000000003</v>
      </c>
      <c r="O715" s="26">
        <v>6.7052855000000005</v>
      </c>
      <c r="P715" s="26">
        <v>5.6527890000000003</v>
      </c>
      <c r="Q715" s="26">
        <v>4.3306465000000003</v>
      </c>
      <c r="R715" s="26">
        <v>3.0729949999999997</v>
      </c>
      <c r="S715" s="26">
        <v>1.745581</v>
      </c>
      <c r="T715" s="26">
        <v>0.98859750000000002</v>
      </c>
      <c r="U715" s="26">
        <v>1.219052</v>
      </c>
      <c r="V715" s="26">
        <v>1.3970634999999998</v>
      </c>
      <c r="W715" s="26">
        <v>2.8557714999999999</v>
      </c>
      <c r="X715" s="26">
        <v>3.4896574999999999</v>
      </c>
      <c r="Y715" s="26">
        <v>4.0260014999999996</v>
      </c>
      <c r="Z715" s="26">
        <v>3.3937279999999999</v>
      </c>
      <c r="AA715" s="26">
        <v>3.5313885000000003</v>
      </c>
      <c r="AB715" s="26">
        <v>2.9714974999999999</v>
      </c>
      <c r="AC715" s="26">
        <v>3.1134500000000003</v>
      </c>
      <c r="AD715" s="26">
        <v>2.5672164999999998</v>
      </c>
      <c r="AE715" s="26">
        <v>2.3734725000000001</v>
      </c>
      <c r="AF715" s="26">
        <v>2.0591460000000001</v>
      </c>
      <c r="AG715" s="26">
        <v>205</v>
      </c>
      <c r="AH715" s="26">
        <v>4</v>
      </c>
    </row>
    <row r="716" spans="1:34" x14ac:dyDescent="0.2">
      <c r="A716" t="s">
        <v>24</v>
      </c>
      <c r="B716" t="s">
        <v>87</v>
      </c>
      <c r="C716" t="s">
        <v>236</v>
      </c>
      <c r="D716">
        <v>2</v>
      </c>
      <c r="E716" s="21">
        <v>4</v>
      </c>
      <c r="F716" s="21" t="s">
        <v>6</v>
      </c>
      <c r="G716" s="21" t="s">
        <v>10</v>
      </c>
      <c r="H716" s="21" t="s">
        <v>10</v>
      </c>
      <c r="I716" s="26">
        <v>1.0223671818181816</v>
      </c>
      <c r="J716" s="26">
        <v>1.4049670909090908</v>
      </c>
      <c r="K716" s="26">
        <v>2.5412460909090906</v>
      </c>
      <c r="L716" s="26">
        <v>4.305856363636364</v>
      </c>
      <c r="M716" s="26">
        <v>5.5753659090909089</v>
      </c>
      <c r="N716" s="26">
        <v>6.7628221818181808</v>
      </c>
      <c r="O716" s="26">
        <v>6.6767369090909083</v>
      </c>
      <c r="P716" s="26">
        <v>5.6397049090909093</v>
      </c>
      <c r="Q716" s="26">
        <v>4.4352065454545455</v>
      </c>
      <c r="R716" s="26">
        <v>3.0999795454545449</v>
      </c>
      <c r="S716" s="26">
        <v>1.7898720909090911</v>
      </c>
      <c r="T716" s="26">
        <v>1.0288842727272727</v>
      </c>
      <c r="U716" s="26">
        <v>1.7010483636363636</v>
      </c>
      <c r="V716" s="26">
        <v>1.858716090909091</v>
      </c>
      <c r="W716" s="26">
        <v>3.135064363636364</v>
      </c>
      <c r="X716" s="26">
        <v>3.518912909090909</v>
      </c>
      <c r="Y716" s="26">
        <v>3.6161056363636361</v>
      </c>
      <c r="Z716" s="26">
        <v>3.4067721818181811</v>
      </c>
      <c r="AA716" s="26">
        <v>3.626093</v>
      </c>
      <c r="AB716" s="26">
        <v>2.8348329999999997</v>
      </c>
      <c r="AC716" s="26">
        <v>2.7844029090909093</v>
      </c>
      <c r="AD716" s="26">
        <v>2.4425535454545457</v>
      </c>
      <c r="AE716" s="26">
        <v>2.958237</v>
      </c>
      <c r="AF716" s="26">
        <v>2.7701587272727277</v>
      </c>
      <c r="AG716" s="26">
        <v>194</v>
      </c>
      <c r="AH716" s="26">
        <v>3</v>
      </c>
    </row>
    <row r="717" spans="1:34" x14ac:dyDescent="0.2">
      <c r="A717" t="s">
        <v>24</v>
      </c>
      <c r="B717" t="s">
        <v>87</v>
      </c>
      <c r="C717" t="s">
        <v>710</v>
      </c>
      <c r="D717">
        <v>1</v>
      </c>
      <c r="E717" s="21">
        <v>5</v>
      </c>
      <c r="F717" s="21" t="s">
        <v>6</v>
      </c>
      <c r="G717" s="21" t="s">
        <v>10</v>
      </c>
      <c r="H717" s="21" t="s">
        <v>10</v>
      </c>
      <c r="I717" s="26">
        <v>0.83157400000000004</v>
      </c>
      <c r="J717" s="26">
        <v>1.1334738000000002</v>
      </c>
      <c r="K717" s="26">
        <v>2.1553046</v>
      </c>
      <c r="L717" s="26">
        <v>3.9089134000000003</v>
      </c>
      <c r="M717" s="26">
        <v>5.3007625999999997</v>
      </c>
      <c r="N717" s="26">
        <v>6.5873090000000003</v>
      </c>
      <c r="O717" s="26">
        <v>6.3598692000000003</v>
      </c>
      <c r="P717" s="26">
        <v>5.3224522000000007</v>
      </c>
      <c r="Q717" s="26">
        <v>4.0547117999999998</v>
      </c>
      <c r="R717" s="26">
        <v>2.8354376000000001</v>
      </c>
      <c r="S717" s="26">
        <v>1.530394</v>
      </c>
      <c r="T717" s="26">
        <v>0.83361079999999999</v>
      </c>
      <c r="U717" s="26">
        <v>1.2440197999999998</v>
      </c>
      <c r="V717" s="26">
        <v>1.2145942000000001</v>
      </c>
      <c r="W717" s="26">
        <v>2.5752991999999999</v>
      </c>
      <c r="X717" s="26">
        <v>3.6702669999999999</v>
      </c>
      <c r="Y717" s="26">
        <v>3.5752643999999996</v>
      </c>
      <c r="Z717" s="26">
        <v>3.6931864000000005</v>
      </c>
      <c r="AA717" s="26">
        <v>3.6758130000000002</v>
      </c>
      <c r="AB717" s="26">
        <v>3.2289921999999995</v>
      </c>
      <c r="AC717" s="26">
        <v>3.1631985999999999</v>
      </c>
      <c r="AD717" s="26">
        <v>2.3511116000000003</v>
      </c>
      <c r="AE717" s="26">
        <v>2.2548496</v>
      </c>
      <c r="AF717" s="26">
        <v>1.9443268</v>
      </c>
      <c r="AG717" s="26">
        <v>219</v>
      </c>
      <c r="AH717" s="26">
        <v>4</v>
      </c>
    </row>
    <row r="718" spans="1:34" x14ac:dyDescent="0.2">
      <c r="A718" t="s">
        <v>24</v>
      </c>
      <c r="B718" t="s">
        <v>87</v>
      </c>
      <c r="C718" t="s">
        <v>711</v>
      </c>
      <c r="D718">
        <v>1</v>
      </c>
      <c r="E718" s="21">
        <v>5</v>
      </c>
      <c r="F718" s="21" t="s">
        <v>6</v>
      </c>
      <c r="G718" s="21" t="s">
        <v>10</v>
      </c>
      <c r="H718" s="21" t="s">
        <v>10</v>
      </c>
      <c r="I718" s="26">
        <v>0.70339116666666668</v>
      </c>
      <c r="J718" s="26">
        <v>1.0042188333333333</v>
      </c>
      <c r="K718" s="26">
        <v>1.900997</v>
      </c>
      <c r="L718" s="26">
        <v>3.5305051666666665</v>
      </c>
      <c r="M718" s="26">
        <v>5.0660055833333333</v>
      </c>
      <c r="N718" s="26">
        <v>6.1922018333333346</v>
      </c>
      <c r="O718" s="26">
        <v>6.1104096666666665</v>
      </c>
      <c r="P718" s="26">
        <v>5.0456250000000002</v>
      </c>
      <c r="Q718" s="26">
        <v>3.5843684999999996</v>
      </c>
      <c r="R718" s="26">
        <v>2.5039557499999998</v>
      </c>
      <c r="S718" s="26">
        <v>1.3198270833333332</v>
      </c>
      <c r="T718" s="26">
        <v>0.70193841666666668</v>
      </c>
      <c r="U718" s="26">
        <v>1.1274445833333331</v>
      </c>
      <c r="V718" s="26">
        <v>1.0337288333333334</v>
      </c>
      <c r="W718" s="26">
        <v>2.1771439999999997</v>
      </c>
      <c r="X718" s="26">
        <v>3.2576356666666668</v>
      </c>
      <c r="Y718" s="26">
        <v>3.4089818333333337</v>
      </c>
      <c r="Z718" s="26">
        <v>3.9881410833333337</v>
      </c>
      <c r="AA718" s="26">
        <v>3.7714310833333333</v>
      </c>
      <c r="AB718" s="26">
        <v>3.621945333333334</v>
      </c>
      <c r="AC718" s="26">
        <v>3.1076727500000003</v>
      </c>
      <c r="AD718" s="26">
        <v>2.2908632499999997</v>
      </c>
      <c r="AE718" s="26">
        <v>2.1702567500000005</v>
      </c>
      <c r="AF718" s="26">
        <v>1.7003246666666667</v>
      </c>
      <c r="AG718" s="26">
        <v>220</v>
      </c>
      <c r="AH718" s="26">
        <v>4</v>
      </c>
    </row>
    <row r="719" spans="1:34" x14ac:dyDescent="0.2">
      <c r="A719" t="s">
        <v>24</v>
      </c>
      <c r="B719" t="s">
        <v>87</v>
      </c>
      <c r="C719" t="s">
        <v>712</v>
      </c>
      <c r="D719">
        <v>1</v>
      </c>
      <c r="E719" s="21">
        <v>5</v>
      </c>
      <c r="F719" s="21" t="s">
        <v>6</v>
      </c>
      <c r="G719" s="21" t="s">
        <v>10</v>
      </c>
      <c r="H719" s="21" t="s">
        <v>10</v>
      </c>
      <c r="I719" s="26">
        <v>0.87453873333333321</v>
      </c>
      <c r="J719" s="26">
        <v>1.184812533333333</v>
      </c>
      <c r="K719" s="26">
        <v>2.2329196000000002</v>
      </c>
      <c r="L719" s="26">
        <v>4.046640533333334</v>
      </c>
      <c r="M719" s="26">
        <v>5.4071063333333331</v>
      </c>
      <c r="N719" s="26">
        <v>6.6866233333333325</v>
      </c>
      <c r="O719" s="26">
        <v>6.5128762666666669</v>
      </c>
      <c r="P719" s="26">
        <v>5.4271780666666665</v>
      </c>
      <c r="Q719" s="26">
        <v>4.1945575333333327</v>
      </c>
      <c r="R719" s="26">
        <v>2.9335164666666662</v>
      </c>
      <c r="S719" s="26">
        <v>1.5835344666666664</v>
      </c>
      <c r="T719" s="26">
        <v>0.8564259999999998</v>
      </c>
      <c r="U719" s="26">
        <v>1.3672437333333334</v>
      </c>
      <c r="V719" s="26">
        <v>1.3979037333333333</v>
      </c>
      <c r="W719" s="26">
        <v>2.685296066666667</v>
      </c>
      <c r="X719" s="26">
        <v>3.5491244666666661</v>
      </c>
      <c r="Y719" s="26">
        <v>3.7003960666666669</v>
      </c>
      <c r="Z719" s="26">
        <v>3.4553838666666663</v>
      </c>
      <c r="AA719" s="26">
        <v>3.7638572666666672</v>
      </c>
      <c r="AB719" s="26">
        <v>3.0437192</v>
      </c>
      <c r="AC719" s="26">
        <v>2.9185560666666666</v>
      </c>
      <c r="AD719" s="26">
        <v>2.3958898</v>
      </c>
      <c r="AE719" s="26">
        <v>2.3412066666666664</v>
      </c>
      <c r="AF719" s="26">
        <v>2.1035627999999997</v>
      </c>
      <c r="AG719" s="26">
        <v>205</v>
      </c>
      <c r="AH719" s="26">
        <v>4</v>
      </c>
    </row>
    <row r="720" spans="1:34" x14ac:dyDescent="0.2">
      <c r="A720" t="s">
        <v>24</v>
      </c>
      <c r="B720" t="s">
        <v>87</v>
      </c>
      <c r="C720" t="s">
        <v>342</v>
      </c>
      <c r="D720">
        <v>2</v>
      </c>
      <c r="E720" s="21">
        <v>4</v>
      </c>
      <c r="F720" s="21" t="s">
        <v>6</v>
      </c>
      <c r="G720" s="21" t="s">
        <v>10</v>
      </c>
      <c r="H720" s="21" t="s">
        <v>10</v>
      </c>
      <c r="I720" s="26">
        <v>1.3061971428571428</v>
      </c>
      <c r="J720" s="26">
        <v>1.7700220000000002</v>
      </c>
      <c r="K720" s="26">
        <v>3.0268319999999997</v>
      </c>
      <c r="L720" s="26">
        <v>4.6686342857142851</v>
      </c>
      <c r="M720" s="26">
        <v>5.6758884285714286</v>
      </c>
      <c r="N720" s="26">
        <v>6.8419930000000004</v>
      </c>
      <c r="O720" s="26">
        <v>6.9148765714285716</v>
      </c>
      <c r="P720" s="26">
        <v>6.0503920000000004</v>
      </c>
      <c r="Q720" s="26">
        <v>4.558751142857143</v>
      </c>
      <c r="R720" s="26">
        <v>3.3223145714285716</v>
      </c>
      <c r="S720" s="26">
        <v>2.0569507142857146</v>
      </c>
      <c r="T720" s="26">
        <v>1.333385</v>
      </c>
      <c r="U720" s="26">
        <v>2.7084072857142862</v>
      </c>
      <c r="V720" s="26">
        <v>2.9477547142857143</v>
      </c>
      <c r="W720" s="26">
        <v>4.4239230000000003</v>
      </c>
      <c r="X720" s="26">
        <v>4.0752114285714285</v>
      </c>
      <c r="Y720" s="26">
        <v>4.4827215714285717</v>
      </c>
      <c r="Z720" s="26">
        <v>3.4404335714285712</v>
      </c>
      <c r="AA720" s="26">
        <v>3.3101232857142855</v>
      </c>
      <c r="AB720" s="26">
        <v>3.3214384285714291</v>
      </c>
      <c r="AC720" s="26">
        <v>3.0245664285714287</v>
      </c>
      <c r="AD720" s="26">
        <v>2.586931857142857</v>
      </c>
      <c r="AE720" s="26">
        <v>3.8175061428571433</v>
      </c>
      <c r="AF720" s="26">
        <v>3.5553254285714284</v>
      </c>
      <c r="AG720" s="26">
        <v>197</v>
      </c>
      <c r="AH720" s="26">
        <v>3</v>
      </c>
    </row>
    <row r="721" spans="1:34" x14ac:dyDescent="0.2">
      <c r="A721" t="s">
        <v>24</v>
      </c>
      <c r="B721" t="s">
        <v>87</v>
      </c>
      <c r="C721" t="s">
        <v>713</v>
      </c>
      <c r="D721">
        <v>1</v>
      </c>
      <c r="E721" s="21">
        <v>5</v>
      </c>
      <c r="F721" s="21" t="s">
        <v>6</v>
      </c>
      <c r="G721" s="21" t="s">
        <v>10</v>
      </c>
      <c r="H721" s="21" t="s">
        <v>10</v>
      </c>
      <c r="I721" s="26">
        <v>0.95095847619047613</v>
      </c>
      <c r="J721" s="26">
        <v>1.280783380952381</v>
      </c>
      <c r="K721" s="26">
        <v>2.3918909523809533</v>
      </c>
      <c r="L721" s="26">
        <v>4.0783116666666661</v>
      </c>
      <c r="M721" s="26">
        <v>5.4696251904761901</v>
      </c>
      <c r="N721" s="26">
        <v>6.6947248571428561</v>
      </c>
      <c r="O721" s="26">
        <v>6.4620269047619061</v>
      </c>
      <c r="P721" s="26">
        <v>5.4752580952380949</v>
      </c>
      <c r="Q721" s="26">
        <v>4.2280493333333329</v>
      </c>
      <c r="R721" s="26">
        <v>2.911131190476191</v>
      </c>
      <c r="S721" s="26">
        <v>1.6622586666666668</v>
      </c>
      <c r="T721" s="26">
        <v>0.95228980952380959</v>
      </c>
      <c r="U721" s="26">
        <v>1.7087496190476192</v>
      </c>
      <c r="V721" s="26">
        <v>1.7034075238095236</v>
      </c>
      <c r="W721" s="26">
        <v>2.7819162380952385</v>
      </c>
      <c r="X721" s="26">
        <v>3.7466619047619041</v>
      </c>
      <c r="Y721" s="26">
        <v>3.8087230476190475</v>
      </c>
      <c r="Z721" s="26">
        <v>3.6317290000000004</v>
      </c>
      <c r="AA721" s="26">
        <v>3.9233901904761903</v>
      </c>
      <c r="AB721" s="26">
        <v>3.3538474285714295</v>
      </c>
      <c r="AC721" s="26">
        <v>2.6941314285714291</v>
      </c>
      <c r="AD721" s="26">
        <v>2.5202906190476195</v>
      </c>
      <c r="AE721" s="26">
        <v>2.6930693809523811</v>
      </c>
      <c r="AF721" s="26">
        <v>2.458805857142857</v>
      </c>
      <c r="AG721" s="26">
        <v>210</v>
      </c>
      <c r="AH721" s="26">
        <v>4</v>
      </c>
    </row>
    <row r="722" spans="1:34" x14ac:dyDescent="0.2">
      <c r="A722" t="s">
        <v>24</v>
      </c>
      <c r="B722" t="s">
        <v>87</v>
      </c>
      <c r="C722" t="s">
        <v>714</v>
      </c>
      <c r="D722">
        <v>2</v>
      </c>
      <c r="E722" s="21">
        <v>4</v>
      </c>
      <c r="F722" s="21" t="s">
        <v>6</v>
      </c>
      <c r="G722" s="21" t="s">
        <v>10</v>
      </c>
      <c r="H722" s="21" t="s">
        <v>10</v>
      </c>
      <c r="I722" s="26">
        <v>1.1137736666666667</v>
      </c>
      <c r="J722" s="26">
        <v>1.5193429999999999</v>
      </c>
      <c r="K722" s="26">
        <v>2.6941739999999998</v>
      </c>
      <c r="L722" s="26">
        <v>4.3139399999999997</v>
      </c>
      <c r="M722" s="26">
        <v>5.4959406666666668</v>
      </c>
      <c r="N722" s="26">
        <v>6.746471333333333</v>
      </c>
      <c r="O722" s="26">
        <v>6.6397076666666672</v>
      </c>
      <c r="P722" s="26">
        <v>5.747684333333333</v>
      </c>
      <c r="Q722" s="26">
        <v>4.376603666666667</v>
      </c>
      <c r="R722" s="26">
        <v>3.082573</v>
      </c>
      <c r="S722" s="26">
        <v>1.8712819999999999</v>
      </c>
      <c r="T722" s="26">
        <v>1.1632246666666668</v>
      </c>
      <c r="U722" s="26">
        <v>2.4161566666666663</v>
      </c>
      <c r="V722" s="26">
        <v>2.5159043333333333</v>
      </c>
      <c r="W722" s="26">
        <v>3.9832799999999993</v>
      </c>
      <c r="X722" s="26">
        <v>4.0262833333333328</v>
      </c>
      <c r="Y722" s="26">
        <v>4.2687643333333334</v>
      </c>
      <c r="Z722" s="26">
        <v>3.4698273333333334</v>
      </c>
      <c r="AA722" s="26">
        <v>3.4821856666666666</v>
      </c>
      <c r="AB722" s="26">
        <v>3.0312756666666671</v>
      </c>
      <c r="AC722" s="26">
        <v>2.7209650000000001</v>
      </c>
      <c r="AD722" s="26">
        <v>2.6566993333333335</v>
      </c>
      <c r="AE722" s="26">
        <v>3.729625</v>
      </c>
      <c r="AF722" s="26">
        <v>3.2340663333333333</v>
      </c>
      <c r="AG722" s="26">
        <v>178</v>
      </c>
      <c r="AH722" s="26">
        <v>3</v>
      </c>
    </row>
    <row r="723" spans="1:34" x14ac:dyDescent="0.2">
      <c r="A723" t="s">
        <v>24</v>
      </c>
      <c r="B723" t="s">
        <v>87</v>
      </c>
      <c r="C723" t="s">
        <v>620</v>
      </c>
      <c r="D723">
        <v>1</v>
      </c>
      <c r="E723" s="21">
        <v>5</v>
      </c>
      <c r="F723" s="21" t="s">
        <v>6</v>
      </c>
      <c r="G723" s="21" t="s">
        <v>10</v>
      </c>
      <c r="H723" s="21" t="s">
        <v>10</v>
      </c>
      <c r="I723" s="26">
        <v>0.92672474999999999</v>
      </c>
      <c r="J723" s="26">
        <v>1.2532991250000001</v>
      </c>
      <c r="K723" s="26">
        <v>2.3216868749999997</v>
      </c>
      <c r="L723" s="26">
        <v>4.1348399999999996</v>
      </c>
      <c r="M723" s="26">
        <v>5.3966591249999993</v>
      </c>
      <c r="N723" s="26">
        <v>6.5970015000000002</v>
      </c>
      <c r="O723" s="26">
        <v>6.4841449999999998</v>
      </c>
      <c r="P723" s="26">
        <v>5.4729887500000007</v>
      </c>
      <c r="Q723" s="26">
        <v>4.1043995000000004</v>
      </c>
      <c r="R723" s="26">
        <v>2.9661170000000001</v>
      </c>
      <c r="S723" s="26">
        <v>1.6589788750000001</v>
      </c>
      <c r="T723" s="26">
        <v>0.91455037500000003</v>
      </c>
      <c r="U723" s="26">
        <v>1.288621875</v>
      </c>
      <c r="V723" s="26">
        <v>1.2872940000000002</v>
      </c>
      <c r="W723" s="26">
        <v>2.5996554999999999</v>
      </c>
      <c r="X723" s="26">
        <v>3.5238955000000001</v>
      </c>
      <c r="Y723" s="26">
        <v>3.6482730000000001</v>
      </c>
      <c r="Z723" s="26">
        <v>3.7875816249999996</v>
      </c>
      <c r="AA723" s="26">
        <v>3.8754288749999999</v>
      </c>
      <c r="AB723" s="26">
        <v>3.2994628749999997</v>
      </c>
      <c r="AC723" s="26">
        <v>3.1781982499999999</v>
      </c>
      <c r="AD723" s="26">
        <v>2.56162125</v>
      </c>
      <c r="AE723" s="26">
        <v>2.0963880000000001</v>
      </c>
      <c r="AF723" s="26">
        <v>1.9283358749999999</v>
      </c>
      <c r="AG723" s="26">
        <v>215</v>
      </c>
      <c r="AH723" s="26">
        <v>4</v>
      </c>
    </row>
    <row r="724" spans="1:34" x14ac:dyDescent="0.2">
      <c r="A724" t="s">
        <v>24</v>
      </c>
      <c r="B724" t="s">
        <v>87</v>
      </c>
      <c r="C724" t="s">
        <v>242</v>
      </c>
      <c r="D724">
        <v>2</v>
      </c>
      <c r="E724" s="21">
        <v>4</v>
      </c>
      <c r="F724" s="21" t="s">
        <v>6</v>
      </c>
      <c r="G724" s="21" t="s">
        <v>10</v>
      </c>
      <c r="H724" s="21" t="s">
        <v>10</v>
      </c>
      <c r="I724" s="26">
        <v>1.167761</v>
      </c>
      <c r="J724" s="26">
        <v>1.5759518750000001</v>
      </c>
      <c r="K724" s="26">
        <v>2.806170125</v>
      </c>
      <c r="L724" s="26">
        <v>4.5303412500000002</v>
      </c>
      <c r="M724" s="26">
        <v>5.6208012500000004</v>
      </c>
      <c r="N724" s="26">
        <v>6.8677891250000007</v>
      </c>
      <c r="O724" s="26">
        <v>6.8824338750000003</v>
      </c>
      <c r="P724" s="26">
        <v>5.9092866250000009</v>
      </c>
      <c r="Q724" s="26">
        <v>4.5062291249999999</v>
      </c>
      <c r="R724" s="26">
        <v>3.2489464999999997</v>
      </c>
      <c r="S724" s="26">
        <v>1.9342326249999999</v>
      </c>
      <c r="T724" s="26">
        <v>1.1908183750000001</v>
      </c>
      <c r="U724" s="26">
        <v>1.7361194999999998</v>
      </c>
      <c r="V724" s="26">
        <v>2.2291971250000002</v>
      </c>
      <c r="W724" s="26">
        <v>3.8290423750000002</v>
      </c>
      <c r="X724" s="26">
        <v>3.5702787500000004</v>
      </c>
      <c r="Y724" s="26">
        <v>3.8503379999999998</v>
      </c>
      <c r="Z724" s="26">
        <v>3.2399092500000002</v>
      </c>
      <c r="AA724" s="26">
        <v>3.4933587500000005</v>
      </c>
      <c r="AB724" s="26">
        <v>2.8548217499999997</v>
      </c>
      <c r="AC724" s="26">
        <v>2.7988356249999997</v>
      </c>
      <c r="AD724" s="26">
        <v>2.5220556249999997</v>
      </c>
      <c r="AE724" s="26">
        <v>3.2794388749999999</v>
      </c>
      <c r="AF724" s="26">
        <v>2.8841933749999997</v>
      </c>
      <c r="AG724" s="26">
        <v>183</v>
      </c>
      <c r="AH724" s="26">
        <v>3</v>
      </c>
    </row>
    <row r="725" spans="1:34" x14ac:dyDescent="0.2">
      <c r="A725" t="s">
        <v>24</v>
      </c>
      <c r="B725" t="s">
        <v>87</v>
      </c>
      <c r="C725" t="s">
        <v>621</v>
      </c>
      <c r="D725">
        <v>2</v>
      </c>
      <c r="E725" s="21">
        <v>4</v>
      </c>
      <c r="F725" s="21" t="s">
        <v>6</v>
      </c>
      <c r="G725" s="21" t="s">
        <v>10</v>
      </c>
      <c r="H725" s="21" t="s">
        <v>10</v>
      </c>
      <c r="I725" s="26">
        <v>1.1176872727272726</v>
      </c>
      <c r="J725" s="26">
        <v>1.5066700909090911</v>
      </c>
      <c r="K725" s="26">
        <v>2.7076334545454546</v>
      </c>
      <c r="L725" s="26">
        <v>4.3498250909090919</v>
      </c>
      <c r="M725" s="26">
        <v>5.522973363636364</v>
      </c>
      <c r="N725" s="26">
        <v>6.8015289090909103</v>
      </c>
      <c r="O725" s="26">
        <v>6.7563981818181817</v>
      </c>
      <c r="P725" s="26">
        <v>5.7977954545454544</v>
      </c>
      <c r="Q725" s="26">
        <v>4.4475914545454547</v>
      </c>
      <c r="R725" s="26">
        <v>3.112179909090909</v>
      </c>
      <c r="S725" s="26">
        <v>1.8943605454545454</v>
      </c>
      <c r="T725" s="26">
        <v>1.1629120000000002</v>
      </c>
      <c r="U725" s="26">
        <v>2.2028396363636364</v>
      </c>
      <c r="V725" s="26">
        <v>2.4038203636363633</v>
      </c>
      <c r="W725" s="26">
        <v>3.8147099090909093</v>
      </c>
      <c r="X725" s="26">
        <v>3.9348279999999991</v>
      </c>
      <c r="Y725" s="26">
        <v>3.955047454545455</v>
      </c>
      <c r="Z725" s="26">
        <v>3.2334675454545461</v>
      </c>
      <c r="AA725" s="26">
        <v>3.3457828181818177</v>
      </c>
      <c r="AB725" s="26">
        <v>2.7202889090909093</v>
      </c>
      <c r="AC725" s="26">
        <v>2.7548738181818182</v>
      </c>
      <c r="AD725" s="26">
        <v>2.528353727272727</v>
      </c>
      <c r="AE725" s="26">
        <v>3.6472469090909088</v>
      </c>
      <c r="AF725" s="26">
        <v>3.0760255454545455</v>
      </c>
      <c r="AG725" s="26">
        <v>204</v>
      </c>
      <c r="AH725" s="26">
        <v>3</v>
      </c>
    </row>
    <row r="726" spans="1:34" x14ac:dyDescent="0.2">
      <c r="A726" t="s">
        <v>24</v>
      </c>
      <c r="B726" t="s">
        <v>87</v>
      </c>
      <c r="C726" t="s">
        <v>344</v>
      </c>
      <c r="D726">
        <v>2</v>
      </c>
      <c r="E726" s="21">
        <v>4</v>
      </c>
      <c r="F726" s="21" t="s">
        <v>6</v>
      </c>
      <c r="G726" s="21" t="s">
        <v>10</v>
      </c>
      <c r="H726" s="21" t="s">
        <v>10</v>
      </c>
      <c r="I726" s="26">
        <v>1.1763558750000001</v>
      </c>
      <c r="J726" s="26">
        <v>1.579706375</v>
      </c>
      <c r="K726" s="26">
        <v>2.7822001249999997</v>
      </c>
      <c r="L726" s="26">
        <v>4.4105511249999996</v>
      </c>
      <c r="M726" s="26">
        <v>5.5335871249999995</v>
      </c>
      <c r="N726" s="26">
        <v>6.7928311250000002</v>
      </c>
      <c r="O726" s="26">
        <v>6.760138875</v>
      </c>
      <c r="P726" s="26">
        <v>5.8642536249999999</v>
      </c>
      <c r="Q726" s="26">
        <v>4.4455286250000006</v>
      </c>
      <c r="R726" s="26">
        <v>3.1317142499999999</v>
      </c>
      <c r="S726" s="26">
        <v>1.9512288750000002</v>
      </c>
      <c r="T726" s="26">
        <v>1.212125125</v>
      </c>
      <c r="U726" s="26">
        <v>2.5135256249999998</v>
      </c>
      <c r="V726" s="26">
        <v>2.6308342500000004</v>
      </c>
      <c r="W726" s="26">
        <v>4.1188232500000002</v>
      </c>
      <c r="X726" s="26">
        <v>3.9896724999999997</v>
      </c>
      <c r="Y726" s="26">
        <v>4.2195448750000004</v>
      </c>
      <c r="Z726" s="26">
        <v>3.3443912500000001</v>
      </c>
      <c r="AA726" s="26">
        <v>3.424571625</v>
      </c>
      <c r="AB726" s="26">
        <v>2.7420885000000004</v>
      </c>
      <c r="AC726" s="26">
        <v>2.6231533749999993</v>
      </c>
      <c r="AD726" s="26">
        <v>2.5363655000000005</v>
      </c>
      <c r="AE726" s="26">
        <v>3.719257625</v>
      </c>
      <c r="AF726" s="26">
        <v>3.2349963749999997</v>
      </c>
      <c r="AG726" s="26">
        <v>197</v>
      </c>
      <c r="AH726" s="26">
        <v>3</v>
      </c>
    </row>
    <row r="727" spans="1:34" x14ac:dyDescent="0.2">
      <c r="A727" t="s">
        <v>24</v>
      </c>
      <c r="B727" t="s">
        <v>87</v>
      </c>
      <c r="C727" t="s">
        <v>715</v>
      </c>
      <c r="D727">
        <v>1</v>
      </c>
      <c r="E727" s="21">
        <v>5</v>
      </c>
      <c r="F727" s="21" t="s">
        <v>6</v>
      </c>
      <c r="G727" s="21" t="s">
        <v>10</v>
      </c>
      <c r="H727" s="21" t="s">
        <v>10</v>
      </c>
      <c r="I727" s="26">
        <v>0.80170399999999986</v>
      </c>
      <c r="J727" s="26">
        <v>1.1101248181818184</v>
      </c>
      <c r="K727" s="26">
        <v>2.0988493636363645</v>
      </c>
      <c r="L727" s="26">
        <v>3.8234203636363642</v>
      </c>
      <c r="M727" s="26">
        <v>5.3295584545454542</v>
      </c>
      <c r="N727" s="26">
        <v>6.5448440909090921</v>
      </c>
      <c r="O727" s="26">
        <v>6.3147374545454547</v>
      </c>
      <c r="P727" s="26">
        <v>5.2690153636363632</v>
      </c>
      <c r="Q727" s="26">
        <v>3.879464</v>
      </c>
      <c r="R727" s="26">
        <v>2.7740275454545453</v>
      </c>
      <c r="S727" s="26">
        <v>1.4988242727272725</v>
      </c>
      <c r="T727" s="26">
        <v>0.80881609090909101</v>
      </c>
      <c r="U727" s="26">
        <v>1.1800906363636365</v>
      </c>
      <c r="V727" s="26">
        <v>1.064533</v>
      </c>
      <c r="W727" s="26">
        <v>2.4566506363636367</v>
      </c>
      <c r="X727" s="26">
        <v>3.4784440000000001</v>
      </c>
      <c r="Y727" s="26">
        <v>3.728000909090909</v>
      </c>
      <c r="Z727" s="26">
        <v>3.9099051818181807</v>
      </c>
      <c r="AA727" s="26">
        <v>3.5156252727272732</v>
      </c>
      <c r="AB727" s="26">
        <v>3.7477887272727268</v>
      </c>
      <c r="AC727" s="26">
        <v>2.9468065454545456</v>
      </c>
      <c r="AD727" s="26">
        <v>2.3351305454545455</v>
      </c>
      <c r="AE727" s="26">
        <v>2.1942746363636365</v>
      </c>
      <c r="AF727" s="26">
        <v>1.8522090909090911</v>
      </c>
      <c r="AG727" s="26">
        <v>218</v>
      </c>
      <c r="AH727" s="26">
        <v>4</v>
      </c>
    </row>
    <row r="728" spans="1:34" x14ac:dyDescent="0.2">
      <c r="A728" t="s">
        <v>24</v>
      </c>
      <c r="B728" t="s">
        <v>87</v>
      </c>
      <c r="C728" t="s">
        <v>716</v>
      </c>
      <c r="D728">
        <v>2</v>
      </c>
      <c r="E728" s="21">
        <v>5</v>
      </c>
      <c r="F728" s="21" t="s">
        <v>6</v>
      </c>
      <c r="G728" s="21" t="s">
        <v>10</v>
      </c>
      <c r="H728" s="21" t="s">
        <v>10</v>
      </c>
      <c r="I728" s="26">
        <v>0.84937431034482747</v>
      </c>
      <c r="J728" s="26">
        <v>1.1406854482758622</v>
      </c>
      <c r="K728" s="26">
        <v>2.1189435862068962</v>
      </c>
      <c r="L728" s="26">
        <v>3.7569687241379301</v>
      </c>
      <c r="M728" s="26">
        <v>5.2694097586206885</v>
      </c>
      <c r="N728" s="26">
        <v>6.5549687931034484</v>
      </c>
      <c r="O728" s="26">
        <v>6.4185973103448264</v>
      </c>
      <c r="P728" s="26">
        <v>5.4058409310344828</v>
      </c>
      <c r="Q728" s="26">
        <v>4.0739057241379308</v>
      </c>
      <c r="R728" s="26">
        <v>2.7709726206896543</v>
      </c>
      <c r="S728" s="26">
        <v>1.5202758965517238</v>
      </c>
      <c r="T728" s="26">
        <v>0.85370141379310349</v>
      </c>
      <c r="U728" s="26">
        <v>1.4117013793103446</v>
      </c>
      <c r="V728" s="26">
        <v>1.2740688275862071</v>
      </c>
      <c r="W728" s="26">
        <v>2.4372708620689654</v>
      </c>
      <c r="X728" s="26">
        <v>3.6442406551724149</v>
      </c>
      <c r="Y728" s="26">
        <v>3.4049020689655176</v>
      </c>
      <c r="Z728" s="26">
        <v>3.7322179310344832</v>
      </c>
      <c r="AA728" s="26">
        <v>3.7382250689655168</v>
      </c>
      <c r="AB728" s="26">
        <v>3.1827597241379304</v>
      </c>
      <c r="AC728" s="26">
        <v>2.9347257931034489</v>
      </c>
      <c r="AD728" s="26">
        <v>2.1321455517241379</v>
      </c>
      <c r="AE728" s="26">
        <v>2.4729574137931034</v>
      </c>
      <c r="AF728" s="26">
        <v>2.1492475517241383</v>
      </c>
      <c r="AG728" s="26">
        <v>202</v>
      </c>
      <c r="AH728" s="26">
        <v>4</v>
      </c>
    </row>
    <row r="729" spans="1:34" x14ac:dyDescent="0.2">
      <c r="A729" t="s">
        <v>24</v>
      </c>
      <c r="B729" t="s">
        <v>87</v>
      </c>
      <c r="C729" t="s">
        <v>717</v>
      </c>
      <c r="D729">
        <v>2</v>
      </c>
      <c r="E729" s="21">
        <v>4</v>
      </c>
      <c r="F729" s="21" t="s">
        <v>6</v>
      </c>
      <c r="G729" s="21" t="s">
        <v>10</v>
      </c>
      <c r="H729" s="21" t="s">
        <v>10</v>
      </c>
      <c r="I729" s="26">
        <v>1.2472951428571426</v>
      </c>
      <c r="J729" s="26">
        <v>1.6890291428571427</v>
      </c>
      <c r="K729" s="26">
        <v>2.9652894285714284</v>
      </c>
      <c r="L729" s="26">
        <v>4.6156947142857145</v>
      </c>
      <c r="M729" s="26">
        <v>5.6531049999999992</v>
      </c>
      <c r="N729" s="26">
        <v>6.8443927142857151</v>
      </c>
      <c r="O729" s="26">
        <v>6.8841634285714273</v>
      </c>
      <c r="P729" s="26">
        <v>5.9665974285714283</v>
      </c>
      <c r="Q729" s="26">
        <v>4.5624515714285723</v>
      </c>
      <c r="R729" s="26">
        <v>3.2919782857142859</v>
      </c>
      <c r="S729" s="26">
        <v>2.0341678571428572</v>
      </c>
      <c r="T729" s="26">
        <v>1.2844791428571429</v>
      </c>
      <c r="U729" s="26">
        <v>2.4134272857142856</v>
      </c>
      <c r="V729" s="26">
        <v>2.7622115714285718</v>
      </c>
      <c r="W729" s="26">
        <v>4.4620581428571429</v>
      </c>
      <c r="X729" s="26">
        <v>3.9698508571428577</v>
      </c>
      <c r="Y729" s="26">
        <v>4.3526785714285721</v>
      </c>
      <c r="Z729" s="26">
        <v>3.4169664285714285</v>
      </c>
      <c r="AA729" s="26">
        <v>3.4841902857142864</v>
      </c>
      <c r="AB729" s="26">
        <v>3.0365764285714287</v>
      </c>
      <c r="AC729" s="26">
        <v>2.8361172857142862</v>
      </c>
      <c r="AD729" s="26">
        <v>2.5948349999999998</v>
      </c>
      <c r="AE729" s="26">
        <v>3.689946142857143</v>
      </c>
      <c r="AF729" s="26">
        <v>3.5160901428571427</v>
      </c>
      <c r="AG729" s="26">
        <v>200</v>
      </c>
      <c r="AH729" s="26">
        <v>4</v>
      </c>
    </row>
    <row r="730" spans="1:34" x14ac:dyDescent="0.2">
      <c r="A730" t="s">
        <v>24</v>
      </c>
      <c r="B730" t="s">
        <v>87</v>
      </c>
      <c r="C730" t="s">
        <v>718</v>
      </c>
      <c r="D730">
        <v>1</v>
      </c>
      <c r="E730" s="21">
        <v>5</v>
      </c>
      <c r="F730" s="21" t="s">
        <v>6</v>
      </c>
      <c r="G730" s="21" t="s">
        <v>10</v>
      </c>
      <c r="H730" s="21" t="s">
        <v>10</v>
      </c>
      <c r="I730" s="26">
        <v>0.71163599999999994</v>
      </c>
      <c r="J730" s="26">
        <v>1.0064769999999998</v>
      </c>
      <c r="K730" s="26">
        <v>1.9090138333333337</v>
      </c>
      <c r="L730" s="26">
        <v>3.5149397222222225</v>
      </c>
      <c r="M730" s="26">
        <v>5.1052478333333324</v>
      </c>
      <c r="N730" s="26">
        <v>6.3328669444444445</v>
      </c>
      <c r="O730" s="26">
        <v>6.2058095000000009</v>
      </c>
      <c r="P730" s="26">
        <v>5.1282262777777765</v>
      </c>
      <c r="Q730" s="26">
        <v>3.6971067777777771</v>
      </c>
      <c r="R730" s="26">
        <v>2.5574721666666669</v>
      </c>
      <c r="S730" s="26">
        <v>1.3493583333333334</v>
      </c>
      <c r="T730" s="26">
        <v>0.71693444444444443</v>
      </c>
      <c r="U730" s="26">
        <v>1.102918222222222</v>
      </c>
      <c r="V730" s="26">
        <v>0.99597188888888866</v>
      </c>
      <c r="W730" s="26">
        <v>2.18065</v>
      </c>
      <c r="X730" s="26">
        <v>3.3116842777777773</v>
      </c>
      <c r="Y730" s="26">
        <v>3.2815183333333331</v>
      </c>
      <c r="Z730" s="26">
        <v>3.9734885555555559</v>
      </c>
      <c r="AA730" s="26">
        <v>3.7307507222222225</v>
      </c>
      <c r="AB730" s="26">
        <v>3.5813028333333343</v>
      </c>
      <c r="AC730" s="26">
        <v>3.1598601666666664</v>
      </c>
      <c r="AD730" s="26">
        <v>2.3030712777777778</v>
      </c>
      <c r="AE730" s="26">
        <v>2.246383166666666</v>
      </c>
      <c r="AF730" s="26">
        <v>1.7676307777777778</v>
      </c>
      <c r="AG730" s="26">
        <v>219</v>
      </c>
      <c r="AH730" s="26">
        <v>4</v>
      </c>
    </row>
    <row r="731" spans="1:34" x14ac:dyDescent="0.2">
      <c r="A731" t="s">
        <v>24</v>
      </c>
      <c r="B731" t="s">
        <v>87</v>
      </c>
      <c r="C731" t="s">
        <v>719</v>
      </c>
      <c r="D731">
        <v>1</v>
      </c>
      <c r="E731" s="21">
        <v>5</v>
      </c>
      <c r="F731" s="21" t="s">
        <v>6</v>
      </c>
      <c r="G731" s="21" t="s">
        <v>10</v>
      </c>
      <c r="H731" s="21" t="s">
        <v>10</v>
      </c>
      <c r="I731" s="26">
        <v>0.85146330000000003</v>
      </c>
      <c r="J731" s="26">
        <v>1.1511305000000003</v>
      </c>
      <c r="K731" s="26">
        <v>2.1823336000000002</v>
      </c>
      <c r="L731" s="26">
        <v>3.9876140999999996</v>
      </c>
      <c r="M731" s="26">
        <v>5.381734999999999</v>
      </c>
      <c r="N731" s="26">
        <v>6.6620885000000003</v>
      </c>
      <c r="O731" s="26">
        <v>6.4619702000000006</v>
      </c>
      <c r="P731" s="26">
        <v>5.3701308000000001</v>
      </c>
      <c r="Q731" s="26">
        <v>4.1583295999999992</v>
      </c>
      <c r="R731" s="26">
        <v>2.8741528000000005</v>
      </c>
      <c r="S731" s="26">
        <v>1.5543422</v>
      </c>
      <c r="T731" s="26">
        <v>0.83605440000000009</v>
      </c>
      <c r="U731" s="26">
        <v>1.3375654000000001</v>
      </c>
      <c r="V731" s="26">
        <v>1.4270229000000001</v>
      </c>
      <c r="W731" s="26">
        <v>2.6524405</v>
      </c>
      <c r="X731" s="26">
        <v>3.5607880999999999</v>
      </c>
      <c r="Y731" s="26">
        <v>3.6124428000000002</v>
      </c>
      <c r="Z731" s="26">
        <v>3.3704225999999999</v>
      </c>
      <c r="AA731" s="26">
        <v>3.7506840999999995</v>
      </c>
      <c r="AB731" s="26">
        <v>2.9384610000000002</v>
      </c>
      <c r="AC731" s="26">
        <v>2.9514500000000004</v>
      </c>
      <c r="AD731" s="26">
        <v>2.3296967</v>
      </c>
      <c r="AE731" s="26">
        <v>2.4447766999999998</v>
      </c>
      <c r="AF731" s="26">
        <v>2.0845884999999997</v>
      </c>
      <c r="AG731" s="26">
        <v>223</v>
      </c>
      <c r="AH731" s="26">
        <v>4</v>
      </c>
    </row>
    <row r="732" spans="1:34" x14ac:dyDescent="0.2">
      <c r="A732" t="s">
        <v>25</v>
      </c>
      <c r="B732" t="s">
        <v>88</v>
      </c>
      <c r="C732" t="s">
        <v>403</v>
      </c>
      <c r="D732">
        <v>1</v>
      </c>
      <c r="E732" s="21">
        <v>5</v>
      </c>
      <c r="F732" s="21" t="s">
        <v>6</v>
      </c>
      <c r="G732" s="21" t="s">
        <v>10</v>
      </c>
      <c r="H732" s="21" t="s">
        <v>10</v>
      </c>
      <c r="I732" s="26">
        <v>0.88680124999999999</v>
      </c>
      <c r="J732" s="26">
        <v>1.19873125</v>
      </c>
      <c r="K732" s="26">
        <v>2.1711007499999999</v>
      </c>
      <c r="L732" s="26">
        <v>3.7911927499999996</v>
      </c>
      <c r="M732" s="26">
        <v>5.2785772499999997</v>
      </c>
      <c r="N732" s="26">
        <v>6.5540104999999995</v>
      </c>
      <c r="O732" s="26">
        <v>6.4935422500000008</v>
      </c>
      <c r="P732" s="26">
        <v>5.4393802500000001</v>
      </c>
      <c r="Q732" s="26">
        <v>4.0987464999999998</v>
      </c>
      <c r="R732" s="26">
        <v>2.6814437500000001</v>
      </c>
      <c r="S732" s="26">
        <v>1.5266670000000002</v>
      </c>
      <c r="T732" s="26">
        <v>0.89979724999999988</v>
      </c>
      <c r="U732" s="26">
        <v>2.01144225</v>
      </c>
      <c r="V732" s="26">
        <v>1.8589980000000002</v>
      </c>
      <c r="W732" s="26">
        <v>2.8189670000000002</v>
      </c>
      <c r="X732" s="26">
        <v>3.4761885000000001</v>
      </c>
      <c r="Y732" s="26">
        <v>3.4242539999999999</v>
      </c>
      <c r="Z732" s="26">
        <v>3.7392894999999999</v>
      </c>
      <c r="AA732" s="26">
        <v>3.5556220000000005</v>
      </c>
      <c r="AB732" s="26">
        <v>2.9465927500000002</v>
      </c>
      <c r="AC732" s="26">
        <v>2.6641617499999999</v>
      </c>
      <c r="AD732" s="26">
        <v>2.2426340000000002</v>
      </c>
      <c r="AE732" s="26">
        <v>2.7714432499999999</v>
      </c>
      <c r="AF732" s="26">
        <v>2.4193902500000002</v>
      </c>
      <c r="AG732" s="26">
        <v>208</v>
      </c>
      <c r="AH732" s="26">
        <v>4</v>
      </c>
    </row>
    <row r="733" spans="1:34" x14ac:dyDescent="0.2">
      <c r="A733" t="s">
        <v>25</v>
      </c>
      <c r="B733" t="s">
        <v>88</v>
      </c>
      <c r="C733" t="s">
        <v>720</v>
      </c>
      <c r="D733">
        <v>1</v>
      </c>
      <c r="E733" s="21">
        <v>5</v>
      </c>
      <c r="F733" s="21" t="s">
        <v>6</v>
      </c>
      <c r="G733" s="21" t="s">
        <v>10</v>
      </c>
      <c r="H733" s="21" t="s">
        <v>10</v>
      </c>
      <c r="I733" s="26">
        <v>0.83237134615384634</v>
      </c>
      <c r="J733" s="26">
        <v>1.1334342307692311</v>
      </c>
      <c r="K733" s="26">
        <v>2.0600071923076917</v>
      </c>
      <c r="L733" s="26">
        <v>3.7164560384615379</v>
      </c>
      <c r="M733" s="26">
        <v>5.2489672692307687</v>
      </c>
      <c r="N733" s="26">
        <v>6.579226499999999</v>
      </c>
      <c r="O733" s="26">
        <v>6.5400488461538471</v>
      </c>
      <c r="P733" s="26">
        <v>5.4057763461538464</v>
      </c>
      <c r="Q733" s="26">
        <v>4.0247641923076918</v>
      </c>
      <c r="R733" s="26">
        <v>2.5957035769230767</v>
      </c>
      <c r="S733" s="26">
        <v>1.4602624615384612</v>
      </c>
      <c r="T733" s="26">
        <v>0.83796611538461541</v>
      </c>
      <c r="U733" s="26">
        <v>1.7264533076923074</v>
      </c>
      <c r="V733" s="26">
        <v>1.6880541538461538</v>
      </c>
      <c r="W733" s="26">
        <v>2.6929941153846149</v>
      </c>
      <c r="X733" s="26">
        <v>3.3230727307692307</v>
      </c>
      <c r="Y733" s="26">
        <v>3.3212057307692295</v>
      </c>
      <c r="Z733" s="26">
        <v>3.4257291153846157</v>
      </c>
      <c r="AA733" s="26">
        <v>3.3968843461538465</v>
      </c>
      <c r="AB733" s="26">
        <v>3.0893850384615389</v>
      </c>
      <c r="AC733" s="26">
        <v>2.5758762307692313</v>
      </c>
      <c r="AD733" s="26">
        <v>2.2447779230769234</v>
      </c>
      <c r="AE733" s="26">
        <v>2.6690831538461541</v>
      </c>
      <c r="AF733" s="26">
        <v>2.4636702692307697</v>
      </c>
      <c r="AG733" s="26">
        <v>213</v>
      </c>
      <c r="AH733" s="26">
        <v>4</v>
      </c>
    </row>
    <row r="734" spans="1:34" x14ac:dyDescent="0.2">
      <c r="A734" t="s">
        <v>25</v>
      </c>
      <c r="B734" t="s">
        <v>88</v>
      </c>
      <c r="C734" t="s">
        <v>721</v>
      </c>
      <c r="D734">
        <v>1</v>
      </c>
      <c r="E734" s="21">
        <v>5</v>
      </c>
      <c r="F734" s="21" t="s">
        <v>6</v>
      </c>
      <c r="G734" s="21" t="s">
        <v>10</v>
      </c>
      <c r="H734" s="21" t="s">
        <v>10</v>
      </c>
      <c r="I734" s="26">
        <v>1.0628173333333333</v>
      </c>
      <c r="J734" s="26">
        <v>1.4237365000000002</v>
      </c>
      <c r="K734" s="26">
        <v>2.5303841666666664</v>
      </c>
      <c r="L734" s="26">
        <v>4.1161586666666672</v>
      </c>
      <c r="M734" s="26">
        <v>5.239158166666666</v>
      </c>
      <c r="N734" s="26">
        <v>6.3384559999999999</v>
      </c>
      <c r="O734" s="26">
        <v>6.1771080000000005</v>
      </c>
      <c r="P734" s="26">
        <v>5.4105386666666666</v>
      </c>
      <c r="Q734" s="26">
        <v>4.1779703333333336</v>
      </c>
      <c r="R734" s="26">
        <v>2.8214348333333334</v>
      </c>
      <c r="S734" s="26">
        <v>1.7495049999999999</v>
      </c>
      <c r="T734" s="26">
        <v>1.1103641666666666</v>
      </c>
      <c r="U734" s="26">
        <v>2.4599113333333329</v>
      </c>
      <c r="V734" s="26">
        <v>2.3859720000000002</v>
      </c>
      <c r="W734" s="26">
        <v>3.5108183333333329</v>
      </c>
      <c r="X734" s="26">
        <v>3.8560781666666668</v>
      </c>
      <c r="Y734" s="26">
        <v>4.2438621666666672</v>
      </c>
      <c r="Z734" s="26">
        <v>3.1017718333333328</v>
      </c>
      <c r="AA734" s="26">
        <v>4.2171805000000004</v>
      </c>
      <c r="AB734" s="26">
        <v>3.2644739999999999</v>
      </c>
      <c r="AC734" s="26">
        <v>2.5060008333333332</v>
      </c>
      <c r="AD734" s="26">
        <v>2.4692928333333333</v>
      </c>
      <c r="AE734" s="26">
        <v>3.2546546666666667</v>
      </c>
      <c r="AF734" s="26">
        <v>2.9520584999999997</v>
      </c>
      <c r="AG734" s="26">
        <v>193</v>
      </c>
      <c r="AH734" s="26">
        <v>3</v>
      </c>
    </row>
    <row r="735" spans="1:34" x14ac:dyDescent="0.2">
      <c r="A735" t="s">
        <v>25</v>
      </c>
      <c r="B735" t="s">
        <v>88</v>
      </c>
      <c r="C735" t="s">
        <v>293</v>
      </c>
      <c r="D735">
        <v>1</v>
      </c>
      <c r="E735" s="21">
        <v>5</v>
      </c>
      <c r="F735" s="21" t="s">
        <v>6</v>
      </c>
      <c r="G735" s="21" t="s">
        <v>10</v>
      </c>
      <c r="H735" s="21" t="s">
        <v>10</v>
      </c>
      <c r="I735" s="26">
        <v>0.89617016666666671</v>
      </c>
      <c r="J735" s="26">
        <v>1.2046545</v>
      </c>
      <c r="K735" s="26">
        <v>2.2704953333333333</v>
      </c>
      <c r="L735" s="26">
        <v>3.9003435</v>
      </c>
      <c r="M735" s="26">
        <v>5.3648161666666665</v>
      </c>
      <c r="N735" s="26">
        <v>6.5969033333333327</v>
      </c>
      <c r="O735" s="26">
        <v>6.3854775000000004</v>
      </c>
      <c r="P735" s="26">
        <v>5.3832256666666671</v>
      </c>
      <c r="Q735" s="26">
        <v>4.1288575000000005</v>
      </c>
      <c r="R735" s="26">
        <v>2.8001738333333335</v>
      </c>
      <c r="S735" s="26">
        <v>1.5695635000000001</v>
      </c>
      <c r="T735" s="26">
        <v>0.89349899999999993</v>
      </c>
      <c r="U735" s="26">
        <v>1.5924488333333333</v>
      </c>
      <c r="V735" s="26">
        <v>1.5097304999999999</v>
      </c>
      <c r="W735" s="26">
        <v>2.7049338333333335</v>
      </c>
      <c r="X735" s="26">
        <v>3.5873454999999996</v>
      </c>
      <c r="Y735" s="26">
        <v>3.8221050000000001</v>
      </c>
      <c r="Z735" s="26">
        <v>3.5935254999999997</v>
      </c>
      <c r="AA735" s="26">
        <v>3.4252216666666668</v>
      </c>
      <c r="AB735" s="26">
        <v>3.4115946666666663</v>
      </c>
      <c r="AC735" s="26">
        <v>2.7198885000000002</v>
      </c>
      <c r="AD735" s="26">
        <v>2.4128129999999999</v>
      </c>
      <c r="AE735" s="26">
        <v>2.6307690000000004</v>
      </c>
      <c r="AF735" s="26">
        <v>2.3929886666666667</v>
      </c>
      <c r="AG735" s="26">
        <v>225</v>
      </c>
      <c r="AH735" s="26">
        <v>4</v>
      </c>
    </row>
    <row r="736" spans="1:34" x14ac:dyDescent="0.2">
      <c r="A736" t="s">
        <v>25</v>
      </c>
      <c r="B736" t="s">
        <v>88</v>
      </c>
      <c r="C736" t="s">
        <v>722</v>
      </c>
      <c r="D736">
        <v>1</v>
      </c>
      <c r="E736" s="21">
        <v>5</v>
      </c>
      <c r="F736" s="21" t="s">
        <v>6</v>
      </c>
      <c r="G736" s="21" t="s">
        <v>10</v>
      </c>
      <c r="H736" s="21" t="s">
        <v>10</v>
      </c>
      <c r="I736" s="26">
        <v>0.88626749999999999</v>
      </c>
      <c r="J736" s="26">
        <v>1.1914004999999999</v>
      </c>
      <c r="K736" s="26">
        <v>2.1747385000000001</v>
      </c>
      <c r="L736" s="26">
        <v>3.7820535</v>
      </c>
      <c r="M736" s="26">
        <v>5.2224300000000001</v>
      </c>
      <c r="N736" s="26">
        <v>6.4851939999999999</v>
      </c>
      <c r="O736" s="26">
        <v>6.4154994999999992</v>
      </c>
      <c r="P736" s="26">
        <v>5.4072095000000004</v>
      </c>
      <c r="Q736" s="26">
        <v>4.0780314999999998</v>
      </c>
      <c r="R736" s="26">
        <v>2.6754980000000002</v>
      </c>
      <c r="S736" s="26">
        <v>1.5372015000000001</v>
      </c>
      <c r="T736" s="26">
        <v>0.90196950000000009</v>
      </c>
      <c r="U736" s="26">
        <v>2.0183774999999997</v>
      </c>
      <c r="V736" s="26">
        <v>1.9040089999999998</v>
      </c>
      <c r="W736" s="26">
        <v>2.9552585000000002</v>
      </c>
      <c r="X736" s="26">
        <v>3.5494110000000001</v>
      </c>
      <c r="Y736" s="26">
        <v>3.6682570000000001</v>
      </c>
      <c r="Z736" s="26">
        <v>3.6239615000000001</v>
      </c>
      <c r="AA736" s="26">
        <v>3.6744370000000002</v>
      </c>
      <c r="AB736" s="26">
        <v>2.9778585</v>
      </c>
      <c r="AC736" s="26">
        <v>2.5853630000000001</v>
      </c>
      <c r="AD736" s="26">
        <v>2.2878015</v>
      </c>
      <c r="AE736" s="26">
        <v>2.8875820000000001</v>
      </c>
      <c r="AF736" s="26">
        <v>2.5076244999999999</v>
      </c>
      <c r="AG736" s="26">
        <v>207</v>
      </c>
      <c r="AH736" s="26">
        <v>4</v>
      </c>
    </row>
    <row r="737" spans="1:34" x14ac:dyDescent="0.2">
      <c r="A737" t="s">
        <v>25</v>
      </c>
      <c r="B737" t="s">
        <v>88</v>
      </c>
      <c r="C737" t="s">
        <v>294</v>
      </c>
      <c r="D737">
        <v>1</v>
      </c>
      <c r="E737" s="21">
        <v>5</v>
      </c>
      <c r="F737" s="21" t="s">
        <v>6</v>
      </c>
      <c r="G737" s="21" t="s">
        <v>10</v>
      </c>
      <c r="H737" s="21" t="s">
        <v>10</v>
      </c>
      <c r="I737" s="26">
        <v>0.92781940000000007</v>
      </c>
      <c r="J737" s="26">
        <v>1.2741583999999999</v>
      </c>
      <c r="K737" s="26">
        <v>2.3639450000000002</v>
      </c>
      <c r="L737" s="26">
        <v>3.9687998000000002</v>
      </c>
      <c r="M737" s="26">
        <v>5.3055137999999999</v>
      </c>
      <c r="N737" s="26">
        <v>6.4930757999999997</v>
      </c>
      <c r="O737" s="26">
        <v>6.2648564000000011</v>
      </c>
      <c r="P737" s="26">
        <v>5.3391386000000001</v>
      </c>
      <c r="Q737" s="26">
        <v>4.0949944</v>
      </c>
      <c r="R737" s="26">
        <v>2.7619864000000001</v>
      </c>
      <c r="S737" s="26">
        <v>1.5768348000000001</v>
      </c>
      <c r="T737" s="26">
        <v>0.93579060000000003</v>
      </c>
      <c r="U737" s="26">
        <v>2.066252</v>
      </c>
      <c r="V737" s="26">
        <v>1.9883393999999999</v>
      </c>
      <c r="W737" s="26">
        <v>3.1261961999999999</v>
      </c>
      <c r="X737" s="26">
        <v>3.7466679999999997</v>
      </c>
      <c r="Y737" s="26">
        <v>3.8297446000000002</v>
      </c>
      <c r="Z737" s="26">
        <v>3.6655652000000005</v>
      </c>
      <c r="AA737" s="26">
        <v>4.1120165999999996</v>
      </c>
      <c r="AB737" s="26">
        <v>3.3136032000000002</v>
      </c>
      <c r="AC737" s="26">
        <v>2.6487571999999999</v>
      </c>
      <c r="AD737" s="26">
        <v>2.5254726000000001</v>
      </c>
      <c r="AE737" s="26">
        <v>3.0105226000000003</v>
      </c>
      <c r="AF737" s="26">
        <v>2.7226024</v>
      </c>
      <c r="AG737" s="26">
        <v>209</v>
      </c>
      <c r="AH737" s="26">
        <v>4</v>
      </c>
    </row>
    <row r="738" spans="1:34" x14ac:dyDescent="0.2">
      <c r="A738" t="s">
        <v>25</v>
      </c>
      <c r="B738" t="s">
        <v>88</v>
      </c>
      <c r="C738" t="s">
        <v>668</v>
      </c>
      <c r="D738">
        <v>2</v>
      </c>
      <c r="E738" s="21">
        <v>4</v>
      </c>
      <c r="F738" s="21" t="s">
        <v>6</v>
      </c>
      <c r="G738" s="21" t="s">
        <v>10</v>
      </c>
      <c r="H738" s="21" t="s">
        <v>10</v>
      </c>
      <c r="I738" s="26">
        <v>1.0701000000000001</v>
      </c>
      <c r="J738" s="26">
        <v>1.441117</v>
      </c>
      <c r="K738" s="26">
        <v>2.55566</v>
      </c>
      <c r="L738" s="26">
        <v>4.1118899999999998</v>
      </c>
      <c r="M738" s="26">
        <v>5.2884229999999999</v>
      </c>
      <c r="N738" s="26">
        <v>6.3575030000000003</v>
      </c>
      <c r="O738" s="26">
        <v>6.2282970000000004</v>
      </c>
      <c r="P738" s="26">
        <v>5.3727720000000003</v>
      </c>
      <c r="Q738" s="26">
        <v>4.1662990000000004</v>
      </c>
      <c r="R738" s="26">
        <v>2.8378869999999998</v>
      </c>
      <c r="S738" s="26">
        <v>1.7449239999999999</v>
      </c>
      <c r="T738" s="26">
        <v>1.098169</v>
      </c>
      <c r="U738" s="26">
        <v>2.2897240000000001</v>
      </c>
      <c r="V738" s="26">
        <v>2.326384</v>
      </c>
      <c r="W738" s="26">
        <v>3.6516199999999999</v>
      </c>
      <c r="X738" s="26">
        <v>3.7733530000000002</v>
      </c>
      <c r="Y738" s="26">
        <v>4.1458899999999996</v>
      </c>
      <c r="Z738" s="26">
        <v>3.1900780000000002</v>
      </c>
      <c r="AA738" s="26">
        <v>4.2369969999999997</v>
      </c>
      <c r="AB738" s="26">
        <v>3.355737</v>
      </c>
      <c r="AC738" s="26">
        <v>2.6392660000000001</v>
      </c>
      <c r="AD738" s="26">
        <v>2.4898009999999999</v>
      </c>
      <c r="AE738" s="26">
        <v>3.2680380000000002</v>
      </c>
      <c r="AF738" s="26">
        <v>3.099418</v>
      </c>
      <c r="AG738" s="26">
        <v>219</v>
      </c>
      <c r="AH738" s="26">
        <v>4</v>
      </c>
    </row>
    <row r="739" spans="1:34" x14ac:dyDescent="0.2">
      <c r="A739" t="s">
        <v>25</v>
      </c>
      <c r="B739" t="s">
        <v>88</v>
      </c>
      <c r="C739" t="s">
        <v>296</v>
      </c>
      <c r="D739">
        <v>1</v>
      </c>
      <c r="E739" s="21">
        <v>5</v>
      </c>
      <c r="F739" s="21" t="s">
        <v>6</v>
      </c>
      <c r="G739" s="21" t="s">
        <v>10</v>
      </c>
      <c r="H739" s="21" t="s">
        <v>10</v>
      </c>
      <c r="I739" s="26">
        <v>0.90305380000000002</v>
      </c>
      <c r="J739" s="26">
        <v>1.2239312000000002</v>
      </c>
      <c r="K739" s="26">
        <v>2.2579273999999998</v>
      </c>
      <c r="L739" s="26">
        <v>3.9100674</v>
      </c>
      <c r="M739" s="26">
        <v>5.3378385999999995</v>
      </c>
      <c r="N739" s="26">
        <v>6.5705336000000001</v>
      </c>
      <c r="O739" s="26">
        <v>6.3586903999999986</v>
      </c>
      <c r="P739" s="26">
        <v>5.3226548000000005</v>
      </c>
      <c r="Q739" s="26">
        <v>4.1271718000000002</v>
      </c>
      <c r="R739" s="26">
        <v>2.7343777999999999</v>
      </c>
      <c r="S739" s="26">
        <v>1.5733784</v>
      </c>
      <c r="T739" s="26">
        <v>0.91588179999999997</v>
      </c>
      <c r="U739" s="26">
        <v>1.7098292000000002</v>
      </c>
      <c r="V739" s="26">
        <v>1.6447372000000002</v>
      </c>
      <c r="W739" s="26">
        <v>2.6454519999999997</v>
      </c>
      <c r="X739" s="26">
        <v>3.5608961999999997</v>
      </c>
      <c r="Y739" s="26">
        <v>3.6323453999999997</v>
      </c>
      <c r="Z739" s="26">
        <v>3.4894340000000001</v>
      </c>
      <c r="AA739" s="26">
        <v>3.7969866000000003</v>
      </c>
      <c r="AB739" s="26">
        <v>3.3832086000000006</v>
      </c>
      <c r="AC739" s="26">
        <v>2.5464525999999998</v>
      </c>
      <c r="AD739" s="26">
        <v>2.2731850000000002</v>
      </c>
      <c r="AE739" s="26">
        <v>2.7013227999999998</v>
      </c>
      <c r="AF739" s="26">
        <v>2.4228733999999998</v>
      </c>
      <c r="AG739" s="26">
        <v>223</v>
      </c>
      <c r="AH739" s="26">
        <v>4</v>
      </c>
    </row>
    <row r="740" spans="1:34" x14ac:dyDescent="0.2">
      <c r="A740" t="s">
        <v>25</v>
      </c>
      <c r="B740" t="s">
        <v>88</v>
      </c>
      <c r="C740" t="s">
        <v>670</v>
      </c>
      <c r="D740">
        <v>1</v>
      </c>
      <c r="E740" s="21">
        <v>5</v>
      </c>
      <c r="F740" s="21" t="s">
        <v>6</v>
      </c>
      <c r="G740" s="21" t="s">
        <v>10</v>
      </c>
      <c r="H740" s="21" t="s">
        <v>10</v>
      </c>
      <c r="I740" s="26">
        <v>0.85833950000000003</v>
      </c>
      <c r="J740" s="26">
        <v>1.1816870000000002</v>
      </c>
      <c r="K740" s="26">
        <v>2.1767924999999999</v>
      </c>
      <c r="L740" s="26">
        <v>3.7939663333333331</v>
      </c>
      <c r="M740" s="26">
        <v>5.2460526666666665</v>
      </c>
      <c r="N740" s="26">
        <v>6.5255018333333332</v>
      </c>
      <c r="O740" s="26">
        <v>6.3360945000000006</v>
      </c>
      <c r="P740" s="26">
        <v>5.3194401666666664</v>
      </c>
      <c r="Q740" s="26">
        <v>4.0538859999999994</v>
      </c>
      <c r="R740" s="26">
        <v>2.6546456666666667</v>
      </c>
      <c r="S740" s="26">
        <v>1.5241239999999998</v>
      </c>
      <c r="T740" s="26">
        <v>0.86472966666666673</v>
      </c>
      <c r="U740" s="26">
        <v>1.7211538333333332</v>
      </c>
      <c r="V740" s="26">
        <v>1.5571961666666667</v>
      </c>
      <c r="W740" s="26">
        <v>2.5014678333333333</v>
      </c>
      <c r="X740" s="26">
        <v>3.6620988333333333</v>
      </c>
      <c r="Y740" s="26">
        <v>3.4941820000000003</v>
      </c>
      <c r="Z740" s="26">
        <v>3.5309963333333338</v>
      </c>
      <c r="AA740" s="26">
        <v>3.8822361666666665</v>
      </c>
      <c r="AB740" s="26">
        <v>3.1730634999999996</v>
      </c>
      <c r="AC740" s="26">
        <v>2.6241811666666663</v>
      </c>
      <c r="AD740" s="26">
        <v>2.2655790000000002</v>
      </c>
      <c r="AE740" s="26">
        <v>2.7314138333333333</v>
      </c>
      <c r="AF740" s="26">
        <v>2.2489793333333332</v>
      </c>
      <c r="AG740" s="26">
        <v>205</v>
      </c>
      <c r="AH740" s="26">
        <v>4</v>
      </c>
    </row>
    <row r="741" spans="1:34" x14ac:dyDescent="0.2">
      <c r="A741" t="s">
        <v>25</v>
      </c>
      <c r="B741" t="s">
        <v>88</v>
      </c>
      <c r="C741" t="s">
        <v>298</v>
      </c>
      <c r="D741">
        <v>1</v>
      </c>
      <c r="E741" s="21">
        <v>4</v>
      </c>
      <c r="F741" s="21" t="s">
        <v>6</v>
      </c>
      <c r="G741" s="21" t="s">
        <v>10</v>
      </c>
      <c r="H741" s="21" t="s">
        <v>10</v>
      </c>
      <c r="I741" s="26">
        <v>1.2627955454545454</v>
      </c>
      <c r="J741" s="26">
        <v>1.6877740000000001</v>
      </c>
      <c r="K741" s="26">
        <v>2.9188534545454545</v>
      </c>
      <c r="L741" s="26">
        <v>4.4280269090909092</v>
      </c>
      <c r="M741" s="26">
        <v>5.4106120000000004</v>
      </c>
      <c r="N741" s="26">
        <v>6.3634500909090912</v>
      </c>
      <c r="O741" s="26">
        <v>6.3363475454545446</v>
      </c>
      <c r="P741" s="26">
        <v>5.5926328181818175</v>
      </c>
      <c r="Q741" s="26">
        <v>4.2858150000000004</v>
      </c>
      <c r="R741" s="26">
        <v>2.9881017272727277</v>
      </c>
      <c r="S741" s="26">
        <v>1.9890599999999998</v>
      </c>
      <c r="T741" s="26">
        <v>1.3340081818181817</v>
      </c>
      <c r="U741" s="26">
        <v>2.796924818181818</v>
      </c>
      <c r="V741" s="26">
        <v>2.704906272727273</v>
      </c>
      <c r="W741" s="26">
        <v>4.1221211818181818</v>
      </c>
      <c r="X741" s="26">
        <v>3.9184394545454548</v>
      </c>
      <c r="Y741" s="26">
        <v>4.3891421818181824</v>
      </c>
      <c r="Z741" s="26">
        <v>3.5208060909090908</v>
      </c>
      <c r="AA741" s="26">
        <v>4.3051681818181811</v>
      </c>
      <c r="AB741" s="26">
        <v>3.2984395454545452</v>
      </c>
      <c r="AC741" s="26">
        <v>2.7270742727272723</v>
      </c>
      <c r="AD741" s="26">
        <v>2.5766017272727271</v>
      </c>
      <c r="AE741" s="26">
        <v>3.4020314545454551</v>
      </c>
      <c r="AF741" s="26">
        <v>3.2979355454545454</v>
      </c>
      <c r="AG741" s="26">
        <v>210</v>
      </c>
      <c r="AH741" s="26">
        <v>4</v>
      </c>
    </row>
    <row r="742" spans="1:34" x14ac:dyDescent="0.2">
      <c r="A742" t="s">
        <v>25</v>
      </c>
      <c r="B742" t="s">
        <v>88</v>
      </c>
      <c r="C742" t="s">
        <v>191</v>
      </c>
      <c r="D742">
        <v>2</v>
      </c>
      <c r="E742" s="21">
        <v>5</v>
      </c>
      <c r="F742" s="21" t="s">
        <v>6</v>
      </c>
      <c r="G742" s="21" t="s">
        <v>10</v>
      </c>
      <c r="H742" s="21" t="s">
        <v>10</v>
      </c>
      <c r="I742" s="26">
        <v>1.0146361666666668</v>
      </c>
      <c r="J742" s="26">
        <v>1.3830916666666668</v>
      </c>
      <c r="K742" s="26">
        <v>2.5297468333333333</v>
      </c>
      <c r="L742" s="26">
        <v>4.2113371666666657</v>
      </c>
      <c r="M742" s="26">
        <v>5.4449248333333342</v>
      </c>
      <c r="N742" s="26">
        <v>6.5924218333333338</v>
      </c>
      <c r="O742" s="26">
        <v>6.4321175000000013</v>
      </c>
      <c r="P742" s="26">
        <v>5.5060083333333338</v>
      </c>
      <c r="Q742" s="26">
        <v>4.2814284999999996</v>
      </c>
      <c r="R742" s="26">
        <v>2.9455249999999999</v>
      </c>
      <c r="S742" s="26">
        <v>1.7310610000000002</v>
      </c>
      <c r="T742" s="26">
        <v>1.0546946666666666</v>
      </c>
      <c r="U742" s="26">
        <v>2.2156168333333333</v>
      </c>
      <c r="V742" s="26">
        <v>2.1375226666666665</v>
      </c>
      <c r="W742" s="26">
        <v>3.4045578333333331</v>
      </c>
      <c r="X742" s="26">
        <v>3.6116998333333332</v>
      </c>
      <c r="Y742" s="26">
        <v>4.0360966666666664</v>
      </c>
      <c r="Z742" s="26">
        <v>3.5679566666666669</v>
      </c>
      <c r="AA742" s="26">
        <v>4.2535836666666658</v>
      </c>
      <c r="AB742" s="26">
        <v>3.2375381666666665</v>
      </c>
      <c r="AC742" s="26">
        <v>2.8256436666666667</v>
      </c>
      <c r="AD742" s="26">
        <v>2.3678585000000001</v>
      </c>
      <c r="AE742" s="26">
        <v>3.1384683333333334</v>
      </c>
      <c r="AF742" s="26">
        <v>2.7506784999999998</v>
      </c>
      <c r="AG742" s="26">
        <v>207</v>
      </c>
      <c r="AH742" s="26">
        <v>4</v>
      </c>
    </row>
    <row r="743" spans="1:34" x14ac:dyDescent="0.2">
      <c r="A743" t="s">
        <v>25</v>
      </c>
      <c r="B743" t="s">
        <v>88</v>
      </c>
      <c r="C743" t="s">
        <v>673</v>
      </c>
      <c r="D743">
        <v>1</v>
      </c>
      <c r="E743" s="21">
        <v>5</v>
      </c>
      <c r="F743" s="21" t="s">
        <v>6</v>
      </c>
      <c r="G743" s="21" t="s">
        <v>10</v>
      </c>
      <c r="H743" s="21" t="s">
        <v>10</v>
      </c>
      <c r="I743" s="26">
        <v>0.91330499999999992</v>
      </c>
      <c r="J743" s="26">
        <v>1.2431734285714284</v>
      </c>
      <c r="K743" s="26">
        <v>2.2982405714285714</v>
      </c>
      <c r="L743" s="26">
        <v>3.9325495714285714</v>
      </c>
      <c r="M743" s="26">
        <v>5.3389170000000004</v>
      </c>
      <c r="N743" s="26">
        <v>6.5346388571428582</v>
      </c>
      <c r="O743" s="26">
        <v>6.3104977142857139</v>
      </c>
      <c r="P743" s="26">
        <v>5.3221065714285709</v>
      </c>
      <c r="Q743" s="26">
        <v>4.1277717142857142</v>
      </c>
      <c r="R743" s="26">
        <v>2.7435784285714289</v>
      </c>
      <c r="S743" s="26">
        <v>1.5652585714285716</v>
      </c>
      <c r="T743" s="26">
        <v>0.92502714285714294</v>
      </c>
      <c r="U743" s="26">
        <v>1.8878868571428569</v>
      </c>
      <c r="V743" s="26">
        <v>1.788654</v>
      </c>
      <c r="W743" s="26">
        <v>2.8383258571428565</v>
      </c>
      <c r="X743" s="26">
        <v>3.6749425714285713</v>
      </c>
      <c r="Y743" s="26">
        <v>3.7353730000000005</v>
      </c>
      <c r="Z743" s="26">
        <v>3.5874601428571427</v>
      </c>
      <c r="AA743" s="26">
        <v>3.8982058571428575</v>
      </c>
      <c r="AB743" s="26">
        <v>3.3469644285714288</v>
      </c>
      <c r="AC743" s="26">
        <v>2.5705992857142861</v>
      </c>
      <c r="AD743" s="26">
        <v>2.372197857142857</v>
      </c>
      <c r="AE743" s="26">
        <v>2.8285758571428574</v>
      </c>
      <c r="AF743" s="26">
        <v>2.533957</v>
      </c>
      <c r="AG743" s="26">
        <v>209</v>
      </c>
      <c r="AH743" s="26">
        <v>4</v>
      </c>
    </row>
    <row r="744" spans="1:34" x14ac:dyDescent="0.2">
      <c r="A744" t="s">
        <v>25</v>
      </c>
      <c r="B744" t="s">
        <v>88</v>
      </c>
      <c r="C744" t="s">
        <v>303</v>
      </c>
      <c r="D744">
        <v>2</v>
      </c>
      <c r="E744" s="21">
        <v>4</v>
      </c>
      <c r="F744" s="21" t="s">
        <v>6</v>
      </c>
      <c r="G744" s="21" t="s">
        <v>10</v>
      </c>
      <c r="H744" s="21" t="s">
        <v>10</v>
      </c>
      <c r="I744" s="26">
        <v>1.2287073750000002</v>
      </c>
      <c r="J744" s="26">
        <v>1.6547356249999998</v>
      </c>
      <c r="K744" s="26">
        <v>2.8625967500000002</v>
      </c>
      <c r="L744" s="26">
        <v>4.4018553750000002</v>
      </c>
      <c r="M744" s="26">
        <v>5.3664970000000007</v>
      </c>
      <c r="N744" s="26">
        <v>6.4211914999999999</v>
      </c>
      <c r="O744" s="26">
        <v>6.3287955</v>
      </c>
      <c r="P744" s="26">
        <v>5.5701050000000008</v>
      </c>
      <c r="Q744" s="26">
        <v>4.2670214999999994</v>
      </c>
      <c r="R744" s="26">
        <v>2.9856847499999999</v>
      </c>
      <c r="S744" s="26">
        <v>1.9470097500000001</v>
      </c>
      <c r="T744" s="26">
        <v>1.2867045000000001</v>
      </c>
      <c r="U744" s="26">
        <v>2.9071603750000006</v>
      </c>
      <c r="V744" s="26">
        <v>2.8801203750000002</v>
      </c>
      <c r="W744" s="26">
        <v>4.294727</v>
      </c>
      <c r="X744" s="26">
        <v>4.032964625</v>
      </c>
      <c r="Y744" s="26">
        <v>4.2760827500000005</v>
      </c>
      <c r="Z744" s="26">
        <v>3.6909071249999998</v>
      </c>
      <c r="AA744" s="26">
        <v>4.234058375</v>
      </c>
      <c r="AB744" s="26">
        <v>3.3527609999999997</v>
      </c>
      <c r="AC744" s="26">
        <v>2.713621625</v>
      </c>
      <c r="AD744" s="26">
        <v>2.6116238750000003</v>
      </c>
      <c r="AE744" s="26">
        <v>3.6425596250000001</v>
      </c>
      <c r="AF744" s="26">
        <v>3.3601926249999998</v>
      </c>
      <c r="AG744" s="26">
        <v>210</v>
      </c>
      <c r="AH744" s="26">
        <v>4</v>
      </c>
    </row>
    <row r="745" spans="1:34" x14ac:dyDescent="0.2">
      <c r="A745" t="s">
        <v>25</v>
      </c>
      <c r="B745" t="s">
        <v>88</v>
      </c>
      <c r="C745" t="s">
        <v>723</v>
      </c>
      <c r="D745">
        <v>2</v>
      </c>
      <c r="E745" s="21">
        <v>4</v>
      </c>
      <c r="F745" s="21" t="s">
        <v>6</v>
      </c>
      <c r="G745" s="21" t="s">
        <v>10</v>
      </c>
      <c r="H745" s="21" t="s">
        <v>10</v>
      </c>
      <c r="I745" s="26">
        <v>1.1495166666666667</v>
      </c>
      <c r="J745" s="26">
        <v>1.5571248333333332</v>
      </c>
      <c r="K745" s="26">
        <v>2.7594668333333332</v>
      </c>
      <c r="L745" s="26">
        <v>4.3526311666666668</v>
      </c>
      <c r="M745" s="26">
        <v>5.5002563333333336</v>
      </c>
      <c r="N745" s="26">
        <v>6.650277</v>
      </c>
      <c r="O745" s="26">
        <v>6.5215845000000003</v>
      </c>
      <c r="P745" s="26">
        <v>5.6639219999999995</v>
      </c>
      <c r="Q745" s="26">
        <v>4.3343094999999998</v>
      </c>
      <c r="R745" s="26">
        <v>3.0129584999999999</v>
      </c>
      <c r="S745" s="26">
        <v>1.8870038333333332</v>
      </c>
      <c r="T745" s="26">
        <v>1.1883999999999999</v>
      </c>
      <c r="U745" s="26">
        <v>2.3977096666666666</v>
      </c>
      <c r="V745" s="26">
        <v>2.6516334999999995</v>
      </c>
      <c r="W745" s="26">
        <v>4.2845533333333323</v>
      </c>
      <c r="X745" s="26">
        <v>3.6836863333333336</v>
      </c>
      <c r="Y745" s="26">
        <v>4.9711694999999994</v>
      </c>
      <c r="Z745" s="26">
        <v>3.6763930000000005</v>
      </c>
      <c r="AA745" s="26">
        <v>4.5885316666666673</v>
      </c>
      <c r="AB745" s="26">
        <v>3.5738685000000001</v>
      </c>
      <c r="AC745" s="26">
        <v>2.5320523333333336</v>
      </c>
      <c r="AD745" s="26">
        <v>2.7893398333333335</v>
      </c>
      <c r="AE745" s="26">
        <v>3.6243986666666665</v>
      </c>
      <c r="AF745" s="26">
        <v>3.382009</v>
      </c>
      <c r="AG745" s="26">
        <v>192</v>
      </c>
      <c r="AH745" s="26">
        <v>3</v>
      </c>
    </row>
    <row r="746" spans="1:34" x14ac:dyDescent="0.2">
      <c r="A746" t="s">
        <v>25</v>
      </c>
      <c r="B746" t="s">
        <v>88</v>
      </c>
      <c r="C746" t="s">
        <v>202</v>
      </c>
      <c r="D746">
        <v>1</v>
      </c>
      <c r="E746" s="21">
        <v>5</v>
      </c>
      <c r="F746" s="21" t="s">
        <v>6</v>
      </c>
      <c r="G746" s="21" t="s">
        <v>10</v>
      </c>
      <c r="H746" s="21" t="s">
        <v>10</v>
      </c>
      <c r="I746" s="26">
        <v>0.80933157142857137</v>
      </c>
      <c r="J746" s="26">
        <v>1.0947100000000001</v>
      </c>
      <c r="K746" s="26">
        <v>1.9788472857142858</v>
      </c>
      <c r="L746" s="26">
        <v>3.6160768571428568</v>
      </c>
      <c r="M746" s="26">
        <v>5.1228012857142859</v>
      </c>
      <c r="N746" s="26">
        <v>6.3480292857142846</v>
      </c>
      <c r="O746" s="26">
        <v>6.3284829999999994</v>
      </c>
      <c r="P746" s="26">
        <v>5.2111539999999996</v>
      </c>
      <c r="Q746" s="26">
        <v>3.8647137142857138</v>
      </c>
      <c r="R746" s="26">
        <v>2.483574142857143</v>
      </c>
      <c r="S746" s="26">
        <v>1.4091402857142861</v>
      </c>
      <c r="T746" s="26">
        <v>0.81065157142857147</v>
      </c>
      <c r="U746" s="26">
        <v>1.6630655714285716</v>
      </c>
      <c r="V746" s="26">
        <v>1.6041244285714285</v>
      </c>
      <c r="W746" s="26">
        <v>2.5800001428571426</v>
      </c>
      <c r="X746" s="26">
        <v>3.4512935714285717</v>
      </c>
      <c r="Y746" s="26">
        <v>3.3300054285714289</v>
      </c>
      <c r="Z746" s="26">
        <v>3.3843347142857145</v>
      </c>
      <c r="AA746" s="26">
        <v>3.5803292857142859</v>
      </c>
      <c r="AB746" s="26">
        <v>3.1916022857142852</v>
      </c>
      <c r="AC746" s="26">
        <v>2.7775505714285713</v>
      </c>
      <c r="AD746" s="26">
        <v>2.3208041428571429</v>
      </c>
      <c r="AE746" s="26">
        <v>2.7671987142857146</v>
      </c>
      <c r="AF746" s="26">
        <v>2.4021501428571428</v>
      </c>
      <c r="AG746" s="26">
        <v>220</v>
      </c>
      <c r="AH746" s="26">
        <v>4</v>
      </c>
    </row>
    <row r="747" spans="1:34" x14ac:dyDescent="0.2">
      <c r="A747" t="s">
        <v>25</v>
      </c>
      <c r="B747" t="s">
        <v>88</v>
      </c>
      <c r="C747" t="s">
        <v>724</v>
      </c>
      <c r="D747">
        <v>2</v>
      </c>
      <c r="E747" s="21">
        <v>4</v>
      </c>
      <c r="F747" s="21" t="s">
        <v>6</v>
      </c>
      <c r="G747" s="21" t="s">
        <v>10</v>
      </c>
      <c r="H747" s="21" t="s">
        <v>10</v>
      </c>
      <c r="I747" s="26">
        <v>1.1236625</v>
      </c>
      <c r="J747" s="26">
        <v>1.5074706666666666</v>
      </c>
      <c r="K747" s="26">
        <v>2.6435761666666671</v>
      </c>
      <c r="L747" s="26">
        <v>4.1905923333333339</v>
      </c>
      <c r="M747" s="26">
        <v>5.2275634999999996</v>
      </c>
      <c r="N747" s="26">
        <v>6.2872781666666668</v>
      </c>
      <c r="O747" s="26">
        <v>6.1878586666666662</v>
      </c>
      <c r="P747" s="26">
        <v>5.4491413333333334</v>
      </c>
      <c r="Q747" s="26">
        <v>4.1850639999999997</v>
      </c>
      <c r="R747" s="26">
        <v>2.8893143333333335</v>
      </c>
      <c r="S747" s="26">
        <v>1.8231143333333335</v>
      </c>
      <c r="T747" s="26">
        <v>1.1781244999999998</v>
      </c>
      <c r="U747" s="26">
        <v>2.4349156666666665</v>
      </c>
      <c r="V747" s="26">
        <v>2.369013666666667</v>
      </c>
      <c r="W747" s="26">
        <v>3.6164735000000001</v>
      </c>
      <c r="X747" s="26">
        <v>3.6188316666666669</v>
      </c>
      <c r="Y747" s="26">
        <v>4.0715821666666665</v>
      </c>
      <c r="Z747" s="26">
        <v>3.4075001666666664</v>
      </c>
      <c r="AA747" s="26">
        <v>3.904150833333333</v>
      </c>
      <c r="AB747" s="26">
        <v>3.4123935000000003</v>
      </c>
      <c r="AC747" s="26">
        <v>2.4669013333333334</v>
      </c>
      <c r="AD747" s="26">
        <v>2.4954966666666665</v>
      </c>
      <c r="AE747" s="26">
        <v>3.1101329999999998</v>
      </c>
      <c r="AF747" s="26">
        <v>2.9010486666666666</v>
      </c>
      <c r="AG747" s="26">
        <v>220</v>
      </c>
      <c r="AH747" s="26">
        <v>4</v>
      </c>
    </row>
    <row r="748" spans="1:34" x14ac:dyDescent="0.2">
      <c r="A748" t="s">
        <v>25</v>
      </c>
      <c r="B748" t="s">
        <v>88</v>
      </c>
      <c r="C748" t="s">
        <v>550</v>
      </c>
      <c r="D748">
        <v>1</v>
      </c>
      <c r="E748" s="21">
        <v>5</v>
      </c>
      <c r="F748" s="21" t="s">
        <v>6</v>
      </c>
      <c r="G748" s="21" t="s">
        <v>10</v>
      </c>
      <c r="H748" s="21" t="s">
        <v>10</v>
      </c>
      <c r="I748" s="26">
        <v>1.041533</v>
      </c>
      <c r="J748" s="26">
        <v>1.3967143333333336</v>
      </c>
      <c r="K748" s="26">
        <v>2.4816343333333335</v>
      </c>
      <c r="L748" s="26">
        <v>4.0730546666666667</v>
      </c>
      <c r="M748" s="26">
        <v>5.2023963333333336</v>
      </c>
      <c r="N748" s="26">
        <v>6.3077623333333337</v>
      </c>
      <c r="O748" s="26">
        <v>6.1409066666666661</v>
      </c>
      <c r="P748" s="26">
        <v>5.3800636666666675</v>
      </c>
      <c r="Q748" s="26">
        <v>4.1412266666666673</v>
      </c>
      <c r="R748" s="26">
        <v>2.8093613333333329</v>
      </c>
      <c r="S748" s="26">
        <v>1.7285760000000001</v>
      </c>
      <c r="T748" s="26">
        <v>1.084408</v>
      </c>
      <c r="U748" s="26">
        <v>2.4197606666666664</v>
      </c>
      <c r="V748" s="26">
        <v>2.4002743333333334</v>
      </c>
      <c r="W748" s="26">
        <v>3.4530063333333332</v>
      </c>
      <c r="X748" s="26">
        <v>3.8082536666666669</v>
      </c>
      <c r="Y748" s="26">
        <v>4.3137990000000004</v>
      </c>
      <c r="Z748" s="26">
        <v>3.2987396666666666</v>
      </c>
      <c r="AA748" s="26">
        <v>4.2520069999999999</v>
      </c>
      <c r="AB748" s="26">
        <v>3.3299213333333331</v>
      </c>
      <c r="AC748" s="26">
        <v>2.4935523333333336</v>
      </c>
      <c r="AD748" s="26">
        <v>2.5053899999999998</v>
      </c>
      <c r="AE748" s="26">
        <v>3.2274723333333335</v>
      </c>
      <c r="AF748" s="26">
        <v>2.9076083333333336</v>
      </c>
      <c r="AG748" s="26">
        <v>201</v>
      </c>
      <c r="AH748" s="26">
        <v>4</v>
      </c>
    </row>
    <row r="749" spans="1:34" x14ac:dyDescent="0.2">
      <c r="A749" t="s">
        <v>25</v>
      </c>
      <c r="B749" t="s">
        <v>88</v>
      </c>
      <c r="C749" t="s">
        <v>725</v>
      </c>
      <c r="D749">
        <v>1</v>
      </c>
      <c r="E749" s="21">
        <v>5</v>
      </c>
      <c r="F749" s="21" t="s">
        <v>6</v>
      </c>
      <c r="G749" s="21" t="s">
        <v>10</v>
      </c>
      <c r="H749" s="21" t="s">
        <v>10</v>
      </c>
      <c r="I749" s="26">
        <v>0.89812463636363649</v>
      </c>
      <c r="J749" s="26">
        <v>1.2349410909090908</v>
      </c>
      <c r="K749" s="26">
        <v>2.205626727272727</v>
      </c>
      <c r="L749" s="26">
        <v>3.8174074545454544</v>
      </c>
      <c r="M749" s="26">
        <v>5.1743426363636367</v>
      </c>
      <c r="N749" s="26">
        <v>6.3846299090909078</v>
      </c>
      <c r="O749" s="26">
        <v>6.2319608181818174</v>
      </c>
      <c r="P749" s="26">
        <v>5.3174673636363625</v>
      </c>
      <c r="Q749" s="26">
        <v>4.0493977272727273</v>
      </c>
      <c r="R749" s="26">
        <v>2.6812097272727269</v>
      </c>
      <c r="S749" s="26">
        <v>1.5435542727272726</v>
      </c>
      <c r="T749" s="26">
        <v>0.91797527272727275</v>
      </c>
      <c r="U749" s="26">
        <v>2.0689201818181817</v>
      </c>
      <c r="V749" s="26">
        <v>2.0194670000000006</v>
      </c>
      <c r="W749" s="26">
        <v>3.0596792727272728</v>
      </c>
      <c r="X749" s="26">
        <v>3.7018984545454541</v>
      </c>
      <c r="Y749" s="26">
        <v>3.835930272727273</v>
      </c>
      <c r="Z749" s="26">
        <v>3.4858225454545457</v>
      </c>
      <c r="AA749" s="26">
        <v>3.8372819090909087</v>
      </c>
      <c r="AB749" s="26">
        <v>3.0140876363636364</v>
      </c>
      <c r="AC749" s="26">
        <v>2.5608513636363641</v>
      </c>
      <c r="AD749" s="26">
        <v>2.3199923636363633</v>
      </c>
      <c r="AE749" s="26">
        <v>3.0253580909090911</v>
      </c>
      <c r="AF749" s="26">
        <v>2.6139900000000003</v>
      </c>
      <c r="AG749" s="26">
        <v>208</v>
      </c>
      <c r="AH749" s="26">
        <v>4</v>
      </c>
    </row>
    <row r="750" spans="1:34" x14ac:dyDescent="0.2">
      <c r="A750" t="s">
        <v>25</v>
      </c>
      <c r="B750" t="s">
        <v>88</v>
      </c>
      <c r="C750" t="s">
        <v>726</v>
      </c>
      <c r="D750">
        <v>2</v>
      </c>
      <c r="E750" s="21">
        <v>4</v>
      </c>
      <c r="F750" s="21" t="s">
        <v>6</v>
      </c>
      <c r="G750" s="21" t="s">
        <v>10</v>
      </c>
      <c r="H750" s="21" t="s">
        <v>10</v>
      </c>
      <c r="I750" s="26">
        <v>1.2098344444444442</v>
      </c>
      <c r="J750" s="26">
        <v>1.6395498888888891</v>
      </c>
      <c r="K750" s="26">
        <v>2.8630182222222227</v>
      </c>
      <c r="L750" s="26">
        <v>4.4222359999999998</v>
      </c>
      <c r="M750" s="26">
        <v>5.4123391111111108</v>
      </c>
      <c r="N750" s="26">
        <v>6.5920369999999995</v>
      </c>
      <c r="O750" s="26">
        <v>6.4634001111111115</v>
      </c>
      <c r="P750" s="26">
        <v>5.6623553333333341</v>
      </c>
      <c r="Q750" s="26">
        <v>4.3273029999999997</v>
      </c>
      <c r="R750" s="26">
        <v>3.0156595555555556</v>
      </c>
      <c r="S750" s="26">
        <v>1.9467951111111108</v>
      </c>
      <c r="T750" s="26">
        <v>1.2554494444444444</v>
      </c>
      <c r="U750" s="26">
        <v>2.6992813333333334</v>
      </c>
      <c r="V750" s="26">
        <v>2.8949343333333331</v>
      </c>
      <c r="W750" s="26">
        <v>4.4070260000000001</v>
      </c>
      <c r="X750" s="26">
        <v>3.9815189999999996</v>
      </c>
      <c r="Y750" s="26">
        <v>4.6189023333333328</v>
      </c>
      <c r="Z750" s="26">
        <v>3.6785748888888889</v>
      </c>
      <c r="AA750" s="26">
        <v>4.2493027777777774</v>
      </c>
      <c r="AB750" s="26">
        <v>3.3945957777777775</v>
      </c>
      <c r="AC750" s="26">
        <v>2.7249021111111111</v>
      </c>
      <c r="AD750" s="26">
        <v>2.7519865555555558</v>
      </c>
      <c r="AE750" s="26">
        <v>3.7321894444444448</v>
      </c>
      <c r="AF750" s="26">
        <v>3.4463145555555554</v>
      </c>
      <c r="AG750" s="26">
        <v>197</v>
      </c>
      <c r="AH750" s="26">
        <v>3</v>
      </c>
    </row>
    <row r="751" spans="1:34" x14ac:dyDescent="0.2">
      <c r="A751" t="s">
        <v>25</v>
      </c>
      <c r="B751" t="s">
        <v>88</v>
      </c>
      <c r="C751" t="s">
        <v>727</v>
      </c>
      <c r="D751">
        <v>1</v>
      </c>
      <c r="E751" s="21">
        <v>5</v>
      </c>
      <c r="F751" s="21" t="s">
        <v>6</v>
      </c>
      <c r="G751" s="21" t="s">
        <v>10</v>
      </c>
      <c r="H751" s="21" t="s">
        <v>10</v>
      </c>
      <c r="I751" s="26">
        <v>0.78517490909090915</v>
      </c>
      <c r="J751" s="26">
        <v>1.0800580909090909</v>
      </c>
      <c r="K751" s="26">
        <v>2.0402615454545456</v>
      </c>
      <c r="L751" s="26">
        <v>3.6519971818181816</v>
      </c>
      <c r="M751" s="26">
        <v>5.1459029090909096</v>
      </c>
      <c r="N751" s="26">
        <v>6.3978573636363629</v>
      </c>
      <c r="O751" s="26">
        <v>6.368789545454546</v>
      </c>
      <c r="P751" s="26">
        <v>5.271717999999999</v>
      </c>
      <c r="Q751" s="26">
        <v>3.8623081818181819</v>
      </c>
      <c r="R751" s="26">
        <v>2.4983746363636365</v>
      </c>
      <c r="S751" s="26">
        <v>1.4263530909090909</v>
      </c>
      <c r="T751" s="26">
        <v>0.80879900000000005</v>
      </c>
      <c r="U751" s="26">
        <v>1.7252939090909087</v>
      </c>
      <c r="V751" s="26">
        <v>1.5159955454545455</v>
      </c>
      <c r="W751" s="26">
        <v>2.5125189999999997</v>
      </c>
      <c r="X751" s="26">
        <v>3.5043186363636365</v>
      </c>
      <c r="Y751" s="26">
        <v>3.035432181818182</v>
      </c>
      <c r="Z751" s="26">
        <v>3.5755067272727272</v>
      </c>
      <c r="AA751" s="26">
        <v>3.5315374545454548</v>
      </c>
      <c r="AB751" s="26">
        <v>3.2348941818181811</v>
      </c>
      <c r="AC751" s="26">
        <v>3.0476392727272725</v>
      </c>
      <c r="AD751" s="26">
        <v>2.5186367272727277</v>
      </c>
      <c r="AE751" s="26">
        <v>2.6624764545454549</v>
      </c>
      <c r="AF751" s="26">
        <v>2.3236805454545455</v>
      </c>
      <c r="AG751" s="26">
        <v>216</v>
      </c>
      <c r="AH751" s="26">
        <v>4</v>
      </c>
    </row>
    <row r="752" spans="1:34" x14ac:dyDescent="0.2">
      <c r="A752" t="s">
        <v>25</v>
      </c>
      <c r="B752" t="s">
        <v>88</v>
      </c>
      <c r="C752" t="s">
        <v>206</v>
      </c>
      <c r="D752">
        <v>1</v>
      </c>
      <c r="E752" s="21">
        <v>5</v>
      </c>
      <c r="F752" s="21" t="s">
        <v>6</v>
      </c>
      <c r="G752" s="21" t="s">
        <v>10</v>
      </c>
      <c r="H752" s="21" t="s">
        <v>10</v>
      </c>
      <c r="I752" s="26">
        <v>0.98790899999999993</v>
      </c>
      <c r="J752" s="26">
        <v>1.3340605000000001</v>
      </c>
      <c r="K752" s="26">
        <v>2.3730405000000001</v>
      </c>
      <c r="L752" s="26">
        <v>3.9432800000000001</v>
      </c>
      <c r="M752" s="26">
        <v>5.1629515000000001</v>
      </c>
      <c r="N752" s="26">
        <v>6.2317079999999994</v>
      </c>
      <c r="O752" s="26">
        <v>6.1100680000000001</v>
      </c>
      <c r="P752" s="26">
        <v>5.2792919999999999</v>
      </c>
      <c r="Q752" s="26">
        <v>4.0583100000000005</v>
      </c>
      <c r="R752" s="26">
        <v>2.7463765000000002</v>
      </c>
      <c r="S752" s="26">
        <v>1.6618080000000002</v>
      </c>
      <c r="T752" s="26">
        <v>1.0208295000000001</v>
      </c>
      <c r="U752" s="26">
        <v>2.239363</v>
      </c>
      <c r="V752" s="26">
        <v>2.2225635000000001</v>
      </c>
      <c r="W752" s="26">
        <v>3.2877285000000001</v>
      </c>
      <c r="X752" s="26">
        <v>3.743217</v>
      </c>
      <c r="Y752" s="26">
        <v>4.3576825000000001</v>
      </c>
      <c r="Z752" s="26">
        <v>3.4672580000000002</v>
      </c>
      <c r="AA752" s="26">
        <v>4.111815</v>
      </c>
      <c r="AB752" s="26">
        <v>3.2615410000000002</v>
      </c>
      <c r="AC752" s="26">
        <v>2.4101430000000001</v>
      </c>
      <c r="AD752" s="26">
        <v>2.4415234999999997</v>
      </c>
      <c r="AE752" s="26">
        <v>3.1029565000000003</v>
      </c>
      <c r="AF752" s="26">
        <v>2.7835125000000001</v>
      </c>
      <c r="AG752" s="26">
        <v>222</v>
      </c>
      <c r="AH752" s="26">
        <v>4</v>
      </c>
    </row>
    <row r="753" spans="1:34" x14ac:dyDescent="0.2">
      <c r="A753" t="s">
        <v>25</v>
      </c>
      <c r="B753" t="s">
        <v>88</v>
      </c>
      <c r="C753" t="s">
        <v>561</v>
      </c>
      <c r="D753">
        <v>2</v>
      </c>
      <c r="E753" s="21">
        <v>4</v>
      </c>
      <c r="F753" s="21" t="s">
        <v>6</v>
      </c>
      <c r="G753" s="21" t="s">
        <v>10</v>
      </c>
      <c r="H753" s="21" t="s">
        <v>10</v>
      </c>
      <c r="I753" s="26">
        <v>1.2773025000000002</v>
      </c>
      <c r="J753" s="26">
        <v>1.7102587499999999</v>
      </c>
      <c r="K753" s="26">
        <v>2.9461374999999999</v>
      </c>
      <c r="L753" s="26">
        <v>4.4837592500000003</v>
      </c>
      <c r="M753" s="26">
        <v>5.439667</v>
      </c>
      <c r="N753" s="26">
        <v>6.3820915000000005</v>
      </c>
      <c r="O753" s="26">
        <v>6.3354722500000005</v>
      </c>
      <c r="P753" s="26">
        <v>5.5738502499999996</v>
      </c>
      <c r="Q753" s="26">
        <v>4.2911014999999999</v>
      </c>
      <c r="R753" s="26">
        <v>3.0027855000000003</v>
      </c>
      <c r="S753" s="26">
        <v>1.99836225</v>
      </c>
      <c r="T753" s="26">
        <v>1.3534899999999999</v>
      </c>
      <c r="U753" s="26">
        <v>2.9455752499999996</v>
      </c>
      <c r="V753" s="26">
        <v>2.816322</v>
      </c>
      <c r="W753" s="26">
        <v>4.2101689999999996</v>
      </c>
      <c r="X753" s="26">
        <v>3.9021615000000001</v>
      </c>
      <c r="Y753" s="26">
        <v>4.2425109999999995</v>
      </c>
      <c r="Z753" s="26">
        <v>3.5178045</v>
      </c>
      <c r="AA753" s="26">
        <v>4.2806182499999998</v>
      </c>
      <c r="AB753" s="26">
        <v>3.2580269999999998</v>
      </c>
      <c r="AC753" s="26">
        <v>2.7558025000000002</v>
      </c>
      <c r="AD753" s="26">
        <v>2.4746757499999998</v>
      </c>
      <c r="AE753" s="26">
        <v>3.4229284999999998</v>
      </c>
      <c r="AF753" s="26">
        <v>3.3450577499999996</v>
      </c>
      <c r="AG753" s="26">
        <v>172</v>
      </c>
      <c r="AH753" s="26">
        <v>3</v>
      </c>
    </row>
    <row r="754" spans="1:34" x14ac:dyDescent="0.2">
      <c r="A754" t="s">
        <v>25</v>
      </c>
      <c r="B754" t="s">
        <v>88</v>
      </c>
      <c r="C754" t="s">
        <v>728</v>
      </c>
      <c r="D754">
        <v>1</v>
      </c>
      <c r="E754" s="21">
        <v>5</v>
      </c>
      <c r="F754" s="21" t="s">
        <v>6</v>
      </c>
      <c r="G754" s="21" t="s">
        <v>10</v>
      </c>
      <c r="H754" s="21" t="s">
        <v>10</v>
      </c>
      <c r="I754" s="26">
        <v>0.95506999999999986</v>
      </c>
      <c r="J754" s="26">
        <v>1.2838082</v>
      </c>
      <c r="K754" s="26">
        <v>2.3958520000000001</v>
      </c>
      <c r="L754" s="26">
        <v>4.0237075999999998</v>
      </c>
      <c r="M754" s="26">
        <v>5.4340747999999994</v>
      </c>
      <c r="N754" s="26">
        <v>6.6419493999999997</v>
      </c>
      <c r="O754" s="26">
        <v>6.4289857999999995</v>
      </c>
      <c r="P754" s="26">
        <v>5.4019088000000002</v>
      </c>
      <c r="Q754" s="26">
        <v>4.2009893999999992</v>
      </c>
      <c r="R754" s="26">
        <v>2.8521190000000001</v>
      </c>
      <c r="S754" s="26">
        <v>1.6326210000000003</v>
      </c>
      <c r="T754" s="26">
        <v>0.9527429999999999</v>
      </c>
      <c r="U754" s="26">
        <v>1.9347528000000001</v>
      </c>
      <c r="V754" s="26">
        <v>1.7623828000000004</v>
      </c>
      <c r="W754" s="26">
        <v>2.9259174000000003</v>
      </c>
      <c r="X754" s="26">
        <v>3.8371284000000001</v>
      </c>
      <c r="Y754" s="26">
        <v>3.9204541999999996</v>
      </c>
      <c r="Z754" s="26">
        <v>3.7238660000000001</v>
      </c>
      <c r="AA754" s="26">
        <v>3.8641261999999998</v>
      </c>
      <c r="AB754" s="26">
        <v>3.4712874</v>
      </c>
      <c r="AC754" s="26">
        <v>2.6997966</v>
      </c>
      <c r="AD754" s="26">
        <v>2.4822700000000002</v>
      </c>
      <c r="AE754" s="26">
        <v>2.9078006000000003</v>
      </c>
      <c r="AF754" s="26">
        <v>2.6705154000000002</v>
      </c>
      <c r="AG754" s="26">
        <v>211</v>
      </c>
      <c r="AH754" s="26">
        <v>4</v>
      </c>
    </row>
    <row r="755" spans="1:34" x14ac:dyDescent="0.2">
      <c r="A755" t="s">
        <v>25</v>
      </c>
      <c r="B755" t="s">
        <v>88</v>
      </c>
      <c r="C755" t="s">
        <v>207</v>
      </c>
      <c r="D755">
        <v>2</v>
      </c>
      <c r="E755" s="21">
        <v>5</v>
      </c>
      <c r="F755" s="21" t="s">
        <v>6</v>
      </c>
      <c r="G755" s="21" t="s">
        <v>10</v>
      </c>
      <c r="H755" s="21" t="s">
        <v>10</v>
      </c>
      <c r="I755" s="26">
        <v>1.0472178333333333</v>
      </c>
      <c r="J755" s="26">
        <v>1.4116454999999999</v>
      </c>
      <c r="K755" s="26">
        <v>2.4914756666666666</v>
      </c>
      <c r="L755" s="26">
        <v>4.0522994999999993</v>
      </c>
      <c r="M755" s="26">
        <v>5.1747556666666661</v>
      </c>
      <c r="N755" s="26">
        <v>6.2801144999999998</v>
      </c>
      <c r="O755" s="26">
        <v>6.1772338333333332</v>
      </c>
      <c r="P755" s="26">
        <v>5.3764876666666668</v>
      </c>
      <c r="Q755" s="26">
        <v>4.1228741666666666</v>
      </c>
      <c r="R755" s="26">
        <v>2.8163125</v>
      </c>
      <c r="S755" s="26">
        <v>1.7376911666666668</v>
      </c>
      <c r="T755" s="26">
        <v>1.0941423333333333</v>
      </c>
      <c r="U755" s="26">
        <v>2.2140193333333333</v>
      </c>
      <c r="V755" s="26">
        <v>2.2088071666666669</v>
      </c>
      <c r="W755" s="26">
        <v>3.4044254999999999</v>
      </c>
      <c r="X755" s="26">
        <v>3.5705051666666665</v>
      </c>
      <c r="Y755" s="26">
        <v>4.1747866666666669</v>
      </c>
      <c r="Z755" s="26">
        <v>3.3406804999999999</v>
      </c>
      <c r="AA755" s="26">
        <v>4.0029325</v>
      </c>
      <c r="AB755" s="26">
        <v>3.3626035000000005</v>
      </c>
      <c r="AC755" s="26">
        <v>2.3287586666666669</v>
      </c>
      <c r="AD755" s="26">
        <v>2.4648536666666665</v>
      </c>
      <c r="AE755" s="26">
        <v>3.0154748333333337</v>
      </c>
      <c r="AF755" s="26">
        <v>2.7914428333333334</v>
      </c>
      <c r="AG755" s="26">
        <v>206</v>
      </c>
      <c r="AH755" s="26">
        <v>4</v>
      </c>
    </row>
    <row r="756" spans="1:34" x14ac:dyDescent="0.2">
      <c r="A756" t="s">
        <v>25</v>
      </c>
      <c r="B756" t="s">
        <v>88</v>
      </c>
      <c r="C756" t="s">
        <v>309</v>
      </c>
      <c r="D756">
        <v>1</v>
      </c>
      <c r="E756" s="21">
        <v>5</v>
      </c>
      <c r="F756" s="21" t="s">
        <v>6</v>
      </c>
      <c r="G756" s="21" t="s">
        <v>10</v>
      </c>
      <c r="H756" s="21" t="s">
        <v>10</v>
      </c>
      <c r="I756" s="26">
        <v>0.82119033333333336</v>
      </c>
      <c r="J756" s="26">
        <v>1.1444576666666666</v>
      </c>
      <c r="K756" s="26">
        <v>2.1131696666666664</v>
      </c>
      <c r="L756" s="26">
        <v>3.7075563333333328</v>
      </c>
      <c r="M756" s="26">
        <v>5.1805976666666664</v>
      </c>
      <c r="N756" s="26">
        <v>6.4584056666666667</v>
      </c>
      <c r="O756" s="26">
        <v>6.3755113333333329</v>
      </c>
      <c r="P756" s="26">
        <v>5.3139089999999998</v>
      </c>
      <c r="Q756" s="26">
        <v>3.9656439999999997</v>
      </c>
      <c r="R756" s="26">
        <v>2.5977749999999999</v>
      </c>
      <c r="S756" s="26">
        <v>1.483611</v>
      </c>
      <c r="T756" s="26">
        <v>0.8321036666666668</v>
      </c>
      <c r="U756" s="26">
        <v>1.7191020000000001</v>
      </c>
      <c r="V756" s="26">
        <v>1.503952</v>
      </c>
      <c r="W756" s="26">
        <v>2.5117020000000001</v>
      </c>
      <c r="X756" s="26">
        <v>3.7167226666666662</v>
      </c>
      <c r="Y756" s="26">
        <v>3.4354943333333332</v>
      </c>
      <c r="Z756" s="26">
        <v>3.7595793333333334</v>
      </c>
      <c r="AA756" s="26">
        <v>3.7574283333333334</v>
      </c>
      <c r="AB756" s="26">
        <v>3.1042649999999998</v>
      </c>
      <c r="AC756" s="26">
        <v>2.8585630000000002</v>
      </c>
      <c r="AD756" s="26">
        <v>2.3878953333333333</v>
      </c>
      <c r="AE756" s="26">
        <v>2.8437426666666661</v>
      </c>
      <c r="AF756" s="26">
        <v>2.2965943333333336</v>
      </c>
      <c r="AG756" s="26">
        <v>210</v>
      </c>
      <c r="AH756" s="26">
        <v>4</v>
      </c>
    </row>
    <row r="757" spans="1:34" x14ac:dyDescent="0.2">
      <c r="A757" t="s">
        <v>25</v>
      </c>
      <c r="B757" t="s">
        <v>88</v>
      </c>
      <c r="C757" t="s">
        <v>729</v>
      </c>
      <c r="D757">
        <v>2</v>
      </c>
      <c r="E757" s="21">
        <v>4</v>
      </c>
      <c r="F757" s="21" t="s">
        <v>6</v>
      </c>
      <c r="G757" s="21" t="s">
        <v>10</v>
      </c>
      <c r="H757" s="21" t="s">
        <v>10</v>
      </c>
      <c r="I757" s="26">
        <v>1.1672831111111113</v>
      </c>
      <c r="J757" s="26">
        <v>1.5892447777777778</v>
      </c>
      <c r="K757" s="26">
        <v>2.7862656666666665</v>
      </c>
      <c r="L757" s="26">
        <v>4.3612075555555556</v>
      </c>
      <c r="M757" s="26">
        <v>5.4781647777777778</v>
      </c>
      <c r="N757" s="26">
        <v>6.7647867777777764</v>
      </c>
      <c r="O757" s="26">
        <v>6.6335459999999999</v>
      </c>
      <c r="P757" s="26">
        <v>5.7672686666666673</v>
      </c>
      <c r="Q757" s="26">
        <v>4.391858</v>
      </c>
      <c r="R757" s="26">
        <v>3.0894926666666671</v>
      </c>
      <c r="S757" s="26">
        <v>1.9162757777777779</v>
      </c>
      <c r="T757" s="26">
        <v>1.2121025555555556</v>
      </c>
      <c r="U757" s="26">
        <v>2.4081526666666671</v>
      </c>
      <c r="V757" s="26">
        <v>2.6505355555555554</v>
      </c>
      <c r="W757" s="26">
        <v>4.2317224444444435</v>
      </c>
      <c r="X757" s="26">
        <v>3.9855481111111115</v>
      </c>
      <c r="Y757" s="26">
        <v>4.5629944444444446</v>
      </c>
      <c r="Z757" s="26">
        <v>3.5342529999999996</v>
      </c>
      <c r="AA757" s="26">
        <v>3.7729328888888887</v>
      </c>
      <c r="AB757" s="26">
        <v>3.1769013333333334</v>
      </c>
      <c r="AC757" s="26">
        <v>2.6765651111111115</v>
      </c>
      <c r="AD757" s="26">
        <v>2.7479261111111111</v>
      </c>
      <c r="AE757" s="26">
        <v>3.6778124444444447</v>
      </c>
      <c r="AF757" s="26">
        <v>3.4218431111111105</v>
      </c>
      <c r="AG757" s="26">
        <v>196</v>
      </c>
      <c r="AH757" s="26">
        <v>3</v>
      </c>
    </row>
    <row r="758" spans="1:34" x14ac:dyDescent="0.2">
      <c r="A758" t="s">
        <v>25</v>
      </c>
      <c r="B758" t="s">
        <v>88</v>
      </c>
      <c r="C758" t="s">
        <v>311</v>
      </c>
      <c r="D758">
        <v>1</v>
      </c>
      <c r="E758" s="21">
        <v>5</v>
      </c>
      <c r="F758" s="21" t="s">
        <v>6</v>
      </c>
      <c r="G758" s="21" t="s">
        <v>10</v>
      </c>
      <c r="H758" s="21" t="s">
        <v>10</v>
      </c>
      <c r="I758" s="26">
        <v>0.88197687499999988</v>
      </c>
      <c r="J758" s="26">
        <v>1.1805311249999999</v>
      </c>
      <c r="K758" s="26">
        <v>2.167655125</v>
      </c>
      <c r="L758" s="26">
        <v>3.7684852499999999</v>
      </c>
      <c r="M758" s="26">
        <v>5.2104024999999998</v>
      </c>
      <c r="N758" s="26">
        <v>6.4860303750000003</v>
      </c>
      <c r="O758" s="26">
        <v>6.3603306250000005</v>
      </c>
      <c r="P758" s="26">
        <v>5.3668124999999991</v>
      </c>
      <c r="Q758" s="26">
        <v>4.0815277499999993</v>
      </c>
      <c r="R758" s="26">
        <v>2.6530137499999995</v>
      </c>
      <c r="S758" s="26">
        <v>1.5226259999999998</v>
      </c>
      <c r="T758" s="26">
        <v>0.899776625</v>
      </c>
      <c r="U758" s="26">
        <v>1.9407682499999999</v>
      </c>
      <c r="V758" s="26">
        <v>1.8704618750000002</v>
      </c>
      <c r="W758" s="26">
        <v>2.922698</v>
      </c>
      <c r="X758" s="26">
        <v>3.5694364999999997</v>
      </c>
      <c r="Y758" s="26">
        <v>3.6622271249999998</v>
      </c>
      <c r="Z758" s="26">
        <v>3.416388875</v>
      </c>
      <c r="AA758" s="26">
        <v>3.87397225</v>
      </c>
      <c r="AB758" s="26">
        <v>3.0288556250000007</v>
      </c>
      <c r="AC758" s="26">
        <v>2.5409799999999998</v>
      </c>
      <c r="AD758" s="26">
        <v>2.2548145000000002</v>
      </c>
      <c r="AE758" s="26">
        <v>2.9367225000000001</v>
      </c>
      <c r="AF758" s="26">
        <v>2.4937726249999996</v>
      </c>
      <c r="AG758" s="26">
        <v>209</v>
      </c>
      <c r="AH758" s="26">
        <v>4</v>
      </c>
    </row>
    <row r="759" spans="1:34" x14ac:dyDescent="0.2">
      <c r="A759" t="s">
        <v>25</v>
      </c>
      <c r="B759" t="s">
        <v>88</v>
      </c>
      <c r="C759" t="s">
        <v>209</v>
      </c>
      <c r="D759">
        <v>2</v>
      </c>
      <c r="E759" s="21">
        <v>4</v>
      </c>
      <c r="F759" s="21" t="s">
        <v>6</v>
      </c>
      <c r="G759" s="21" t="s">
        <v>10</v>
      </c>
      <c r="H759" s="21" t="s">
        <v>10</v>
      </c>
      <c r="I759" s="26">
        <v>1.0838967777777779</v>
      </c>
      <c r="J759" s="26">
        <v>1.4717057777777778</v>
      </c>
      <c r="K759" s="26">
        <v>2.6265285555555562</v>
      </c>
      <c r="L759" s="26">
        <v>4.2513670000000001</v>
      </c>
      <c r="M759" s="26">
        <v>5.4377752222222231</v>
      </c>
      <c r="N759" s="26">
        <v>6.5615236666666679</v>
      </c>
      <c r="O759" s="26">
        <v>6.4280371111111103</v>
      </c>
      <c r="P759" s="26">
        <v>5.5316643333333335</v>
      </c>
      <c r="Q759" s="26">
        <v>4.287795222222222</v>
      </c>
      <c r="R759" s="26">
        <v>2.9616397777777781</v>
      </c>
      <c r="S759" s="26">
        <v>1.7994787777777776</v>
      </c>
      <c r="T759" s="26">
        <v>1.1160125555555556</v>
      </c>
      <c r="U759" s="26">
        <v>2.2637368888888889</v>
      </c>
      <c r="V759" s="26">
        <v>2.3974752222222224</v>
      </c>
      <c r="W759" s="26">
        <v>3.8678239999999997</v>
      </c>
      <c r="X759" s="26">
        <v>3.606238777777778</v>
      </c>
      <c r="Y759" s="26">
        <v>4.4993677777777776</v>
      </c>
      <c r="Z759" s="26">
        <v>3.570880888888889</v>
      </c>
      <c r="AA759" s="26">
        <v>4.3785088888888897</v>
      </c>
      <c r="AB759" s="26">
        <v>3.4221927777777781</v>
      </c>
      <c r="AC759" s="26">
        <v>2.6910971111111106</v>
      </c>
      <c r="AD759" s="26">
        <v>2.6099484444444445</v>
      </c>
      <c r="AE759" s="26">
        <v>3.3697460000000001</v>
      </c>
      <c r="AF759" s="26">
        <v>3.0808193333333329</v>
      </c>
      <c r="AG759" s="26">
        <v>195</v>
      </c>
      <c r="AH759" s="26">
        <v>3</v>
      </c>
    </row>
    <row r="760" spans="1:34" x14ac:dyDescent="0.2">
      <c r="A760" t="s">
        <v>25</v>
      </c>
      <c r="B760" t="s">
        <v>88</v>
      </c>
      <c r="C760" t="s">
        <v>487</v>
      </c>
      <c r="D760">
        <v>1</v>
      </c>
      <c r="E760" s="21">
        <v>5</v>
      </c>
      <c r="F760" s="21" t="s">
        <v>6</v>
      </c>
      <c r="G760" s="21" t="s">
        <v>10</v>
      </c>
      <c r="H760" s="21" t="s">
        <v>10</v>
      </c>
      <c r="I760" s="26">
        <v>0.92282769230769213</v>
      </c>
      <c r="J760" s="26">
        <v>1.2606116153846154</v>
      </c>
      <c r="K760" s="26">
        <v>2.3282409999999993</v>
      </c>
      <c r="L760" s="26">
        <v>3.9230760769230764</v>
      </c>
      <c r="M760" s="26">
        <v>5.2711913076923063</v>
      </c>
      <c r="N760" s="26">
        <v>6.4758617692307698</v>
      </c>
      <c r="O760" s="26">
        <v>6.2604680769230763</v>
      </c>
      <c r="P760" s="26">
        <v>5.3365047692307694</v>
      </c>
      <c r="Q760" s="26">
        <v>4.1066366153846143</v>
      </c>
      <c r="R760" s="26">
        <v>2.7285732307692312</v>
      </c>
      <c r="S760" s="26">
        <v>1.584461923076923</v>
      </c>
      <c r="T760" s="26">
        <v>0.93433869230769251</v>
      </c>
      <c r="U760" s="26">
        <v>2.0479424615384616</v>
      </c>
      <c r="V760" s="26">
        <v>2.0320244615384619</v>
      </c>
      <c r="W760" s="26">
        <v>3.1117876153846149</v>
      </c>
      <c r="X760" s="26">
        <v>3.7109319230769229</v>
      </c>
      <c r="Y760" s="26">
        <v>3.719687153846154</v>
      </c>
      <c r="Z760" s="26">
        <v>3.3698758461538461</v>
      </c>
      <c r="AA760" s="26">
        <v>4.1529197692307696</v>
      </c>
      <c r="AB760" s="26">
        <v>3.1830417692307691</v>
      </c>
      <c r="AC760" s="26">
        <v>2.5534813076923077</v>
      </c>
      <c r="AD760" s="26">
        <v>2.4373360000000002</v>
      </c>
      <c r="AE760" s="26">
        <v>3.0246965384615385</v>
      </c>
      <c r="AF760" s="26">
        <v>2.701760615384615</v>
      </c>
      <c r="AG760" s="26">
        <v>207</v>
      </c>
      <c r="AH760" s="26">
        <v>4</v>
      </c>
    </row>
    <row r="761" spans="1:34" x14ac:dyDescent="0.2">
      <c r="A761" t="s">
        <v>25</v>
      </c>
      <c r="B761" t="s">
        <v>88</v>
      </c>
      <c r="C761" t="s">
        <v>571</v>
      </c>
      <c r="D761">
        <v>1</v>
      </c>
      <c r="E761" s="21">
        <v>5</v>
      </c>
      <c r="F761" s="21" t="s">
        <v>6</v>
      </c>
      <c r="G761" s="21" t="s">
        <v>10</v>
      </c>
      <c r="H761" s="21" t="s">
        <v>10</v>
      </c>
      <c r="I761" s="26">
        <v>0.94063449999999993</v>
      </c>
      <c r="J761" s="26">
        <v>1.2806005</v>
      </c>
      <c r="K761" s="26">
        <v>2.3226268333333335</v>
      </c>
      <c r="L761" s="26">
        <v>3.9185251666666665</v>
      </c>
      <c r="M761" s="26">
        <v>5.2110903333333338</v>
      </c>
      <c r="N761" s="26">
        <v>6.3914528333333331</v>
      </c>
      <c r="O761" s="26">
        <v>6.2129285000000003</v>
      </c>
      <c r="P761" s="26">
        <v>5.318011666666667</v>
      </c>
      <c r="Q761" s="26">
        <v>4.1277048333333335</v>
      </c>
      <c r="R761" s="26">
        <v>2.749230166666667</v>
      </c>
      <c r="S761" s="26">
        <v>1.5937409999999999</v>
      </c>
      <c r="T761" s="26">
        <v>0.96447700000000003</v>
      </c>
      <c r="U761" s="26">
        <v>2.2027779999999999</v>
      </c>
      <c r="V761" s="26">
        <v>2.1865338333333333</v>
      </c>
      <c r="W761" s="26">
        <v>3.1765483333333333</v>
      </c>
      <c r="X761" s="26">
        <v>3.7598670000000003</v>
      </c>
      <c r="Y761" s="26">
        <v>3.9217603333333333</v>
      </c>
      <c r="Z761" s="26">
        <v>3.3488780000000005</v>
      </c>
      <c r="AA761" s="26">
        <v>4.3939480000000009</v>
      </c>
      <c r="AB761" s="26">
        <v>3.317402833333333</v>
      </c>
      <c r="AC761" s="26">
        <v>2.6154763333333331</v>
      </c>
      <c r="AD761" s="26">
        <v>2.4805860000000002</v>
      </c>
      <c r="AE761" s="26">
        <v>3.1564784999999991</v>
      </c>
      <c r="AF761" s="26">
        <v>2.7842636666666665</v>
      </c>
      <c r="AG761" s="26">
        <v>201</v>
      </c>
      <c r="AH761" s="26">
        <v>4</v>
      </c>
    </row>
    <row r="762" spans="1:34" x14ac:dyDescent="0.2">
      <c r="A762" t="s">
        <v>25</v>
      </c>
      <c r="B762" t="s">
        <v>88</v>
      </c>
      <c r="C762" t="s">
        <v>730</v>
      </c>
      <c r="D762">
        <v>1</v>
      </c>
      <c r="E762" s="21">
        <v>4</v>
      </c>
      <c r="F762" s="21" t="s">
        <v>6</v>
      </c>
      <c r="G762" s="21" t="s">
        <v>10</v>
      </c>
      <c r="H762" s="21" t="s">
        <v>10</v>
      </c>
      <c r="I762" s="26">
        <v>1.2776135</v>
      </c>
      <c r="J762" s="26">
        <v>1.7113476666666667</v>
      </c>
      <c r="K762" s="26">
        <v>2.9336649166666668</v>
      </c>
      <c r="L762" s="26">
        <v>4.5007105000000003</v>
      </c>
      <c r="M762" s="26">
        <v>5.4139577500000007</v>
      </c>
      <c r="N762" s="26">
        <v>6.3982470000000005</v>
      </c>
      <c r="O762" s="26">
        <v>6.3190390833333332</v>
      </c>
      <c r="P762" s="26">
        <v>5.5678871666666652</v>
      </c>
      <c r="Q762" s="26">
        <v>4.2825151666666663</v>
      </c>
      <c r="R762" s="26">
        <v>3.0041840833333335</v>
      </c>
      <c r="S762" s="26">
        <v>1.9971156666666665</v>
      </c>
      <c r="T762" s="26">
        <v>1.3478594166666664</v>
      </c>
      <c r="U762" s="26">
        <v>3.0647874166666669</v>
      </c>
      <c r="V762" s="26">
        <v>2.9150710833333338</v>
      </c>
      <c r="W762" s="26">
        <v>4.2013425833333331</v>
      </c>
      <c r="X762" s="26">
        <v>3.8570942500000007</v>
      </c>
      <c r="Y762" s="26">
        <v>4.1010267499999999</v>
      </c>
      <c r="Z762" s="26">
        <v>3.5803360833333335</v>
      </c>
      <c r="AA762" s="26">
        <v>4.2007991666666671</v>
      </c>
      <c r="AB762" s="26">
        <v>3.2395485000000011</v>
      </c>
      <c r="AC762" s="26">
        <v>2.7433641666666664</v>
      </c>
      <c r="AD762" s="26">
        <v>2.4224158333333334</v>
      </c>
      <c r="AE762" s="26">
        <v>3.418280166666666</v>
      </c>
      <c r="AF762" s="26">
        <v>3.3733431666666664</v>
      </c>
      <c r="AG762" s="26">
        <v>205</v>
      </c>
      <c r="AH762" s="26">
        <v>4</v>
      </c>
    </row>
    <row r="763" spans="1:34" x14ac:dyDescent="0.2">
      <c r="A763" t="s">
        <v>25</v>
      </c>
      <c r="B763" t="s">
        <v>88</v>
      </c>
      <c r="C763" t="s">
        <v>731</v>
      </c>
      <c r="D763">
        <v>1</v>
      </c>
      <c r="E763" s="21">
        <v>5</v>
      </c>
      <c r="F763" s="21" t="s">
        <v>6</v>
      </c>
      <c r="G763" s="21" t="s">
        <v>10</v>
      </c>
      <c r="H763" s="21" t="s">
        <v>10</v>
      </c>
      <c r="I763" s="26">
        <v>0.95621611111111116</v>
      </c>
      <c r="J763" s="26">
        <v>1.3153985555555558</v>
      </c>
      <c r="K763" s="26">
        <v>2.4121067777777778</v>
      </c>
      <c r="L763" s="26">
        <v>4.0129423333333332</v>
      </c>
      <c r="M763" s="26">
        <v>5.3219215555555568</v>
      </c>
      <c r="N763" s="26">
        <v>6.4508111111111113</v>
      </c>
      <c r="O763" s="26">
        <v>6.2714524444444448</v>
      </c>
      <c r="P763" s="26">
        <v>5.3669732222222244</v>
      </c>
      <c r="Q763" s="26">
        <v>4.124754888888889</v>
      </c>
      <c r="R763" s="26">
        <v>2.7915471111111105</v>
      </c>
      <c r="S763" s="26">
        <v>1.6173920000000002</v>
      </c>
      <c r="T763" s="26">
        <v>0.96727311111111114</v>
      </c>
      <c r="U763" s="26">
        <v>2.1198654444444442</v>
      </c>
      <c r="V763" s="26">
        <v>2.1160661111111114</v>
      </c>
      <c r="W763" s="26">
        <v>3.3284119999999997</v>
      </c>
      <c r="X763" s="26">
        <v>3.6375996666666666</v>
      </c>
      <c r="Y763" s="26">
        <v>3.8515456666666665</v>
      </c>
      <c r="Z763" s="26">
        <v>3.551256</v>
      </c>
      <c r="AA763" s="26">
        <v>4.1927476666666665</v>
      </c>
      <c r="AB763" s="26">
        <v>3.3456832222222221</v>
      </c>
      <c r="AC763" s="26">
        <v>2.7185481111111107</v>
      </c>
      <c r="AD763" s="26">
        <v>2.5102439999999997</v>
      </c>
      <c r="AE763" s="26">
        <v>3.0626581111111109</v>
      </c>
      <c r="AF763" s="26">
        <v>2.8577428888888883</v>
      </c>
      <c r="AG763" s="26">
        <v>215</v>
      </c>
      <c r="AH763" s="26">
        <v>4</v>
      </c>
    </row>
    <row r="764" spans="1:34" x14ac:dyDescent="0.2">
      <c r="A764" t="s">
        <v>25</v>
      </c>
      <c r="B764" t="s">
        <v>88</v>
      </c>
      <c r="C764" t="s">
        <v>211</v>
      </c>
      <c r="D764">
        <v>1</v>
      </c>
      <c r="E764" s="21">
        <v>5</v>
      </c>
      <c r="F764" s="21" t="s">
        <v>6</v>
      </c>
      <c r="G764" s="21" t="s">
        <v>10</v>
      </c>
      <c r="H764" s="21" t="s">
        <v>10</v>
      </c>
      <c r="I764" s="26">
        <v>0.93037888888888909</v>
      </c>
      <c r="J764" s="26">
        <v>1.2643169999999999</v>
      </c>
      <c r="K764" s="26">
        <v>2.2797648888888888</v>
      </c>
      <c r="L764" s="26">
        <v>3.8439380000000005</v>
      </c>
      <c r="M764" s="26">
        <v>5.1567913333333344</v>
      </c>
      <c r="N764" s="26">
        <v>6.2965862222222215</v>
      </c>
      <c r="O764" s="26">
        <v>6.1320927777777774</v>
      </c>
      <c r="P764" s="26">
        <v>5.2590198888888882</v>
      </c>
      <c r="Q764" s="26">
        <v>4.034008444444444</v>
      </c>
      <c r="R764" s="26">
        <v>2.6814756666666661</v>
      </c>
      <c r="S764" s="26">
        <v>1.578054222222222</v>
      </c>
      <c r="T764" s="26">
        <v>0.95553633333333332</v>
      </c>
      <c r="U764" s="26">
        <v>2.2240118888888887</v>
      </c>
      <c r="V764" s="26">
        <v>2.1625525555555556</v>
      </c>
      <c r="W764" s="26">
        <v>3.1577336666666662</v>
      </c>
      <c r="X764" s="26">
        <v>3.8344081111111112</v>
      </c>
      <c r="Y764" s="26">
        <v>4.1498740000000005</v>
      </c>
      <c r="Z764" s="26">
        <v>3.5150281111111119</v>
      </c>
      <c r="AA764" s="26">
        <v>4.084843666666667</v>
      </c>
      <c r="AB764" s="26">
        <v>3.1402723333333333</v>
      </c>
      <c r="AC764" s="26">
        <v>2.5611846666666671</v>
      </c>
      <c r="AD764" s="26">
        <v>2.4046101111111109</v>
      </c>
      <c r="AE764" s="26">
        <v>3.1442807777777779</v>
      </c>
      <c r="AF764" s="26">
        <v>2.7237740000000001</v>
      </c>
      <c r="AG764" s="26">
        <v>208</v>
      </c>
      <c r="AH764" s="26">
        <v>4</v>
      </c>
    </row>
    <row r="765" spans="1:34" x14ac:dyDescent="0.2">
      <c r="A765" t="s">
        <v>25</v>
      </c>
      <c r="B765" t="s">
        <v>88</v>
      </c>
      <c r="C765" t="s">
        <v>314</v>
      </c>
      <c r="D765">
        <v>1</v>
      </c>
      <c r="E765" s="21">
        <v>5</v>
      </c>
      <c r="F765" s="21" t="s">
        <v>6</v>
      </c>
      <c r="G765" s="21" t="s">
        <v>10</v>
      </c>
      <c r="H765" s="21" t="s">
        <v>10</v>
      </c>
      <c r="I765" s="26">
        <v>0.88806200000000002</v>
      </c>
      <c r="J765" s="26">
        <v>1.2093215000000002</v>
      </c>
      <c r="K765" s="26">
        <v>2.2202392499999997</v>
      </c>
      <c r="L765" s="26">
        <v>3.8464877499999997</v>
      </c>
      <c r="M765" s="26">
        <v>5.2769122500000005</v>
      </c>
      <c r="N765" s="26">
        <v>6.5096532499999995</v>
      </c>
      <c r="O765" s="26">
        <v>6.3197822500000003</v>
      </c>
      <c r="P765" s="26">
        <v>5.3091072500000003</v>
      </c>
      <c r="Q765" s="26">
        <v>4.1011255000000002</v>
      </c>
      <c r="R765" s="26">
        <v>2.6777060000000001</v>
      </c>
      <c r="S765" s="26">
        <v>1.5228882499999998</v>
      </c>
      <c r="T765" s="26">
        <v>0.90086275000000005</v>
      </c>
      <c r="U765" s="26">
        <v>1.86539425</v>
      </c>
      <c r="V765" s="26">
        <v>1.7606932500000001</v>
      </c>
      <c r="W765" s="26">
        <v>2.72932525</v>
      </c>
      <c r="X765" s="26">
        <v>3.6917965000000001</v>
      </c>
      <c r="Y765" s="26">
        <v>3.6374024999999994</v>
      </c>
      <c r="Z765" s="26">
        <v>3.3257474999999999</v>
      </c>
      <c r="AA765" s="26">
        <v>4.0305087500000001</v>
      </c>
      <c r="AB765" s="26">
        <v>3.0827139999999997</v>
      </c>
      <c r="AC765" s="26">
        <v>2.5072727499999998</v>
      </c>
      <c r="AD765" s="26">
        <v>2.2354067499999997</v>
      </c>
      <c r="AE765" s="26">
        <v>2.8129909999999998</v>
      </c>
      <c r="AF765" s="26">
        <v>2.3717232500000001</v>
      </c>
      <c r="AG765" s="26">
        <v>216</v>
      </c>
      <c r="AH765" s="26">
        <v>4</v>
      </c>
    </row>
    <row r="766" spans="1:34" x14ac:dyDescent="0.2">
      <c r="A766" t="s">
        <v>25</v>
      </c>
      <c r="B766" t="s">
        <v>88</v>
      </c>
      <c r="C766" t="s">
        <v>732</v>
      </c>
      <c r="D766">
        <v>1</v>
      </c>
      <c r="E766" s="21">
        <v>5</v>
      </c>
      <c r="F766" s="21" t="s">
        <v>6</v>
      </c>
      <c r="G766" s="21" t="s">
        <v>10</v>
      </c>
      <c r="H766" s="21" t="s">
        <v>10</v>
      </c>
      <c r="I766" s="26">
        <v>0.84383024999999989</v>
      </c>
      <c r="J766" s="26">
        <v>1.1546480000000001</v>
      </c>
      <c r="K766" s="26">
        <v>2.1090679999999997</v>
      </c>
      <c r="L766" s="26">
        <v>3.7398375000000001</v>
      </c>
      <c r="M766" s="26">
        <v>5.2257239999999996</v>
      </c>
      <c r="N766" s="26">
        <v>6.5927040000000003</v>
      </c>
      <c r="O766" s="26">
        <v>6.5045612500000001</v>
      </c>
      <c r="P766" s="26">
        <v>5.4310167500000004</v>
      </c>
      <c r="Q766" s="26">
        <v>4.0571565000000005</v>
      </c>
      <c r="R766" s="26">
        <v>2.6041777499999998</v>
      </c>
      <c r="S766" s="26">
        <v>1.4743667500000002</v>
      </c>
      <c r="T766" s="26">
        <v>0.85381599999999991</v>
      </c>
      <c r="U766" s="26">
        <v>1.8635629999999999</v>
      </c>
      <c r="V766" s="26">
        <v>1.7161802500000001</v>
      </c>
      <c r="W766" s="26">
        <v>2.8234547500000002</v>
      </c>
      <c r="X766" s="26">
        <v>3.44163</v>
      </c>
      <c r="Y766" s="26">
        <v>3.5986690000000001</v>
      </c>
      <c r="Z766" s="26">
        <v>3.6271394999999997</v>
      </c>
      <c r="AA766" s="26">
        <v>3.4956452499999999</v>
      </c>
      <c r="AB766" s="26">
        <v>3.0618492499999999</v>
      </c>
      <c r="AC766" s="26">
        <v>2.58192675</v>
      </c>
      <c r="AD766" s="26">
        <v>2.3496344999999996</v>
      </c>
      <c r="AE766" s="26">
        <v>2.7515475</v>
      </c>
      <c r="AF766" s="26">
        <v>2.4226405</v>
      </c>
      <c r="AG766" s="26">
        <v>225</v>
      </c>
      <c r="AH766" s="26">
        <v>4</v>
      </c>
    </row>
    <row r="767" spans="1:34" x14ac:dyDescent="0.2">
      <c r="A767" t="s">
        <v>25</v>
      </c>
      <c r="B767" t="s">
        <v>88</v>
      </c>
      <c r="C767" t="s">
        <v>213</v>
      </c>
      <c r="D767">
        <v>2</v>
      </c>
      <c r="E767" s="21">
        <v>4</v>
      </c>
      <c r="F767" s="21" t="s">
        <v>6</v>
      </c>
      <c r="G767" s="21" t="s">
        <v>10</v>
      </c>
      <c r="H767" s="21" t="s">
        <v>10</v>
      </c>
      <c r="I767" s="26">
        <v>1.1280638571428572</v>
      </c>
      <c r="J767" s="26">
        <v>1.5193892857142859</v>
      </c>
      <c r="K767" s="26">
        <v>2.6761728571428569</v>
      </c>
      <c r="L767" s="26">
        <v>4.2241574285714281</v>
      </c>
      <c r="M767" s="26">
        <v>5.3033840000000003</v>
      </c>
      <c r="N767" s="26">
        <v>6.3736804285714275</v>
      </c>
      <c r="O767" s="26">
        <v>6.2311574285714286</v>
      </c>
      <c r="P767" s="26">
        <v>5.455260714285715</v>
      </c>
      <c r="Q767" s="26">
        <v>4.2125245714285713</v>
      </c>
      <c r="R767" s="26">
        <v>2.8956091428571429</v>
      </c>
      <c r="S767" s="26">
        <v>1.8296981428571428</v>
      </c>
      <c r="T767" s="26">
        <v>1.1848021428571427</v>
      </c>
      <c r="U767" s="26">
        <v>2.5909925714285715</v>
      </c>
      <c r="V767" s="26">
        <v>2.4760395714285717</v>
      </c>
      <c r="W767" s="26">
        <v>3.8412280000000001</v>
      </c>
      <c r="X767" s="26">
        <v>3.8428525714285717</v>
      </c>
      <c r="Y767" s="26">
        <v>4.2149142857142863</v>
      </c>
      <c r="Z767" s="26">
        <v>3.409843</v>
      </c>
      <c r="AA767" s="26">
        <v>4.2540237142857142</v>
      </c>
      <c r="AB767" s="26">
        <v>3.3106571428571425</v>
      </c>
      <c r="AC767" s="26">
        <v>2.6090344285714289</v>
      </c>
      <c r="AD767" s="26">
        <v>2.6380158571428569</v>
      </c>
      <c r="AE767" s="26">
        <v>3.3534628571428575</v>
      </c>
      <c r="AF767" s="26">
        <v>3.0732457142857141</v>
      </c>
      <c r="AG767" s="26">
        <v>203</v>
      </c>
      <c r="AH767" s="26">
        <v>4</v>
      </c>
    </row>
    <row r="768" spans="1:34" x14ac:dyDescent="0.2">
      <c r="A768" t="s">
        <v>25</v>
      </c>
      <c r="B768" t="s">
        <v>88</v>
      </c>
      <c r="C768" t="s">
        <v>577</v>
      </c>
      <c r="D768">
        <v>2</v>
      </c>
      <c r="E768" s="21">
        <v>5</v>
      </c>
      <c r="F768" s="21" t="s">
        <v>6</v>
      </c>
      <c r="G768" s="21" t="s">
        <v>10</v>
      </c>
      <c r="H768" s="21" t="s">
        <v>10</v>
      </c>
      <c r="I768" s="26">
        <v>0.83758259999999995</v>
      </c>
      <c r="J768" s="26">
        <v>1.1411583999999999</v>
      </c>
      <c r="K768" s="26">
        <v>2.1249962</v>
      </c>
      <c r="L768" s="26">
        <v>3.7539199999999999</v>
      </c>
      <c r="M768" s="26">
        <v>5.2925715999999996</v>
      </c>
      <c r="N768" s="26">
        <v>6.5374090000000011</v>
      </c>
      <c r="O768" s="26">
        <v>6.3712454000000003</v>
      </c>
      <c r="P768" s="26">
        <v>5.3371766000000003</v>
      </c>
      <c r="Q768" s="26">
        <v>4.0495195999999991</v>
      </c>
      <c r="R768" s="26">
        <v>2.7010643999999999</v>
      </c>
      <c r="S768" s="26">
        <v>1.5243684</v>
      </c>
      <c r="T768" s="26">
        <v>0.85386220000000002</v>
      </c>
      <c r="U768" s="26">
        <v>1.5616264</v>
      </c>
      <c r="V768" s="26">
        <v>1.3929666000000001</v>
      </c>
      <c r="W768" s="26">
        <v>2.5747612000000002</v>
      </c>
      <c r="X768" s="26">
        <v>3.5624684000000002</v>
      </c>
      <c r="Y768" s="26">
        <v>3.6072432000000001</v>
      </c>
      <c r="Z768" s="26">
        <v>3.7613829999999999</v>
      </c>
      <c r="AA768" s="26">
        <v>3.4787042000000001</v>
      </c>
      <c r="AB768" s="26">
        <v>3.1446917999999999</v>
      </c>
      <c r="AC768" s="26">
        <v>2.7934880000000004</v>
      </c>
      <c r="AD768" s="26">
        <v>2.3913582</v>
      </c>
      <c r="AE768" s="26">
        <v>2.6058874000000003</v>
      </c>
      <c r="AF768" s="26">
        <v>2.2869526000000002</v>
      </c>
      <c r="AG768" s="26">
        <v>211</v>
      </c>
      <c r="AH768" s="26">
        <v>4</v>
      </c>
    </row>
    <row r="769" spans="1:34" x14ac:dyDescent="0.2">
      <c r="A769" t="s">
        <v>25</v>
      </c>
      <c r="B769" t="s">
        <v>88</v>
      </c>
      <c r="C769" t="s">
        <v>733</v>
      </c>
      <c r="D769">
        <v>1</v>
      </c>
      <c r="E769" s="21">
        <v>5</v>
      </c>
      <c r="F769" s="21" t="s">
        <v>6</v>
      </c>
      <c r="G769" s="21" t="s">
        <v>10</v>
      </c>
      <c r="H769" s="21" t="s">
        <v>10</v>
      </c>
      <c r="I769" s="26">
        <v>0.89207416666666672</v>
      </c>
      <c r="J769" s="26">
        <v>1.2165661666666665</v>
      </c>
      <c r="K769" s="26">
        <v>2.1839283333333332</v>
      </c>
      <c r="L769" s="26">
        <v>3.8101888333333331</v>
      </c>
      <c r="M769" s="26">
        <v>5.214802166666666</v>
      </c>
      <c r="N769" s="26">
        <v>6.4502895000000002</v>
      </c>
      <c r="O769" s="26">
        <v>6.3700733333333339</v>
      </c>
      <c r="P769" s="26">
        <v>5.3694414999999998</v>
      </c>
      <c r="Q769" s="26">
        <v>4.0658396666666672</v>
      </c>
      <c r="R769" s="26">
        <v>2.6818646666666663</v>
      </c>
      <c r="S769" s="26">
        <v>1.5385608333333332</v>
      </c>
      <c r="T769" s="26">
        <v>0.90661616666666645</v>
      </c>
      <c r="U769" s="26">
        <v>2.0543218333333333</v>
      </c>
      <c r="V769" s="26">
        <v>1.9210461666666667</v>
      </c>
      <c r="W769" s="26">
        <v>2.9227778333333334</v>
      </c>
      <c r="X769" s="26">
        <v>3.5619521666666665</v>
      </c>
      <c r="Y769" s="26">
        <v>3.6515054999999994</v>
      </c>
      <c r="Z769" s="26">
        <v>3.6626028333333331</v>
      </c>
      <c r="AA769" s="26">
        <v>3.7164721666666671</v>
      </c>
      <c r="AB769" s="26">
        <v>2.9415788333333333</v>
      </c>
      <c r="AC769" s="26">
        <v>2.5983814999999999</v>
      </c>
      <c r="AD769" s="26">
        <v>2.2832823333333327</v>
      </c>
      <c r="AE769" s="26">
        <v>2.8553834999999999</v>
      </c>
      <c r="AF769" s="26">
        <v>2.4872680000000003</v>
      </c>
      <c r="AG769" s="26">
        <v>216</v>
      </c>
      <c r="AH769" s="26">
        <v>4</v>
      </c>
    </row>
    <row r="770" spans="1:34" x14ac:dyDescent="0.2">
      <c r="A770" t="s">
        <v>25</v>
      </c>
      <c r="B770" t="s">
        <v>88</v>
      </c>
      <c r="C770" t="s">
        <v>214</v>
      </c>
      <c r="D770">
        <v>2</v>
      </c>
      <c r="E770" s="21">
        <v>4</v>
      </c>
      <c r="F770" s="21" t="s">
        <v>6</v>
      </c>
      <c r="G770" s="21" t="s">
        <v>10</v>
      </c>
      <c r="H770" s="21" t="s">
        <v>10</v>
      </c>
      <c r="I770" s="26">
        <v>1.158207</v>
      </c>
      <c r="J770" s="26">
        <v>1.5664994000000001</v>
      </c>
      <c r="K770" s="26">
        <v>2.7349291999999998</v>
      </c>
      <c r="L770" s="26">
        <v>4.2574706000000004</v>
      </c>
      <c r="M770" s="26">
        <v>5.2891398000000001</v>
      </c>
      <c r="N770" s="26">
        <v>6.2691734000000006</v>
      </c>
      <c r="O770" s="26">
        <v>6.1846142000000004</v>
      </c>
      <c r="P770" s="26">
        <v>5.4572457999999999</v>
      </c>
      <c r="Q770" s="26">
        <v>4.2138520000000002</v>
      </c>
      <c r="R770" s="26">
        <v>2.9129480000000005</v>
      </c>
      <c r="S770" s="26">
        <v>1.8791237999999999</v>
      </c>
      <c r="T770" s="26">
        <v>1.2355221999999997</v>
      </c>
      <c r="U770" s="26">
        <v>2.6948593999999999</v>
      </c>
      <c r="V770" s="26">
        <v>2.6874444</v>
      </c>
      <c r="W770" s="26">
        <v>3.8967912</v>
      </c>
      <c r="X770" s="26">
        <v>3.8620635999999999</v>
      </c>
      <c r="Y770" s="26">
        <v>4.3251184</v>
      </c>
      <c r="Z770" s="26">
        <v>3.5877020000000002</v>
      </c>
      <c r="AA770" s="26">
        <v>4.1136585999999991</v>
      </c>
      <c r="AB770" s="26">
        <v>3.3566507999999997</v>
      </c>
      <c r="AC770" s="26">
        <v>2.6526801999999998</v>
      </c>
      <c r="AD770" s="26">
        <v>2.6768648000000002</v>
      </c>
      <c r="AE770" s="26">
        <v>3.3501753999999999</v>
      </c>
      <c r="AF770" s="26">
        <v>3.0836700000000001</v>
      </c>
      <c r="AG770" s="26">
        <v>194</v>
      </c>
      <c r="AH770" s="26">
        <v>4</v>
      </c>
    </row>
    <row r="771" spans="1:34" x14ac:dyDescent="0.2">
      <c r="A771" t="s">
        <v>25</v>
      </c>
      <c r="B771" t="s">
        <v>88</v>
      </c>
      <c r="C771" t="s">
        <v>734</v>
      </c>
      <c r="D771">
        <v>1</v>
      </c>
      <c r="E771" s="21">
        <v>4</v>
      </c>
      <c r="F771" s="21" t="s">
        <v>6</v>
      </c>
      <c r="G771" s="21" t="s">
        <v>10</v>
      </c>
      <c r="H771" s="21" t="s">
        <v>10</v>
      </c>
      <c r="I771" s="26">
        <v>1.1193905</v>
      </c>
      <c r="J771" s="26">
        <v>1.5008528333333333</v>
      </c>
      <c r="K771" s="26">
        <v>2.6388491666666662</v>
      </c>
      <c r="L771" s="26">
        <v>4.1809546666666657</v>
      </c>
      <c r="M771" s="26">
        <v>5.2661981666666664</v>
      </c>
      <c r="N771" s="26">
        <v>6.3326121666666673</v>
      </c>
      <c r="O771" s="26">
        <v>6.1738864999999992</v>
      </c>
      <c r="P771" s="26">
        <v>5.4286744999999996</v>
      </c>
      <c r="Q771" s="26">
        <v>4.1952850000000002</v>
      </c>
      <c r="R771" s="26">
        <v>2.8880341666666669</v>
      </c>
      <c r="S771" s="26">
        <v>1.8236608333333335</v>
      </c>
      <c r="T771" s="26">
        <v>1.1746190000000001</v>
      </c>
      <c r="U771" s="26">
        <v>2.6193709999999997</v>
      </c>
      <c r="V771" s="26">
        <v>2.5408196666666667</v>
      </c>
      <c r="W771" s="26">
        <v>3.7181468333333334</v>
      </c>
      <c r="X771" s="26">
        <v>3.8417911666666669</v>
      </c>
      <c r="Y771" s="26">
        <v>4.2855295</v>
      </c>
      <c r="Z771" s="26">
        <v>3.4278421666666663</v>
      </c>
      <c r="AA771" s="26">
        <v>4.1971205000000005</v>
      </c>
      <c r="AB771" s="26">
        <v>3.3352408333333337</v>
      </c>
      <c r="AC771" s="26">
        <v>2.5805645000000004</v>
      </c>
      <c r="AD771" s="26">
        <v>2.633810833333333</v>
      </c>
      <c r="AE771" s="26">
        <v>3.296719833333333</v>
      </c>
      <c r="AF771" s="26">
        <v>2.9706281666666663</v>
      </c>
      <c r="AG771" s="26">
        <v>208</v>
      </c>
      <c r="AH771" s="26">
        <v>4</v>
      </c>
    </row>
    <row r="772" spans="1:34" x14ac:dyDescent="0.2">
      <c r="A772" t="s">
        <v>25</v>
      </c>
      <c r="B772" t="s">
        <v>88</v>
      </c>
      <c r="C772" t="s">
        <v>317</v>
      </c>
      <c r="D772">
        <v>1</v>
      </c>
      <c r="E772" s="21">
        <v>5</v>
      </c>
      <c r="F772" s="21" t="s">
        <v>6</v>
      </c>
      <c r="G772" s="21" t="s">
        <v>10</v>
      </c>
      <c r="H772" s="21" t="s">
        <v>10</v>
      </c>
      <c r="I772" s="26">
        <v>1.0029700000000001</v>
      </c>
      <c r="J772" s="26">
        <v>1.3555898888888889</v>
      </c>
      <c r="K772" s="26">
        <v>2.4622315555555558</v>
      </c>
      <c r="L772" s="26">
        <v>4.0413816666666662</v>
      </c>
      <c r="M772" s="26">
        <v>5.2698151111111109</v>
      </c>
      <c r="N772" s="26">
        <v>6.3884876666666672</v>
      </c>
      <c r="O772" s="26">
        <v>6.2319764444444452</v>
      </c>
      <c r="P772" s="26">
        <v>5.3537739999999987</v>
      </c>
      <c r="Q772" s="26">
        <v>4.1389066666666663</v>
      </c>
      <c r="R772" s="26">
        <v>2.8055217777777774</v>
      </c>
      <c r="S772" s="26">
        <v>1.6643215555555555</v>
      </c>
      <c r="T772" s="26">
        <v>1.0317007777777778</v>
      </c>
      <c r="U772" s="26">
        <v>2.2228103333333333</v>
      </c>
      <c r="V772" s="26">
        <v>2.2650413333333335</v>
      </c>
      <c r="W772" s="26">
        <v>3.43526</v>
      </c>
      <c r="X772" s="26">
        <v>3.7167244444444449</v>
      </c>
      <c r="Y772" s="26">
        <v>3.989701333333334</v>
      </c>
      <c r="Z772" s="26">
        <v>3.0939653333333337</v>
      </c>
      <c r="AA772" s="26">
        <v>4.2729378888888885</v>
      </c>
      <c r="AB772" s="26">
        <v>3.3161385555555558</v>
      </c>
      <c r="AC772" s="26">
        <v>2.5671626666666665</v>
      </c>
      <c r="AD772" s="26">
        <v>2.3966698888888889</v>
      </c>
      <c r="AE772" s="26">
        <v>3.1341220000000001</v>
      </c>
      <c r="AF772" s="26">
        <v>2.9778652222222224</v>
      </c>
      <c r="AG772" s="26">
        <v>209</v>
      </c>
      <c r="AH772" s="26">
        <v>4</v>
      </c>
    </row>
    <row r="773" spans="1:34" x14ac:dyDescent="0.2">
      <c r="A773" t="s">
        <v>25</v>
      </c>
      <c r="B773" t="s">
        <v>88</v>
      </c>
      <c r="C773" t="s">
        <v>691</v>
      </c>
      <c r="D773">
        <v>2</v>
      </c>
      <c r="E773" s="21">
        <v>4</v>
      </c>
      <c r="F773" s="21" t="s">
        <v>6</v>
      </c>
      <c r="G773" s="21" t="s">
        <v>10</v>
      </c>
      <c r="H773" s="21" t="s">
        <v>10</v>
      </c>
      <c r="I773" s="26">
        <v>1.1227346666666667</v>
      </c>
      <c r="J773" s="26">
        <v>1.5325611111111108</v>
      </c>
      <c r="K773" s="26">
        <v>2.7158842222222219</v>
      </c>
      <c r="L773" s="26">
        <v>4.3355473333333325</v>
      </c>
      <c r="M773" s="26">
        <v>5.5132196666666662</v>
      </c>
      <c r="N773" s="26">
        <v>6.7131051111111102</v>
      </c>
      <c r="O773" s="26">
        <v>6.5866275555555553</v>
      </c>
      <c r="P773" s="26">
        <v>5.6953006666666663</v>
      </c>
      <c r="Q773" s="26">
        <v>4.3578815555555552</v>
      </c>
      <c r="R773" s="26">
        <v>3.0237850000000006</v>
      </c>
      <c r="S773" s="26">
        <v>1.8741133333333333</v>
      </c>
      <c r="T773" s="26">
        <v>1.1683888888888889</v>
      </c>
      <c r="U773" s="26">
        <v>2.3633118888888891</v>
      </c>
      <c r="V773" s="26">
        <v>2.5511478888888894</v>
      </c>
      <c r="W773" s="26">
        <v>4.049730888888889</v>
      </c>
      <c r="X773" s="26">
        <v>3.8091281111111113</v>
      </c>
      <c r="Y773" s="26">
        <v>4.6993682222222217</v>
      </c>
      <c r="Z773" s="26">
        <v>3.5959491111111115</v>
      </c>
      <c r="AA773" s="26">
        <v>4.1895794444444441</v>
      </c>
      <c r="AB773" s="26">
        <v>3.439219111111111</v>
      </c>
      <c r="AC773" s="26">
        <v>2.6443406666666665</v>
      </c>
      <c r="AD773" s="26">
        <v>2.6730245555555552</v>
      </c>
      <c r="AE773" s="26">
        <v>3.6182289999999995</v>
      </c>
      <c r="AF773" s="26">
        <v>3.2492145555555556</v>
      </c>
      <c r="AG773" s="26">
        <v>196</v>
      </c>
      <c r="AH773" s="26">
        <v>3</v>
      </c>
    </row>
    <row r="774" spans="1:34" x14ac:dyDescent="0.2">
      <c r="A774" t="s">
        <v>25</v>
      </c>
      <c r="B774" t="s">
        <v>88</v>
      </c>
      <c r="C774" t="s">
        <v>735</v>
      </c>
      <c r="D774">
        <v>1</v>
      </c>
      <c r="E774" s="21">
        <v>5</v>
      </c>
      <c r="F774" s="21" t="s">
        <v>6</v>
      </c>
      <c r="G774" s="21" t="s">
        <v>10</v>
      </c>
      <c r="H774" s="21" t="s">
        <v>10</v>
      </c>
      <c r="I774" s="26">
        <v>0.81102653846153838</v>
      </c>
      <c r="J774" s="26">
        <v>1.1044436923076921</v>
      </c>
      <c r="K774" s="26">
        <v>2.0657277692307692</v>
      </c>
      <c r="L774" s="26">
        <v>3.673808615384615</v>
      </c>
      <c r="M774" s="26">
        <v>5.1714823076923073</v>
      </c>
      <c r="N774" s="26">
        <v>6.4434759230769254</v>
      </c>
      <c r="O774" s="26">
        <v>6.3956596153846164</v>
      </c>
      <c r="P774" s="26">
        <v>5.3103919230769243</v>
      </c>
      <c r="Q774" s="26">
        <v>3.8942175384615392</v>
      </c>
      <c r="R774" s="26">
        <v>2.548073</v>
      </c>
      <c r="S774" s="26">
        <v>1.440418</v>
      </c>
      <c r="T774" s="26">
        <v>0.82708961538461567</v>
      </c>
      <c r="U774" s="26">
        <v>1.7132520000000004</v>
      </c>
      <c r="V774" s="26">
        <v>1.5411592307692308</v>
      </c>
      <c r="W774" s="26">
        <v>2.5691490000000003</v>
      </c>
      <c r="X774" s="26">
        <v>3.5925900000000004</v>
      </c>
      <c r="Y774" s="26">
        <v>3.3364200769230772</v>
      </c>
      <c r="Z774" s="26">
        <v>3.6540259999999996</v>
      </c>
      <c r="AA774" s="26">
        <v>3.6014313076923079</v>
      </c>
      <c r="AB774" s="26">
        <v>3.1313003846153844</v>
      </c>
      <c r="AC774" s="26">
        <v>2.8890016153846148</v>
      </c>
      <c r="AD774" s="26">
        <v>2.4429705384615388</v>
      </c>
      <c r="AE774" s="26">
        <v>2.7260596923076923</v>
      </c>
      <c r="AF774" s="26">
        <v>2.2889739230769228</v>
      </c>
      <c r="AG774" s="26">
        <v>216</v>
      </c>
      <c r="AH774" s="26">
        <v>4</v>
      </c>
    </row>
    <row r="775" spans="1:34" x14ac:dyDescent="0.2">
      <c r="A775" t="s">
        <v>25</v>
      </c>
      <c r="B775" t="s">
        <v>88</v>
      </c>
      <c r="C775" t="s">
        <v>736</v>
      </c>
      <c r="D775">
        <v>2</v>
      </c>
      <c r="E775" s="21">
        <v>5</v>
      </c>
      <c r="F775" s="21" t="s">
        <v>6</v>
      </c>
      <c r="G775" s="21" t="s">
        <v>10</v>
      </c>
      <c r="H775" s="21" t="s">
        <v>10</v>
      </c>
      <c r="I775" s="26">
        <v>0.82363311111111104</v>
      </c>
      <c r="J775" s="26">
        <v>1.1275213333333332</v>
      </c>
      <c r="K775" s="26">
        <v>2.0813998888888894</v>
      </c>
      <c r="L775" s="26">
        <v>3.6503466666666671</v>
      </c>
      <c r="M775" s="26">
        <v>5.1681937777777778</v>
      </c>
      <c r="N775" s="26">
        <v>6.4199211111111119</v>
      </c>
      <c r="O775" s="26">
        <v>6.3741715555555567</v>
      </c>
      <c r="P775" s="26">
        <v>5.3130575555555559</v>
      </c>
      <c r="Q775" s="26">
        <v>3.9716101111111115</v>
      </c>
      <c r="R775" s="26">
        <v>2.6345425555555555</v>
      </c>
      <c r="S775" s="26">
        <v>1.4948877777777776</v>
      </c>
      <c r="T775" s="26">
        <v>0.8373317777777779</v>
      </c>
      <c r="U775" s="26">
        <v>1.832581</v>
      </c>
      <c r="V775" s="26">
        <v>1.5608497777777779</v>
      </c>
      <c r="W775" s="26">
        <v>2.686641888888889</v>
      </c>
      <c r="X775" s="26">
        <v>3.684956222222223</v>
      </c>
      <c r="Y775" s="26">
        <v>3.1965927777777776</v>
      </c>
      <c r="Z775" s="26">
        <v>3.8889581111111116</v>
      </c>
      <c r="AA775" s="26">
        <v>3.751707444444444</v>
      </c>
      <c r="AB775" s="26">
        <v>3.3272474444444442</v>
      </c>
      <c r="AC775" s="26">
        <v>3.1986251111111113</v>
      </c>
      <c r="AD775" s="26">
        <v>2.6553463333333331</v>
      </c>
      <c r="AE775" s="26">
        <v>2.971441</v>
      </c>
      <c r="AF775" s="26">
        <v>2.6397848888888884</v>
      </c>
      <c r="AG775" s="26">
        <v>193</v>
      </c>
      <c r="AH775" s="26">
        <v>4</v>
      </c>
    </row>
    <row r="776" spans="1:34" x14ac:dyDescent="0.2">
      <c r="A776" t="s">
        <v>25</v>
      </c>
      <c r="B776" t="s">
        <v>88</v>
      </c>
      <c r="C776" t="s">
        <v>737</v>
      </c>
      <c r="D776">
        <v>1</v>
      </c>
      <c r="E776" s="21">
        <v>5</v>
      </c>
      <c r="F776" s="21" t="s">
        <v>6</v>
      </c>
      <c r="G776" s="21" t="s">
        <v>10</v>
      </c>
      <c r="H776" s="21" t="s">
        <v>10</v>
      </c>
      <c r="I776" s="26">
        <v>0.78162959999999992</v>
      </c>
      <c r="J776" s="26">
        <v>1.0832458</v>
      </c>
      <c r="K776" s="26">
        <v>1.992575</v>
      </c>
      <c r="L776" s="26">
        <v>3.6236280000000001</v>
      </c>
      <c r="M776" s="26">
        <v>5.1517901999999989</v>
      </c>
      <c r="N776" s="26">
        <v>6.3570446</v>
      </c>
      <c r="O776" s="26">
        <v>6.3362056000000004</v>
      </c>
      <c r="P776" s="26">
        <v>5.1937030000000011</v>
      </c>
      <c r="Q776" s="26">
        <v>3.8291150000000003</v>
      </c>
      <c r="R776" s="26">
        <v>2.4726146</v>
      </c>
      <c r="S776" s="26">
        <v>1.416947</v>
      </c>
      <c r="T776" s="26">
        <v>0.78780139999999999</v>
      </c>
      <c r="U776" s="26">
        <v>1.6155691999999999</v>
      </c>
      <c r="V776" s="26">
        <v>1.4842466000000001</v>
      </c>
      <c r="W776" s="26">
        <v>2.4124752000000003</v>
      </c>
      <c r="X776" s="26">
        <v>3.4356927999999995</v>
      </c>
      <c r="Y776" s="26">
        <v>3.1531498000000004</v>
      </c>
      <c r="Z776" s="26">
        <v>3.41073</v>
      </c>
      <c r="AA776" s="26">
        <v>3.5646420000000005</v>
      </c>
      <c r="AB776" s="26">
        <v>3.2486804</v>
      </c>
      <c r="AC776" s="26">
        <v>2.9662869999999999</v>
      </c>
      <c r="AD776" s="26">
        <v>2.4323203999999996</v>
      </c>
      <c r="AE776" s="26">
        <v>2.6302265999999999</v>
      </c>
      <c r="AF776" s="26">
        <v>2.2322826</v>
      </c>
      <c r="AG776" s="26">
        <v>221</v>
      </c>
      <c r="AH776" s="26">
        <v>4</v>
      </c>
    </row>
    <row r="777" spans="1:34" x14ac:dyDescent="0.2">
      <c r="A777" t="s">
        <v>25</v>
      </c>
      <c r="B777" t="s">
        <v>88</v>
      </c>
      <c r="C777" t="s">
        <v>363</v>
      </c>
      <c r="D777">
        <v>2</v>
      </c>
      <c r="E777" s="21">
        <v>5</v>
      </c>
      <c r="F777" s="21" t="s">
        <v>6</v>
      </c>
      <c r="G777" s="21" t="s">
        <v>10</v>
      </c>
      <c r="H777" s="21" t="s">
        <v>10</v>
      </c>
      <c r="I777" s="26">
        <v>0.85812224000000004</v>
      </c>
      <c r="J777" s="26">
        <v>1.1483812400000002</v>
      </c>
      <c r="K777" s="26">
        <v>2.0947165999999999</v>
      </c>
      <c r="L777" s="26">
        <v>3.6549155999999998</v>
      </c>
      <c r="M777" s="26">
        <v>5.1945304800000001</v>
      </c>
      <c r="N777" s="26">
        <v>6.4554811600000024</v>
      </c>
      <c r="O777" s="26">
        <v>6.3963498400000001</v>
      </c>
      <c r="P777" s="26">
        <v>5.3863500799999988</v>
      </c>
      <c r="Q777" s="26">
        <v>4.0427278799999993</v>
      </c>
      <c r="R777" s="26">
        <v>2.7377818400000002</v>
      </c>
      <c r="S777" s="26">
        <v>1.5293108000000002</v>
      </c>
      <c r="T777" s="26">
        <v>0.86589875999999999</v>
      </c>
      <c r="U777" s="26">
        <v>1.4954425600000001</v>
      </c>
      <c r="V777" s="26">
        <v>1.30317572</v>
      </c>
      <c r="W777" s="26">
        <v>2.3579906000000004</v>
      </c>
      <c r="X777" s="26">
        <v>3.5702899599999993</v>
      </c>
      <c r="Y777" s="26">
        <v>3.3795841599999998</v>
      </c>
      <c r="Z777" s="26">
        <v>3.7102786800000001</v>
      </c>
      <c r="AA777" s="26">
        <v>3.5944150399999995</v>
      </c>
      <c r="AB777" s="26">
        <v>3.22268504</v>
      </c>
      <c r="AC777" s="26">
        <v>3.0806548800000009</v>
      </c>
      <c r="AD777" s="26">
        <v>2.3259521199999993</v>
      </c>
      <c r="AE777" s="26">
        <v>2.6710996400000004</v>
      </c>
      <c r="AF777" s="26">
        <v>2.1690766799999999</v>
      </c>
      <c r="AG777" s="26">
        <v>220</v>
      </c>
      <c r="AH777" s="26">
        <v>4</v>
      </c>
    </row>
    <row r="778" spans="1:34" x14ac:dyDescent="0.2">
      <c r="A778" t="s">
        <v>25</v>
      </c>
      <c r="B778" t="s">
        <v>88</v>
      </c>
      <c r="C778" t="s">
        <v>217</v>
      </c>
      <c r="D778">
        <v>1</v>
      </c>
      <c r="E778" s="21">
        <v>4</v>
      </c>
      <c r="F778" s="21" t="s">
        <v>6</v>
      </c>
      <c r="G778" s="21" t="s">
        <v>10</v>
      </c>
      <c r="H778" s="21" t="s">
        <v>10</v>
      </c>
      <c r="I778" s="26">
        <v>1.1094651666666666</v>
      </c>
      <c r="J778" s="26">
        <v>1.4891854999999998</v>
      </c>
      <c r="K778" s="26">
        <v>2.6360373333333333</v>
      </c>
      <c r="L778" s="26">
        <v>4.1917828333333329</v>
      </c>
      <c r="M778" s="26">
        <v>5.2926670000000007</v>
      </c>
      <c r="N778" s="26">
        <v>6.3875975000000009</v>
      </c>
      <c r="O778" s="26">
        <v>6.2654603333333334</v>
      </c>
      <c r="P778" s="26">
        <v>5.4627236666666663</v>
      </c>
      <c r="Q778" s="26">
        <v>4.2086860000000001</v>
      </c>
      <c r="R778" s="26">
        <v>2.8901268333333334</v>
      </c>
      <c r="S778" s="26">
        <v>1.8044465000000001</v>
      </c>
      <c r="T778" s="26">
        <v>1.1456076666666666</v>
      </c>
      <c r="U778" s="26">
        <v>2.3926231666666671</v>
      </c>
      <c r="V778" s="26">
        <v>2.4407473333333334</v>
      </c>
      <c r="W778" s="26">
        <v>3.9404995</v>
      </c>
      <c r="X778" s="26">
        <v>3.7826559999999998</v>
      </c>
      <c r="Y778" s="26">
        <v>4.3685296666666664</v>
      </c>
      <c r="Z778" s="26">
        <v>3.5682873333333327</v>
      </c>
      <c r="AA778" s="26">
        <v>4.1917615000000001</v>
      </c>
      <c r="AB778" s="26">
        <v>3.4271116666666668</v>
      </c>
      <c r="AC778" s="26">
        <v>2.5984281666666669</v>
      </c>
      <c r="AD778" s="26">
        <v>2.7866124999999999</v>
      </c>
      <c r="AE778" s="26">
        <v>3.4358570000000004</v>
      </c>
      <c r="AF778" s="26">
        <v>3.1880025000000001</v>
      </c>
      <c r="AG778" s="26">
        <v>210</v>
      </c>
      <c r="AH778" s="26">
        <v>4</v>
      </c>
    </row>
    <row r="779" spans="1:34" x14ac:dyDescent="0.2">
      <c r="A779" t="s">
        <v>25</v>
      </c>
      <c r="B779" t="s">
        <v>88</v>
      </c>
      <c r="C779" t="s">
        <v>222</v>
      </c>
      <c r="D779">
        <v>1</v>
      </c>
      <c r="E779" s="21">
        <v>5</v>
      </c>
      <c r="F779" s="21" t="s">
        <v>6</v>
      </c>
      <c r="G779" s="21" t="s">
        <v>10</v>
      </c>
      <c r="H779" s="21" t="s">
        <v>10</v>
      </c>
      <c r="I779" s="26">
        <v>0.91284392307692308</v>
      </c>
      <c r="J779" s="26">
        <v>1.2520707692307693</v>
      </c>
      <c r="K779" s="26">
        <v>2.2624825384615388</v>
      </c>
      <c r="L779" s="26">
        <v>3.8460797692307684</v>
      </c>
      <c r="M779" s="26">
        <v>5.2208369230769227</v>
      </c>
      <c r="N779" s="26">
        <v>6.4292159230769235</v>
      </c>
      <c r="O779" s="26">
        <v>6.2459009999999999</v>
      </c>
      <c r="P779" s="26">
        <v>5.2925116923076923</v>
      </c>
      <c r="Q779" s="26">
        <v>4.099101769230769</v>
      </c>
      <c r="R779" s="26">
        <v>2.7215130769230766</v>
      </c>
      <c r="S779" s="26">
        <v>1.5713863076923078</v>
      </c>
      <c r="T779" s="26">
        <v>0.92726515384615382</v>
      </c>
      <c r="U779" s="26">
        <v>2.0242334615384618</v>
      </c>
      <c r="V779" s="26">
        <v>2.0433610769230772</v>
      </c>
      <c r="W779" s="26">
        <v>3.076734538461539</v>
      </c>
      <c r="X779" s="26">
        <v>3.7173469230769234</v>
      </c>
      <c r="Y779" s="26">
        <v>3.7070832307692312</v>
      </c>
      <c r="Z779" s="26">
        <v>3.3007019230769234</v>
      </c>
      <c r="AA779" s="26">
        <v>3.942834538461538</v>
      </c>
      <c r="AB779" s="26">
        <v>3.0917988461538455</v>
      </c>
      <c r="AC779" s="26">
        <v>2.5697703076923082</v>
      </c>
      <c r="AD779" s="26">
        <v>2.344960153846154</v>
      </c>
      <c r="AE779" s="26">
        <v>3.0679646923076924</v>
      </c>
      <c r="AF779" s="26">
        <v>2.6428190000000003</v>
      </c>
      <c r="AG779" s="26">
        <v>209</v>
      </c>
      <c r="AH779" s="26">
        <v>4</v>
      </c>
    </row>
    <row r="780" spans="1:34" x14ac:dyDescent="0.2">
      <c r="A780" t="s">
        <v>25</v>
      </c>
      <c r="B780" t="s">
        <v>88</v>
      </c>
      <c r="C780" t="s">
        <v>224</v>
      </c>
      <c r="D780">
        <v>1</v>
      </c>
      <c r="E780" s="21">
        <v>5</v>
      </c>
      <c r="F780" s="21" t="s">
        <v>6</v>
      </c>
      <c r="G780" s="21" t="s">
        <v>10</v>
      </c>
      <c r="H780" s="21" t="s">
        <v>10</v>
      </c>
      <c r="I780" s="26">
        <v>0.9458174444444446</v>
      </c>
      <c r="J780" s="26">
        <v>1.301337611111111</v>
      </c>
      <c r="K780" s="26">
        <v>2.3876828055555555</v>
      </c>
      <c r="L780" s="26">
        <v>3.9781306388888873</v>
      </c>
      <c r="M780" s="26">
        <v>5.2785070833333325</v>
      </c>
      <c r="N780" s="26">
        <v>6.4346999166666663</v>
      </c>
      <c r="O780" s="26">
        <v>6.2494692222222206</v>
      </c>
      <c r="P780" s="26">
        <v>5.3499691944444443</v>
      </c>
      <c r="Q780" s="26">
        <v>4.1147196944444442</v>
      </c>
      <c r="R780" s="26">
        <v>2.7523210555555555</v>
      </c>
      <c r="S780" s="26">
        <v>1.5998973055555559</v>
      </c>
      <c r="T780" s="26">
        <v>0.96500402777777794</v>
      </c>
      <c r="U780" s="26">
        <v>2.1120518888888893</v>
      </c>
      <c r="V780" s="26">
        <v>2.1564958611111114</v>
      </c>
      <c r="W780" s="26">
        <v>3.3048302777777772</v>
      </c>
      <c r="X780" s="26">
        <v>3.6475617222222221</v>
      </c>
      <c r="Y780" s="26">
        <v>3.7889906666666673</v>
      </c>
      <c r="Z780" s="26">
        <v>3.2881811388888886</v>
      </c>
      <c r="AA780" s="26">
        <v>4.2537225833333316</v>
      </c>
      <c r="AB780" s="26">
        <v>3.283987361111111</v>
      </c>
      <c r="AC780" s="26">
        <v>2.5551525555555568</v>
      </c>
      <c r="AD780" s="26">
        <v>2.4529803888888897</v>
      </c>
      <c r="AE780" s="26">
        <v>3.0408778888888892</v>
      </c>
      <c r="AF780" s="26">
        <v>2.8753908611111112</v>
      </c>
      <c r="AG780" s="26">
        <v>204</v>
      </c>
      <c r="AH780" s="26">
        <v>4</v>
      </c>
    </row>
    <row r="781" spans="1:34" x14ac:dyDescent="0.2">
      <c r="A781" t="s">
        <v>25</v>
      </c>
      <c r="B781" t="s">
        <v>88</v>
      </c>
      <c r="C781" t="s">
        <v>225</v>
      </c>
      <c r="D781">
        <v>1</v>
      </c>
      <c r="E781" s="21">
        <v>5</v>
      </c>
      <c r="F781" s="21" t="s">
        <v>6</v>
      </c>
      <c r="G781" s="21" t="s">
        <v>10</v>
      </c>
      <c r="H781" s="21" t="s">
        <v>10</v>
      </c>
      <c r="I781" s="26">
        <v>0.81263066666666661</v>
      </c>
      <c r="J781" s="26">
        <v>1.1050031666666669</v>
      </c>
      <c r="K781" s="26">
        <v>2.0876021666666666</v>
      </c>
      <c r="L781" s="26">
        <v>3.6699439999999997</v>
      </c>
      <c r="M781" s="26">
        <v>5.1556388333333336</v>
      </c>
      <c r="N781" s="26">
        <v>6.4214948333333339</v>
      </c>
      <c r="O781" s="26">
        <v>6.3751018333333329</v>
      </c>
      <c r="P781" s="26">
        <v>5.2966621666666667</v>
      </c>
      <c r="Q781" s="26">
        <v>3.9069578333333332</v>
      </c>
      <c r="R781" s="26">
        <v>2.5757084999999997</v>
      </c>
      <c r="S781" s="26">
        <v>1.4636436666666668</v>
      </c>
      <c r="T781" s="26">
        <v>0.82764083333333327</v>
      </c>
      <c r="U781" s="26">
        <v>1.7484036666666667</v>
      </c>
      <c r="V781" s="26">
        <v>1.5244488333333333</v>
      </c>
      <c r="W781" s="26">
        <v>2.6324661666666667</v>
      </c>
      <c r="X781" s="26">
        <v>3.7166634999999997</v>
      </c>
      <c r="Y781" s="26">
        <v>3.3582603333333334</v>
      </c>
      <c r="Z781" s="26">
        <v>3.8513163333333336</v>
      </c>
      <c r="AA781" s="26">
        <v>3.6770888333333329</v>
      </c>
      <c r="AB781" s="26">
        <v>3.0652413333333333</v>
      </c>
      <c r="AC781" s="26">
        <v>3.0921760000000003</v>
      </c>
      <c r="AD781" s="26">
        <v>2.4786368333333333</v>
      </c>
      <c r="AE781" s="26">
        <v>2.836176833333333</v>
      </c>
      <c r="AF781" s="26">
        <v>2.5010838333333338</v>
      </c>
      <c r="AG781" s="26">
        <v>216</v>
      </c>
      <c r="AH781" s="26">
        <v>4</v>
      </c>
    </row>
    <row r="782" spans="1:34" x14ac:dyDescent="0.2">
      <c r="A782" t="s">
        <v>25</v>
      </c>
      <c r="B782" t="s">
        <v>88</v>
      </c>
      <c r="C782" t="s">
        <v>499</v>
      </c>
      <c r="D782">
        <v>2</v>
      </c>
      <c r="E782" s="21">
        <v>4</v>
      </c>
      <c r="F782" s="21" t="s">
        <v>6</v>
      </c>
      <c r="G782" s="21" t="s">
        <v>10</v>
      </c>
      <c r="H782" s="21" t="s">
        <v>10</v>
      </c>
      <c r="I782" s="26">
        <v>1.1522950000000001</v>
      </c>
      <c r="J782" s="26">
        <v>1.5527176666666664</v>
      </c>
      <c r="K782" s="26">
        <v>2.727634333333333</v>
      </c>
      <c r="L782" s="26">
        <v>4.2881906666666669</v>
      </c>
      <c r="M782" s="26">
        <v>5.4029980000000002</v>
      </c>
      <c r="N782" s="26">
        <v>6.5222903333333342</v>
      </c>
      <c r="O782" s="26">
        <v>6.3888366666666663</v>
      </c>
      <c r="P782" s="26">
        <v>5.5778866666666671</v>
      </c>
      <c r="Q782" s="26">
        <v>4.2725063333333333</v>
      </c>
      <c r="R782" s="26">
        <v>2.9737236666666664</v>
      </c>
      <c r="S782" s="26">
        <v>1.8637883333333332</v>
      </c>
      <c r="T782" s="26">
        <v>1.1828939999999999</v>
      </c>
      <c r="U782" s="26">
        <v>2.4947696666666666</v>
      </c>
      <c r="V782" s="26">
        <v>2.6565699999999999</v>
      </c>
      <c r="W782" s="26">
        <v>4.2868003333333329</v>
      </c>
      <c r="X782" s="26">
        <v>3.7743326666666666</v>
      </c>
      <c r="Y782" s="26">
        <v>4.7688990000000002</v>
      </c>
      <c r="Z782" s="26">
        <v>3.6999883333333337</v>
      </c>
      <c r="AA782" s="26">
        <v>4.4176446666666669</v>
      </c>
      <c r="AB782" s="26">
        <v>3.4609229999999997</v>
      </c>
      <c r="AC782" s="26">
        <v>2.6578363333333335</v>
      </c>
      <c r="AD782" s="26">
        <v>2.8329280000000003</v>
      </c>
      <c r="AE782" s="26">
        <v>3.6513179999999998</v>
      </c>
      <c r="AF782" s="26">
        <v>3.3286250000000002</v>
      </c>
      <c r="AG782" s="26">
        <v>195</v>
      </c>
      <c r="AH782" s="26">
        <v>3</v>
      </c>
    </row>
    <row r="783" spans="1:34" x14ac:dyDescent="0.2">
      <c r="A783" t="s">
        <v>25</v>
      </c>
      <c r="B783" t="s">
        <v>88</v>
      </c>
      <c r="C783" t="s">
        <v>738</v>
      </c>
      <c r="D783">
        <v>1</v>
      </c>
      <c r="E783" s="21">
        <v>5</v>
      </c>
      <c r="F783" s="21" t="s">
        <v>6</v>
      </c>
      <c r="G783" s="21" t="s">
        <v>10</v>
      </c>
      <c r="H783" s="21" t="s">
        <v>10</v>
      </c>
      <c r="I783" s="26">
        <v>0.84475316666666667</v>
      </c>
      <c r="J783" s="26">
        <v>1.1742121666666667</v>
      </c>
      <c r="K783" s="26">
        <v>2.1569838333333333</v>
      </c>
      <c r="L783" s="26">
        <v>3.7689786666666669</v>
      </c>
      <c r="M783" s="26">
        <v>5.2266433333333335</v>
      </c>
      <c r="N783" s="26">
        <v>6.4958858333333325</v>
      </c>
      <c r="O783" s="26">
        <v>6.3727723333333337</v>
      </c>
      <c r="P783" s="26">
        <v>5.3305059999999997</v>
      </c>
      <c r="Q783" s="26">
        <v>4.0498268333333334</v>
      </c>
      <c r="R783" s="26">
        <v>2.6323086666666669</v>
      </c>
      <c r="S783" s="26">
        <v>1.4915303333333332</v>
      </c>
      <c r="T783" s="26">
        <v>0.85864883333333342</v>
      </c>
      <c r="U783" s="26">
        <v>1.8068851666666668</v>
      </c>
      <c r="V783" s="26">
        <v>1.6427361666666664</v>
      </c>
      <c r="W783" s="26">
        <v>2.6054763333333333</v>
      </c>
      <c r="X783" s="26">
        <v>3.6918583333333337</v>
      </c>
      <c r="Y783" s="26">
        <v>3.5747078333333335</v>
      </c>
      <c r="Z783" s="26">
        <v>3.4138816666666667</v>
      </c>
      <c r="AA783" s="26">
        <v>3.9301808333333335</v>
      </c>
      <c r="AB783" s="26">
        <v>3.0237326666666671</v>
      </c>
      <c r="AC783" s="26">
        <v>2.6018093333333332</v>
      </c>
      <c r="AD783" s="26">
        <v>2.2414565</v>
      </c>
      <c r="AE783" s="26">
        <v>2.8034339999999998</v>
      </c>
      <c r="AF783" s="26">
        <v>2.2726204999999999</v>
      </c>
      <c r="AG783" s="26">
        <v>225</v>
      </c>
      <c r="AH783" s="26">
        <v>4</v>
      </c>
    </row>
    <row r="784" spans="1:34" x14ac:dyDescent="0.2">
      <c r="A784" t="s">
        <v>25</v>
      </c>
      <c r="B784" t="s">
        <v>88</v>
      </c>
      <c r="C784" t="s">
        <v>227</v>
      </c>
      <c r="D784">
        <v>1</v>
      </c>
      <c r="E784" s="21">
        <v>4</v>
      </c>
      <c r="F784" s="21" t="s">
        <v>6</v>
      </c>
      <c r="G784" s="21" t="s">
        <v>10</v>
      </c>
      <c r="H784" s="21" t="s">
        <v>10</v>
      </c>
      <c r="I784" s="26">
        <v>1.0770908749999999</v>
      </c>
      <c r="J784" s="26">
        <v>1.458185125</v>
      </c>
      <c r="K784" s="26">
        <v>2.5769723749999995</v>
      </c>
      <c r="L784" s="26">
        <v>4.1510060000000006</v>
      </c>
      <c r="M784" s="26">
        <v>5.3462959999999997</v>
      </c>
      <c r="N784" s="26">
        <v>6.4053891250000001</v>
      </c>
      <c r="O784" s="26">
        <v>6.288251250000001</v>
      </c>
      <c r="P784" s="26">
        <v>5.4155748749999999</v>
      </c>
      <c r="Q784" s="26">
        <v>4.2063606250000003</v>
      </c>
      <c r="R784" s="26">
        <v>2.869442125</v>
      </c>
      <c r="S784" s="26">
        <v>1.756900125</v>
      </c>
      <c r="T784" s="26">
        <v>1.093958875</v>
      </c>
      <c r="U784" s="26">
        <v>2.1300118750000001</v>
      </c>
      <c r="V784" s="26">
        <v>2.2812730000000001</v>
      </c>
      <c r="W784" s="26">
        <v>3.6834549999999999</v>
      </c>
      <c r="X784" s="26">
        <v>3.6457995000000003</v>
      </c>
      <c r="Y784" s="26">
        <v>4.1723168749999999</v>
      </c>
      <c r="Z784" s="26">
        <v>3.3531303750000001</v>
      </c>
      <c r="AA784" s="26">
        <v>4.2622090000000004</v>
      </c>
      <c r="AB784" s="26">
        <v>3.4448777499999998</v>
      </c>
      <c r="AC784" s="26">
        <v>2.7613176250000002</v>
      </c>
      <c r="AD784" s="26">
        <v>2.5327762499999995</v>
      </c>
      <c r="AE784" s="26">
        <v>3.2622754999999999</v>
      </c>
      <c r="AF784" s="26">
        <v>3.1282882499999998</v>
      </c>
      <c r="AG784" s="26">
        <v>199</v>
      </c>
      <c r="AH784" s="26">
        <v>4</v>
      </c>
    </row>
    <row r="785" spans="1:34" x14ac:dyDescent="0.2">
      <c r="A785" t="s">
        <v>25</v>
      </c>
      <c r="B785" t="s">
        <v>88</v>
      </c>
      <c r="C785" t="s">
        <v>228</v>
      </c>
      <c r="D785">
        <v>1</v>
      </c>
      <c r="E785" s="21">
        <v>5</v>
      </c>
      <c r="F785" s="21" t="s">
        <v>6</v>
      </c>
      <c r="G785" s="21" t="s">
        <v>10</v>
      </c>
      <c r="H785" s="21" t="s">
        <v>10</v>
      </c>
      <c r="I785" s="26">
        <v>0.9350438888888889</v>
      </c>
      <c r="J785" s="26">
        <v>1.2690930000000002</v>
      </c>
      <c r="K785" s="26">
        <v>2.3594643333333334</v>
      </c>
      <c r="L785" s="26">
        <v>3.9550771111111112</v>
      </c>
      <c r="M785" s="26">
        <v>5.3368407777777778</v>
      </c>
      <c r="N785" s="26">
        <v>6.5364226666666667</v>
      </c>
      <c r="O785" s="26">
        <v>6.3113131111111107</v>
      </c>
      <c r="P785" s="26">
        <v>5.3364387777777766</v>
      </c>
      <c r="Q785" s="26">
        <v>4.1467555555555551</v>
      </c>
      <c r="R785" s="26">
        <v>2.7890983333333335</v>
      </c>
      <c r="S785" s="26">
        <v>1.5964367777777779</v>
      </c>
      <c r="T785" s="26">
        <v>0.93854055555555549</v>
      </c>
      <c r="U785" s="26">
        <v>2.0475409999999998</v>
      </c>
      <c r="V785" s="26">
        <v>1.8724035555555558</v>
      </c>
      <c r="W785" s="26">
        <v>3.0085066666666669</v>
      </c>
      <c r="X785" s="26">
        <v>3.8347844444444439</v>
      </c>
      <c r="Y785" s="26">
        <v>3.9276081111111107</v>
      </c>
      <c r="Z785" s="26">
        <v>3.8593263333333336</v>
      </c>
      <c r="AA785" s="26">
        <v>3.9153664444444445</v>
      </c>
      <c r="AB785" s="26">
        <v>3.4859368888888889</v>
      </c>
      <c r="AC785" s="26">
        <v>2.7656083333333337</v>
      </c>
      <c r="AD785" s="26">
        <v>2.480234888888889</v>
      </c>
      <c r="AE785" s="26">
        <v>2.9859589999999998</v>
      </c>
      <c r="AF785" s="26">
        <v>2.6683432222222221</v>
      </c>
      <c r="AG785" s="26">
        <v>223</v>
      </c>
      <c r="AH785" s="26">
        <v>4</v>
      </c>
    </row>
    <row r="786" spans="1:34" x14ac:dyDescent="0.2">
      <c r="A786" t="s">
        <v>25</v>
      </c>
      <c r="B786" t="s">
        <v>88</v>
      </c>
      <c r="C786" t="s">
        <v>229</v>
      </c>
      <c r="D786">
        <v>2</v>
      </c>
      <c r="E786" s="21">
        <v>5</v>
      </c>
      <c r="F786" s="21" t="s">
        <v>6</v>
      </c>
      <c r="G786" s="21" t="s">
        <v>10</v>
      </c>
      <c r="H786" s="21" t="s">
        <v>10</v>
      </c>
      <c r="I786" s="26">
        <v>1.0113488333333336</v>
      </c>
      <c r="J786" s="26">
        <v>1.3795176666666666</v>
      </c>
      <c r="K786" s="26">
        <v>2.4848676666666667</v>
      </c>
      <c r="L786" s="26">
        <v>4.0775993333333327</v>
      </c>
      <c r="M786" s="26">
        <v>5.328607166666667</v>
      </c>
      <c r="N786" s="26">
        <v>6.4379843333333326</v>
      </c>
      <c r="O786" s="26">
        <v>6.2786188333333328</v>
      </c>
      <c r="P786" s="26">
        <v>5.3927359999999993</v>
      </c>
      <c r="Q786" s="26">
        <v>4.1560853333333334</v>
      </c>
      <c r="R786" s="26">
        <v>2.8379434999999997</v>
      </c>
      <c r="S786" s="26">
        <v>1.6780556666666664</v>
      </c>
      <c r="T786" s="26">
        <v>1.0212248333333334</v>
      </c>
      <c r="U786" s="26">
        <v>2.1260138333333334</v>
      </c>
      <c r="V786" s="26">
        <v>2.2098338333333332</v>
      </c>
      <c r="W786" s="26">
        <v>3.4853144999999999</v>
      </c>
      <c r="X786" s="26">
        <v>3.5865521666666669</v>
      </c>
      <c r="Y786" s="26">
        <v>3.9155641666666665</v>
      </c>
      <c r="Z786" s="26">
        <v>3.2970203333333328</v>
      </c>
      <c r="AA786" s="26">
        <v>4.2206659999999987</v>
      </c>
      <c r="AB786" s="26">
        <v>3.3559940000000004</v>
      </c>
      <c r="AC786" s="26">
        <v>2.7030841666666667</v>
      </c>
      <c r="AD786" s="26">
        <v>2.4260323333333331</v>
      </c>
      <c r="AE786" s="26">
        <v>3.1105808333333336</v>
      </c>
      <c r="AF786" s="26">
        <v>2.9838095</v>
      </c>
      <c r="AG786" s="26">
        <v>219</v>
      </c>
      <c r="AH786" s="26">
        <v>4</v>
      </c>
    </row>
    <row r="787" spans="1:34" x14ac:dyDescent="0.2">
      <c r="A787" t="s">
        <v>25</v>
      </c>
      <c r="B787" t="s">
        <v>88</v>
      </c>
      <c r="C787" t="s">
        <v>326</v>
      </c>
      <c r="D787">
        <v>2</v>
      </c>
      <c r="E787" s="21">
        <v>5</v>
      </c>
      <c r="F787" s="21" t="s">
        <v>6</v>
      </c>
      <c r="G787" s="21" t="s">
        <v>10</v>
      </c>
      <c r="H787" s="21" t="s">
        <v>10</v>
      </c>
      <c r="I787" s="26">
        <v>0.86303240000000003</v>
      </c>
      <c r="J787" s="26">
        <v>1.1526178</v>
      </c>
      <c r="K787" s="26">
        <v>2.1601720000000002</v>
      </c>
      <c r="L787" s="26">
        <v>3.7984145999999996</v>
      </c>
      <c r="M787" s="26">
        <v>5.3482415999999997</v>
      </c>
      <c r="N787" s="26">
        <v>6.586122200000001</v>
      </c>
      <c r="O787" s="26">
        <v>6.3767575999999995</v>
      </c>
      <c r="P787" s="26">
        <v>5.3567853999999997</v>
      </c>
      <c r="Q787" s="26">
        <v>4.1077418000000012</v>
      </c>
      <c r="R787" s="26">
        <v>2.7633128</v>
      </c>
      <c r="S787" s="26">
        <v>1.5410356000000001</v>
      </c>
      <c r="T787" s="26">
        <v>0.86052980000000012</v>
      </c>
      <c r="U787" s="26">
        <v>1.5100336000000003</v>
      </c>
      <c r="V787" s="26">
        <v>1.4004942000000002</v>
      </c>
      <c r="W787" s="26">
        <v>2.616657</v>
      </c>
      <c r="X787" s="26">
        <v>3.5592342000000001</v>
      </c>
      <c r="Y787" s="26">
        <v>3.7397415999999999</v>
      </c>
      <c r="Z787" s="26">
        <v>3.6298189999999999</v>
      </c>
      <c r="AA787" s="26">
        <v>3.4236606000000003</v>
      </c>
      <c r="AB787" s="26">
        <v>3.1789720000000004</v>
      </c>
      <c r="AC787" s="26">
        <v>2.8197473999999998</v>
      </c>
      <c r="AD787" s="26">
        <v>2.3924509999999999</v>
      </c>
      <c r="AE787" s="26">
        <v>2.6090678000000005</v>
      </c>
      <c r="AF787" s="26">
        <v>2.2465114000000002</v>
      </c>
      <c r="AG787" s="26">
        <v>211</v>
      </c>
      <c r="AH787" s="26">
        <v>4</v>
      </c>
    </row>
    <row r="788" spans="1:34" x14ac:dyDescent="0.2">
      <c r="A788" t="s">
        <v>25</v>
      </c>
      <c r="B788" t="s">
        <v>88</v>
      </c>
      <c r="C788" t="s">
        <v>739</v>
      </c>
      <c r="D788">
        <v>1</v>
      </c>
      <c r="E788" s="21">
        <v>5</v>
      </c>
      <c r="F788" s="21" t="s">
        <v>6</v>
      </c>
      <c r="G788" s="21" t="s">
        <v>10</v>
      </c>
      <c r="H788" s="21" t="s">
        <v>10</v>
      </c>
      <c r="I788" s="26">
        <v>0.80421300000000007</v>
      </c>
      <c r="J788" s="26">
        <v>1.1006475555555555</v>
      </c>
      <c r="K788" s="26">
        <v>2.0079174444444439</v>
      </c>
      <c r="L788" s="26">
        <v>3.6502533333333336</v>
      </c>
      <c r="M788" s="26">
        <v>5.1642245555555553</v>
      </c>
      <c r="N788" s="26">
        <v>6.411939888888889</v>
      </c>
      <c r="O788" s="26">
        <v>6.3770594444444448</v>
      </c>
      <c r="P788" s="26">
        <v>5.2611882222222226</v>
      </c>
      <c r="Q788" s="26">
        <v>3.8858514444444441</v>
      </c>
      <c r="R788" s="26">
        <v>2.4926084444444445</v>
      </c>
      <c r="S788" s="26">
        <v>1.4232556666666669</v>
      </c>
      <c r="T788" s="26">
        <v>0.81477477777777785</v>
      </c>
      <c r="U788" s="26">
        <v>1.6421054444444445</v>
      </c>
      <c r="V788" s="26">
        <v>1.5524625555555556</v>
      </c>
      <c r="W788" s="26">
        <v>2.5228302222222223</v>
      </c>
      <c r="X788" s="26">
        <v>3.4404671111111109</v>
      </c>
      <c r="Y788" s="26">
        <v>3.237728777777777</v>
      </c>
      <c r="Z788" s="26">
        <v>3.4541613333333339</v>
      </c>
      <c r="AA788" s="26">
        <v>3.5230605555555559</v>
      </c>
      <c r="AB788" s="26">
        <v>3.216529111111111</v>
      </c>
      <c r="AC788" s="26">
        <v>2.8134104444444441</v>
      </c>
      <c r="AD788" s="26">
        <v>2.3973544444444439</v>
      </c>
      <c r="AE788" s="26">
        <v>2.6482108888888889</v>
      </c>
      <c r="AF788" s="26">
        <v>2.2855967777777773</v>
      </c>
      <c r="AG788" s="26">
        <v>221</v>
      </c>
      <c r="AH788" s="26">
        <v>4</v>
      </c>
    </row>
    <row r="789" spans="1:34" x14ac:dyDescent="0.2">
      <c r="A789" t="s">
        <v>25</v>
      </c>
      <c r="B789" t="s">
        <v>88</v>
      </c>
      <c r="C789" t="s">
        <v>740</v>
      </c>
      <c r="D789">
        <v>2</v>
      </c>
      <c r="E789" s="21">
        <v>4</v>
      </c>
      <c r="F789" s="21" t="s">
        <v>6</v>
      </c>
      <c r="G789" s="21" t="s">
        <v>10</v>
      </c>
      <c r="H789" s="21" t="s">
        <v>10</v>
      </c>
      <c r="I789" s="26">
        <v>1.1692210000000001</v>
      </c>
      <c r="J789" s="26">
        <v>1.5816030000000001</v>
      </c>
      <c r="K789" s="26">
        <v>2.7343160000000002</v>
      </c>
      <c r="L789" s="26">
        <v>4.2922029999999998</v>
      </c>
      <c r="M789" s="26">
        <v>5.2765050000000002</v>
      </c>
      <c r="N789" s="26">
        <v>6.2255010000000004</v>
      </c>
      <c r="O789" s="26">
        <v>6.1625360000000002</v>
      </c>
      <c r="P789" s="26">
        <v>5.4959259999999999</v>
      </c>
      <c r="Q789" s="26">
        <v>4.2281209999999998</v>
      </c>
      <c r="R789" s="26">
        <v>2.9452569999999998</v>
      </c>
      <c r="S789" s="26">
        <v>1.8904559999999999</v>
      </c>
      <c r="T789" s="26">
        <v>1.2264330000000001</v>
      </c>
      <c r="U789" s="26">
        <v>2.6051929999999999</v>
      </c>
      <c r="V789" s="26">
        <v>2.4918130000000001</v>
      </c>
      <c r="W789" s="26">
        <v>3.7731170000000001</v>
      </c>
      <c r="X789" s="26">
        <v>3.7006489999999999</v>
      </c>
      <c r="Y789" s="26">
        <v>4.0298470000000002</v>
      </c>
      <c r="Z789" s="26">
        <v>3.5065279999999999</v>
      </c>
      <c r="AA789" s="26">
        <v>3.8664550000000002</v>
      </c>
      <c r="AB789" s="26">
        <v>3.4112290000000001</v>
      </c>
      <c r="AC789" s="26">
        <v>2.613807</v>
      </c>
      <c r="AD789" s="26">
        <v>2.4968309999999998</v>
      </c>
      <c r="AE789" s="26">
        <v>3.2166220000000001</v>
      </c>
      <c r="AF789" s="26">
        <v>3.0034999999999998</v>
      </c>
      <c r="AG789" s="26">
        <v>206</v>
      </c>
      <c r="AH789" s="26">
        <v>4</v>
      </c>
    </row>
    <row r="790" spans="1:34" x14ac:dyDescent="0.2">
      <c r="A790" t="s">
        <v>25</v>
      </c>
      <c r="B790" t="s">
        <v>88</v>
      </c>
      <c r="C790" t="s">
        <v>375</v>
      </c>
      <c r="D790">
        <v>1</v>
      </c>
      <c r="E790" s="21">
        <v>4</v>
      </c>
      <c r="F790" s="21" t="s">
        <v>6</v>
      </c>
      <c r="G790" s="21" t="s">
        <v>10</v>
      </c>
      <c r="H790" s="21" t="s">
        <v>10</v>
      </c>
      <c r="I790" s="26">
        <v>1.16448825</v>
      </c>
      <c r="J790" s="26">
        <v>1.56898275</v>
      </c>
      <c r="K790" s="26">
        <v>2.7504714999999997</v>
      </c>
      <c r="L790" s="26">
        <v>4.2876410000000007</v>
      </c>
      <c r="M790" s="26">
        <v>5.3279707500000004</v>
      </c>
      <c r="N790" s="26">
        <v>6.4332087500000004</v>
      </c>
      <c r="O790" s="26">
        <v>6.2963094999999996</v>
      </c>
      <c r="P790" s="26">
        <v>5.5251472499999998</v>
      </c>
      <c r="Q790" s="26">
        <v>4.2250055</v>
      </c>
      <c r="R790" s="26">
        <v>2.9385667499999997</v>
      </c>
      <c r="S790" s="26">
        <v>1.8754564999999999</v>
      </c>
      <c r="T790" s="26">
        <v>1.213832</v>
      </c>
      <c r="U790" s="26">
        <v>2.69739475</v>
      </c>
      <c r="V790" s="26">
        <v>2.6753322499999999</v>
      </c>
      <c r="W790" s="26">
        <v>4.1665222499999999</v>
      </c>
      <c r="X790" s="26">
        <v>3.9839205</v>
      </c>
      <c r="Y790" s="26">
        <v>4.3521512500000004</v>
      </c>
      <c r="Z790" s="26">
        <v>3.6974315</v>
      </c>
      <c r="AA790" s="26">
        <v>4.22384775</v>
      </c>
      <c r="AB790" s="26">
        <v>3.36234725</v>
      </c>
      <c r="AC790" s="26">
        <v>2.6273070000000001</v>
      </c>
      <c r="AD790" s="26">
        <v>2.7048242500000002</v>
      </c>
      <c r="AE790" s="26">
        <v>3.6383719999999999</v>
      </c>
      <c r="AF790" s="26">
        <v>3.2219565000000001</v>
      </c>
      <c r="AG790" s="26">
        <v>213</v>
      </c>
      <c r="AH790" s="26">
        <v>4</v>
      </c>
    </row>
    <row r="791" spans="1:34" x14ac:dyDescent="0.2">
      <c r="A791" t="s">
        <v>25</v>
      </c>
      <c r="B791" t="s">
        <v>88</v>
      </c>
      <c r="C791" t="s">
        <v>741</v>
      </c>
      <c r="D791">
        <v>2</v>
      </c>
      <c r="E791" s="21">
        <v>5</v>
      </c>
      <c r="F791" s="21" t="s">
        <v>6</v>
      </c>
      <c r="G791" s="21" t="s">
        <v>10</v>
      </c>
      <c r="H791" s="21" t="s">
        <v>10</v>
      </c>
      <c r="I791" s="26">
        <v>1.0451505000000001</v>
      </c>
      <c r="J791" s="26">
        <v>1.4152548333333332</v>
      </c>
      <c r="K791" s="26">
        <v>2.5546966666666671</v>
      </c>
      <c r="L791" s="26">
        <v>4.187576</v>
      </c>
      <c r="M791" s="26">
        <v>5.4069874999999996</v>
      </c>
      <c r="N791" s="26">
        <v>6.5005896666666665</v>
      </c>
      <c r="O791" s="26">
        <v>6.3632983333333328</v>
      </c>
      <c r="P791" s="26">
        <v>5.478542</v>
      </c>
      <c r="Q791" s="26">
        <v>4.2592910000000002</v>
      </c>
      <c r="R791" s="26">
        <v>2.894721333333333</v>
      </c>
      <c r="S791" s="26">
        <v>1.7345465000000002</v>
      </c>
      <c r="T791" s="26">
        <v>1.0567588333333335</v>
      </c>
      <c r="U791" s="26">
        <v>2.1833831666666668</v>
      </c>
      <c r="V791" s="26">
        <v>2.2263763333333331</v>
      </c>
      <c r="W791" s="26">
        <v>3.5480366666666665</v>
      </c>
      <c r="X791" s="26">
        <v>3.5460771666666666</v>
      </c>
      <c r="Y791" s="26">
        <v>4.1308113333333338</v>
      </c>
      <c r="Z791" s="26">
        <v>3.5243511666666669</v>
      </c>
      <c r="AA791" s="26">
        <v>4.2986028333333337</v>
      </c>
      <c r="AB791" s="26">
        <v>3.3794248333333332</v>
      </c>
      <c r="AC791" s="26">
        <v>2.8344996666666664</v>
      </c>
      <c r="AD791" s="26">
        <v>2.5041018333333334</v>
      </c>
      <c r="AE791" s="26">
        <v>3.2177973333333334</v>
      </c>
      <c r="AF791" s="26">
        <v>2.928823</v>
      </c>
      <c r="AG791" s="26">
        <v>212</v>
      </c>
      <c r="AH791" s="26">
        <v>4</v>
      </c>
    </row>
    <row r="792" spans="1:34" x14ac:dyDescent="0.2">
      <c r="A792" t="s">
        <v>25</v>
      </c>
      <c r="B792" t="s">
        <v>88</v>
      </c>
      <c r="C792" t="s">
        <v>742</v>
      </c>
      <c r="D792">
        <v>2</v>
      </c>
      <c r="E792" s="21">
        <v>5</v>
      </c>
      <c r="F792" s="21" t="s">
        <v>6</v>
      </c>
      <c r="G792" s="21" t="s">
        <v>10</v>
      </c>
      <c r="H792" s="21" t="s">
        <v>10</v>
      </c>
      <c r="I792" s="26">
        <v>0.98993666666666658</v>
      </c>
      <c r="J792" s="26">
        <v>1.3519311666666667</v>
      </c>
      <c r="K792" s="26">
        <v>2.4731256666666668</v>
      </c>
      <c r="L792" s="26">
        <v>4.1352268333333333</v>
      </c>
      <c r="M792" s="26">
        <v>5.4680361666666668</v>
      </c>
      <c r="N792" s="26">
        <v>6.668749833333333</v>
      </c>
      <c r="O792" s="26">
        <v>6.4603619999999999</v>
      </c>
      <c r="P792" s="26">
        <v>5.4730426666666672</v>
      </c>
      <c r="Q792" s="26">
        <v>4.2606321666666664</v>
      </c>
      <c r="R792" s="26">
        <v>2.9260444999999997</v>
      </c>
      <c r="S792" s="26">
        <v>1.7035493333333334</v>
      </c>
      <c r="T792" s="26">
        <v>1.0081896666666665</v>
      </c>
      <c r="U792" s="26">
        <v>2.1533283333333331</v>
      </c>
      <c r="V792" s="26">
        <v>1.9445159999999999</v>
      </c>
      <c r="W792" s="26">
        <v>3.2022439999999999</v>
      </c>
      <c r="X792" s="26">
        <v>3.8865368333333339</v>
      </c>
      <c r="Y792" s="26">
        <v>3.9565950000000001</v>
      </c>
      <c r="Z792" s="26">
        <v>3.5914810000000004</v>
      </c>
      <c r="AA792" s="26">
        <v>4.2165768333333338</v>
      </c>
      <c r="AB792" s="26">
        <v>3.3136968333333332</v>
      </c>
      <c r="AC792" s="26">
        <v>2.7715335000000003</v>
      </c>
      <c r="AD792" s="26">
        <v>2.4323923333333335</v>
      </c>
      <c r="AE792" s="26">
        <v>3.1234331666666666</v>
      </c>
      <c r="AF792" s="26">
        <v>2.8223698333333331</v>
      </c>
      <c r="AG792" s="26">
        <v>214</v>
      </c>
      <c r="AH792" s="26">
        <v>4</v>
      </c>
    </row>
    <row r="793" spans="1:34" x14ac:dyDescent="0.2">
      <c r="A793" t="s">
        <v>25</v>
      </c>
      <c r="B793" t="s">
        <v>88</v>
      </c>
      <c r="C793" t="s">
        <v>230</v>
      </c>
      <c r="D793">
        <v>2</v>
      </c>
      <c r="E793" s="21">
        <v>4</v>
      </c>
      <c r="F793" s="21" t="s">
        <v>6</v>
      </c>
      <c r="G793" s="21" t="s">
        <v>10</v>
      </c>
      <c r="H793" s="21" t="s">
        <v>10</v>
      </c>
      <c r="I793" s="26">
        <v>1.2663202500000001</v>
      </c>
      <c r="J793" s="26">
        <v>1.706711125</v>
      </c>
      <c r="K793" s="26">
        <v>2.9421004999999996</v>
      </c>
      <c r="L793" s="26">
        <v>4.4711660000000002</v>
      </c>
      <c r="M793" s="26">
        <v>5.4096107499999997</v>
      </c>
      <c r="N793" s="26">
        <v>6.4865838749999991</v>
      </c>
      <c r="O793" s="26">
        <v>6.3893722500000001</v>
      </c>
      <c r="P793" s="26">
        <v>5.6351796249999992</v>
      </c>
      <c r="Q793" s="26">
        <v>4.328009625</v>
      </c>
      <c r="R793" s="26">
        <v>3.037128375</v>
      </c>
      <c r="S793" s="26">
        <v>1.9802437499999999</v>
      </c>
      <c r="T793" s="26">
        <v>1.3233438749999999</v>
      </c>
      <c r="U793" s="26">
        <v>2.9582972500000002</v>
      </c>
      <c r="V793" s="26">
        <v>3.0843262500000002</v>
      </c>
      <c r="W793" s="26">
        <v>4.344235125</v>
      </c>
      <c r="X793" s="26">
        <v>4.0346928749999993</v>
      </c>
      <c r="Y793" s="26">
        <v>4.3175766249999992</v>
      </c>
      <c r="Z793" s="26">
        <v>3.6351871249999999</v>
      </c>
      <c r="AA793" s="26">
        <v>4.1357470000000003</v>
      </c>
      <c r="AB793" s="26">
        <v>3.31842075</v>
      </c>
      <c r="AC793" s="26">
        <v>2.8466968750000001</v>
      </c>
      <c r="AD793" s="26">
        <v>2.6188677500000002</v>
      </c>
      <c r="AE793" s="26">
        <v>3.6843888750000002</v>
      </c>
      <c r="AF793" s="26">
        <v>3.5231421250000001</v>
      </c>
      <c r="AG793" s="26">
        <v>172</v>
      </c>
      <c r="AH793" s="26">
        <v>3</v>
      </c>
    </row>
    <row r="794" spans="1:34" x14ac:dyDescent="0.2">
      <c r="A794" t="s">
        <v>25</v>
      </c>
      <c r="B794" t="s">
        <v>88</v>
      </c>
      <c r="C794" t="s">
        <v>232</v>
      </c>
      <c r="D794">
        <v>2</v>
      </c>
      <c r="E794" s="21">
        <v>4</v>
      </c>
      <c r="F794" s="21" t="s">
        <v>6</v>
      </c>
      <c r="G794" s="21" t="s">
        <v>10</v>
      </c>
      <c r="H794" s="21" t="s">
        <v>10</v>
      </c>
      <c r="I794" s="26">
        <v>1.1930859999999999</v>
      </c>
      <c r="J794" s="26">
        <v>1.6286046000000003</v>
      </c>
      <c r="K794" s="26">
        <v>2.8404609999999999</v>
      </c>
      <c r="L794" s="26">
        <v>4.4126231999999996</v>
      </c>
      <c r="M794" s="26">
        <v>5.4818239999999996</v>
      </c>
      <c r="N794" s="26">
        <v>6.7026190000000003</v>
      </c>
      <c r="O794" s="26">
        <v>6.5819795999999995</v>
      </c>
      <c r="P794" s="26">
        <v>5.7199375999999997</v>
      </c>
      <c r="Q794" s="26">
        <v>4.3701863999999997</v>
      </c>
      <c r="R794" s="26">
        <v>3.0512792000000002</v>
      </c>
      <c r="S794" s="26">
        <v>1.9255532000000002</v>
      </c>
      <c r="T794" s="26">
        <v>1.2393643999999999</v>
      </c>
      <c r="U794" s="26">
        <v>2.4833494000000003</v>
      </c>
      <c r="V794" s="26">
        <v>2.80017</v>
      </c>
      <c r="W794" s="26">
        <v>4.3958224000000001</v>
      </c>
      <c r="X794" s="26">
        <v>3.8919190000000001</v>
      </c>
      <c r="Y794" s="26">
        <v>4.831797400000001</v>
      </c>
      <c r="Z794" s="26">
        <v>3.6356983999999999</v>
      </c>
      <c r="AA794" s="26">
        <v>4.25162</v>
      </c>
      <c r="AB794" s="26">
        <v>3.4503095999999998</v>
      </c>
      <c r="AC794" s="26">
        <v>2.6217828000000001</v>
      </c>
      <c r="AD794" s="26">
        <v>2.7976464000000001</v>
      </c>
      <c r="AE794" s="26">
        <v>3.7031906000000001</v>
      </c>
      <c r="AF794" s="26">
        <v>3.4987334000000003</v>
      </c>
      <c r="AG794" s="26">
        <v>201</v>
      </c>
      <c r="AH794" s="26">
        <v>3</v>
      </c>
    </row>
    <row r="795" spans="1:34" x14ac:dyDescent="0.2">
      <c r="A795" t="s">
        <v>25</v>
      </c>
      <c r="B795" t="s">
        <v>88</v>
      </c>
      <c r="C795" t="s">
        <v>743</v>
      </c>
      <c r="D795">
        <v>2</v>
      </c>
      <c r="E795" s="21">
        <v>5</v>
      </c>
      <c r="F795" s="21" t="s">
        <v>6</v>
      </c>
      <c r="G795" s="21" t="s">
        <v>10</v>
      </c>
      <c r="H795" s="21" t="s">
        <v>10</v>
      </c>
      <c r="I795" s="26">
        <v>0.83675266666666681</v>
      </c>
      <c r="J795" s="26">
        <v>1.1274493333333333</v>
      </c>
      <c r="K795" s="26">
        <v>2.0827434999999999</v>
      </c>
      <c r="L795" s="26">
        <v>3.6569108333333333</v>
      </c>
      <c r="M795" s="26">
        <v>5.201700166666666</v>
      </c>
      <c r="N795" s="26">
        <v>6.438771</v>
      </c>
      <c r="O795" s="26">
        <v>6.3731059999999999</v>
      </c>
      <c r="P795" s="26">
        <v>5.317760166666667</v>
      </c>
      <c r="Q795" s="26">
        <v>3.9913375000000002</v>
      </c>
      <c r="R795" s="26">
        <v>2.6760093333333335</v>
      </c>
      <c r="S795" s="26">
        <v>1.5023468333333334</v>
      </c>
      <c r="T795" s="26">
        <v>0.84829949999999998</v>
      </c>
      <c r="U795" s="26">
        <v>1.6058566666666667</v>
      </c>
      <c r="V795" s="26">
        <v>1.3757534999999999</v>
      </c>
      <c r="W795" s="26">
        <v>2.4301850000000003</v>
      </c>
      <c r="X795" s="26">
        <v>3.6231736666666663</v>
      </c>
      <c r="Y795" s="26">
        <v>3.319277</v>
      </c>
      <c r="Z795" s="26">
        <v>3.8511081666666667</v>
      </c>
      <c r="AA795" s="26">
        <v>3.674376333333333</v>
      </c>
      <c r="AB795" s="26">
        <v>3.1977346666666668</v>
      </c>
      <c r="AC795" s="26">
        <v>3.0742601666666669</v>
      </c>
      <c r="AD795" s="26">
        <v>2.4542848333333334</v>
      </c>
      <c r="AE795" s="26">
        <v>2.7367581666666667</v>
      </c>
      <c r="AF795" s="26">
        <v>2.3055648333333334</v>
      </c>
      <c r="AG795" s="26">
        <v>207</v>
      </c>
      <c r="AH795" s="26">
        <v>4</v>
      </c>
    </row>
    <row r="796" spans="1:34" x14ac:dyDescent="0.2">
      <c r="A796" t="s">
        <v>25</v>
      </c>
      <c r="B796" t="s">
        <v>88</v>
      </c>
      <c r="C796" t="s">
        <v>744</v>
      </c>
      <c r="D796">
        <v>2</v>
      </c>
      <c r="E796" s="21">
        <v>4</v>
      </c>
      <c r="F796" s="21" t="s">
        <v>6</v>
      </c>
      <c r="G796" s="21" t="s">
        <v>10</v>
      </c>
      <c r="H796" s="21" t="s">
        <v>10</v>
      </c>
      <c r="I796" s="26">
        <v>1.1797238333333333</v>
      </c>
      <c r="J796" s="26">
        <v>1.5962383333333332</v>
      </c>
      <c r="K796" s="26">
        <v>2.7936053333333337</v>
      </c>
      <c r="L796" s="26">
        <v>4.3977206666666673</v>
      </c>
      <c r="M796" s="26">
        <v>5.5172146666666668</v>
      </c>
      <c r="N796" s="26">
        <v>6.7919731666666658</v>
      </c>
      <c r="O796" s="26">
        <v>6.6963320000000008</v>
      </c>
      <c r="P796" s="26">
        <v>5.8185938333333338</v>
      </c>
      <c r="Q796" s="26">
        <v>4.4283543333333339</v>
      </c>
      <c r="R796" s="26">
        <v>3.1210044999999997</v>
      </c>
      <c r="S796" s="26">
        <v>1.9572383333333334</v>
      </c>
      <c r="T796" s="26">
        <v>1.2278031666666667</v>
      </c>
      <c r="U796" s="26">
        <v>2.6106050000000001</v>
      </c>
      <c r="V796" s="26">
        <v>2.7706243333333327</v>
      </c>
      <c r="W796" s="26">
        <v>4.2698058333333329</v>
      </c>
      <c r="X796" s="26">
        <v>3.9463244999999998</v>
      </c>
      <c r="Y796" s="26">
        <v>4.4052811666666676</v>
      </c>
      <c r="Z796" s="26">
        <v>3.4017978333333336</v>
      </c>
      <c r="AA796" s="26">
        <v>3.6292118333333332</v>
      </c>
      <c r="AB796" s="26">
        <v>2.8159391666666664</v>
      </c>
      <c r="AC796" s="26">
        <v>2.6049233333333333</v>
      </c>
      <c r="AD796" s="26">
        <v>2.5809588333333338</v>
      </c>
      <c r="AE796" s="26">
        <v>3.6863690000000005</v>
      </c>
      <c r="AF796" s="26">
        <v>3.3188018333333336</v>
      </c>
      <c r="AG796" s="26">
        <v>169</v>
      </c>
      <c r="AH796" s="26">
        <v>3</v>
      </c>
    </row>
    <row r="797" spans="1:34" x14ac:dyDescent="0.2">
      <c r="A797" t="s">
        <v>25</v>
      </c>
      <c r="B797" t="s">
        <v>88</v>
      </c>
      <c r="C797" t="s">
        <v>333</v>
      </c>
      <c r="D797">
        <v>2</v>
      </c>
      <c r="E797" s="21">
        <v>5</v>
      </c>
      <c r="F797" s="21" t="s">
        <v>6</v>
      </c>
      <c r="G797" s="21" t="s">
        <v>10</v>
      </c>
      <c r="H797" s="21" t="s">
        <v>10</v>
      </c>
      <c r="I797" s="26">
        <v>0.83479419999999993</v>
      </c>
      <c r="J797" s="26">
        <v>1.1456479999999998</v>
      </c>
      <c r="K797" s="26">
        <v>2.1162622</v>
      </c>
      <c r="L797" s="26">
        <v>3.7193290000000006</v>
      </c>
      <c r="M797" s="26">
        <v>5.2032689999999997</v>
      </c>
      <c r="N797" s="26">
        <v>6.5033870000000009</v>
      </c>
      <c r="O797" s="26">
        <v>6.3727789999999995</v>
      </c>
      <c r="P797" s="26">
        <v>5.3339175999999995</v>
      </c>
      <c r="Q797" s="26">
        <v>4.0254513999999997</v>
      </c>
      <c r="R797" s="26">
        <v>2.6741067999999997</v>
      </c>
      <c r="S797" s="26">
        <v>1.5255400000000001</v>
      </c>
      <c r="T797" s="26">
        <v>0.84548100000000004</v>
      </c>
      <c r="U797" s="26">
        <v>1.661756</v>
      </c>
      <c r="V797" s="26">
        <v>1.44659</v>
      </c>
      <c r="W797" s="26">
        <v>2.5193941999999998</v>
      </c>
      <c r="X797" s="26">
        <v>3.5783927999999996</v>
      </c>
      <c r="Y797" s="26">
        <v>3.3426195999999999</v>
      </c>
      <c r="Z797" s="26">
        <v>3.8738900000000003</v>
      </c>
      <c r="AA797" s="26">
        <v>3.6784691999999999</v>
      </c>
      <c r="AB797" s="26">
        <v>3.2588736000000003</v>
      </c>
      <c r="AC797" s="26">
        <v>2.7978777999999997</v>
      </c>
      <c r="AD797" s="26">
        <v>2.4106817999999999</v>
      </c>
      <c r="AE797" s="26">
        <v>2.6822679999999997</v>
      </c>
      <c r="AF797" s="26">
        <v>2.3136028000000004</v>
      </c>
      <c r="AG797" s="26">
        <v>214</v>
      </c>
      <c r="AH797" s="26">
        <v>4</v>
      </c>
    </row>
    <row r="798" spans="1:34" x14ac:dyDescent="0.2">
      <c r="A798" t="s">
        <v>25</v>
      </c>
      <c r="B798" t="s">
        <v>88</v>
      </c>
      <c r="C798" t="s">
        <v>508</v>
      </c>
      <c r="D798">
        <v>1</v>
      </c>
      <c r="E798" s="21">
        <v>5</v>
      </c>
      <c r="F798" s="21" t="s">
        <v>6</v>
      </c>
      <c r="G798" s="21" t="s">
        <v>10</v>
      </c>
      <c r="H798" s="21" t="s">
        <v>10</v>
      </c>
      <c r="I798" s="26">
        <v>0.9886767500000001</v>
      </c>
      <c r="J798" s="26">
        <v>1.3570988749999999</v>
      </c>
      <c r="K798" s="26">
        <v>2.442449125</v>
      </c>
      <c r="L798" s="26">
        <v>4.0720212499999988</v>
      </c>
      <c r="M798" s="26">
        <v>5.359960375</v>
      </c>
      <c r="N798" s="26">
        <v>6.4984328750000007</v>
      </c>
      <c r="O798" s="26">
        <v>6.3305216250000003</v>
      </c>
      <c r="P798" s="26">
        <v>5.4301826250000005</v>
      </c>
      <c r="Q798" s="26">
        <v>4.2069368750000002</v>
      </c>
      <c r="R798" s="26">
        <v>2.8502722500000002</v>
      </c>
      <c r="S798" s="26">
        <v>1.6541665000000001</v>
      </c>
      <c r="T798" s="26">
        <v>0.99572424999999998</v>
      </c>
      <c r="U798" s="26">
        <v>2.2192012500000002</v>
      </c>
      <c r="V798" s="26">
        <v>2.0874342500000003</v>
      </c>
      <c r="W798" s="26">
        <v>3.269738625</v>
      </c>
      <c r="X798" s="26">
        <v>3.6600261249999999</v>
      </c>
      <c r="Y798" s="26">
        <v>3.9670620000000003</v>
      </c>
      <c r="Z798" s="26">
        <v>3.7241763749999999</v>
      </c>
      <c r="AA798" s="26">
        <v>4.2450022499999998</v>
      </c>
      <c r="AB798" s="26">
        <v>3.3843683749999998</v>
      </c>
      <c r="AC798" s="26">
        <v>2.9250281249999999</v>
      </c>
      <c r="AD798" s="26">
        <v>2.52426225</v>
      </c>
      <c r="AE798" s="26">
        <v>3.1650802500000004</v>
      </c>
      <c r="AF798" s="26">
        <v>2.7714395000000005</v>
      </c>
      <c r="AG798" s="26">
        <v>218</v>
      </c>
      <c r="AH798" s="26">
        <v>4</v>
      </c>
    </row>
    <row r="799" spans="1:34" x14ac:dyDescent="0.2">
      <c r="A799" t="s">
        <v>25</v>
      </c>
      <c r="B799" t="s">
        <v>88</v>
      </c>
      <c r="C799" t="s">
        <v>233</v>
      </c>
      <c r="D799">
        <v>1</v>
      </c>
      <c r="E799" s="21">
        <v>5</v>
      </c>
      <c r="F799" s="21" t="s">
        <v>6</v>
      </c>
      <c r="G799" s="21" t="s">
        <v>10</v>
      </c>
      <c r="H799" s="21" t="s">
        <v>10</v>
      </c>
      <c r="I799" s="26">
        <v>0.91151088888888887</v>
      </c>
      <c r="J799" s="26">
        <v>1.2301842222222221</v>
      </c>
      <c r="K799" s="26">
        <v>2.2171754444444445</v>
      </c>
      <c r="L799" s="26">
        <v>3.7894234444444441</v>
      </c>
      <c r="M799" s="26">
        <v>5.1296937777777778</v>
      </c>
      <c r="N799" s="26">
        <v>6.3081882222222223</v>
      </c>
      <c r="O799" s="26">
        <v>6.2015381111111116</v>
      </c>
      <c r="P799" s="26">
        <v>5.2609265555555558</v>
      </c>
      <c r="Q799" s="26">
        <v>4.0098122222222212</v>
      </c>
      <c r="R799" s="26">
        <v>2.654474222222222</v>
      </c>
      <c r="S799" s="26">
        <v>1.5493215555555555</v>
      </c>
      <c r="T799" s="26">
        <v>0.93203600000000009</v>
      </c>
      <c r="U799" s="26">
        <v>2.088414666666667</v>
      </c>
      <c r="V799" s="26">
        <v>1.9934023333333333</v>
      </c>
      <c r="W799" s="26">
        <v>3.0438587777777775</v>
      </c>
      <c r="X799" s="26">
        <v>3.6594394444444447</v>
      </c>
      <c r="Y799" s="26">
        <v>3.9193228888888894</v>
      </c>
      <c r="Z799" s="26">
        <v>3.5543517777777778</v>
      </c>
      <c r="AA799" s="26">
        <v>3.8874663333333337</v>
      </c>
      <c r="AB799" s="26">
        <v>2.9822028888888887</v>
      </c>
      <c r="AC799" s="26">
        <v>2.514097333333333</v>
      </c>
      <c r="AD799" s="26">
        <v>2.3396810000000001</v>
      </c>
      <c r="AE799" s="26">
        <v>2.9274554444444445</v>
      </c>
      <c r="AF799" s="26">
        <v>2.6041338888888887</v>
      </c>
      <c r="AG799" s="26">
        <v>209</v>
      </c>
      <c r="AH799" s="26">
        <v>4</v>
      </c>
    </row>
    <row r="800" spans="1:34" x14ac:dyDescent="0.2">
      <c r="A800" t="s">
        <v>25</v>
      </c>
      <c r="B800" t="s">
        <v>88</v>
      </c>
      <c r="C800" t="s">
        <v>745</v>
      </c>
      <c r="D800">
        <v>2</v>
      </c>
      <c r="E800" s="21">
        <v>4</v>
      </c>
      <c r="F800" s="21" t="s">
        <v>6</v>
      </c>
      <c r="G800" s="21" t="s">
        <v>10</v>
      </c>
      <c r="H800" s="21" t="s">
        <v>10</v>
      </c>
      <c r="I800" s="26">
        <v>1.1030582857142857</v>
      </c>
      <c r="J800" s="26">
        <v>1.4824007142857141</v>
      </c>
      <c r="K800" s="26">
        <v>2.6101831428571427</v>
      </c>
      <c r="L800" s="26">
        <v>4.1401025714285709</v>
      </c>
      <c r="M800" s="26">
        <v>5.2115521428571432</v>
      </c>
      <c r="N800" s="26">
        <v>6.2649122857142867</v>
      </c>
      <c r="O800" s="26">
        <v>6.1281641428571429</v>
      </c>
      <c r="P800" s="26">
        <v>5.389569857142857</v>
      </c>
      <c r="Q800" s="26">
        <v>4.1617961428571428</v>
      </c>
      <c r="R800" s="26">
        <v>2.854088</v>
      </c>
      <c r="S800" s="26">
        <v>1.7941935714285717</v>
      </c>
      <c r="T800" s="26">
        <v>1.1612878571428573</v>
      </c>
      <c r="U800" s="26">
        <v>2.4978295714285714</v>
      </c>
      <c r="V800" s="26">
        <v>2.4891331428571428</v>
      </c>
      <c r="W800" s="26">
        <v>3.6547851428571425</v>
      </c>
      <c r="X800" s="26">
        <v>3.7333307142857146</v>
      </c>
      <c r="Y800" s="26">
        <v>4.2507131428571423</v>
      </c>
      <c r="Z800" s="26">
        <v>3.464566428571429</v>
      </c>
      <c r="AA800" s="26">
        <v>4.0575531428571425</v>
      </c>
      <c r="AB800" s="26">
        <v>3.4051981428571425</v>
      </c>
      <c r="AC800" s="26">
        <v>2.4947951428571429</v>
      </c>
      <c r="AD800" s="26">
        <v>2.5802664285714285</v>
      </c>
      <c r="AE800" s="26">
        <v>3.2136657142857143</v>
      </c>
      <c r="AF800" s="26">
        <v>2.9609922857142861</v>
      </c>
      <c r="AG800" s="26">
        <v>220</v>
      </c>
      <c r="AH800" s="26">
        <v>4</v>
      </c>
    </row>
    <row r="801" spans="1:34" x14ac:dyDescent="0.2">
      <c r="A801" t="s">
        <v>25</v>
      </c>
      <c r="B801" t="s">
        <v>88</v>
      </c>
      <c r="C801" t="s">
        <v>746</v>
      </c>
      <c r="D801">
        <v>1</v>
      </c>
      <c r="E801" s="21">
        <v>5</v>
      </c>
      <c r="F801" s="21" t="s">
        <v>6</v>
      </c>
      <c r="G801" s="21" t="s">
        <v>10</v>
      </c>
      <c r="H801" s="21" t="s">
        <v>10</v>
      </c>
      <c r="I801" s="26">
        <v>0.96405350000000001</v>
      </c>
      <c r="J801" s="26">
        <v>1.3127153333333335</v>
      </c>
      <c r="K801" s="26">
        <v>2.3636176666666668</v>
      </c>
      <c r="L801" s="26">
        <v>3.9278560000000002</v>
      </c>
      <c r="M801" s="26">
        <v>5.1683188333333332</v>
      </c>
      <c r="N801" s="26">
        <v>6.2816256666666659</v>
      </c>
      <c r="O801" s="26">
        <v>6.1290326666666672</v>
      </c>
      <c r="P801" s="26">
        <v>5.2966133333333332</v>
      </c>
      <c r="Q801" s="26">
        <v>4.0971590000000004</v>
      </c>
      <c r="R801" s="26">
        <v>2.7339633333333331</v>
      </c>
      <c r="S801" s="26">
        <v>1.6399936666666666</v>
      </c>
      <c r="T801" s="26">
        <v>1.0049600000000001</v>
      </c>
      <c r="U801" s="26">
        <v>2.3166065000000002</v>
      </c>
      <c r="V801" s="26">
        <v>2.2819191666666669</v>
      </c>
      <c r="W801" s="26">
        <v>3.2304651666666668</v>
      </c>
      <c r="X801" s="26">
        <v>3.8073275</v>
      </c>
      <c r="Y801" s="26">
        <v>4.3098423333333331</v>
      </c>
      <c r="Z801" s="26">
        <v>3.4356076666666673</v>
      </c>
      <c r="AA801" s="26">
        <v>4.3173895</v>
      </c>
      <c r="AB801" s="26">
        <v>3.2933296666666663</v>
      </c>
      <c r="AC801" s="26">
        <v>2.5294104999999996</v>
      </c>
      <c r="AD801" s="26">
        <v>2.4537231666666668</v>
      </c>
      <c r="AE801" s="26">
        <v>3.1938070000000001</v>
      </c>
      <c r="AF801" s="26">
        <v>2.8012099999999998</v>
      </c>
      <c r="AG801" s="26">
        <v>204</v>
      </c>
      <c r="AH801" s="26">
        <v>4</v>
      </c>
    </row>
    <row r="802" spans="1:34" x14ac:dyDescent="0.2">
      <c r="A802" t="s">
        <v>25</v>
      </c>
      <c r="B802" t="s">
        <v>88</v>
      </c>
      <c r="C802" t="s">
        <v>336</v>
      </c>
      <c r="D802">
        <v>1</v>
      </c>
      <c r="E802" s="21">
        <v>4</v>
      </c>
      <c r="F802" s="21" t="s">
        <v>6</v>
      </c>
      <c r="G802" s="21" t="s">
        <v>10</v>
      </c>
      <c r="H802" s="21" t="s">
        <v>10</v>
      </c>
      <c r="I802" s="26">
        <v>1.18553175</v>
      </c>
      <c r="J802" s="26">
        <v>1.6075145000000002</v>
      </c>
      <c r="K802" s="26">
        <v>2.79310525</v>
      </c>
      <c r="L802" s="26">
        <v>4.3173217500000005</v>
      </c>
      <c r="M802" s="26">
        <v>5.3542195000000001</v>
      </c>
      <c r="N802" s="26">
        <v>6.3651785000000007</v>
      </c>
      <c r="O802" s="26">
        <v>6.2754402500000008</v>
      </c>
      <c r="P802" s="26">
        <v>5.5171472500000007</v>
      </c>
      <c r="Q802" s="26">
        <v>4.2543609999999994</v>
      </c>
      <c r="R802" s="26">
        <v>2.9524140000000001</v>
      </c>
      <c r="S802" s="26">
        <v>1.9163097499999999</v>
      </c>
      <c r="T802" s="26">
        <v>1.2663342499999999</v>
      </c>
      <c r="U802" s="26">
        <v>2.7477817499999997</v>
      </c>
      <c r="V802" s="26">
        <v>2.613191</v>
      </c>
      <c r="W802" s="26">
        <v>4.0130912500000004</v>
      </c>
      <c r="X802" s="26">
        <v>3.9021255000000004</v>
      </c>
      <c r="Y802" s="26">
        <v>4.2768844999999995</v>
      </c>
      <c r="Z802" s="26">
        <v>3.5668089999999997</v>
      </c>
      <c r="AA802" s="26">
        <v>4.276224</v>
      </c>
      <c r="AB802" s="26">
        <v>3.3753410000000001</v>
      </c>
      <c r="AC802" s="26">
        <v>2.7145307500000002</v>
      </c>
      <c r="AD802" s="26">
        <v>2.65315075</v>
      </c>
      <c r="AE802" s="26">
        <v>3.3341309999999997</v>
      </c>
      <c r="AF802" s="26">
        <v>3.0759482500000002</v>
      </c>
      <c r="AG802" s="26">
        <v>210</v>
      </c>
      <c r="AH802" s="26">
        <v>4</v>
      </c>
    </row>
    <row r="803" spans="1:34" x14ac:dyDescent="0.2">
      <c r="A803" t="s">
        <v>25</v>
      </c>
      <c r="B803" t="s">
        <v>88</v>
      </c>
      <c r="C803" t="s">
        <v>236</v>
      </c>
      <c r="D803">
        <v>1</v>
      </c>
      <c r="E803" s="21">
        <v>5</v>
      </c>
      <c r="F803" s="21" t="s">
        <v>6</v>
      </c>
      <c r="G803" s="21" t="s">
        <v>10</v>
      </c>
      <c r="H803" s="21" t="s">
        <v>10</v>
      </c>
      <c r="I803" s="26">
        <v>0.98817471428571424</v>
      </c>
      <c r="J803" s="26">
        <v>1.3270667142857142</v>
      </c>
      <c r="K803" s="26">
        <v>2.401506428571428</v>
      </c>
      <c r="L803" s="26">
        <v>3.9938635714285717</v>
      </c>
      <c r="M803" s="26">
        <v>5.2239204285714278</v>
      </c>
      <c r="N803" s="26">
        <v>6.360117857142856</v>
      </c>
      <c r="O803" s="26">
        <v>6.2025300000000003</v>
      </c>
      <c r="P803" s="26">
        <v>5.3481189999999987</v>
      </c>
      <c r="Q803" s="26">
        <v>4.1586808571428566</v>
      </c>
      <c r="R803" s="26">
        <v>2.7747555714285714</v>
      </c>
      <c r="S803" s="26">
        <v>1.6611515714285712</v>
      </c>
      <c r="T803" s="26">
        <v>1.0215398571428571</v>
      </c>
      <c r="U803" s="26">
        <v>2.3013954285714284</v>
      </c>
      <c r="V803" s="26">
        <v>2.2889467142857143</v>
      </c>
      <c r="W803" s="26">
        <v>3.2996131428571425</v>
      </c>
      <c r="X803" s="26">
        <v>3.7858787142857144</v>
      </c>
      <c r="Y803" s="26">
        <v>4.1179395714285709</v>
      </c>
      <c r="Z803" s="26">
        <v>3.203716142857143</v>
      </c>
      <c r="AA803" s="26">
        <v>4.4366021428571427</v>
      </c>
      <c r="AB803" s="26">
        <v>3.3608052857142861</v>
      </c>
      <c r="AC803" s="26">
        <v>2.5604401428571428</v>
      </c>
      <c r="AD803" s="26">
        <v>2.4635098571428569</v>
      </c>
      <c r="AE803" s="26">
        <v>3.1891609999999999</v>
      </c>
      <c r="AF803" s="26">
        <v>2.886066</v>
      </c>
      <c r="AG803" s="26">
        <v>205</v>
      </c>
      <c r="AH803" s="26">
        <v>4</v>
      </c>
    </row>
    <row r="804" spans="1:34" x14ac:dyDescent="0.2">
      <c r="A804" t="s">
        <v>25</v>
      </c>
      <c r="B804" t="s">
        <v>88</v>
      </c>
      <c r="C804" t="s">
        <v>747</v>
      </c>
      <c r="D804">
        <v>2</v>
      </c>
      <c r="E804" s="21">
        <v>4</v>
      </c>
      <c r="F804" s="21" t="s">
        <v>6</v>
      </c>
      <c r="G804" s="21" t="s">
        <v>10</v>
      </c>
      <c r="H804" s="21" t="s">
        <v>10</v>
      </c>
      <c r="I804" s="26">
        <v>1.2631317692307691</v>
      </c>
      <c r="J804" s="26">
        <v>1.7113073076923078</v>
      </c>
      <c r="K804" s="26">
        <v>2.9552660769230767</v>
      </c>
      <c r="L804" s="26">
        <v>4.516366923076923</v>
      </c>
      <c r="M804" s="26">
        <v>5.4917243846153854</v>
      </c>
      <c r="N804" s="26">
        <v>6.6635698461538473</v>
      </c>
      <c r="O804" s="26">
        <v>6.5537582307692297</v>
      </c>
      <c r="P804" s="26">
        <v>5.7338729230769241</v>
      </c>
      <c r="Q804" s="26">
        <v>4.3975206923076922</v>
      </c>
      <c r="R804" s="26">
        <v>3.0970282307692307</v>
      </c>
      <c r="S804" s="26">
        <v>1.9983160769230766</v>
      </c>
      <c r="T804" s="26">
        <v>1.3160115384615383</v>
      </c>
      <c r="U804" s="26">
        <v>2.7834976153846158</v>
      </c>
      <c r="V804" s="26">
        <v>3.084512615384615</v>
      </c>
      <c r="W804" s="26">
        <v>4.3875120769230778</v>
      </c>
      <c r="X804" s="26">
        <v>4.0859278461538455</v>
      </c>
      <c r="Y804" s="26">
        <v>4.4342662307692304</v>
      </c>
      <c r="Z804" s="26">
        <v>3.5495785384615384</v>
      </c>
      <c r="AA804" s="26">
        <v>3.9488028461538458</v>
      </c>
      <c r="AB804" s="26">
        <v>3.2602696923076926</v>
      </c>
      <c r="AC804" s="26">
        <v>2.8890560769230769</v>
      </c>
      <c r="AD804" s="26">
        <v>2.663815538461539</v>
      </c>
      <c r="AE804" s="26">
        <v>3.717085153846154</v>
      </c>
      <c r="AF804" s="26">
        <v>3.536892153846154</v>
      </c>
      <c r="AG804" s="26">
        <v>197</v>
      </c>
      <c r="AH804" s="26">
        <v>3</v>
      </c>
    </row>
    <row r="805" spans="1:34" x14ac:dyDescent="0.2">
      <c r="A805" t="s">
        <v>25</v>
      </c>
      <c r="B805" t="s">
        <v>88</v>
      </c>
      <c r="C805" t="s">
        <v>748</v>
      </c>
      <c r="D805">
        <v>1</v>
      </c>
      <c r="E805" s="21">
        <v>5</v>
      </c>
      <c r="F805" s="21" t="s">
        <v>6</v>
      </c>
      <c r="G805" s="21" t="s">
        <v>10</v>
      </c>
      <c r="H805" s="21" t="s">
        <v>10</v>
      </c>
      <c r="I805" s="26">
        <v>0.80656526315789479</v>
      </c>
      <c r="J805" s="26">
        <v>1.1022573157894737</v>
      </c>
      <c r="K805" s="26">
        <v>2.0748754736842101</v>
      </c>
      <c r="L805" s="26">
        <v>3.6538653684210529</v>
      </c>
      <c r="M805" s="26">
        <v>5.1228528947368428</v>
      </c>
      <c r="N805" s="26">
        <v>6.3871053157894746</v>
      </c>
      <c r="O805" s="26">
        <v>6.3632926315789469</v>
      </c>
      <c r="P805" s="26">
        <v>5.2961838421052621</v>
      </c>
      <c r="Q805" s="26">
        <v>3.8732248947368428</v>
      </c>
      <c r="R805" s="26">
        <v>2.5643895263157894</v>
      </c>
      <c r="S805" s="26">
        <v>1.4603982631578947</v>
      </c>
      <c r="T805" s="26">
        <v>0.83279831578947361</v>
      </c>
      <c r="U805" s="26">
        <v>1.9435748947368421</v>
      </c>
      <c r="V805" s="26">
        <v>1.6197332631578945</v>
      </c>
      <c r="W805" s="26">
        <v>2.7428664736842108</v>
      </c>
      <c r="X805" s="26">
        <v>3.6185882105263154</v>
      </c>
      <c r="Y805" s="26">
        <v>3.0469033157894732</v>
      </c>
      <c r="Z805" s="26">
        <v>3.7262080526315793</v>
      </c>
      <c r="AA805" s="26">
        <v>3.5544927894736844</v>
      </c>
      <c r="AB805" s="26">
        <v>3.2590284210526317</v>
      </c>
      <c r="AC805" s="26">
        <v>3.1888077368421057</v>
      </c>
      <c r="AD805" s="26">
        <v>2.601624421052632</v>
      </c>
      <c r="AE805" s="26">
        <v>2.9464819473684214</v>
      </c>
      <c r="AF805" s="26">
        <v>2.8240011052631586</v>
      </c>
      <c r="AG805" s="26">
        <v>212</v>
      </c>
      <c r="AH805" s="26">
        <v>4</v>
      </c>
    </row>
    <row r="806" spans="1:34" x14ac:dyDescent="0.2">
      <c r="A806" t="s">
        <v>25</v>
      </c>
      <c r="B806" t="s">
        <v>88</v>
      </c>
      <c r="C806" t="s">
        <v>749</v>
      </c>
      <c r="D806">
        <v>2</v>
      </c>
      <c r="E806" s="21">
        <v>5</v>
      </c>
      <c r="F806" s="21" t="s">
        <v>6</v>
      </c>
      <c r="G806" s="21" t="s">
        <v>10</v>
      </c>
      <c r="H806" s="21" t="s">
        <v>10</v>
      </c>
      <c r="I806" s="26">
        <v>0.82222739999999983</v>
      </c>
      <c r="J806" s="26">
        <v>1.1328235999999998</v>
      </c>
      <c r="K806" s="26">
        <v>2.0890765999999998</v>
      </c>
      <c r="L806" s="26">
        <v>3.6780096000000002</v>
      </c>
      <c r="M806" s="26">
        <v>5.1624138000000004</v>
      </c>
      <c r="N806" s="26">
        <v>6.4581499999999989</v>
      </c>
      <c r="O806" s="26">
        <v>6.3834032000000001</v>
      </c>
      <c r="P806" s="26">
        <v>5.3259923999999996</v>
      </c>
      <c r="Q806" s="26">
        <v>3.9909384000000001</v>
      </c>
      <c r="R806" s="26">
        <v>2.6374673999999998</v>
      </c>
      <c r="S806" s="26">
        <v>1.5087772000000002</v>
      </c>
      <c r="T806" s="26">
        <v>0.83775940000000004</v>
      </c>
      <c r="U806" s="26">
        <v>1.7388743999999998</v>
      </c>
      <c r="V806" s="26">
        <v>1.4899719999999999</v>
      </c>
      <c r="W806" s="26">
        <v>2.6209288000000002</v>
      </c>
      <c r="X806" s="26">
        <v>3.6727449999999999</v>
      </c>
      <c r="Y806" s="26">
        <v>3.2663351999999994</v>
      </c>
      <c r="Z806" s="26">
        <v>3.947972</v>
      </c>
      <c r="AA806" s="26">
        <v>3.7350753999999995</v>
      </c>
      <c r="AB806" s="26">
        <v>3.2141241999999997</v>
      </c>
      <c r="AC806" s="26">
        <v>3.0336036000000002</v>
      </c>
      <c r="AD806" s="26">
        <v>2.5227903999999999</v>
      </c>
      <c r="AE806" s="26">
        <v>2.8071992000000003</v>
      </c>
      <c r="AF806" s="26">
        <v>2.4982666</v>
      </c>
      <c r="AG806" s="26">
        <v>234</v>
      </c>
      <c r="AH806" s="26">
        <v>4</v>
      </c>
    </row>
    <row r="807" spans="1:34" x14ac:dyDescent="0.2">
      <c r="A807" t="s">
        <v>25</v>
      </c>
      <c r="B807" t="s">
        <v>88</v>
      </c>
      <c r="C807" t="s">
        <v>750</v>
      </c>
      <c r="D807">
        <v>1</v>
      </c>
      <c r="E807" s="21">
        <v>5</v>
      </c>
      <c r="F807" s="21" t="s">
        <v>6</v>
      </c>
      <c r="G807" s="21" t="s">
        <v>10</v>
      </c>
      <c r="H807" s="21" t="s">
        <v>10</v>
      </c>
      <c r="I807" s="26">
        <v>0.79166816666666662</v>
      </c>
      <c r="J807" s="26">
        <v>1.0790086666666667</v>
      </c>
      <c r="K807" s="26">
        <v>1.9420963333333334</v>
      </c>
      <c r="L807" s="26">
        <v>3.5513138333333334</v>
      </c>
      <c r="M807" s="26">
        <v>5.0618840000000001</v>
      </c>
      <c r="N807" s="26">
        <v>6.2426586666666672</v>
      </c>
      <c r="O807" s="26">
        <v>6.230992333333333</v>
      </c>
      <c r="P807" s="26">
        <v>5.1177988333333335</v>
      </c>
      <c r="Q807" s="26">
        <v>3.7569524999999993</v>
      </c>
      <c r="R807" s="26">
        <v>2.4332906666666663</v>
      </c>
      <c r="S807" s="26">
        <v>1.3633339999999998</v>
      </c>
      <c r="T807" s="26">
        <v>0.77703349999999993</v>
      </c>
      <c r="U807" s="26">
        <v>1.6242881666666664</v>
      </c>
      <c r="V807" s="26">
        <v>1.5423151666666666</v>
      </c>
      <c r="W807" s="26">
        <v>2.4982018333333333</v>
      </c>
      <c r="X807" s="26">
        <v>3.4762323333333338</v>
      </c>
      <c r="Y807" s="26">
        <v>3.3668001666666663</v>
      </c>
      <c r="Z807" s="26">
        <v>3.3998156666666666</v>
      </c>
      <c r="AA807" s="26">
        <v>3.6702133333333333</v>
      </c>
      <c r="AB807" s="26">
        <v>3.2509270000000003</v>
      </c>
      <c r="AC807" s="26">
        <v>2.9378579999999999</v>
      </c>
      <c r="AD807" s="26">
        <v>2.3709301666666671</v>
      </c>
      <c r="AE807" s="26">
        <v>2.7979918333333331</v>
      </c>
      <c r="AF807" s="26">
        <v>2.3720909999999997</v>
      </c>
      <c r="AG807" s="26">
        <v>225</v>
      </c>
      <c r="AH807" s="26">
        <v>4</v>
      </c>
    </row>
    <row r="808" spans="1:34" x14ac:dyDescent="0.2">
      <c r="A808" t="s">
        <v>25</v>
      </c>
      <c r="B808" t="s">
        <v>88</v>
      </c>
      <c r="C808" t="s">
        <v>751</v>
      </c>
      <c r="D808">
        <v>2</v>
      </c>
      <c r="E808" s="21">
        <v>4</v>
      </c>
      <c r="F808" s="21" t="s">
        <v>6</v>
      </c>
      <c r="G808" s="21" t="s">
        <v>10</v>
      </c>
      <c r="H808" s="21" t="s">
        <v>10</v>
      </c>
      <c r="I808" s="26">
        <v>1.0588609999999998</v>
      </c>
      <c r="J808" s="26">
        <v>1.4356725714285712</v>
      </c>
      <c r="K808" s="26">
        <v>2.5999435714285712</v>
      </c>
      <c r="L808" s="26">
        <v>4.2817257142857139</v>
      </c>
      <c r="M808" s="26">
        <v>5.4969432857142859</v>
      </c>
      <c r="N808" s="26">
        <v>6.705316857142857</v>
      </c>
      <c r="O808" s="26">
        <v>6.5744322857142867</v>
      </c>
      <c r="P808" s="26">
        <v>5.6269831428571431</v>
      </c>
      <c r="Q808" s="26">
        <v>4.318688857142857</v>
      </c>
      <c r="R808" s="26">
        <v>2.9899491428571427</v>
      </c>
      <c r="S808" s="26">
        <v>1.7884505714285712</v>
      </c>
      <c r="T808" s="26">
        <v>1.0923518571428572</v>
      </c>
      <c r="U808" s="26">
        <v>2.247268142857143</v>
      </c>
      <c r="V808" s="26">
        <v>2.331066857142857</v>
      </c>
      <c r="W808" s="26">
        <v>3.6474698571428577</v>
      </c>
      <c r="X808" s="26">
        <v>3.6473469999999995</v>
      </c>
      <c r="Y808" s="26">
        <v>4.2168408571428566</v>
      </c>
      <c r="Z808" s="26">
        <v>3.4574821428571432</v>
      </c>
      <c r="AA808" s="26">
        <v>4.1556839999999999</v>
      </c>
      <c r="AB808" s="26">
        <v>3.2017440000000001</v>
      </c>
      <c r="AC808" s="26">
        <v>2.7865772857142859</v>
      </c>
      <c r="AD808" s="26">
        <v>2.4058548571428569</v>
      </c>
      <c r="AE808" s="26">
        <v>3.2692651428571429</v>
      </c>
      <c r="AF808" s="26">
        <v>2.8818420000000002</v>
      </c>
      <c r="AG808" s="26">
        <v>202</v>
      </c>
      <c r="AH808" s="26">
        <v>4</v>
      </c>
    </row>
    <row r="809" spans="1:34" x14ac:dyDescent="0.2">
      <c r="A809" t="s">
        <v>25</v>
      </c>
      <c r="B809" t="s">
        <v>88</v>
      </c>
      <c r="C809" t="s">
        <v>752</v>
      </c>
      <c r="D809">
        <v>2</v>
      </c>
      <c r="E809" s="21">
        <v>4</v>
      </c>
      <c r="F809" s="21" t="s">
        <v>6</v>
      </c>
      <c r="G809" s="21" t="s">
        <v>10</v>
      </c>
      <c r="H809" s="21" t="s">
        <v>10</v>
      </c>
      <c r="I809" s="26">
        <v>1.176723</v>
      </c>
      <c r="J809" s="26">
        <v>1.5992237499999999</v>
      </c>
      <c r="K809" s="26">
        <v>2.7482432500000002</v>
      </c>
      <c r="L809" s="26">
        <v>4.3072827499999997</v>
      </c>
      <c r="M809" s="26">
        <v>5.2817677500000002</v>
      </c>
      <c r="N809" s="26">
        <v>6.2202304999999996</v>
      </c>
      <c r="O809" s="26">
        <v>6.1542264999999992</v>
      </c>
      <c r="P809" s="26">
        <v>5.5004992500000007</v>
      </c>
      <c r="Q809" s="26">
        <v>4.2254577500000003</v>
      </c>
      <c r="R809" s="26">
        <v>2.9377392499999999</v>
      </c>
      <c r="S809" s="26">
        <v>1.9005755</v>
      </c>
      <c r="T809" s="26">
        <v>1.241976</v>
      </c>
      <c r="U809" s="26">
        <v>2.6567369999999997</v>
      </c>
      <c r="V809" s="26">
        <v>2.5793617499999999</v>
      </c>
      <c r="W809" s="26">
        <v>3.8558254999999999</v>
      </c>
      <c r="X809" s="26">
        <v>3.7465490000000004</v>
      </c>
      <c r="Y809" s="26">
        <v>4.0724992499999999</v>
      </c>
      <c r="Z809" s="26">
        <v>3.5590372500000003</v>
      </c>
      <c r="AA809" s="26">
        <v>3.8982454999999998</v>
      </c>
      <c r="AB809" s="26">
        <v>3.4059132500000002</v>
      </c>
      <c r="AC809" s="26">
        <v>2.6630004999999999</v>
      </c>
      <c r="AD809" s="26">
        <v>2.529671</v>
      </c>
      <c r="AE809" s="26">
        <v>3.2787157499999999</v>
      </c>
      <c r="AF809" s="26">
        <v>3.0700667500000001</v>
      </c>
      <c r="AG809" s="26">
        <v>206</v>
      </c>
      <c r="AH809" s="26">
        <v>4</v>
      </c>
    </row>
    <row r="810" spans="1:34" x14ac:dyDescent="0.2">
      <c r="A810" t="s">
        <v>25</v>
      </c>
      <c r="B810" t="s">
        <v>88</v>
      </c>
      <c r="C810" t="s">
        <v>753</v>
      </c>
      <c r="D810">
        <v>1</v>
      </c>
      <c r="E810" s="21">
        <v>5</v>
      </c>
      <c r="F810" s="21" t="s">
        <v>6</v>
      </c>
      <c r="G810" s="21" t="s">
        <v>10</v>
      </c>
      <c r="H810" s="21" t="s">
        <v>10</v>
      </c>
      <c r="I810" s="26">
        <v>0.90895890000000001</v>
      </c>
      <c r="J810" s="26">
        <v>1.2386709000000002</v>
      </c>
      <c r="K810" s="26">
        <v>2.2981897</v>
      </c>
      <c r="L810" s="26">
        <v>3.9376906000000007</v>
      </c>
      <c r="M810" s="26">
        <v>5.3675408999999998</v>
      </c>
      <c r="N810" s="26">
        <v>6.5819787000000005</v>
      </c>
      <c r="O810" s="26">
        <v>6.3719314999999996</v>
      </c>
      <c r="P810" s="26">
        <v>5.3267474000000004</v>
      </c>
      <c r="Q810" s="26">
        <v>4.1429972999999993</v>
      </c>
      <c r="R810" s="26">
        <v>2.7746167000000002</v>
      </c>
      <c r="S810" s="26">
        <v>1.5861003</v>
      </c>
      <c r="T810" s="26">
        <v>0.9211763999999999</v>
      </c>
      <c r="U810" s="26">
        <v>1.799083</v>
      </c>
      <c r="V810" s="26">
        <v>1.6283943999999999</v>
      </c>
      <c r="W810" s="26">
        <v>2.7328903999999996</v>
      </c>
      <c r="X810" s="26">
        <v>3.5939056000000003</v>
      </c>
      <c r="Y810" s="26">
        <v>3.6899370999999994</v>
      </c>
      <c r="Z810" s="26">
        <v>3.7454907</v>
      </c>
      <c r="AA810" s="26">
        <v>3.4136697999999996</v>
      </c>
      <c r="AB810" s="26">
        <v>3.5584474999999998</v>
      </c>
      <c r="AC810" s="26">
        <v>2.5573130000000002</v>
      </c>
      <c r="AD810" s="26">
        <v>2.3370803000000002</v>
      </c>
      <c r="AE810" s="26">
        <v>2.6449441</v>
      </c>
      <c r="AF810" s="26">
        <v>2.5081888000000001</v>
      </c>
      <c r="AG810" s="26">
        <v>211</v>
      </c>
      <c r="AH810" s="26">
        <v>4</v>
      </c>
    </row>
    <row r="811" spans="1:34" x14ac:dyDescent="0.2">
      <c r="A811" t="s">
        <v>25</v>
      </c>
      <c r="B811" t="s">
        <v>88</v>
      </c>
      <c r="C811" t="s">
        <v>754</v>
      </c>
      <c r="D811">
        <v>1</v>
      </c>
      <c r="E811" s="21">
        <v>5</v>
      </c>
      <c r="F811" s="21" t="s">
        <v>6</v>
      </c>
      <c r="G811" s="21" t="s">
        <v>10</v>
      </c>
      <c r="H811" s="21" t="s">
        <v>10</v>
      </c>
      <c r="I811" s="26">
        <v>0.90259624999999999</v>
      </c>
      <c r="J811" s="26">
        <v>1.2228165</v>
      </c>
      <c r="K811" s="26">
        <v>2.2413534999999998</v>
      </c>
      <c r="L811" s="26">
        <v>3.8688372499999999</v>
      </c>
      <c r="M811" s="26">
        <v>5.2852562499999998</v>
      </c>
      <c r="N811" s="26">
        <v>6.4967617500000001</v>
      </c>
      <c r="O811" s="26">
        <v>6.2947537499999999</v>
      </c>
      <c r="P811" s="26">
        <v>5.31504025</v>
      </c>
      <c r="Q811" s="26">
        <v>4.1095120000000005</v>
      </c>
      <c r="R811" s="26">
        <v>2.6874449999999999</v>
      </c>
      <c r="S811" s="26">
        <v>1.53495425</v>
      </c>
      <c r="T811" s="26">
        <v>0.915987</v>
      </c>
      <c r="U811" s="26">
        <v>1.9304012499999998</v>
      </c>
      <c r="V811" s="26">
        <v>1.85733375</v>
      </c>
      <c r="W811" s="26">
        <v>2.8659037499999998</v>
      </c>
      <c r="X811" s="26">
        <v>3.7059859999999998</v>
      </c>
      <c r="Y811" s="26">
        <v>3.6637269999999997</v>
      </c>
      <c r="Z811" s="26">
        <v>3.3478015000000001</v>
      </c>
      <c r="AA811" s="26">
        <v>4.0473749999999997</v>
      </c>
      <c r="AB811" s="26">
        <v>3.0943815000000003</v>
      </c>
      <c r="AC811" s="26">
        <v>2.5197210000000001</v>
      </c>
      <c r="AD811" s="26">
        <v>2.3024244999999999</v>
      </c>
      <c r="AE811" s="26">
        <v>2.9035534999999997</v>
      </c>
      <c r="AF811" s="26">
        <v>2.4818177500000003</v>
      </c>
      <c r="AG811" s="26">
        <v>215</v>
      </c>
      <c r="AH811" s="26">
        <v>4</v>
      </c>
    </row>
    <row r="812" spans="1:34" x14ac:dyDescent="0.2">
      <c r="A812" t="s">
        <v>25</v>
      </c>
      <c r="B812" t="s">
        <v>88</v>
      </c>
      <c r="C812" t="s">
        <v>342</v>
      </c>
      <c r="D812">
        <v>1</v>
      </c>
      <c r="E812" s="21">
        <v>5</v>
      </c>
      <c r="F812" s="21" t="s">
        <v>6</v>
      </c>
      <c r="G812" s="21" t="s">
        <v>10</v>
      </c>
      <c r="H812" s="21" t="s">
        <v>10</v>
      </c>
      <c r="I812" s="26">
        <v>1.0185036666666667</v>
      </c>
      <c r="J812" s="26">
        <v>1.3585946666666666</v>
      </c>
      <c r="K812" s="26">
        <v>2.401831</v>
      </c>
      <c r="L812" s="26">
        <v>3.9837560000000001</v>
      </c>
      <c r="M812" s="26">
        <v>5.164053</v>
      </c>
      <c r="N812" s="26">
        <v>6.2543266666666666</v>
      </c>
      <c r="O812" s="26">
        <v>6.1396729999999993</v>
      </c>
      <c r="P812" s="26">
        <v>5.3244623333333339</v>
      </c>
      <c r="Q812" s="26">
        <v>4.0717846666666668</v>
      </c>
      <c r="R812" s="26">
        <v>2.7727966666666668</v>
      </c>
      <c r="S812" s="26">
        <v>1.6920116666666667</v>
      </c>
      <c r="T812" s="26">
        <v>1.0401803333333335</v>
      </c>
      <c r="U812" s="26">
        <v>2.1269260000000001</v>
      </c>
      <c r="V812" s="26">
        <v>2.1023186666666667</v>
      </c>
      <c r="W812" s="26">
        <v>3.3167306666666665</v>
      </c>
      <c r="X812" s="26">
        <v>3.5672486666666665</v>
      </c>
      <c r="Y812" s="26">
        <v>4.1163806666666671</v>
      </c>
      <c r="Z812" s="26">
        <v>3.3592816666666665</v>
      </c>
      <c r="AA812" s="26">
        <v>3.9282956666666666</v>
      </c>
      <c r="AB812" s="26">
        <v>3.2361696666666671</v>
      </c>
      <c r="AC812" s="26">
        <v>2.3228269999999998</v>
      </c>
      <c r="AD812" s="26">
        <v>2.4122186666666665</v>
      </c>
      <c r="AE812" s="26">
        <v>2.9444383333333337</v>
      </c>
      <c r="AF812" s="26">
        <v>2.7380336666666665</v>
      </c>
      <c r="AG812" s="26">
        <v>206</v>
      </c>
      <c r="AH812" s="26">
        <v>4</v>
      </c>
    </row>
    <row r="813" spans="1:34" x14ac:dyDescent="0.2">
      <c r="A813" t="s">
        <v>25</v>
      </c>
      <c r="B813" t="s">
        <v>88</v>
      </c>
      <c r="C813" t="s">
        <v>755</v>
      </c>
      <c r="D813">
        <v>2</v>
      </c>
      <c r="E813" s="21">
        <v>4</v>
      </c>
      <c r="F813" s="21" t="s">
        <v>6</v>
      </c>
      <c r="G813" s="21" t="s">
        <v>10</v>
      </c>
      <c r="H813" s="21" t="s">
        <v>10</v>
      </c>
      <c r="I813" s="26">
        <v>1.204545</v>
      </c>
      <c r="J813" s="26">
        <v>1.6362648</v>
      </c>
      <c r="K813" s="26">
        <v>2.8688040999999997</v>
      </c>
      <c r="L813" s="26">
        <v>4.4451916000000002</v>
      </c>
      <c r="M813" s="26">
        <v>5.5339077000000003</v>
      </c>
      <c r="N813" s="26">
        <v>6.8123716000000005</v>
      </c>
      <c r="O813" s="26">
        <v>6.6954792000000012</v>
      </c>
      <c r="P813" s="26">
        <v>5.8230835000000001</v>
      </c>
      <c r="Q813" s="26">
        <v>4.4386305000000004</v>
      </c>
      <c r="R813" s="26">
        <v>3.1191681999999998</v>
      </c>
      <c r="S813" s="26">
        <v>1.9752901</v>
      </c>
      <c r="T813" s="26">
        <v>1.2580140999999998</v>
      </c>
      <c r="U813" s="26">
        <v>2.5650819000000005</v>
      </c>
      <c r="V813" s="26">
        <v>2.9234871999999998</v>
      </c>
      <c r="W813" s="26">
        <v>4.3704892999999991</v>
      </c>
      <c r="X813" s="26">
        <v>3.8607210999999992</v>
      </c>
      <c r="Y813" s="26">
        <v>4.3643312000000005</v>
      </c>
      <c r="Z813" s="26">
        <v>3.3108626000000001</v>
      </c>
      <c r="AA813" s="26">
        <v>3.6773073000000003</v>
      </c>
      <c r="AB813" s="26">
        <v>2.8201056000000002</v>
      </c>
      <c r="AC813" s="26">
        <v>2.7003446000000002</v>
      </c>
      <c r="AD813" s="26">
        <v>2.5747733000000004</v>
      </c>
      <c r="AE813" s="26">
        <v>3.5772205999999995</v>
      </c>
      <c r="AF813" s="26">
        <v>3.4166362000000001</v>
      </c>
      <c r="AG813" s="26">
        <v>189</v>
      </c>
      <c r="AH813" s="26">
        <v>3</v>
      </c>
    </row>
    <row r="814" spans="1:34" x14ac:dyDescent="0.2">
      <c r="A814" t="s">
        <v>25</v>
      </c>
      <c r="B814" t="s">
        <v>88</v>
      </c>
      <c r="C814" t="s">
        <v>756</v>
      </c>
      <c r="D814">
        <v>1</v>
      </c>
      <c r="E814" s="21">
        <v>5</v>
      </c>
      <c r="F814" s="21" t="s">
        <v>6</v>
      </c>
      <c r="G814" s="21" t="s">
        <v>10</v>
      </c>
      <c r="H814" s="21" t="s">
        <v>10</v>
      </c>
      <c r="I814" s="26">
        <v>0.98393580000000003</v>
      </c>
      <c r="J814" s="26">
        <v>1.3491504000000003</v>
      </c>
      <c r="K814" s="26">
        <v>2.4704895999999996</v>
      </c>
      <c r="L814" s="26">
        <v>4.1484183999999997</v>
      </c>
      <c r="M814" s="26">
        <v>5.5174281999999994</v>
      </c>
      <c r="N814" s="26">
        <v>6.7199153999999997</v>
      </c>
      <c r="O814" s="26">
        <v>6.5149329999999992</v>
      </c>
      <c r="P814" s="26">
        <v>5.4918158000000004</v>
      </c>
      <c r="Q814" s="26">
        <v>4.2791499999999996</v>
      </c>
      <c r="R814" s="26">
        <v>2.9626551999999995</v>
      </c>
      <c r="S814" s="26">
        <v>1.7063326000000001</v>
      </c>
      <c r="T814" s="26">
        <v>1.0001086000000001</v>
      </c>
      <c r="U814" s="26">
        <v>1.9936052</v>
      </c>
      <c r="V814" s="26">
        <v>1.8750550000000001</v>
      </c>
      <c r="W814" s="26">
        <v>3.0836834000000004</v>
      </c>
      <c r="X814" s="26">
        <v>3.8567486000000004</v>
      </c>
      <c r="Y814" s="26">
        <v>3.9331784000000001</v>
      </c>
      <c r="Z814" s="26">
        <v>3.5690876000000005</v>
      </c>
      <c r="AA814" s="26">
        <v>4.1690589999999998</v>
      </c>
      <c r="AB814" s="26">
        <v>3.3751015999999998</v>
      </c>
      <c r="AC814" s="26">
        <v>2.7065654000000001</v>
      </c>
      <c r="AD814" s="26">
        <v>2.4311512</v>
      </c>
      <c r="AE814" s="26">
        <v>2.9715529999999997</v>
      </c>
      <c r="AF814" s="26">
        <v>2.8054905999999997</v>
      </c>
      <c r="AG814" s="26">
        <v>214</v>
      </c>
      <c r="AH814" s="26">
        <v>4</v>
      </c>
    </row>
    <row r="815" spans="1:34" x14ac:dyDescent="0.2">
      <c r="A815" t="s">
        <v>25</v>
      </c>
      <c r="B815" t="s">
        <v>88</v>
      </c>
      <c r="C815" t="s">
        <v>757</v>
      </c>
      <c r="D815">
        <v>2</v>
      </c>
      <c r="E815" s="21">
        <v>5</v>
      </c>
      <c r="F815" s="21" t="s">
        <v>6</v>
      </c>
      <c r="G815" s="21" t="s">
        <v>10</v>
      </c>
      <c r="H815" s="21" t="s">
        <v>10</v>
      </c>
      <c r="I815" s="26">
        <v>1.0024294444444442</v>
      </c>
      <c r="J815" s="26">
        <v>1.3668771111111111</v>
      </c>
      <c r="K815" s="26">
        <v>2.5122265555555554</v>
      </c>
      <c r="L815" s="26">
        <v>4.2362491111111114</v>
      </c>
      <c r="M815" s="26">
        <v>5.470457111111112</v>
      </c>
      <c r="N815" s="26">
        <v>6.704804888888888</v>
      </c>
      <c r="O815" s="26">
        <v>6.5401542222222222</v>
      </c>
      <c r="P815" s="26">
        <v>5.5371697777777777</v>
      </c>
      <c r="Q815" s="26">
        <v>4.3096789999999991</v>
      </c>
      <c r="R815" s="26">
        <v>2.980539666666667</v>
      </c>
      <c r="S815" s="26">
        <v>1.7287464444444443</v>
      </c>
      <c r="T815" s="26">
        <v>1.0544413333333331</v>
      </c>
      <c r="U815" s="26">
        <v>2.1554964444444442</v>
      </c>
      <c r="V815" s="26">
        <v>2.0956045555555551</v>
      </c>
      <c r="W815" s="26">
        <v>3.343766333333333</v>
      </c>
      <c r="X815" s="26">
        <v>3.6621277777777781</v>
      </c>
      <c r="Y815" s="26">
        <v>3.9557053333333334</v>
      </c>
      <c r="Z815" s="26">
        <v>3.4820673333333332</v>
      </c>
      <c r="AA815" s="26">
        <v>4.1958377777777782</v>
      </c>
      <c r="AB815" s="26">
        <v>3.136422222222222</v>
      </c>
      <c r="AC815" s="26">
        <v>2.7719828888888891</v>
      </c>
      <c r="AD815" s="26">
        <v>2.2234785555555554</v>
      </c>
      <c r="AE815" s="26">
        <v>3.0408918888888889</v>
      </c>
      <c r="AF815" s="26">
        <v>2.7094363333333336</v>
      </c>
      <c r="AG815" s="26">
        <v>207</v>
      </c>
      <c r="AH815" s="26">
        <v>4</v>
      </c>
    </row>
    <row r="816" spans="1:34" x14ac:dyDescent="0.2">
      <c r="A816" t="s">
        <v>25</v>
      </c>
      <c r="B816" t="s">
        <v>88</v>
      </c>
      <c r="C816" t="s">
        <v>714</v>
      </c>
      <c r="D816">
        <v>1</v>
      </c>
      <c r="E816" s="21">
        <v>5</v>
      </c>
      <c r="F816" s="21" t="s">
        <v>6</v>
      </c>
      <c r="G816" s="21" t="s">
        <v>10</v>
      </c>
      <c r="H816" s="21" t="s">
        <v>10</v>
      </c>
      <c r="I816" s="26">
        <v>0.83745066666666668</v>
      </c>
      <c r="J816" s="26">
        <v>1.1532648333333333</v>
      </c>
      <c r="K816" s="26">
        <v>2.1209891666666665</v>
      </c>
      <c r="L816" s="26">
        <v>3.7310513333333337</v>
      </c>
      <c r="M816" s="26">
        <v>5.211652</v>
      </c>
      <c r="N816" s="26">
        <v>6.5041898333333323</v>
      </c>
      <c r="O816" s="26">
        <v>6.4433456666666657</v>
      </c>
      <c r="P816" s="26">
        <v>5.3838366666666664</v>
      </c>
      <c r="Q816" s="26">
        <v>4.0345361666666664</v>
      </c>
      <c r="R816" s="26">
        <v>2.6058798333333333</v>
      </c>
      <c r="S816" s="26">
        <v>1.4724766666666669</v>
      </c>
      <c r="T816" s="26">
        <v>0.85108716666666673</v>
      </c>
      <c r="U816" s="26">
        <v>1.8299464999999999</v>
      </c>
      <c r="V816" s="26">
        <v>1.6556156666666666</v>
      </c>
      <c r="W816" s="26">
        <v>2.7082371666666667</v>
      </c>
      <c r="X816" s="26">
        <v>3.5833895000000004</v>
      </c>
      <c r="Y816" s="26">
        <v>3.5957596666666665</v>
      </c>
      <c r="Z816" s="26">
        <v>3.5625049999999998</v>
      </c>
      <c r="AA816" s="26">
        <v>3.7242556666666662</v>
      </c>
      <c r="AB816" s="26">
        <v>3.0539330000000002</v>
      </c>
      <c r="AC816" s="26">
        <v>2.6429710000000002</v>
      </c>
      <c r="AD816" s="26">
        <v>2.3313478333333335</v>
      </c>
      <c r="AE816" s="26">
        <v>2.8037436666666662</v>
      </c>
      <c r="AF816" s="26">
        <v>2.3287010000000001</v>
      </c>
      <c r="AG816" s="26">
        <v>225</v>
      </c>
      <c r="AH816" s="26">
        <v>4</v>
      </c>
    </row>
    <row r="817" spans="1:34" x14ac:dyDescent="0.2">
      <c r="A817" t="s">
        <v>25</v>
      </c>
      <c r="B817" t="s">
        <v>88</v>
      </c>
      <c r="C817" t="s">
        <v>620</v>
      </c>
      <c r="D817">
        <v>1</v>
      </c>
      <c r="E817" s="21">
        <v>5</v>
      </c>
      <c r="F817" s="21" t="s">
        <v>6</v>
      </c>
      <c r="G817" s="21" t="s">
        <v>10</v>
      </c>
      <c r="H817" s="21" t="s">
        <v>10</v>
      </c>
      <c r="I817" s="26">
        <v>0.92779100000000003</v>
      </c>
      <c r="J817" s="26">
        <v>1.244542</v>
      </c>
      <c r="K817" s="26">
        <v>2.3432949999999999</v>
      </c>
      <c r="L817" s="26">
        <v>3.9728146666666668</v>
      </c>
      <c r="M817" s="26">
        <v>5.4100666666666664</v>
      </c>
      <c r="N817" s="26">
        <v>6.6335803333333336</v>
      </c>
      <c r="O817" s="26">
        <v>6.4202159999999999</v>
      </c>
      <c r="P817" s="26">
        <v>5.3989416666666665</v>
      </c>
      <c r="Q817" s="26">
        <v>4.1749963333333335</v>
      </c>
      <c r="R817" s="26">
        <v>2.8475540000000001</v>
      </c>
      <c r="S817" s="26">
        <v>1.599634</v>
      </c>
      <c r="T817" s="26">
        <v>0.91491333333333336</v>
      </c>
      <c r="U817" s="26">
        <v>1.6909446666666668</v>
      </c>
      <c r="V817" s="26">
        <v>1.6053119999999999</v>
      </c>
      <c r="W817" s="26">
        <v>2.7513916666666667</v>
      </c>
      <c r="X817" s="26">
        <v>3.6903583333333336</v>
      </c>
      <c r="Y817" s="26">
        <v>3.873421</v>
      </c>
      <c r="Z817" s="26">
        <v>3.641724</v>
      </c>
      <c r="AA817" s="26">
        <v>3.6034573333333335</v>
      </c>
      <c r="AB817" s="26">
        <v>3.4703240000000002</v>
      </c>
      <c r="AC817" s="26">
        <v>2.6908910000000001</v>
      </c>
      <c r="AD817" s="26">
        <v>2.4646996666666667</v>
      </c>
      <c r="AE817" s="26">
        <v>2.6987719999999999</v>
      </c>
      <c r="AF817" s="26">
        <v>2.4844680000000001</v>
      </c>
      <c r="AG817" s="26">
        <v>211</v>
      </c>
      <c r="AH817" s="26">
        <v>4</v>
      </c>
    </row>
    <row r="818" spans="1:34" x14ac:dyDescent="0.2">
      <c r="A818" t="s">
        <v>25</v>
      </c>
      <c r="B818" t="s">
        <v>88</v>
      </c>
      <c r="C818" t="s">
        <v>758</v>
      </c>
      <c r="D818">
        <v>2</v>
      </c>
      <c r="E818" s="21">
        <v>4</v>
      </c>
      <c r="F818" s="21" t="s">
        <v>6</v>
      </c>
      <c r="G818" s="21" t="s">
        <v>10</v>
      </c>
      <c r="H818" s="21" t="s">
        <v>10</v>
      </c>
      <c r="I818" s="26">
        <v>1.2150879999999999</v>
      </c>
      <c r="J818" s="26">
        <v>1.6555381666666664</v>
      </c>
      <c r="K818" s="26">
        <v>2.9016310000000001</v>
      </c>
      <c r="L818" s="26">
        <v>4.4573756666666666</v>
      </c>
      <c r="M818" s="26">
        <v>5.5189574999999991</v>
      </c>
      <c r="N818" s="26">
        <v>6.7743686666666667</v>
      </c>
      <c r="O818" s="26">
        <v>6.6386750000000001</v>
      </c>
      <c r="P818" s="26">
        <v>5.7858345</v>
      </c>
      <c r="Q818" s="26">
        <v>4.4157271666666666</v>
      </c>
      <c r="R818" s="26">
        <v>3.1138525000000001</v>
      </c>
      <c r="S818" s="26">
        <v>1.9797176666666665</v>
      </c>
      <c r="T818" s="26">
        <v>1.2669271666666668</v>
      </c>
      <c r="U818" s="26">
        <v>2.5403331666666666</v>
      </c>
      <c r="V818" s="26">
        <v>2.9260195000000002</v>
      </c>
      <c r="W818" s="26">
        <v>4.3683453333333331</v>
      </c>
      <c r="X818" s="26">
        <v>3.9477543333333336</v>
      </c>
      <c r="Y818" s="26">
        <v>4.4725701666666664</v>
      </c>
      <c r="Z818" s="26">
        <v>3.4274676666666668</v>
      </c>
      <c r="AA818" s="26">
        <v>3.8054376666666667</v>
      </c>
      <c r="AB818" s="26">
        <v>3.092427666666667</v>
      </c>
      <c r="AC818" s="26">
        <v>2.7701911666666668</v>
      </c>
      <c r="AD818" s="26">
        <v>2.6630978333333335</v>
      </c>
      <c r="AE818" s="26">
        <v>3.6139170000000003</v>
      </c>
      <c r="AF818" s="26">
        <v>3.4744678333333332</v>
      </c>
      <c r="AG818" s="26">
        <v>193</v>
      </c>
      <c r="AH818" s="26">
        <v>3</v>
      </c>
    </row>
    <row r="819" spans="1:34" x14ac:dyDescent="0.2">
      <c r="A819" t="s">
        <v>25</v>
      </c>
      <c r="B819" t="s">
        <v>88</v>
      </c>
      <c r="C819" t="s">
        <v>242</v>
      </c>
      <c r="D819">
        <v>1</v>
      </c>
      <c r="E819" s="21">
        <v>4</v>
      </c>
      <c r="F819" s="21" t="s">
        <v>6</v>
      </c>
      <c r="G819" s="21" t="s">
        <v>10</v>
      </c>
      <c r="H819" s="21" t="s">
        <v>10</v>
      </c>
      <c r="I819" s="26">
        <v>1.2083384000000001</v>
      </c>
      <c r="J819" s="26">
        <v>1.625273</v>
      </c>
      <c r="K819" s="26">
        <v>2.8309036000000001</v>
      </c>
      <c r="L819" s="26">
        <v>4.3765774000000004</v>
      </c>
      <c r="M819" s="26">
        <v>5.3577065999999993</v>
      </c>
      <c r="N819" s="26">
        <v>6.3621311999999994</v>
      </c>
      <c r="O819" s="26">
        <v>6.2657302000000001</v>
      </c>
      <c r="P819" s="26">
        <v>5.5158066000000003</v>
      </c>
      <c r="Q819" s="26">
        <v>4.2433715999999997</v>
      </c>
      <c r="R819" s="26">
        <v>2.9549656000000004</v>
      </c>
      <c r="S819" s="26">
        <v>1.9088988</v>
      </c>
      <c r="T819" s="26">
        <v>1.2668656</v>
      </c>
      <c r="U819" s="26">
        <v>2.8433519999999999</v>
      </c>
      <c r="V819" s="26">
        <v>2.7089984</v>
      </c>
      <c r="W819" s="26">
        <v>4.1734752000000004</v>
      </c>
      <c r="X819" s="26">
        <v>3.9807429999999995</v>
      </c>
      <c r="Y819" s="26">
        <v>4.2345662000000006</v>
      </c>
      <c r="Z819" s="26">
        <v>3.6010298000000001</v>
      </c>
      <c r="AA819" s="26">
        <v>4.2704288000000004</v>
      </c>
      <c r="AB819" s="26">
        <v>3.2819320000000003</v>
      </c>
      <c r="AC819" s="26">
        <v>2.6765864000000001</v>
      </c>
      <c r="AD819" s="26">
        <v>2.6015630000000001</v>
      </c>
      <c r="AE819" s="26">
        <v>3.5064735999999996</v>
      </c>
      <c r="AF819" s="26">
        <v>3.2275447999999995</v>
      </c>
      <c r="AG819" s="26">
        <v>209</v>
      </c>
      <c r="AH819" s="26">
        <v>4</v>
      </c>
    </row>
    <row r="820" spans="1:34" x14ac:dyDescent="0.2">
      <c r="A820" t="s">
        <v>25</v>
      </c>
      <c r="B820" t="s">
        <v>88</v>
      </c>
      <c r="C820" t="s">
        <v>621</v>
      </c>
      <c r="D820">
        <v>1</v>
      </c>
      <c r="E820" s="21">
        <v>5</v>
      </c>
      <c r="F820" s="21" t="s">
        <v>6</v>
      </c>
      <c r="G820" s="21" t="s">
        <v>10</v>
      </c>
      <c r="H820" s="21" t="s">
        <v>10</v>
      </c>
      <c r="I820" s="26">
        <v>0.9442817</v>
      </c>
      <c r="J820" s="26">
        <v>1.2898985999999999</v>
      </c>
      <c r="K820" s="26">
        <v>2.2758346999999999</v>
      </c>
      <c r="L820" s="26">
        <v>3.8322404999999997</v>
      </c>
      <c r="M820" s="26">
        <v>5.1075787000000004</v>
      </c>
      <c r="N820" s="26">
        <v>6.2446653000000003</v>
      </c>
      <c r="O820" s="26">
        <v>6.0907393999999995</v>
      </c>
      <c r="P820" s="26">
        <v>5.2332552999999997</v>
      </c>
      <c r="Q820" s="26">
        <v>4.0061663999999997</v>
      </c>
      <c r="R820" s="26">
        <v>2.6874126</v>
      </c>
      <c r="S820" s="26">
        <v>1.5943001000000001</v>
      </c>
      <c r="T820" s="26">
        <v>0.96779999999999988</v>
      </c>
      <c r="U820" s="26">
        <v>2.1278188</v>
      </c>
      <c r="V820" s="26">
        <v>2.0775429999999999</v>
      </c>
      <c r="W820" s="26">
        <v>3.2120978999999998</v>
      </c>
      <c r="X820" s="26">
        <v>3.730132199999999</v>
      </c>
      <c r="Y820" s="26">
        <v>4.1758942000000001</v>
      </c>
      <c r="Z820" s="26">
        <v>3.4969085</v>
      </c>
      <c r="AA820" s="26">
        <v>3.9716963000000005</v>
      </c>
      <c r="AB820" s="26">
        <v>3.0893054999999996</v>
      </c>
      <c r="AC820" s="26">
        <v>2.4326245999999996</v>
      </c>
      <c r="AD820" s="26">
        <v>2.3989345000000002</v>
      </c>
      <c r="AE820" s="26">
        <v>2.9900150000000005</v>
      </c>
      <c r="AF820" s="26">
        <v>2.7243417000000001</v>
      </c>
      <c r="AG820" s="26">
        <v>210</v>
      </c>
      <c r="AH820" s="26">
        <v>4</v>
      </c>
    </row>
    <row r="821" spans="1:34" x14ac:dyDescent="0.2">
      <c r="A821" t="s">
        <v>25</v>
      </c>
      <c r="B821" t="s">
        <v>88</v>
      </c>
      <c r="C821" t="s">
        <v>759</v>
      </c>
      <c r="D821">
        <v>1</v>
      </c>
      <c r="E821" s="21">
        <v>5</v>
      </c>
      <c r="F821" s="21" t="s">
        <v>6</v>
      </c>
      <c r="G821" s="21" t="s">
        <v>10</v>
      </c>
      <c r="H821" s="21" t="s">
        <v>10</v>
      </c>
      <c r="I821" s="26">
        <v>0.86234224999999998</v>
      </c>
      <c r="J821" s="26">
        <v>1.1714927500000001</v>
      </c>
      <c r="K821" s="26">
        <v>2.1485548749999999</v>
      </c>
      <c r="L821" s="26">
        <v>3.7693020000000002</v>
      </c>
      <c r="M821" s="26">
        <v>5.269518999999999</v>
      </c>
      <c r="N821" s="26">
        <v>6.6221752499999988</v>
      </c>
      <c r="O821" s="26">
        <v>6.5401974999999997</v>
      </c>
      <c r="P821" s="26">
        <v>5.4537063750000003</v>
      </c>
      <c r="Q821" s="26">
        <v>4.0915622499999991</v>
      </c>
      <c r="R821" s="26">
        <v>2.6396142500000002</v>
      </c>
      <c r="S821" s="26">
        <v>1.4960062499999998</v>
      </c>
      <c r="T821" s="26">
        <v>0.87358962500000004</v>
      </c>
      <c r="U821" s="26">
        <v>1.9312119999999999</v>
      </c>
      <c r="V821" s="26">
        <v>1.8117047499999999</v>
      </c>
      <c r="W821" s="26">
        <v>2.8580471249999997</v>
      </c>
      <c r="X821" s="26">
        <v>3.4148161250000006</v>
      </c>
      <c r="Y821" s="26">
        <v>3.4987792499999997</v>
      </c>
      <c r="Z821" s="26">
        <v>3.6597612500000003</v>
      </c>
      <c r="AA821" s="26">
        <v>3.4421357500000003</v>
      </c>
      <c r="AB821" s="26">
        <v>2.9892737499999997</v>
      </c>
      <c r="AC821" s="26">
        <v>2.5822742500000002</v>
      </c>
      <c r="AD821" s="26">
        <v>2.2713584999999998</v>
      </c>
      <c r="AE821" s="26">
        <v>2.744379125</v>
      </c>
      <c r="AF821" s="26">
        <v>2.4692413750000002</v>
      </c>
      <c r="AG821" s="26">
        <v>209</v>
      </c>
      <c r="AH821" s="26">
        <v>4</v>
      </c>
    </row>
    <row r="822" spans="1:34" x14ac:dyDescent="0.2">
      <c r="A822" t="s">
        <v>25</v>
      </c>
      <c r="B822" t="s">
        <v>88</v>
      </c>
      <c r="C822" t="s">
        <v>344</v>
      </c>
      <c r="D822">
        <v>1</v>
      </c>
      <c r="E822" s="21">
        <v>5</v>
      </c>
      <c r="F822" s="21" t="s">
        <v>6</v>
      </c>
      <c r="G822" s="21" t="s">
        <v>10</v>
      </c>
      <c r="H822" s="21" t="s">
        <v>10</v>
      </c>
      <c r="I822" s="26">
        <v>0.87048124999999998</v>
      </c>
      <c r="J822" s="26">
        <v>1.1827269999999999</v>
      </c>
      <c r="K822" s="26">
        <v>2.20441975</v>
      </c>
      <c r="L822" s="26">
        <v>3.8385621250000002</v>
      </c>
      <c r="M822" s="26">
        <v>5.3109720000000005</v>
      </c>
      <c r="N822" s="26">
        <v>6.576749125000001</v>
      </c>
      <c r="O822" s="26">
        <v>6.3450162499999996</v>
      </c>
      <c r="P822" s="26">
        <v>5.3612336250000006</v>
      </c>
      <c r="Q822" s="26">
        <v>4.0900577499999997</v>
      </c>
      <c r="R822" s="26">
        <v>2.7324488750000002</v>
      </c>
      <c r="S822" s="26">
        <v>1.5543465000000001</v>
      </c>
      <c r="T822" s="26">
        <v>0.88595987499999995</v>
      </c>
      <c r="U822" s="26">
        <v>1.6227475</v>
      </c>
      <c r="V822" s="26">
        <v>1.5057138749999999</v>
      </c>
      <c r="W822" s="26">
        <v>2.6225166249999998</v>
      </c>
      <c r="X822" s="26">
        <v>3.461147875</v>
      </c>
      <c r="Y822" s="26">
        <v>3.5983532500000002</v>
      </c>
      <c r="Z822" s="26">
        <v>3.6556021249999997</v>
      </c>
      <c r="AA822" s="26">
        <v>3.4771257499999999</v>
      </c>
      <c r="AB822" s="26">
        <v>3.4323957499999995</v>
      </c>
      <c r="AC822" s="26">
        <v>2.6463928750000001</v>
      </c>
      <c r="AD822" s="26">
        <v>2.3439614999999998</v>
      </c>
      <c r="AE822" s="26">
        <v>2.6323949999999998</v>
      </c>
      <c r="AF822" s="26">
        <v>2.4092437499999999</v>
      </c>
      <c r="AG822" s="26">
        <v>223</v>
      </c>
      <c r="AH822" s="26">
        <v>4</v>
      </c>
    </row>
    <row r="823" spans="1:34" x14ac:dyDescent="0.2">
      <c r="A823" t="s">
        <v>25</v>
      </c>
      <c r="B823" t="s">
        <v>88</v>
      </c>
      <c r="C823" t="s">
        <v>760</v>
      </c>
      <c r="D823">
        <v>1</v>
      </c>
      <c r="E823" s="21">
        <v>5</v>
      </c>
      <c r="F823" s="21" t="s">
        <v>6</v>
      </c>
      <c r="G823" s="21" t="s">
        <v>10</v>
      </c>
      <c r="H823" s="21" t="s">
        <v>10</v>
      </c>
      <c r="I823" s="26">
        <v>0.81859199999999999</v>
      </c>
      <c r="J823" s="26">
        <v>1.1217552499999999</v>
      </c>
      <c r="K823" s="26">
        <v>2.0464867500000001</v>
      </c>
      <c r="L823" s="26">
        <v>3.68937575</v>
      </c>
      <c r="M823" s="26">
        <v>5.1947085</v>
      </c>
      <c r="N823" s="26">
        <v>6.5022669999999998</v>
      </c>
      <c r="O823" s="26">
        <v>6.4536855000000006</v>
      </c>
      <c r="P823" s="26">
        <v>5.3689857500000002</v>
      </c>
      <c r="Q823" s="26">
        <v>3.9440310000000003</v>
      </c>
      <c r="R823" s="26">
        <v>2.5589679999999997</v>
      </c>
      <c r="S823" s="26">
        <v>1.4388117500000002</v>
      </c>
      <c r="T823" s="26">
        <v>0.83118599999999998</v>
      </c>
      <c r="U823" s="26">
        <v>1.70963675</v>
      </c>
      <c r="V823" s="26">
        <v>1.597337</v>
      </c>
      <c r="W823" s="26">
        <v>2.6398954999999997</v>
      </c>
      <c r="X823" s="26">
        <v>3.44024375</v>
      </c>
      <c r="Y823" s="26">
        <v>3.3897810000000002</v>
      </c>
      <c r="Z823" s="26">
        <v>3.5523185000000002</v>
      </c>
      <c r="AA823" s="26">
        <v>3.4704009999999998</v>
      </c>
      <c r="AB823" s="26">
        <v>3.1456202499999999</v>
      </c>
      <c r="AC823" s="26">
        <v>2.7006269999999999</v>
      </c>
      <c r="AD823" s="26">
        <v>2.387365</v>
      </c>
      <c r="AE823" s="26">
        <v>2.6682182499999998</v>
      </c>
      <c r="AF823" s="26">
        <v>2.3394845000000002</v>
      </c>
      <c r="AG823" s="26">
        <v>221</v>
      </c>
      <c r="AH823" s="26">
        <v>4</v>
      </c>
    </row>
    <row r="824" spans="1:34" x14ac:dyDescent="0.2">
      <c r="A824" t="s">
        <v>22</v>
      </c>
      <c r="B824" t="s">
        <v>76</v>
      </c>
      <c r="C824" t="s">
        <v>761</v>
      </c>
      <c r="D824">
        <v>1</v>
      </c>
      <c r="E824" s="21">
        <v>5</v>
      </c>
      <c r="F824" s="21" t="s">
        <v>6</v>
      </c>
      <c r="G824" s="21" t="s">
        <v>10</v>
      </c>
      <c r="H824" s="21" t="s">
        <v>10</v>
      </c>
      <c r="I824" s="26">
        <v>0.85564479999999998</v>
      </c>
      <c r="J824" s="26">
        <v>1.1954670000000001</v>
      </c>
      <c r="K824" s="26">
        <v>2.2681201999999998</v>
      </c>
      <c r="L824" s="26">
        <v>4.0912000000000006</v>
      </c>
      <c r="M824" s="26">
        <v>5.5189414000000001</v>
      </c>
      <c r="N824" s="26">
        <v>6.7031239999999999</v>
      </c>
      <c r="O824" s="26">
        <v>6.8999941999999992</v>
      </c>
      <c r="P824" s="26">
        <v>5.7280496000000003</v>
      </c>
      <c r="Q824" s="26">
        <v>4.1346878</v>
      </c>
      <c r="R824" s="26">
        <v>2.9841948</v>
      </c>
      <c r="S824" s="26">
        <v>1.5846013999999999</v>
      </c>
      <c r="T824" s="26">
        <v>0.84599939999999985</v>
      </c>
      <c r="U824" s="26">
        <v>0.67082779999999997</v>
      </c>
      <c r="V824" s="26">
        <v>0.73549759999999997</v>
      </c>
      <c r="W824" s="26">
        <v>1.8754434</v>
      </c>
      <c r="X824" s="26">
        <v>2.8967798</v>
      </c>
      <c r="Y824" s="26">
        <v>3.9685760000000001</v>
      </c>
      <c r="Z824" s="26">
        <v>4.2330930000000002</v>
      </c>
      <c r="AA824" s="26">
        <v>3.8566844000000002</v>
      </c>
      <c r="AB824" s="26">
        <v>3.8132023999999993</v>
      </c>
      <c r="AC824" s="26">
        <v>3.3310902000000007</v>
      </c>
      <c r="AD824" s="26">
        <v>2.2602137999999998</v>
      </c>
      <c r="AE824" s="26">
        <v>1.4507954000000001</v>
      </c>
      <c r="AF824" s="26">
        <v>0.97976580000000002</v>
      </c>
      <c r="AG824" s="26">
        <v>215</v>
      </c>
      <c r="AH824" s="26">
        <v>4</v>
      </c>
    </row>
    <row r="825" spans="1:34" x14ac:dyDescent="0.2">
      <c r="A825" t="s">
        <v>22</v>
      </c>
      <c r="B825" t="s">
        <v>76</v>
      </c>
      <c r="C825" t="s">
        <v>403</v>
      </c>
      <c r="D825">
        <v>1</v>
      </c>
      <c r="E825" s="21">
        <v>5</v>
      </c>
      <c r="F825" s="21" t="s">
        <v>6</v>
      </c>
      <c r="G825" s="21" t="s">
        <v>10</v>
      </c>
      <c r="H825" s="21" t="s">
        <v>10</v>
      </c>
      <c r="I825" s="26">
        <v>0.8802456666666667</v>
      </c>
      <c r="J825" s="26">
        <v>1.228118</v>
      </c>
      <c r="K825" s="26">
        <v>2.3341573333333332</v>
      </c>
      <c r="L825" s="26">
        <v>4.1496576666666662</v>
      </c>
      <c r="M825" s="26">
        <v>5.4764376666666665</v>
      </c>
      <c r="N825" s="26">
        <v>6.6551100000000005</v>
      </c>
      <c r="O825" s="26">
        <v>6.9665046666666663</v>
      </c>
      <c r="P825" s="26">
        <v>5.7634679999999996</v>
      </c>
      <c r="Q825" s="26">
        <v>4.1620209999999993</v>
      </c>
      <c r="R825" s="26">
        <v>3.0149623333333331</v>
      </c>
      <c r="S825" s="26">
        <v>1.6122350000000001</v>
      </c>
      <c r="T825" s="26">
        <v>0.88158833333333331</v>
      </c>
      <c r="U825" s="26">
        <v>0.68175133333333326</v>
      </c>
      <c r="V825" s="26">
        <v>0.73386466666666672</v>
      </c>
      <c r="W825" s="26">
        <v>1.8971953333333333</v>
      </c>
      <c r="X825" s="26">
        <v>2.9225693333333336</v>
      </c>
      <c r="Y825" s="26">
        <v>4.1419376666666663</v>
      </c>
      <c r="Z825" s="26">
        <v>4.2328350000000006</v>
      </c>
      <c r="AA825" s="26">
        <v>3.9755493333333334</v>
      </c>
      <c r="AB825" s="26">
        <v>3.9057033333333333</v>
      </c>
      <c r="AC825" s="26">
        <v>3.4763800000000002</v>
      </c>
      <c r="AD825" s="26">
        <v>2.282659666666667</v>
      </c>
      <c r="AE825" s="26">
        <v>1.5239363333333333</v>
      </c>
      <c r="AF825" s="26">
        <v>0.96638733333333338</v>
      </c>
      <c r="AG825" s="26">
        <v>220</v>
      </c>
      <c r="AH825" s="26">
        <v>4</v>
      </c>
    </row>
    <row r="826" spans="1:34" x14ac:dyDescent="0.2">
      <c r="A826" t="s">
        <v>22</v>
      </c>
      <c r="B826" t="s">
        <v>76</v>
      </c>
      <c r="C826" t="s">
        <v>762</v>
      </c>
      <c r="D826">
        <v>1</v>
      </c>
      <c r="E826" s="21">
        <v>6</v>
      </c>
      <c r="F826" s="21" t="s">
        <v>6</v>
      </c>
      <c r="G826" s="21" t="s">
        <v>10</v>
      </c>
      <c r="H826" s="21" t="s">
        <v>10</v>
      </c>
      <c r="I826" s="26">
        <v>0.65327371428571435</v>
      </c>
      <c r="J826" s="26">
        <v>0.9665785714285714</v>
      </c>
      <c r="K826" s="26">
        <v>1.8208608571428573</v>
      </c>
      <c r="L826" s="26">
        <v>3.6521529999999993</v>
      </c>
      <c r="M826" s="26">
        <v>5.1883641428571439</v>
      </c>
      <c r="N826" s="26">
        <v>6.1101760000000001</v>
      </c>
      <c r="O826" s="26">
        <v>6.1796810000000004</v>
      </c>
      <c r="P826" s="26">
        <v>5.100873</v>
      </c>
      <c r="Q826" s="26">
        <v>3.5176444285714288</v>
      </c>
      <c r="R826" s="26">
        <v>2.5275737142857149</v>
      </c>
      <c r="S826" s="26">
        <v>1.2550220000000001</v>
      </c>
      <c r="T826" s="26">
        <v>0.65582542857142856</v>
      </c>
      <c r="U826" s="26">
        <v>0.80280771428571429</v>
      </c>
      <c r="V826" s="26">
        <v>0.80808471428571427</v>
      </c>
      <c r="W826" s="26">
        <v>1.7641577142857143</v>
      </c>
      <c r="X826" s="26">
        <v>2.9916288571428571</v>
      </c>
      <c r="Y826" s="26">
        <v>3.4519571428571427</v>
      </c>
      <c r="Z826" s="26">
        <v>3.6497524285714289</v>
      </c>
      <c r="AA826" s="26">
        <v>3.6759497142857147</v>
      </c>
      <c r="AB826" s="26">
        <v>3.6351858571428575</v>
      </c>
      <c r="AC826" s="26">
        <v>3.0093812857142859</v>
      </c>
      <c r="AD826" s="26">
        <v>2.0818561428571427</v>
      </c>
      <c r="AE826" s="26">
        <v>1.6089282857142859</v>
      </c>
      <c r="AF826" s="26">
        <v>1.1570152857142857</v>
      </c>
      <c r="AG826" s="26">
        <v>229</v>
      </c>
      <c r="AH826" s="26">
        <v>4</v>
      </c>
    </row>
    <row r="827" spans="1:34" x14ac:dyDescent="0.2">
      <c r="A827" t="s">
        <v>22</v>
      </c>
      <c r="B827" t="s">
        <v>76</v>
      </c>
      <c r="C827" t="s">
        <v>763</v>
      </c>
      <c r="D827">
        <v>1</v>
      </c>
      <c r="E827" s="21">
        <v>5</v>
      </c>
      <c r="F827" s="21" t="s">
        <v>6</v>
      </c>
      <c r="G827" s="21" t="s">
        <v>10</v>
      </c>
      <c r="H827" s="21" t="s">
        <v>10</v>
      </c>
      <c r="I827" s="26">
        <v>0.97175111111111123</v>
      </c>
      <c r="J827" s="26">
        <v>1.3043303333333331</v>
      </c>
      <c r="K827" s="26">
        <v>2.4185045555555558</v>
      </c>
      <c r="L827" s="26">
        <v>4.1990444444444446</v>
      </c>
      <c r="M827" s="26">
        <v>5.4539177777777779</v>
      </c>
      <c r="N827" s="26">
        <v>6.5971108888888885</v>
      </c>
      <c r="O827" s="26">
        <v>6.8112924444444438</v>
      </c>
      <c r="P827" s="26">
        <v>5.7630935555555558</v>
      </c>
      <c r="Q827" s="26">
        <v>4.2371525555555563</v>
      </c>
      <c r="R827" s="26">
        <v>3.0522078888888888</v>
      </c>
      <c r="S827" s="26">
        <v>1.6724745555555556</v>
      </c>
      <c r="T827" s="26">
        <v>0.94312911111111097</v>
      </c>
      <c r="U827" s="26">
        <v>0.87313011111111127</v>
      </c>
      <c r="V827" s="26">
        <v>0.94888422222222202</v>
      </c>
      <c r="W827" s="26">
        <v>2.2284323333333331</v>
      </c>
      <c r="X827" s="26">
        <v>3.2781838888888886</v>
      </c>
      <c r="Y827" s="26">
        <v>3.932773333333333</v>
      </c>
      <c r="Z827" s="26">
        <v>3.8049415555555561</v>
      </c>
      <c r="AA827" s="26">
        <v>4.0054216666666669</v>
      </c>
      <c r="AB827" s="26">
        <v>3.3883595555555561</v>
      </c>
      <c r="AC827" s="26">
        <v>3.6129846666666672</v>
      </c>
      <c r="AD827" s="26">
        <v>2.4101912222222222</v>
      </c>
      <c r="AE827" s="26">
        <v>1.7832573333333335</v>
      </c>
      <c r="AF827" s="26">
        <v>1.220898222222222</v>
      </c>
      <c r="AG827" s="26">
        <v>213</v>
      </c>
      <c r="AH827" s="26">
        <v>4</v>
      </c>
    </row>
    <row r="828" spans="1:34" x14ac:dyDescent="0.2">
      <c r="A828" t="s">
        <v>22</v>
      </c>
      <c r="B828" t="s">
        <v>76</v>
      </c>
      <c r="C828" t="s">
        <v>764</v>
      </c>
      <c r="D828">
        <v>1</v>
      </c>
      <c r="E828" s="21">
        <v>5</v>
      </c>
      <c r="F828" s="21" t="s">
        <v>6</v>
      </c>
      <c r="G828" s="21" t="s">
        <v>10</v>
      </c>
      <c r="H828" s="21" t="s">
        <v>10</v>
      </c>
      <c r="I828" s="26">
        <v>0.83419840000000001</v>
      </c>
      <c r="J828" s="26">
        <v>1.1698402000000001</v>
      </c>
      <c r="K828" s="26">
        <v>2.2037605999999998</v>
      </c>
      <c r="L828" s="26">
        <v>4.0919005999999998</v>
      </c>
      <c r="M828" s="26">
        <v>5.5339352000000002</v>
      </c>
      <c r="N828" s="26">
        <v>6.7174643999999999</v>
      </c>
      <c r="O828" s="26">
        <v>6.8310205999999996</v>
      </c>
      <c r="P828" s="26">
        <v>5.6996351999999986</v>
      </c>
      <c r="Q828" s="26">
        <v>4.0980043999999998</v>
      </c>
      <c r="R828" s="26">
        <v>2.9622250000000001</v>
      </c>
      <c r="S828" s="26">
        <v>1.515849</v>
      </c>
      <c r="T828" s="26">
        <v>0.80509020000000009</v>
      </c>
      <c r="U828" s="26">
        <v>0.63107439999999992</v>
      </c>
      <c r="V828" s="26">
        <v>0.67451260000000002</v>
      </c>
      <c r="W828" s="26">
        <v>1.7978590000000001</v>
      </c>
      <c r="X828" s="26">
        <v>2.7566347999999996</v>
      </c>
      <c r="Y828" s="26">
        <v>4.0073862</v>
      </c>
      <c r="Z828" s="26">
        <v>4.2044088000000004</v>
      </c>
      <c r="AA828" s="26">
        <v>3.7889902000000006</v>
      </c>
      <c r="AB828" s="26">
        <v>3.7244231999999995</v>
      </c>
      <c r="AC828" s="26">
        <v>3.1716249999999997</v>
      </c>
      <c r="AD828" s="26">
        <v>2.0922472000000001</v>
      </c>
      <c r="AE828" s="26">
        <v>1.2409782</v>
      </c>
      <c r="AF828" s="26">
        <v>0.8593706000000001</v>
      </c>
      <c r="AG828" s="26">
        <v>231</v>
      </c>
      <c r="AH828" s="26">
        <v>4</v>
      </c>
    </row>
    <row r="829" spans="1:34" x14ac:dyDescent="0.2">
      <c r="A829" t="s">
        <v>22</v>
      </c>
      <c r="B829" t="s">
        <v>76</v>
      </c>
      <c r="C829" t="s">
        <v>293</v>
      </c>
      <c r="D829">
        <v>1</v>
      </c>
      <c r="E829" s="21">
        <v>5</v>
      </c>
      <c r="F829" s="21" t="s">
        <v>6</v>
      </c>
      <c r="G829" s="21" t="s">
        <v>10</v>
      </c>
      <c r="H829" s="21" t="s">
        <v>10</v>
      </c>
      <c r="I829" s="26">
        <v>0.77644321428571417</v>
      </c>
      <c r="J829" s="26">
        <v>1.0690760000000001</v>
      </c>
      <c r="K829" s="26">
        <v>2.0199492142857145</v>
      </c>
      <c r="L829" s="26">
        <v>3.8360191428571433</v>
      </c>
      <c r="M829" s="26">
        <v>5.320204642857143</v>
      </c>
      <c r="N829" s="26">
        <v>6.4676714285714283</v>
      </c>
      <c r="O829" s="26">
        <v>6.4416793571428572</v>
      </c>
      <c r="P829" s="26">
        <v>5.3966154285714287</v>
      </c>
      <c r="Q829" s="26">
        <v>3.8935042142857141</v>
      </c>
      <c r="R829" s="26">
        <v>2.779191428571429</v>
      </c>
      <c r="S829" s="26">
        <v>1.4384775714285714</v>
      </c>
      <c r="T829" s="26">
        <v>0.76972999999999991</v>
      </c>
      <c r="U829" s="26">
        <v>0.82720171428571432</v>
      </c>
      <c r="V829" s="26">
        <v>0.91324628571428579</v>
      </c>
      <c r="W829" s="26">
        <v>2.2027381428571426</v>
      </c>
      <c r="X829" s="26">
        <v>3.3015470000000002</v>
      </c>
      <c r="Y829" s="26">
        <v>3.5565042142857144</v>
      </c>
      <c r="Z829" s="26">
        <v>4.1530832142857141</v>
      </c>
      <c r="AA829" s="26">
        <v>3.8594907142857147</v>
      </c>
      <c r="AB829" s="26">
        <v>3.8890288571428577</v>
      </c>
      <c r="AC829" s="26">
        <v>3.2467269285714289</v>
      </c>
      <c r="AD829" s="26">
        <v>2.212290571428571</v>
      </c>
      <c r="AE829" s="26">
        <v>1.6476439285714284</v>
      </c>
      <c r="AF829" s="26">
        <v>1.340132571428571</v>
      </c>
      <c r="AG829" s="26">
        <v>224</v>
      </c>
      <c r="AH829" s="26">
        <v>4</v>
      </c>
    </row>
    <row r="830" spans="1:34" x14ac:dyDescent="0.2">
      <c r="A830" t="s">
        <v>22</v>
      </c>
      <c r="B830" t="s">
        <v>76</v>
      </c>
      <c r="C830" t="s">
        <v>765</v>
      </c>
      <c r="D830">
        <v>1</v>
      </c>
      <c r="E830" s="21">
        <v>6</v>
      </c>
      <c r="F830" s="21" t="s">
        <v>6</v>
      </c>
      <c r="G830" s="21" t="s">
        <v>10</v>
      </c>
      <c r="H830" s="21" t="s">
        <v>10</v>
      </c>
      <c r="I830" s="26">
        <v>0.72296354545454544</v>
      </c>
      <c r="J830" s="26">
        <v>0.99955800000000006</v>
      </c>
      <c r="K830" s="26">
        <v>1.9141810909090908</v>
      </c>
      <c r="L830" s="26">
        <v>3.7379793636363634</v>
      </c>
      <c r="M830" s="26">
        <v>5.3307073636363631</v>
      </c>
      <c r="N830" s="26">
        <v>6.4606791818181799</v>
      </c>
      <c r="O830" s="26">
        <v>6.4045028181818191</v>
      </c>
      <c r="P830" s="26">
        <v>5.3622032727272728</v>
      </c>
      <c r="Q830" s="26">
        <v>3.8476475454545449</v>
      </c>
      <c r="R830" s="26">
        <v>2.708067272727273</v>
      </c>
      <c r="S830" s="26">
        <v>1.354732</v>
      </c>
      <c r="T830" s="26">
        <v>0.72185599999999983</v>
      </c>
      <c r="U830" s="26">
        <v>0.73756654545454547</v>
      </c>
      <c r="V830" s="26">
        <v>0.88194072727272743</v>
      </c>
      <c r="W830" s="26">
        <v>2.1346152727272729</v>
      </c>
      <c r="X830" s="26">
        <v>3.2791929999999998</v>
      </c>
      <c r="Y830" s="26">
        <v>3.8485849090909094</v>
      </c>
      <c r="Z830" s="26">
        <v>4.0543100909090901</v>
      </c>
      <c r="AA830" s="26">
        <v>4.1976448181818178</v>
      </c>
      <c r="AB830" s="26">
        <v>3.5721022727272729</v>
      </c>
      <c r="AC830" s="26">
        <v>3.077787454545454</v>
      </c>
      <c r="AD830" s="26">
        <v>2.2802479999999998</v>
      </c>
      <c r="AE830" s="26">
        <v>1.6065219090909089</v>
      </c>
      <c r="AF830" s="26">
        <v>1.1849590000000001</v>
      </c>
      <c r="AG830" s="26">
        <v>226</v>
      </c>
      <c r="AH830" s="26">
        <v>4</v>
      </c>
    </row>
    <row r="831" spans="1:34" x14ac:dyDescent="0.2">
      <c r="A831" t="s">
        <v>22</v>
      </c>
      <c r="B831" t="s">
        <v>76</v>
      </c>
      <c r="C831" t="s">
        <v>294</v>
      </c>
      <c r="D831">
        <v>1</v>
      </c>
      <c r="E831" s="21">
        <v>5</v>
      </c>
      <c r="F831" s="21" t="s">
        <v>6</v>
      </c>
      <c r="G831" s="21" t="s">
        <v>10</v>
      </c>
      <c r="H831" s="21" t="s">
        <v>10</v>
      </c>
      <c r="I831" s="26">
        <v>0.78624916666666655</v>
      </c>
      <c r="J831" s="26">
        <v>1.1037405</v>
      </c>
      <c r="K831" s="26">
        <v>2.1285888333333332</v>
      </c>
      <c r="L831" s="26">
        <v>3.9957668333333332</v>
      </c>
      <c r="M831" s="26">
        <v>5.6026873333333329</v>
      </c>
      <c r="N831" s="26">
        <v>6.753372166666666</v>
      </c>
      <c r="O831" s="26">
        <v>6.8481338333333328</v>
      </c>
      <c r="P831" s="26">
        <v>5.712445166666666</v>
      </c>
      <c r="Q831" s="26">
        <v>4.1029946666666666</v>
      </c>
      <c r="R831" s="26">
        <v>2.9070153333333337</v>
      </c>
      <c r="S831" s="26">
        <v>1.5020445</v>
      </c>
      <c r="T831" s="26">
        <v>0.76191716666666665</v>
      </c>
      <c r="U831" s="26">
        <v>0.70628050000000009</v>
      </c>
      <c r="V831" s="26">
        <v>0.78697383333333326</v>
      </c>
      <c r="W831" s="26">
        <v>1.8964570000000001</v>
      </c>
      <c r="X831" s="26">
        <v>2.939368833333333</v>
      </c>
      <c r="Y831" s="26">
        <v>3.6445483333333328</v>
      </c>
      <c r="Z831" s="26">
        <v>4.3622455000000002</v>
      </c>
      <c r="AA831" s="26">
        <v>3.7914291666666671</v>
      </c>
      <c r="AB831" s="26">
        <v>3.6985528333333328</v>
      </c>
      <c r="AC831" s="26">
        <v>3.0669316666666666</v>
      </c>
      <c r="AD831" s="26">
        <v>2.1517846666666665</v>
      </c>
      <c r="AE831" s="26">
        <v>1.3240361666666669</v>
      </c>
      <c r="AF831" s="26">
        <v>1.0101778333333333</v>
      </c>
      <c r="AG831" s="26">
        <v>225</v>
      </c>
      <c r="AH831" s="26">
        <v>4</v>
      </c>
    </row>
    <row r="832" spans="1:34" x14ac:dyDescent="0.2">
      <c r="A832" t="s">
        <v>22</v>
      </c>
      <c r="B832" t="s">
        <v>76</v>
      </c>
      <c r="C832" t="s">
        <v>766</v>
      </c>
      <c r="D832">
        <v>1</v>
      </c>
      <c r="E832" s="21">
        <v>6</v>
      </c>
      <c r="F832" s="21" t="s">
        <v>6</v>
      </c>
      <c r="G832" s="21" t="s">
        <v>10</v>
      </c>
      <c r="H832" s="21" t="s">
        <v>10</v>
      </c>
      <c r="I832" s="26">
        <v>0.69295942857142856</v>
      </c>
      <c r="J832" s="26">
        <v>0.97032257142857148</v>
      </c>
      <c r="K832" s="26">
        <v>1.8356222857142857</v>
      </c>
      <c r="L832" s="26">
        <v>3.679344142857143</v>
      </c>
      <c r="M832" s="26">
        <v>5.2827491428571429</v>
      </c>
      <c r="N832" s="26">
        <v>6.4018864285714283</v>
      </c>
      <c r="O832" s="26">
        <v>6.3438354285714285</v>
      </c>
      <c r="P832" s="26">
        <v>5.2994524285714286</v>
      </c>
      <c r="Q832" s="26">
        <v>3.7865801428571433</v>
      </c>
      <c r="R832" s="26">
        <v>2.6728892857142852</v>
      </c>
      <c r="S832" s="26">
        <v>1.3100952857142858</v>
      </c>
      <c r="T832" s="26">
        <v>0.68780928571428579</v>
      </c>
      <c r="U832" s="26">
        <v>0.7348255714285713</v>
      </c>
      <c r="V832" s="26">
        <v>0.82781757142857149</v>
      </c>
      <c r="W832" s="26">
        <v>2.0474102857142857</v>
      </c>
      <c r="X832" s="26">
        <v>3.2087401428571423</v>
      </c>
      <c r="Y832" s="26">
        <v>3.8750851428571429</v>
      </c>
      <c r="Z832" s="26">
        <v>4.0141020000000003</v>
      </c>
      <c r="AA832" s="26">
        <v>4.1850918571428579</v>
      </c>
      <c r="AB832" s="26">
        <v>3.4883822857142848</v>
      </c>
      <c r="AC832" s="26">
        <v>3.1356217142857146</v>
      </c>
      <c r="AD832" s="26">
        <v>2.3315535714285716</v>
      </c>
      <c r="AE832" s="26">
        <v>1.5712021428571428</v>
      </c>
      <c r="AF832" s="26">
        <v>1.1610775714285713</v>
      </c>
      <c r="AG832" s="26">
        <v>225</v>
      </c>
      <c r="AH832" s="26">
        <v>4</v>
      </c>
    </row>
    <row r="833" spans="1:34" x14ac:dyDescent="0.2">
      <c r="A833" t="s">
        <v>22</v>
      </c>
      <c r="B833" t="s">
        <v>76</v>
      </c>
      <c r="C833" t="s">
        <v>767</v>
      </c>
      <c r="D833">
        <v>1</v>
      </c>
      <c r="E833" s="21">
        <v>6</v>
      </c>
      <c r="F833" s="21" t="s">
        <v>6</v>
      </c>
      <c r="G833" s="21" t="s">
        <v>10</v>
      </c>
      <c r="H833" s="21" t="s">
        <v>10</v>
      </c>
      <c r="I833" s="26">
        <v>0.70473218181818176</v>
      </c>
      <c r="J833" s="26">
        <v>1.0059687272727273</v>
      </c>
      <c r="K833" s="26">
        <v>1.8957849090909091</v>
      </c>
      <c r="L833" s="26">
        <v>3.7149953636363633</v>
      </c>
      <c r="M833" s="26">
        <v>5.2528586363636363</v>
      </c>
      <c r="N833" s="26">
        <v>6.3053586363636365</v>
      </c>
      <c r="O833" s="26">
        <v>6.2622835454545456</v>
      </c>
      <c r="P833" s="26">
        <v>5.2459853636363638</v>
      </c>
      <c r="Q833" s="26">
        <v>3.7357298181818184</v>
      </c>
      <c r="R833" s="26">
        <v>2.6555505454545458</v>
      </c>
      <c r="S833" s="26">
        <v>1.3291498181818182</v>
      </c>
      <c r="T833" s="26">
        <v>0.70205209090909093</v>
      </c>
      <c r="U833" s="26">
        <v>0.83156918181818185</v>
      </c>
      <c r="V833" s="26">
        <v>0.90408336363636377</v>
      </c>
      <c r="W833" s="26">
        <v>2.0776983636363635</v>
      </c>
      <c r="X833" s="26">
        <v>3.2186014545454551</v>
      </c>
      <c r="Y833" s="26">
        <v>3.7898079999999994</v>
      </c>
      <c r="Z833" s="26">
        <v>4.0204103636363628</v>
      </c>
      <c r="AA833" s="26">
        <v>3.9827201818181819</v>
      </c>
      <c r="AB833" s="26">
        <v>3.7451375454545452</v>
      </c>
      <c r="AC833" s="26">
        <v>3.1864315454545458</v>
      </c>
      <c r="AD833" s="26">
        <v>2.2688692727272728</v>
      </c>
      <c r="AE833" s="26">
        <v>1.6668354545454547</v>
      </c>
      <c r="AF833" s="26">
        <v>1.2959169999999998</v>
      </c>
      <c r="AG833" s="26">
        <v>231</v>
      </c>
      <c r="AH833" s="26">
        <v>4</v>
      </c>
    </row>
    <row r="834" spans="1:34" x14ac:dyDescent="0.2">
      <c r="A834" t="s">
        <v>22</v>
      </c>
      <c r="B834" t="s">
        <v>76</v>
      </c>
      <c r="C834" t="s">
        <v>768</v>
      </c>
      <c r="D834">
        <v>1</v>
      </c>
      <c r="E834" s="21">
        <v>6</v>
      </c>
      <c r="F834" s="21" t="s">
        <v>6</v>
      </c>
      <c r="G834" s="21" t="s">
        <v>10</v>
      </c>
      <c r="H834" s="21" t="s">
        <v>10</v>
      </c>
      <c r="I834" s="26">
        <v>0.69807075000000007</v>
      </c>
      <c r="J834" s="26">
        <v>0.98445424999999998</v>
      </c>
      <c r="K834" s="26">
        <v>1.86920675</v>
      </c>
      <c r="L834" s="26">
        <v>3.7211052499999999</v>
      </c>
      <c r="M834" s="26">
        <v>5.3680202500000007</v>
      </c>
      <c r="N834" s="26">
        <v>6.5106227499999996</v>
      </c>
      <c r="O834" s="26">
        <v>6.7004885000000005</v>
      </c>
      <c r="P834" s="26">
        <v>5.5144611249999986</v>
      </c>
      <c r="Q834" s="26">
        <v>3.8974422500000001</v>
      </c>
      <c r="R834" s="26">
        <v>2.7927835000000005</v>
      </c>
      <c r="S834" s="26">
        <v>1.3472787500000001</v>
      </c>
      <c r="T834" s="26">
        <v>0.67909624999999996</v>
      </c>
      <c r="U834" s="26">
        <v>0.45300362499999997</v>
      </c>
      <c r="V834" s="26">
        <v>0.52032149999999999</v>
      </c>
      <c r="W834" s="26">
        <v>1.6505535</v>
      </c>
      <c r="X834" s="26">
        <v>2.6082437500000002</v>
      </c>
      <c r="Y834" s="26">
        <v>3.5804775000000002</v>
      </c>
      <c r="Z834" s="26">
        <v>4.1787405</v>
      </c>
      <c r="AA834" s="26">
        <v>3.6353119999999994</v>
      </c>
      <c r="AB834" s="26">
        <v>3.6947277499999998</v>
      </c>
      <c r="AC834" s="26">
        <v>2.8975702500000002</v>
      </c>
      <c r="AD834" s="26">
        <v>1.7604806249999998</v>
      </c>
      <c r="AE834" s="26">
        <v>1.0025418750000001</v>
      </c>
      <c r="AF834" s="26">
        <v>0.66867287500000006</v>
      </c>
      <c r="AG834" s="26">
        <v>216</v>
      </c>
      <c r="AH834" s="26">
        <v>4</v>
      </c>
    </row>
    <row r="835" spans="1:34" x14ac:dyDescent="0.2">
      <c r="A835" t="s">
        <v>22</v>
      </c>
      <c r="B835" t="s">
        <v>76</v>
      </c>
      <c r="C835" t="s">
        <v>184</v>
      </c>
      <c r="D835">
        <v>1</v>
      </c>
      <c r="E835" s="21">
        <v>6</v>
      </c>
      <c r="F835" s="21" t="s">
        <v>6</v>
      </c>
      <c r="G835" s="21" t="s">
        <v>10</v>
      </c>
      <c r="H835" s="21" t="s">
        <v>10</v>
      </c>
      <c r="I835" s="26">
        <v>0.69822966666666664</v>
      </c>
      <c r="J835" s="26">
        <v>0.97633808333333327</v>
      </c>
      <c r="K835" s="26">
        <v>1.8720430833333335</v>
      </c>
      <c r="L835" s="26">
        <v>3.7108046666666663</v>
      </c>
      <c r="M835" s="26">
        <v>5.366096166666666</v>
      </c>
      <c r="N835" s="26">
        <v>6.513313833333334</v>
      </c>
      <c r="O835" s="26">
        <v>6.4931670833333328</v>
      </c>
      <c r="P835" s="26">
        <v>5.396253999999999</v>
      </c>
      <c r="Q835" s="26">
        <v>3.8611815833333334</v>
      </c>
      <c r="R835" s="26">
        <v>2.7111662500000002</v>
      </c>
      <c r="S835" s="26">
        <v>1.3379841666666668</v>
      </c>
      <c r="T835" s="26">
        <v>0.68848133333333328</v>
      </c>
      <c r="U835" s="26">
        <v>0.7043659166666667</v>
      </c>
      <c r="V835" s="26">
        <v>0.79318016666666669</v>
      </c>
      <c r="W835" s="26">
        <v>1.9455649166666662</v>
      </c>
      <c r="X835" s="26">
        <v>3.0609311666666668</v>
      </c>
      <c r="Y835" s="26">
        <v>3.7470919999999999</v>
      </c>
      <c r="Z835" s="26">
        <v>4.2309704166666666</v>
      </c>
      <c r="AA835" s="26">
        <v>3.9963164999999994</v>
      </c>
      <c r="AB835" s="26">
        <v>3.4070992499999999</v>
      </c>
      <c r="AC835" s="26">
        <v>3.011714</v>
      </c>
      <c r="AD835" s="26">
        <v>2.2232479999999999</v>
      </c>
      <c r="AE835" s="26">
        <v>1.4249870833333336</v>
      </c>
      <c r="AF835" s="26">
        <v>1.0567680833333335</v>
      </c>
      <c r="AG835" s="26">
        <v>222</v>
      </c>
      <c r="AH835" s="26">
        <v>4</v>
      </c>
    </row>
    <row r="836" spans="1:34" x14ac:dyDescent="0.2">
      <c r="A836" t="s">
        <v>22</v>
      </c>
      <c r="B836" t="s">
        <v>76</v>
      </c>
      <c r="C836" t="s">
        <v>185</v>
      </c>
      <c r="D836">
        <v>1</v>
      </c>
      <c r="E836" s="21">
        <v>6</v>
      </c>
      <c r="F836" s="21" t="s">
        <v>6</v>
      </c>
      <c r="G836" s="21" t="s">
        <v>10</v>
      </c>
      <c r="H836" s="21" t="s">
        <v>10</v>
      </c>
      <c r="I836" s="26">
        <v>0.75834960000000007</v>
      </c>
      <c r="J836" s="26">
        <v>1.0720666000000001</v>
      </c>
      <c r="K836" s="26">
        <v>2.0625055999999997</v>
      </c>
      <c r="L836" s="26">
        <v>3.9501233</v>
      </c>
      <c r="M836" s="26">
        <v>5.5957667000000004</v>
      </c>
      <c r="N836" s="26">
        <v>6.7279909999999985</v>
      </c>
      <c r="O836" s="26">
        <v>6.7759095</v>
      </c>
      <c r="P836" s="26">
        <v>5.656879599999999</v>
      </c>
      <c r="Q836" s="26">
        <v>4.0633926999999996</v>
      </c>
      <c r="R836" s="26">
        <v>2.8713597999999996</v>
      </c>
      <c r="S836" s="26">
        <v>1.4430420000000002</v>
      </c>
      <c r="T836" s="26">
        <v>0.7309481000000001</v>
      </c>
      <c r="U836" s="26">
        <v>0.5558225</v>
      </c>
      <c r="V836" s="26">
        <v>0.59172089999999999</v>
      </c>
      <c r="W836" s="26">
        <v>1.7011081000000001</v>
      </c>
      <c r="X836" s="26">
        <v>2.6410477000000006</v>
      </c>
      <c r="Y836" s="26">
        <v>3.7707677000000004</v>
      </c>
      <c r="Z836" s="26">
        <v>4.2373117999999996</v>
      </c>
      <c r="AA836" s="26">
        <v>3.8306884999999995</v>
      </c>
      <c r="AB836" s="26">
        <v>3.5990021000000008</v>
      </c>
      <c r="AC836" s="26">
        <v>2.9811702999999996</v>
      </c>
      <c r="AD836" s="26">
        <v>1.9525321000000002</v>
      </c>
      <c r="AE836" s="26">
        <v>1.1069165999999999</v>
      </c>
      <c r="AF836" s="26">
        <v>0.80659039999999993</v>
      </c>
      <c r="AG836" s="26">
        <v>224</v>
      </c>
      <c r="AH836" s="26">
        <v>4</v>
      </c>
    </row>
    <row r="837" spans="1:34" x14ac:dyDescent="0.2">
      <c r="A837" t="s">
        <v>22</v>
      </c>
      <c r="B837" t="s">
        <v>76</v>
      </c>
      <c r="C837" t="s">
        <v>296</v>
      </c>
      <c r="D837">
        <v>1</v>
      </c>
      <c r="E837" s="21">
        <v>5</v>
      </c>
      <c r="F837" s="21" t="s">
        <v>6</v>
      </c>
      <c r="G837" s="21" t="s">
        <v>10</v>
      </c>
      <c r="H837" s="21" t="s">
        <v>10</v>
      </c>
      <c r="I837" s="26">
        <v>0.79423427272727265</v>
      </c>
      <c r="J837" s="26">
        <v>1.1226901818181818</v>
      </c>
      <c r="K837" s="26">
        <v>2.1374574545454545</v>
      </c>
      <c r="L837" s="26">
        <v>4.0133858181818187</v>
      </c>
      <c r="M837" s="26">
        <v>5.5890023636363635</v>
      </c>
      <c r="N837" s="26">
        <v>6.7156709090909086</v>
      </c>
      <c r="O837" s="26">
        <v>6.7983111818181818</v>
      </c>
      <c r="P837" s="26">
        <v>5.6639028181818185</v>
      </c>
      <c r="Q837" s="26">
        <v>4.0841094545454544</v>
      </c>
      <c r="R837" s="26">
        <v>2.9407684545454544</v>
      </c>
      <c r="S837" s="26">
        <v>1.4787349090909094</v>
      </c>
      <c r="T837" s="26">
        <v>0.77403345454545469</v>
      </c>
      <c r="U837" s="26">
        <v>0.57559536363636365</v>
      </c>
      <c r="V837" s="26">
        <v>0.61196600000000001</v>
      </c>
      <c r="W837" s="26">
        <v>1.7426264545454542</v>
      </c>
      <c r="X837" s="26">
        <v>2.6780201818181819</v>
      </c>
      <c r="Y837" s="26">
        <v>3.9031725454545452</v>
      </c>
      <c r="Z837" s="26">
        <v>4.20702</v>
      </c>
      <c r="AA837" s="26">
        <v>3.8006962727272726</v>
      </c>
      <c r="AB837" s="26">
        <v>3.660572181818182</v>
      </c>
      <c r="AC837" s="26">
        <v>3.0689581818181821</v>
      </c>
      <c r="AD837" s="26">
        <v>2.0179760000000004</v>
      </c>
      <c r="AE837" s="26">
        <v>1.1382150909090909</v>
      </c>
      <c r="AF837" s="26">
        <v>0.8153074545454545</v>
      </c>
      <c r="AG837" s="26">
        <v>226</v>
      </c>
      <c r="AH837" s="26">
        <v>4</v>
      </c>
    </row>
    <row r="838" spans="1:34" x14ac:dyDescent="0.2">
      <c r="A838" t="s">
        <v>22</v>
      </c>
      <c r="B838" t="s">
        <v>76</v>
      </c>
      <c r="C838" t="s">
        <v>670</v>
      </c>
      <c r="D838">
        <v>1</v>
      </c>
      <c r="E838" s="21">
        <v>5</v>
      </c>
      <c r="F838" s="21" t="s">
        <v>6</v>
      </c>
      <c r="G838" s="21" t="s">
        <v>10</v>
      </c>
      <c r="H838" s="21" t="s">
        <v>10</v>
      </c>
      <c r="I838" s="26">
        <v>0.85839774999999985</v>
      </c>
      <c r="J838" s="26">
        <v>1.2021502500000001</v>
      </c>
      <c r="K838" s="26">
        <v>2.2833866250000003</v>
      </c>
      <c r="L838" s="26">
        <v>4.1408101249999998</v>
      </c>
      <c r="M838" s="26">
        <v>5.5406438750000007</v>
      </c>
      <c r="N838" s="26">
        <v>6.7482011249999996</v>
      </c>
      <c r="O838" s="26">
        <v>6.924533125</v>
      </c>
      <c r="P838" s="26">
        <v>5.73557775</v>
      </c>
      <c r="Q838" s="26">
        <v>4.1313865000000005</v>
      </c>
      <c r="R838" s="26">
        <v>2.9876342500000006</v>
      </c>
      <c r="S838" s="26">
        <v>1.5789343749999998</v>
      </c>
      <c r="T838" s="26">
        <v>0.84301749999999998</v>
      </c>
      <c r="U838" s="26">
        <v>0.66129312500000004</v>
      </c>
      <c r="V838" s="26">
        <v>0.71007787499999997</v>
      </c>
      <c r="W838" s="26">
        <v>1.8232777499999999</v>
      </c>
      <c r="X838" s="26">
        <v>2.8064934999999998</v>
      </c>
      <c r="Y838" s="26">
        <v>4.0782017499999998</v>
      </c>
      <c r="Z838" s="26">
        <v>4.1896554999999998</v>
      </c>
      <c r="AA838" s="26">
        <v>3.824668875</v>
      </c>
      <c r="AB838" s="26">
        <v>3.7804319999999998</v>
      </c>
      <c r="AC838" s="26">
        <v>3.2793382499999999</v>
      </c>
      <c r="AD838" s="26">
        <v>2.1353400000000002</v>
      </c>
      <c r="AE838" s="26">
        <v>1.3333207500000002</v>
      </c>
      <c r="AF838" s="26">
        <v>0.88671375000000008</v>
      </c>
      <c r="AG838" s="26">
        <v>241</v>
      </c>
      <c r="AH838" s="26">
        <v>4</v>
      </c>
    </row>
    <row r="839" spans="1:34" x14ac:dyDescent="0.2">
      <c r="A839" t="s">
        <v>22</v>
      </c>
      <c r="B839" t="s">
        <v>76</v>
      </c>
      <c r="C839" t="s">
        <v>769</v>
      </c>
      <c r="D839">
        <v>1</v>
      </c>
      <c r="E839" s="21">
        <v>5</v>
      </c>
      <c r="F839" s="21" t="s">
        <v>6</v>
      </c>
      <c r="G839" s="21" t="s">
        <v>10</v>
      </c>
      <c r="H839" s="21" t="s">
        <v>10</v>
      </c>
      <c r="I839" s="26">
        <v>0.82005475000000005</v>
      </c>
      <c r="J839" s="26">
        <v>1.1494530000000001</v>
      </c>
      <c r="K839" s="26">
        <v>2.1216124999999999</v>
      </c>
      <c r="L839" s="26">
        <v>3.9211291250000002</v>
      </c>
      <c r="M839" s="26">
        <v>5.4235090000000001</v>
      </c>
      <c r="N839" s="26">
        <v>6.561528</v>
      </c>
      <c r="O839" s="26">
        <v>6.4682812500000004</v>
      </c>
      <c r="P839" s="26">
        <v>5.4263506249999995</v>
      </c>
      <c r="Q839" s="26">
        <v>3.9447263750000001</v>
      </c>
      <c r="R839" s="26">
        <v>2.8770910000000001</v>
      </c>
      <c r="S839" s="26">
        <v>1.5200845000000001</v>
      </c>
      <c r="T839" s="26">
        <v>0.82285575000000011</v>
      </c>
      <c r="U839" s="26">
        <v>1.00936475</v>
      </c>
      <c r="V839" s="26">
        <v>0.89319137500000001</v>
      </c>
      <c r="W839" s="26">
        <v>2.0578113750000004</v>
      </c>
      <c r="X839" s="26">
        <v>3.1989726249999997</v>
      </c>
      <c r="Y839" s="26">
        <v>3.3735628749999997</v>
      </c>
      <c r="Z839" s="26">
        <v>3.8811530000000003</v>
      </c>
      <c r="AA839" s="26">
        <v>3.5801287500000001</v>
      </c>
      <c r="AB839" s="26">
        <v>3.493887875</v>
      </c>
      <c r="AC839" s="26">
        <v>3.1557464999999998</v>
      </c>
      <c r="AD839" s="26">
        <v>2.170390625</v>
      </c>
      <c r="AE839" s="26">
        <v>1.8269436249999997</v>
      </c>
      <c r="AF839" s="26">
        <v>1.51295</v>
      </c>
      <c r="AG839" s="26">
        <v>215</v>
      </c>
      <c r="AH839" s="26">
        <v>4</v>
      </c>
    </row>
    <row r="840" spans="1:34" x14ac:dyDescent="0.2">
      <c r="A840" t="s">
        <v>22</v>
      </c>
      <c r="B840" t="s">
        <v>76</v>
      </c>
      <c r="C840" t="s">
        <v>770</v>
      </c>
      <c r="D840">
        <v>1</v>
      </c>
      <c r="E840" s="21">
        <v>6</v>
      </c>
      <c r="F840" s="21" t="s">
        <v>6</v>
      </c>
      <c r="G840" s="21" t="s">
        <v>10</v>
      </c>
      <c r="H840" s="21" t="s">
        <v>10</v>
      </c>
      <c r="I840" s="26">
        <v>0.64950639999999993</v>
      </c>
      <c r="J840" s="26">
        <v>0.93350200000000005</v>
      </c>
      <c r="K840" s="26">
        <v>1.7923484000000003</v>
      </c>
      <c r="L840" s="26">
        <v>3.6079593999999999</v>
      </c>
      <c r="M840" s="26">
        <v>5.3035374999999991</v>
      </c>
      <c r="N840" s="26">
        <v>6.4285840000000007</v>
      </c>
      <c r="O840" s="26">
        <v>6.4724707999999991</v>
      </c>
      <c r="P840" s="26">
        <v>5.3487381999999997</v>
      </c>
      <c r="Q840" s="26">
        <v>3.7963024000000005</v>
      </c>
      <c r="R840" s="26">
        <v>2.6523082999999996</v>
      </c>
      <c r="S840" s="26">
        <v>1.2789302</v>
      </c>
      <c r="T840" s="26">
        <v>0.64027220000000007</v>
      </c>
      <c r="U840" s="26">
        <v>0.69585969999999997</v>
      </c>
      <c r="V840" s="26">
        <v>0.70345260000000009</v>
      </c>
      <c r="W840" s="26">
        <v>1.7517561000000001</v>
      </c>
      <c r="X840" s="26">
        <v>2.8398204999999996</v>
      </c>
      <c r="Y840" s="26">
        <v>3.7089421000000002</v>
      </c>
      <c r="Z840" s="26">
        <v>4.2773194999999999</v>
      </c>
      <c r="AA840" s="26">
        <v>3.9029402999999996</v>
      </c>
      <c r="AB840" s="26">
        <v>3.4345096999999996</v>
      </c>
      <c r="AC840" s="26">
        <v>2.8124777999999999</v>
      </c>
      <c r="AD840" s="26">
        <v>1.9557957000000001</v>
      </c>
      <c r="AE840" s="26">
        <v>1.2545465999999998</v>
      </c>
      <c r="AF840" s="26">
        <v>0.9476281000000002</v>
      </c>
      <c r="AG840" s="26">
        <v>233</v>
      </c>
      <c r="AH840" s="26">
        <v>4</v>
      </c>
    </row>
    <row r="841" spans="1:34" x14ac:dyDescent="0.2">
      <c r="A841" t="s">
        <v>22</v>
      </c>
      <c r="B841" t="s">
        <v>76</v>
      </c>
      <c r="C841" t="s">
        <v>187</v>
      </c>
      <c r="D841">
        <v>1</v>
      </c>
      <c r="E841" s="21">
        <v>6</v>
      </c>
      <c r="F841" s="21" t="s">
        <v>6</v>
      </c>
      <c r="G841" s="21" t="s">
        <v>10</v>
      </c>
      <c r="H841" s="21" t="s">
        <v>10</v>
      </c>
      <c r="I841" s="26">
        <v>0.70892337500000002</v>
      </c>
      <c r="J841" s="26">
        <v>1.0047625</v>
      </c>
      <c r="K841" s="26">
        <v>1.9047478750000002</v>
      </c>
      <c r="L841" s="26">
        <v>3.8046778750000003</v>
      </c>
      <c r="M841" s="26">
        <v>5.4551897499999997</v>
      </c>
      <c r="N841" s="26">
        <v>6.599565000000001</v>
      </c>
      <c r="O841" s="26">
        <v>6.8091685000000002</v>
      </c>
      <c r="P841" s="26">
        <v>5.5875842500000008</v>
      </c>
      <c r="Q841" s="26">
        <v>3.9534162500000001</v>
      </c>
      <c r="R841" s="26">
        <v>2.8206582500000001</v>
      </c>
      <c r="S841" s="26">
        <v>1.3686610000000001</v>
      </c>
      <c r="T841" s="26">
        <v>0.68446750000000001</v>
      </c>
      <c r="U841" s="26">
        <v>0.44633437500000001</v>
      </c>
      <c r="V841" s="26">
        <v>0.54282962499999998</v>
      </c>
      <c r="W841" s="26">
        <v>1.6631597499999999</v>
      </c>
      <c r="X841" s="26">
        <v>2.4130141250000001</v>
      </c>
      <c r="Y841" s="26">
        <v>3.4968297499999994</v>
      </c>
      <c r="Z841" s="26">
        <v>4.0246048749999996</v>
      </c>
      <c r="AA841" s="26">
        <v>3.3245401249999995</v>
      </c>
      <c r="AB841" s="26">
        <v>3.450033125</v>
      </c>
      <c r="AC841" s="26">
        <v>2.7186751249999999</v>
      </c>
      <c r="AD841" s="26">
        <v>1.6613971249999999</v>
      </c>
      <c r="AE841" s="26">
        <v>0.94646924999999993</v>
      </c>
      <c r="AF841" s="26">
        <v>0.66912450000000001</v>
      </c>
      <c r="AG841" s="26">
        <v>239</v>
      </c>
      <c r="AH841" s="26">
        <v>4</v>
      </c>
    </row>
    <row r="842" spans="1:34" x14ac:dyDescent="0.2">
      <c r="A842" t="s">
        <v>22</v>
      </c>
      <c r="B842" t="s">
        <v>76</v>
      </c>
      <c r="C842" t="s">
        <v>771</v>
      </c>
      <c r="D842">
        <v>1</v>
      </c>
      <c r="E842" s="21">
        <v>6</v>
      </c>
      <c r="F842" s="21" t="s">
        <v>6</v>
      </c>
      <c r="G842" s="21" t="s">
        <v>10</v>
      </c>
      <c r="H842" s="21" t="s">
        <v>10</v>
      </c>
      <c r="I842" s="26">
        <v>0.64793500000000004</v>
      </c>
      <c r="J842" s="26">
        <v>0.93778816666666664</v>
      </c>
      <c r="K842" s="26">
        <v>1.7638908333333332</v>
      </c>
      <c r="L842" s="26">
        <v>3.5840710000000002</v>
      </c>
      <c r="M842" s="26">
        <v>5.1775674999999994</v>
      </c>
      <c r="N842" s="26">
        <v>6.2805770000000001</v>
      </c>
      <c r="O842" s="26">
        <v>6.2393615000000002</v>
      </c>
      <c r="P842" s="26">
        <v>5.1970631666666671</v>
      </c>
      <c r="Q842" s="26">
        <v>3.6675583333333335</v>
      </c>
      <c r="R842" s="26">
        <v>2.5880751666666666</v>
      </c>
      <c r="S842" s="26">
        <v>1.2599893333333334</v>
      </c>
      <c r="T842" s="26">
        <v>0.63508716666666676</v>
      </c>
      <c r="U842" s="26">
        <v>0.74924800000000003</v>
      </c>
      <c r="V842" s="26">
        <v>0.75078683333333329</v>
      </c>
      <c r="W842" s="26">
        <v>1.9521068333333336</v>
      </c>
      <c r="X842" s="26">
        <v>3.1181719999999999</v>
      </c>
      <c r="Y842" s="26">
        <v>3.8252248333333334</v>
      </c>
      <c r="Z842" s="26">
        <v>3.9932053333333335</v>
      </c>
      <c r="AA842" s="26">
        <v>4.0737484999999998</v>
      </c>
      <c r="AB842" s="26">
        <v>3.5606121666666666</v>
      </c>
      <c r="AC842" s="26">
        <v>3.2286468333333338</v>
      </c>
      <c r="AD842" s="26">
        <v>2.3248658333333334</v>
      </c>
      <c r="AE842" s="26">
        <v>1.5287545</v>
      </c>
      <c r="AF842" s="26">
        <v>1.1367329999999998</v>
      </c>
      <c r="AG842" s="26">
        <v>232</v>
      </c>
      <c r="AH842" s="26">
        <v>4</v>
      </c>
    </row>
    <row r="843" spans="1:34" x14ac:dyDescent="0.2">
      <c r="A843" t="s">
        <v>22</v>
      </c>
      <c r="B843" t="s">
        <v>76</v>
      </c>
      <c r="C843" t="s">
        <v>190</v>
      </c>
      <c r="D843">
        <v>1</v>
      </c>
      <c r="E843" s="21">
        <v>5</v>
      </c>
      <c r="F843" s="21" t="s">
        <v>6</v>
      </c>
      <c r="G843" s="21" t="s">
        <v>10</v>
      </c>
      <c r="H843" s="21" t="s">
        <v>10</v>
      </c>
      <c r="I843" s="26">
        <v>0.89959866666666677</v>
      </c>
      <c r="J843" s="26">
        <v>1.2483443333333335</v>
      </c>
      <c r="K843" s="26">
        <v>2.3420426666666665</v>
      </c>
      <c r="L843" s="26">
        <v>4.1329823333333335</v>
      </c>
      <c r="M843" s="26">
        <v>5.4726473333333336</v>
      </c>
      <c r="N843" s="26">
        <v>6.6506823333333331</v>
      </c>
      <c r="O843" s="26">
        <v>6.9239456666666657</v>
      </c>
      <c r="P843" s="26">
        <v>5.7781916666666655</v>
      </c>
      <c r="Q843" s="26">
        <v>4.2438989999999999</v>
      </c>
      <c r="R843" s="26">
        <v>3.0592573333333331</v>
      </c>
      <c r="S843" s="26">
        <v>1.6443013333333332</v>
      </c>
      <c r="T843" s="26">
        <v>0.89370666666666665</v>
      </c>
      <c r="U843" s="26">
        <v>0.74817299999999998</v>
      </c>
      <c r="V843" s="26">
        <v>0.8363290000000001</v>
      </c>
      <c r="W843" s="26">
        <v>1.997039</v>
      </c>
      <c r="X843" s="26">
        <v>3.1332093333333333</v>
      </c>
      <c r="Y843" s="26">
        <v>3.9012560000000001</v>
      </c>
      <c r="Z843" s="26">
        <v>4.0212426666666667</v>
      </c>
      <c r="AA843" s="26">
        <v>3.7409319999999995</v>
      </c>
      <c r="AB843" s="26">
        <v>3.5211973333333333</v>
      </c>
      <c r="AC843" s="26">
        <v>3.3971529999999999</v>
      </c>
      <c r="AD843" s="26">
        <v>2.4092043333333333</v>
      </c>
      <c r="AE843" s="26">
        <v>1.6257256666666666</v>
      </c>
      <c r="AF843" s="26">
        <v>1.156987</v>
      </c>
      <c r="AG843" s="26">
        <v>225</v>
      </c>
      <c r="AH843" s="26">
        <v>4</v>
      </c>
    </row>
    <row r="844" spans="1:34" x14ac:dyDescent="0.2">
      <c r="A844" t="s">
        <v>22</v>
      </c>
      <c r="B844" t="s">
        <v>76</v>
      </c>
      <c r="C844" t="s">
        <v>191</v>
      </c>
      <c r="D844">
        <v>1</v>
      </c>
      <c r="E844" s="21">
        <v>6</v>
      </c>
      <c r="F844" s="21" t="s">
        <v>6</v>
      </c>
      <c r="G844" s="21" t="s">
        <v>10</v>
      </c>
      <c r="H844" s="21" t="s">
        <v>10</v>
      </c>
      <c r="I844" s="26">
        <v>0.6733865714285715</v>
      </c>
      <c r="J844" s="26">
        <v>0.95474471428571428</v>
      </c>
      <c r="K844" s="26">
        <v>1.8167428571428572</v>
      </c>
      <c r="L844" s="26">
        <v>3.6436108571428569</v>
      </c>
      <c r="M844" s="26">
        <v>5.3564495714285716</v>
      </c>
      <c r="N844" s="26">
        <v>6.5025959999999987</v>
      </c>
      <c r="O844" s="26">
        <v>6.692088</v>
      </c>
      <c r="P844" s="26">
        <v>5.4963137142857148</v>
      </c>
      <c r="Q844" s="26">
        <v>3.8620667142857146</v>
      </c>
      <c r="R844" s="26">
        <v>2.7296954285714286</v>
      </c>
      <c r="S844" s="26">
        <v>1.3088934285714287</v>
      </c>
      <c r="T844" s="26">
        <v>0.65700171428571419</v>
      </c>
      <c r="U844" s="26">
        <v>0.45493042857142857</v>
      </c>
      <c r="V844" s="26">
        <v>0.54053685714285715</v>
      </c>
      <c r="W844" s="26">
        <v>1.5966428571428573</v>
      </c>
      <c r="X844" s="26">
        <v>2.5415108571428573</v>
      </c>
      <c r="Y844" s="26">
        <v>3.365732428571429</v>
      </c>
      <c r="Z844" s="26">
        <v>4.0924505714285715</v>
      </c>
      <c r="AA844" s="26">
        <v>3.4122572857142859</v>
      </c>
      <c r="AB844" s="26">
        <v>3.5631357142857145</v>
      </c>
      <c r="AC844" s="26">
        <v>2.7979441428571428</v>
      </c>
      <c r="AD844" s="26">
        <v>1.6461764285714284</v>
      </c>
      <c r="AE844" s="26">
        <v>0.99117728571428565</v>
      </c>
      <c r="AF844" s="26">
        <v>0.65376528571428572</v>
      </c>
      <c r="AG844" s="26">
        <v>237</v>
      </c>
      <c r="AH844" s="26">
        <v>4</v>
      </c>
    </row>
    <row r="845" spans="1:34" x14ac:dyDescent="0.2">
      <c r="A845" t="s">
        <v>22</v>
      </c>
      <c r="B845" t="s">
        <v>76</v>
      </c>
      <c r="C845" t="s">
        <v>541</v>
      </c>
      <c r="D845">
        <v>1</v>
      </c>
      <c r="E845" s="21">
        <v>6</v>
      </c>
      <c r="F845" s="21" t="s">
        <v>6</v>
      </c>
      <c r="G845" s="21" t="s">
        <v>10</v>
      </c>
      <c r="H845" s="21" t="s">
        <v>10</v>
      </c>
      <c r="I845" s="26">
        <v>0.69298626666666674</v>
      </c>
      <c r="J845" s="26">
        <v>1.005409</v>
      </c>
      <c r="K845" s="26">
        <v>1.9007983999999996</v>
      </c>
      <c r="L845" s="26">
        <v>3.7176553999999995</v>
      </c>
      <c r="M845" s="26">
        <v>5.2536591333333327</v>
      </c>
      <c r="N845" s="26">
        <v>6.2337466000000008</v>
      </c>
      <c r="O845" s="26">
        <v>6.2302523333333317</v>
      </c>
      <c r="P845" s="26">
        <v>5.1950794</v>
      </c>
      <c r="Q845" s="26">
        <v>3.6335511333333335</v>
      </c>
      <c r="R845" s="26">
        <v>2.6135722666666665</v>
      </c>
      <c r="S845" s="26">
        <v>1.3017443333333332</v>
      </c>
      <c r="T845" s="26">
        <v>0.69023286666666683</v>
      </c>
      <c r="U845" s="26">
        <v>0.84930493333333346</v>
      </c>
      <c r="V845" s="26">
        <v>0.90550013333333335</v>
      </c>
      <c r="W845" s="26">
        <v>1.9363580666666667</v>
      </c>
      <c r="X845" s="26">
        <v>3.1005299333333332</v>
      </c>
      <c r="Y845" s="26">
        <v>3.6059539999999997</v>
      </c>
      <c r="Z845" s="26">
        <v>3.7080254666666672</v>
      </c>
      <c r="AA845" s="26">
        <v>3.622506</v>
      </c>
      <c r="AB845" s="26">
        <v>3.7074119333333333</v>
      </c>
      <c r="AC845" s="26">
        <v>3.0219006666666668</v>
      </c>
      <c r="AD845" s="26">
        <v>2.1701590666666664</v>
      </c>
      <c r="AE845" s="26">
        <v>1.7428018666666667</v>
      </c>
      <c r="AF845" s="26">
        <v>1.2872912666666667</v>
      </c>
      <c r="AG845" s="26">
        <v>207</v>
      </c>
      <c r="AH845" s="26">
        <v>4</v>
      </c>
    </row>
    <row r="846" spans="1:34" x14ac:dyDescent="0.2">
      <c r="A846" t="s">
        <v>22</v>
      </c>
      <c r="B846" t="s">
        <v>76</v>
      </c>
      <c r="C846" t="s">
        <v>673</v>
      </c>
      <c r="D846">
        <v>1</v>
      </c>
      <c r="E846" s="21">
        <v>5</v>
      </c>
      <c r="F846" s="21" t="s">
        <v>6</v>
      </c>
      <c r="G846" s="21" t="s">
        <v>10</v>
      </c>
      <c r="H846" s="21" t="s">
        <v>10</v>
      </c>
      <c r="I846" s="26">
        <v>0.810924076923077</v>
      </c>
      <c r="J846" s="26">
        <v>1.1500485384615386</v>
      </c>
      <c r="K846" s="26">
        <v>2.1253114615384616</v>
      </c>
      <c r="L846" s="26">
        <v>3.8761078461538458</v>
      </c>
      <c r="M846" s="26">
        <v>5.4414501538461533</v>
      </c>
      <c r="N846" s="26">
        <v>6.5016101538461548</v>
      </c>
      <c r="O846" s="26">
        <v>6.3918623846153846</v>
      </c>
      <c r="P846" s="26">
        <v>5.3465792307692315</v>
      </c>
      <c r="Q846" s="26">
        <v>3.8942368461538459</v>
      </c>
      <c r="R846" s="26">
        <v>2.8249309230769231</v>
      </c>
      <c r="S846" s="26">
        <v>1.5198940769230769</v>
      </c>
      <c r="T846" s="26">
        <v>0.81964969230769225</v>
      </c>
      <c r="U846" s="26">
        <v>1.1528406923076924</v>
      </c>
      <c r="V846" s="26">
        <v>0.97910753846153864</v>
      </c>
      <c r="W846" s="26">
        <v>2.1794609230769235</v>
      </c>
      <c r="X846" s="26">
        <v>3.2450025384615384</v>
      </c>
      <c r="Y846" s="26">
        <v>3.4554328461538457</v>
      </c>
      <c r="Z846" s="26">
        <v>3.8967180769230771</v>
      </c>
      <c r="AA846" s="26">
        <v>3.5934863846153839</v>
      </c>
      <c r="AB846" s="26">
        <v>3.6544288461538463</v>
      </c>
      <c r="AC846" s="26">
        <v>3.0683659999999997</v>
      </c>
      <c r="AD846" s="26">
        <v>2.2713181538461535</v>
      </c>
      <c r="AE846" s="26">
        <v>1.9952466923076921</v>
      </c>
      <c r="AF846" s="26">
        <v>1.6995524615384616</v>
      </c>
      <c r="AG846" s="26">
        <v>215</v>
      </c>
      <c r="AH846" s="26">
        <v>4</v>
      </c>
    </row>
    <row r="847" spans="1:34" x14ac:dyDescent="0.2">
      <c r="A847" t="s">
        <v>22</v>
      </c>
      <c r="B847" t="s">
        <v>76</v>
      </c>
      <c r="C847" t="s">
        <v>303</v>
      </c>
      <c r="D847">
        <v>1</v>
      </c>
      <c r="E847" s="21">
        <v>5</v>
      </c>
      <c r="F847" s="21" t="s">
        <v>6</v>
      </c>
      <c r="G847" s="21" t="s">
        <v>10</v>
      </c>
      <c r="H847" s="21" t="s">
        <v>10</v>
      </c>
      <c r="I847" s="26">
        <v>0.78160199999999991</v>
      </c>
      <c r="J847" s="26">
        <v>1.1056248181818182</v>
      </c>
      <c r="K847" s="26">
        <v>2.1118234545454544</v>
      </c>
      <c r="L847" s="26">
        <v>4.0245798181818175</v>
      </c>
      <c r="M847" s="26">
        <v>5.5577769090909088</v>
      </c>
      <c r="N847" s="26">
        <v>6.6880992727272721</v>
      </c>
      <c r="O847" s="26">
        <v>6.7945158181818179</v>
      </c>
      <c r="P847" s="26">
        <v>5.6484682727272721</v>
      </c>
      <c r="Q847" s="26">
        <v>4.0475778181818178</v>
      </c>
      <c r="R847" s="26">
        <v>2.9172164545454549</v>
      </c>
      <c r="S847" s="26">
        <v>1.4646076363636362</v>
      </c>
      <c r="T847" s="26">
        <v>0.76157781818181824</v>
      </c>
      <c r="U847" s="26">
        <v>0.55421281818181811</v>
      </c>
      <c r="V847" s="26">
        <v>0.60120627272727278</v>
      </c>
      <c r="W847" s="26">
        <v>1.754021909090909</v>
      </c>
      <c r="X847" s="26">
        <v>2.5986920909090907</v>
      </c>
      <c r="Y847" s="26">
        <v>3.9098491818181818</v>
      </c>
      <c r="Z847" s="26">
        <v>4.105763727272727</v>
      </c>
      <c r="AA847" s="26">
        <v>3.5860098181818185</v>
      </c>
      <c r="AB847" s="26">
        <v>3.5547688181818184</v>
      </c>
      <c r="AC847" s="26">
        <v>2.9206703636363631</v>
      </c>
      <c r="AD847" s="26">
        <v>1.8968268181818182</v>
      </c>
      <c r="AE847" s="26">
        <v>1.042405727272727</v>
      </c>
      <c r="AF847" s="26">
        <v>0.73712800000000012</v>
      </c>
      <c r="AG847" s="26">
        <v>215</v>
      </c>
      <c r="AH847" s="26">
        <v>4</v>
      </c>
    </row>
    <row r="848" spans="1:34" x14ac:dyDescent="0.2">
      <c r="A848" t="s">
        <v>22</v>
      </c>
      <c r="B848" t="s">
        <v>76</v>
      </c>
      <c r="C848" t="s">
        <v>201</v>
      </c>
      <c r="D848">
        <v>1</v>
      </c>
      <c r="E848" s="21">
        <v>5</v>
      </c>
      <c r="F848" s="21" t="s">
        <v>6</v>
      </c>
      <c r="G848" s="21" t="s">
        <v>10</v>
      </c>
      <c r="H848" s="21" t="s">
        <v>10</v>
      </c>
      <c r="I848" s="26">
        <v>0.84099266666666661</v>
      </c>
      <c r="J848" s="26">
        <v>1.1719806000000002</v>
      </c>
      <c r="K848" s="26">
        <v>2.2295972000000002</v>
      </c>
      <c r="L848" s="26">
        <v>4.0733131333333334</v>
      </c>
      <c r="M848" s="26">
        <v>5.6015856666666668</v>
      </c>
      <c r="N848" s="26">
        <v>6.7914455333333326</v>
      </c>
      <c r="O848" s="26">
        <v>6.9818243333333339</v>
      </c>
      <c r="P848" s="26">
        <v>5.7819090666666675</v>
      </c>
      <c r="Q848" s="26">
        <v>4.186554066666667</v>
      </c>
      <c r="R848" s="26">
        <v>3.0061736666666663</v>
      </c>
      <c r="S848" s="26">
        <v>1.5680152666666667</v>
      </c>
      <c r="T848" s="26">
        <v>0.82106620000000008</v>
      </c>
      <c r="U848" s="26">
        <v>0.70527413333333333</v>
      </c>
      <c r="V848" s="26">
        <v>0.80863433333333345</v>
      </c>
      <c r="W848" s="26">
        <v>1.9271539333333332</v>
      </c>
      <c r="X848" s="26">
        <v>2.9635987999999993</v>
      </c>
      <c r="Y848" s="26">
        <v>3.6598849999999996</v>
      </c>
      <c r="Z848" s="26">
        <v>4.2318475333333332</v>
      </c>
      <c r="AA848" s="26">
        <v>3.6439649333333337</v>
      </c>
      <c r="AB848" s="26">
        <v>3.6661840666666667</v>
      </c>
      <c r="AC848" s="26">
        <v>3.1263469999999995</v>
      </c>
      <c r="AD848" s="26">
        <v>2.2288708666666666</v>
      </c>
      <c r="AE848" s="26">
        <v>1.404794866666667</v>
      </c>
      <c r="AF848" s="26">
        <v>1.0472197999999999</v>
      </c>
      <c r="AG848" s="26">
        <v>223</v>
      </c>
      <c r="AH848" s="26">
        <v>4</v>
      </c>
    </row>
    <row r="849" spans="1:34" x14ac:dyDescent="0.2">
      <c r="A849" t="s">
        <v>22</v>
      </c>
      <c r="B849" t="s">
        <v>76</v>
      </c>
      <c r="C849" t="s">
        <v>772</v>
      </c>
      <c r="D849">
        <v>1</v>
      </c>
      <c r="E849" s="21">
        <v>5</v>
      </c>
      <c r="F849" s="21" t="s">
        <v>6</v>
      </c>
      <c r="G849" s="21" t="s">
        <v>10</v>
      </c>
      <c r="H849" s="21" t="s">
        <v>10</v>
      </c>
      <c r="I849" s="26">
        <v>0.96743525000000008</v>
      </c>
      <c r="J849" s="26">
        <v>1.28250025</v>
      </c>
      <c r="K849" s="26">
        <v>2.39028325</v>
      </c>
      <c r="L849" s="26">
        <v>4.2318532500000003</v>
      </c>
      <c r="M849" s="26">
        <v>5.4892720000000006</v>
      </c>
      <c r="N849" s="26">
        <v>6.6740879999999994</v>
      </c>
      <c r="O849" s="26">
        <v>6.7988557499999995</v>
      </c>
      <c r="P849" s="26">
        <v>5.7252217500000002</v>
      </c>
      <c r="Q849" s="26">
        <v>4.2530882500000002</v>
      </c>
      <c r="R849" s="26">
        <v>3.0677124999999998</v>
      </c>
      <c r="S849" s="26">
        <v>1.6919029999999999</v>
      </c>
      <c r="T849" s="26">
        <v>0.94407025</v>
      </c>
      <c r="U849" s="26">
        <v>0.89972750000000001</v>
      </c>
      <c r="V849" s="26">
        <v>0.91778700000000013</v>
      </c>
      <c r="W849" s="26">
        <v>2.2857254999999999</v>
      </c>
      <c r="X849" s="26">
        <v>3.2218679999999997</v>
      </c>
      <c r="Y849" s="26">
        <v>3.7429127500000003</v>
      </c>
      <c r="Z849" s="26">
        <v>3.6390242499999998</v>
      </c>
      <c r="AA849" s="26">
        <v>3.9757407499999999</v>
      </c>
      <c r="AB849" s="26">
        <v>3.54586925</v>
      </c>
      <c r="AC849" s="26">
        <v>3.5018712499999998</v>
      </c>
      <c r="AD849" s="26">
        <v>2.3714102499999998</v>
      </c>
      <c r="AE849" s="26">
        <v>1.7207384999999999</v>
      </c>
      <c r="AF849" s="26">
        <v>1.3032490000000001</v>
      </c>
      <c r="AG849" s="26">
        <v>210</v>
      </c>
      <c r="AH849" s="26">
        <v>4</v>
      </c>
    </row>
    <row r="850" spans="1:34" x14ac:dyDescent="0.2">
      <c r="A850" t="s">
        <v>22</v>
      </c>
      <c r="B850" t="s">
        <v>76</v>
      </c>
      <c r="C850" t="s">
        <v>550</v>
      </c>
      <c r="D850">
        <v>1</v>
      </c>
      <c r="E850" s="21">
        <v>5</v>
      </c>
      <c r="F850" s="21" t="s">
        <v>6</v>
      </c>
      <c r="G850" s="21" t="s">
        <v>10</v>
      </c>
      <c r="H850" s="21" t="s">
        <v>10</v>
      </c>
      <c r="I850" s="26">
        <v>0.91954262499999995</v>
      </c>
      <c r="J850" s="26">
        <v>1.267598625</v>
      </c>
      <c r="K850" s="26">
        <v>2.3768817499999999</v>
      </c>
      <c r="L850" s="26">
        <v>4.1367525000000001</v>
      </c>
      <c r="M850" s="26">
        <v>5.4222786250000006</v>
      </c>
      <c r="N850" s="26">
        <v>6.589900375</v>
      </c>
      <c r="O850" s="26">
        <v>6.8865468750000005</v>
      </c>
      <c r="P850" s="26">
        <v>5.7868643750000004</v>
      </c>
      <c r="Q850" s="26">
        <v>4.253965</v>
      </c>
      <c r="R850" s="26">
        <v>3.0646914999999999</v>
      </c>
      <c r="S850" s="26">
        <v>1.6666557499999999</v>
      </c>
      <c r="T850" s="26">
        <v>0.92296224999999998</v>
      </c>
      <c r="U850" s="26">
        <v>0.74298437499999992</v>
      </c>
      <c r="V850" s="26">
        <v>0.79867087499999989</v>
      </c>
      <c r="W850" s="26">
        <v>2.0305287499999998</v>
      </c>
      <c r="X850" s="26">
        <v>3.0628616249999996</v>
      </c>
      <c r="Y850" s="26">
        <v>3.9567411249999997</v>
      </c>
      <c r="Z850" s="26">
        <v>3.8805107500000005</v>
      </c>
      <c r="AA850" s="26">
        <v>3.8784358750000001</v>
      </c>
      <c r="AB850" s="26">
        <v>3.5842846250000004</v>
      </c>
      <c r="AC850" s="26">
        <v>3.4952602500000003</v>
      </c>
      <c r="AD850" s="26">
        <v>2.4377331249999998</v>
      </c>
      <c r="AE850" s="26">
        <v>1.642535375</v>
      </c>
      <c r="AF850" s="26">
        <v>1.1750314999999998</v>
      </c>
      <c r="AG850" s="26">
        <v>236</v>
      </c>
      <c r="AH850" s="26">
        <v>4</v>
      </c>
    </row>
    <row r="851" spans="1:34" x14ac:dyDescent="0.2">
      <c r="A851" t="s">
        <v>22</v>
      </c>
      <c r="B851" t="s">
        <v>76</v>
      </c>
      <c r="C851" t="s">
        <v>725</v>
      </c>
      <c r="D851">
        <v>1</v>
      </c>
      <c r="E851" s="21">
        <v>6</v>
      </c>
      <c r="F851" s="21" t="s">
        <v>6</v>
      </c>
      <c r="G851" s="21" t="s">
        <v>10</v>
      </c>
      <c r="H851" s="21" t="s">
        <v>10</v>
      </c>
      <c r="I851" s="26">
        <v>0.71330450000000001</v>
      </c>
      <c r="J851" s="26">
        <v>1.0265013999999999</v>
      </c>
      <c r="K851" s="26">
        <v>1.9392725</v>
      </c>
      <c r="L851" s="26">
        <v>3.7409730000000003</v>
      </c>
      <c r="M851" s="26">
        <v>5.2659088000000001</v>
      </c>
      <c r="N851" s="26">
        <v>6.2964875000000005</v>
      </c>
      <c r="O851" s="26">
        <v>6.2480343999999999</v>
      </c>
      <c r="P851" s="26">
        <v>5.2539923000000002</v>
      </c>
      <c r="Q851" s="26">
        <v>3.7014258999999994</v>
      </c>
      <c r="R851" s="26">
        <v>2.6598951999999998</v>
      </c>
      <c r="S851" s="26">
        <v>1.3523159</v>
      </c>
      <c r="T851" s="26">
        <v>0.71066790000000002</v>
      </c>
      <c r="U851" s="26">
        <v>0.89242849999999996</v>
      </c>
      <c r="V851" s="26">
        <v>0.93521279999999984</v>
      </c>
      <c r="W851" s="26">
        <v>2.0713239000000003</v>
      </c>
      <c r="X851" s="26">
        <v>3.1800609</v>
      </c>
      <c r="Y851" s="26">
        <v>3.6434996999999996</v>
      </c>
      <c r="Z851" s="26">
        <v>3.8565729000000006</v>
      </c>
      <c r="AA851" s="26">
        <v>3.6582020999999996</v>
      </c>
      <c r="AB851" s="26">
        <v>3.7826704999999996</v>
      </c>
      <c r="AC851" s="26">
        <v>3.1975809000000002</v>
      </c>
      <c r="AD851" s="26">
        <v>2.2071691000000002</v>
      </c>
      <c r="AE851" s="26">
        <v>1.7987886</v>
      </c>
      <c r="AF851" s="26">
        <v>1.3885347000000001</v>
      </c>
      <c r="AG851" s="26">
        <v>235</v>
      </c>
      <c r="AH851" s="26">
        <v>4</v>
      </c>
    </row>
    <row r="852" spans="1:34" x14ac:dyDescent="0.2">
      <c r="A852" t="s">
        <v>22</v>
      </c>
      <c r="B852" t="s">
        <v>76</v>
      </c>
      <c r="C852" t="s">
        <v>773</v>
      </c>
      <c r="D852">
        <v>1</v>
      </c>
      <c r="E852" s="21">
        <v>5</v>
      </c>
      <c r="F852" s="21" t="s">
        <v>6</v>
      </c>
      <c r="G852" s="21" t="s">
        <v>10</v>
      </c>
      <c r="H852" s="21" t="s">
        <v>10</v>
      </c>
      <c r="I852" s="26">
        <v>0.91055128571428567</v>
      </c>
      <c r="J852" s="26">
        <v>1.2354001428571428</v>
      </c>
      <c r="K852" s="26">
        <v>2.2830189999999999</v>
      </c>
      <c r="L852" s="26">
        <v>4.1155460000000001</v>
      </c>
      <c r="M852" s="26">
        <v>5.4158615714285707</v>
      </c>
      <c r="N852" s="26">
        <v>6.5866422857142854</v>
      </c>
      <c r="O852" s="26">
        <v>6.5222070000000008</v>
      </c>
      <c r="P852" s="26">
        <v>5.4976237142857149</v>
      </c>
      <c r="Q852" s="26">
        <v>4.1010544285714285</v>
      </c>
      <c r="R852" s="26">
        <v>3.0485945714285712</v>
      </c>
      <c r="S852" s="26">
        <v>1.6616728571428572</v>
      </c>
      <c r="T852" s="26">
        <v>0.92366128571428552</v>
      </c>
      <c r="U852" s="26">
        <v>1.1761495714285715</v>
      </c>
      <c r="V852" s="26">
        <v>1.0969877142857143</v>
      </c>
      <c r="W852" s="26">
        <v>2.3963058571428575</v>
      </c>
      <c r="X852" s="26">
        <v>3.3371282857142859</v>
      </c>
      <c r="Y852" s="26">
        <v>3.4638018571428573</v>
      </c>
      <c r="Z852" s="26">
        <v>3.7261631428571422</v>
      </c>
      <c r="AA852" s="26">
        <v>3.6889298571428575</v>
      </c>
      <c r="AB852" s="26">
        <v>3.3528831428571428</v>
      </c>
      <c r="AC852" s="26">
        <v>3.2104648571428571</v>
      </c>
      <c r="AD852" s="26">
        <v>2.3541858571428569</v>
      </c>
      <c r="AE852" s="26">
        <v>1.752790857142857</v>
      </c>
      <c r="AF852" s="26">
        <v>1.4710117142857142</v>
      </c>
      <c r="AG852" s="26">
        <v>199</v>
      </c>
      <c r="AH852" s="26">
        <v>4</v>
      </c>
    </row>
    <row r="853" spans="1:34" x14ac:dyDescent="0.2">
      <c r="A853" t="s">
        <v>22</v>
      </c>
      <c r="B853" t="s">
        <v>76</v>
      </c>
      <c r="C853" t="s">
        <v>774</v>
      </c>
      <c r="D853">
        <v>1</v>
      </c>
      <c r="E853" s="21">
        <v>6</v>
      </c>
      <c r="F853" s="21" t="s">
        <v>6</v>
      </c>
      <c r="G853" s="21" t="s">
        <v>10</v>
      </c>
      <c r="H853" s="21" t="s">
        <v>10</v>
      </c>
      <c r="I853" s="26">
        <v>0.6496519999999999</v>
      </c>
      <c r="J853" s="26">
        <v>0.92299900000000001</v>
      </c>
      <c r="K853" s="26">
        <v>1.7711824285714286</v>
      </c>
      <c r="L853" s="26">
        <v>3.5637878571428567</v>
      </c>
      <c r="M853" s="26">
        <v>5.3550618571428572</v>
      </c>
      <c r="N853" s="26">
        <v>6.4941375714285723</v>
      </c>
      <c r="O853" s="26">
        <v>6.6762082857142859</v>
      </c>
      <c r="P853" s="26">
        <v>5.5041191428571423</v>
      </c>
      <c r="Q853" s="26">
        <v>3.8210541428571423</v>
      </c>
      <c r="R853" s="26">
        <v>2.6548057142857147</v>
      </c>
      <c r="S853" s="26">
        <v>1.2732729999999999</v>
      </c>
      <c r="T853" s="26">
        <v>0.63527042857142857</v>
      </c>
      <c r="U853" s="26">
        <v>0.47497899999999998</v>
      </c>
      <c r="V853" s="26">
        <v>0.56639971428571423</v>
      </c>
      <c r="W853" s="26">
        <v>1.5405415714285715</v>
      </c>
      <c r="X853" s="26">
        <v>2.5146361428571424</v>
      </c>
      <c r="Y853" s="26">
        <v>3.1750312857142857</v>
      </c>
      <c r="Z853" s="26">
        <v>4.0159907142857145</v>
      </c>
      <c r="AA853" s="26">
        <v>3.2466342857142858</v>
      </c>
      <c r="AB853" s="26">
        <v>3.4299601428571429</v>
      </c>
      <c r="AC853" s="26">
        <v>2.7143299999999999</v>
      </c>
      <c r="AD853" s="26">
        <v>1.5527854285714286</v>
      </c>
      <c r="AE853" s="26">
        <v>0.99965271428571423</v>
      </c>
      <c r="AF853" s="26">
        <v>0.64835485714285712</v>
      </c>
      <c r="AG853" s="26">
        <v>217</v>
      </c>
      <c r="AH853" s="26">
        <v>4</v>
      </c>
    </row>
    <row r="854" spans="1:34" x14ac:dyDescent="0.2">
      <c r="A854" t="s">
        <v>22</v>
      </c>
      <c r="B854" t="s">
        <v>76</v>
      </c>
      <c r="C854" t="s">
        <v>775</v>
      </c>
      <c r="D854">
        <v>1</v>
      </c>
      <c r="E854" s="21">
        <v>5</v>
      </c>
      <c r="F854" s="21" t="s">
        <v>6</v>
      </c>
      <c r="G854" s="21" t="s">
        <v>10</v>
      </c>
      <c r="H854" s="21" t="s">
        <v>10</v>
      </c>
      <c r="I854" s="26">
        <v>0.71584619999999988</v>
      </c>
      <c r="J854" s="26">
        <v>1.0429717999999999</v>
      </c>
      <c r="K854" s="26">
        <v>1.9588123333333332</v>
      </c>
      <c r="L854" s="26">
        <v>3.714427999999999</v>
      </c>
      <c r="M854" s="26">
        <v>5.2706669333333327</v>
      </c>
      <c r="N854" s="26">
        <v>6.2834710666666655</v>
      </c>
      <c r="O854" s="26">
        <v>6.2051837333333335</v>
      </c>
      <c r="P854" s="26">
        <v>5.2529597333333333</v>
      </c>
      <c r="Q854" s="26">
        <v>3.6733740666666668</v>
      </c>
      <c r="R854" s="26">
        <v>2.6443456666666667</v>
      </c>
      <c r="S854" s="26">
        <v>1.3558790666666667</v>
      </c>
      <c r="T854" s="26">
        <v>0.71905946666666654</v>
      </c>
      <c r="U854" s="26">
        <v>0.96578846666666673</v>
      </c>
      <c r="V854" s="26">
        <v>1.0006371333333335</v>
      </c>
      <c r="W854" s="26">
        <v>2.2372211333333332</v>
      </c>
      <c r="X854" s="26">
        <v>3.2325972666666658</v>
      </c>
      <c r="Y854" s="26">
        <v>3.6396026666666663</v>
      </c>
      <c r="Z854" s="26">
        <v>3.7606320666666671</v>
      </c>
      <c r="AA854" s="26">
        <v>3.5722625333333329</v>
      </c>
      <c r="AB854" s="26">
        <v>3.8689290666666665</v>
      </c>
      <c r="AC854" s="26">
        <v>3.440649266666667</v>
      </c>
      <c r="AD854" s="26">
        <v>2.2540458666666665</v>
      </c>
      <c r="AE854" s="26">
        <v>2.0513507333333334</v>
      </c>
      <c r="AF854" s="26">
        <v>1.5291712000000002</v>
      </c>
      <c r="AG854" s="26">
        <v>228</v>
      </c>
      <c r="AH854" s="26">
        <v>4</v>
      </c>
    </row>
    <row r="855" spans="1:34" x14ac:dyDescent="0.2">
      <c r="A855" t="s">
        <v>22</v>
      </c>
      <c r="B855" t="s">
        <v>76</v>
      </c>
      <c r="C855" t="s">
        <v>776</v>
      </c>
      <c r="D855">
        <v>1</v>
      </c>
      <c r="E855" s="21">
        <v>6</v>
      </c>
      <c r="F855" s="21" t="s">
        <v>6</v>
      </c>
      <c r="G855" s="21" t="s">
        <v>10</v>
      </c>
      <c r="H855" s="21" t="s">
        <v>10</v>
      </c>
      <c r="I855" s="26">
        <v>0.6526788</v>
      </c>
      <c r="J855" s="26">
        <v>0.92842219999999998</v>
      </c>
      <c r="K855" s="26">
        <v>1.786883</v>
      </c>
      <c r="L855" s="26">
        <v>3.5667568000000003</v>
      </c>
      <c r="M855" s="26">
        <v>5.3926942000000002</v>
      </c>
      <c r="N855" s="26">
        <v>6.5341617999999997</v>
      </c>
      <c r="O855" s="26">
        <v>6.6662964000000002</v>
      </c>
      <c r="P855" s="26">
        <v>5.4790791999999993</v>
      </c>
      <c r="Q855" s="26">
        <v>3.8282311999999998</v>
      </c>
      <c r="R855" s="26">
        <v>2.6629157999999999</v>
      </c>
      <c r="S855" s="26">
        <v>1.2744105999999999</v>
      </c>
      <c r="T855" s="26">
        <v>0.63432960000000005</v>
      </c>
      <c r="U855" s="26">
        <v>0.52470419999999995</v>
      </c>
      <c r="V855" s="26">
        <v>0.59486400000000006</v>
      </c>
      <c r="W855" s="26">
        <v>1.5716504</v>
      </c>
      <c r="X855" s="26">
        <v>2.6027656000000001</v>
      </c>
      <c r="Y855" s="26">
        <v>3.2004571999999998</v>
      </c>
      <c r="Z855" s="26">
        <v>3.8443807999999997</v>
      </c>
      <c r="AA855" s="26">
        <v>3.3895525999999996</v>
      </c>
      <c r="AB855" s="26">
        <v>3.4827960000000004</v>
      </c>
      <c r="AC855" s="26">
        <v>2.7498344000000001</v>
      </c>
      <c r="AD855" s="26">
        <v>1.6763693999999998</v>
      </c>
      <c r="AE855" s="26">
        <v>1.07805</v>
      </c>
      <c r="AF855" s="26">
        <v>0.74023260000000002</v>
      </c>
      <c r="AG855" s="26">
        <v>233</v>
      </c>
      <c r="AH855" s="26">
        <v>4</v>
      </c>
    </row>
    <row r="856" spans="1:34" x14ac:dyDescent="0.2">
      <c r="A856" t="s">
        <v>22</v>
      </c>
      <c r="B856" t="s">
        <v>76</v>
      </c>
      <c r="C856" t="s">
        <v>206</v>
      </c>
      <c r="D856">
        <v>1</v>
      </c>
      <c r="E856" s="21">
        <v>6</v>
      </c>
      <c r="F856" s="21" t="s">
        <v>6</v>
      </c>
      <c r="G856" s="21" t="s">
        <v>10</v>
      </c>
      <c r="H856" s="21" t="s">
        <v>10</v>
      </c>
      <c r="I856" s="26">
        <v>0.66755075000000008</v>
      </c>
      <c r="J856" s="26">
        <v>0.96621883333333347</v>
      </c>
      <c r="K856" s="26">
        <v>1.8258655000000001</v>
      </c>
      <c r="L856" s="26">
        <v>3.6190229166666672</v>
      </c>
      <c r="M856" s="26">
        <v>5.1843759999999994</v>
      </c>
      <c r="N856" s="26">
        <v>6.1732421666666655</v>
      </c>
      <c r="O856" s="26">
        <v>6.1693359166666655</v>
      </c>
      <c r="P856" s="26">
        <v>5.1256205000000001</v>
      </c>
      <c r="Q856" s="26">
        <v>3.6232538333333335</v>
      </c>
      <c r="R856" s="26">
        <v>2.570309</v>
      </c>
      <c r="S856" s="26">
        <v>1.2629508333333332</v>
      </c>
      <c r="T856" s="26">
        <v>0.6643439166666667</v>
      </c>
      <c r="U856" s="26">
        <v>0.84809149999999989</v>
      </c>
      <c r="V856" s="26">
        <v>0.8632913333333333</v>
      </c>
      <c r="W856" s="26">
        <v>1.9741083333333329</v>
      </c>
      <c r="X856" s="26">
        <v>3.143515666666667</v>
      </c>
      <c r="Y856" s="26">
        <v>3.8774126666666664</v>
      </c>
      <c r="Z856" s="26">
        <v>4.0056700833333343</v>
      </c>
      <c r="AA856" s="26">
        <v>4.0248359999999996</v>
      </c>
      <c r="AB856" s="26">
        <v>3.7097755833333337</v>
      </c>
      <c r="AC856" s="26">
        <v>3.1567623333333334</v>
      </c>
      <c r="AD856" s="26">
        <v>2.284246833333333</v>
      </c>
      <c r="AE856" s="26">
        <v>1.6472554166666666</v>
      </c>
      <c r="AF856" s="26">
        <v>1.2342003333333331</v>
      </c>
      <c r="AG856" s="26">
        <v>236</v>
      </c>
      <c r="AH856" s="26">
        <v>4</v>
      </c>
    </row>
    <row r="857" spans="1:34" x14ac:dyDescent="0.2">
      <c r="A857" t="s">
        <v>22</v>
      </c>
      <c r="B857" t="s">
        <v>76</v>
      </c>
      <c r="C857" t="s">
        <v>561</v>
      </c>
      <c r="D857">
        <v>1</v>
      </c>
      <c r="E857" s="21">
        <v>6</v>
      </c>
      <c r="F857" s="21" t="s">
        <v>6</v>
      </c>
      <c r="G857" s="21" t="s">
        <v>10</v>
      </c>
      <c r="H857" s="21" t="s">
        <v>10</v>
      </c>
      <c r="I857" s="26">
        <v>0.64492899999999997</v>
      </c>
      <c r="J857" s="26">
        <v>0.92766349999999997</v>
      </c>
      <c r="K857" s="26">
        <v>1.7693406666666665</v>
      </c>
      <c r="L857" s="26">
        <v>3.5927460000000004</v>
      </c>
      <c r="M857" s="26">
        <v>5.2578481666666672</v>
      </c>
      <c r="N857" s="26">
        <v>6.3618758333333334</v>
      </c>
      <c r="O857" s="26">
        <v>6.3769571666666662</v>
      </c>
      <c r="P857" s="26">
        <v>5.299168166666667</v>
      </c>
      <c r="Q857" s="26">
        <v>3.7600471666666664</v>
      </c>
      <c r="R857" s="26">
        <v>2.6338941666666664</v>
      </c>
      <c r="S857" s="26">
        <v>1.2640215000000001</v>
      </c>
      <c r="T857" s="26">
        <v>0.63607999999999998</v>
      </c>
      <c r="U857" s="26">
        <v>0.70707083333333332</v>
      </c>
      <c r="V857" s="26">
        <v>0.71781816666666665</v>
      </c>
      <c r="W857" s="26">
        <v>1.8792808333333335</v>
      </c>
      <c r="X857" s="26">
        <v>2.9895878333333332</v>
      </c>
      <c r="Y857" s="26">
        <v>3.7792495000000002</v>
      </c>
      <c r="Z857" s="26">
        <v>4.2231209999999999</v>
      </c>
      <c r="AA857" s="26">
        <v>3.868611</v>
      </c>
      <c r="AB857" s="26">
        <v>3.4099896666666667</v>
      </c>
      <c r="AC857" s="26">
        <v>3.0607868333333332</v>
      </c>
      <c r="AD857" s="26">
        <v>2.1800855000000001</v>
      </c>
      <c r="AE857" s="26">
        <v>1.3755651666666664</v>
      </c>
      <c r="AF857" s="26">
        <v>1.0027178333333333</v>
      </c>
      <c r="AG857" s="26">
        <v>227</v>
      </c>
      <c r="AH857" s="26">
        <v>4</v>
      </c>
    </row>
    <row r="858" spans="1:34" x14ac:dyDescent="0.2">
      <c r="A858" t="s">
        <v>22</v>
      </c>
      <c r="B858" t="s">
        <v>76</v>
      </c>
      <c r="C858" t="s">
        <v>207</v>
      </c>
      <c r="D858">
        <v>1</v>
      </c>
      <c r="E858" s="21">
        <v>6</v>
      </c>
      <c r="F858" s="21" t="s">
        <v>6</v>
      </c>
      <c r="G858" s="21" t="s">
        <v>10</v>
      </c>
      <c r="H858" s="21" t="s">
        <v>10</v>
      </c>
      <c r="I858" s="26">
        <v>0.69414028571428577</v>
      </c>
      <c r="J858" s="26">
        <v>0.98631285714285721</v>
      </c>
      <c r="K858" s="26">
        <v>1.8885830000000001</v>
      </c>
      <c r="L858" s="26">
        <v>3.7209021428571427</v>
      </c>
      <c r="M858" s="26">
        <v>5.4086167142857144</v>
      </c>
      <c r="N858" s="26">
        <v>6.5291367142857135</v>
      </c>
      <c r="O858" s="26">
        <v>6.5585717142857147</v>
      </c>
      <c r="P858" s="26">
        <v>5.4256457142857144</v>
      </c>
      <c r="Q858" s="26">
        <v>3.8819500000000002</v>
      </c>
      <c r="R858" s="26">
        <v>2.7332092857142856</v>
      </c>
      <c r="S858" s="26">
        <v>1.3342294285714285</v>
      </c>
      <c r="T858" s="26">
        <v>0.67629357142857138</v>
      </c>
      <c r="U858" s="26">
        <v>0.71855599999999986</v>
      </c>
      <c r="V858" s="26">
        <v>0.76745471428571421</v>
      </c>
      <c r="W858" s="26">
        <v>1.796791142857143</v>
      </c>
      <c r="X858" s="26">
        <v>2.8989590000000001</v>
      </c>
      <c r="Y858" s="26">
        <v>3.6024950000000002</v>
      </c>
      <c r="Z858" s="26">
        <v>4.3663292857142855</v>
      </c>
      <c r="AA858" s="26">
        <v>3.9943968571428567</v>
      </c>
      <c r="AB858" s="26">
        <v>3.4214018571428575</v>
      </c>
      <c r="AC858" s="26">
        <v>2.8569552857142857</v>
      </c>
      <c r="AD858" s="26">
        <v>2.0838257142857142</v>
      </c>
      <c r="AE858" s="26">
        <v>1.2948109999999999</v>
      </c>
      <c r="AF858" s="26">
        <v>1.0093922857142856</v>
      </c>
      <c r="AG858" s="26">
        <v>223</v>
      </c>
      <c r="AH858" s="26">
        <v>4</v>
      </c>
    </row>
    <row r="859" spans="1:34" x14ac:dyDescent="0.2">
      <c r="A859" t="s">
        <v>22</v>
      </c>
      <c r="B859" t="s">
        <v>76</v>
      </c>
      <c r="C859" t="s">
        <v>425</v>
      </c>
      <c r="D859">
        <v>1</v>
      </c>
      <c r="E859" s="21">
        <v>5</v>
      </c>
      <c r="F859" s="21" t="s">
        <v>6</v>
      </c>
      <c r="G859" s="21" t="s">
        <v>10</v>
      </c>
      <c r="H859" s="21" t="s">
        <v>10</v>
      </c>
      <c r="I859" s="26">
        <v>0.93459822222222222</v>
      </c>
      <c r="J859" s="26">
        <v>1.3115945555555557</v>
      </c>
      <c r="K859" s="26">
        <v>2.4521315555555554</v>
      </c>
      <c r="L859" s="26">
        <v>4.3248127777777778</v>
      </c>
      <c r="M859" s="26">
        <v>5.5766758888888877</v>
      </c>
      <c r="N859" s="26">
        <v>6.8288098888888893</v>
      </c>
      <c r="O859" s="26">
        <v>7.1522154444444448</v>
      </c>
      <c r="P859" s="26">
        <v>5.913857222222223</v>
      </c>
      <c r="Q859" s="26">
        <v>4.2978455555555559</v>
      </c>
      <c r="R859" s="26">
        <v>3.1173581111111108</v>
      </c>
      <c r="S859" s="26">
        <v>1.6796786666666668</v>
      </c>
      <c r="T859" s="26">
        <v>0.93872722222222238</v>
      </c>
      <c r="U859" s="26">
        <v>0.64389399999999997</v>
      </c>
      <c r="V859" s="26">
        <v>0.76983133333333342</v>
      </c>
      <c r="W859" s="26">
        <v>1.724094</v>
      </c>
      <c r="X859" s="26">
        <v>2.6190632222222221</v>
      </c>
      <c r="Y859" s="26">
        <v>3.8764511111111113</v>
      </c>
      <c r="Z859" s="26">
        <v>3.8192195555555548</v>
      </c>
      <c r="AA859" s="26">
        <v>3.4979235555555559</v>
      </c>
      <c r="AB859" s="26">
        <v>3.6962252222222216</v>
      </c>
      <c r="AC859" s="26">
        <v>3.1719005555555557</v>
      </c>
      <c r="AD859" s="26">
        <v>1.9533195555555554</v>
      </c>
      <c r="AE859" s="26">
        <v>1.1877169999999999</v>
      </c>
      <c r="AF859" s="26">
        <v>0.82731466666666664</v>
      </c>
      <c r="AG859" s="26">
        <v>206</v>
      </c>
      <c r="AH859" s="26">
        <v>4</v>
      </c>
    </row>
    <row r="860" spans="1:34" x14ac:dyDescent="0.2">
      <c r="A860" t="s">
        <v>22</v>
      </c>
      <c r="B860" t="s">
        <v>76</v>
      </c>
      <c r="C860" t="s">
        <v>209</v>
      </c>
      <c r="D860">
        <v>1</v>
      </c>
      <c r="E860" s="21">
        <v>5</v>
      </c>
      <c r="F860" s="21" t="s">
        <v>6</v>
      </c>
      <c r="G860" s="21" t="s">
        <v>10</v>
      </c>
      <c r="H860" s="21" t="s">
        <v>10</v>
      </c>
      <c r="I860" s="26">
        <v>0.79033037500000003</v>
      </c>
      <c r="J860" s="26">
        <v>1.1163266250000001</v>
      </c>
      <c r="K860" s="26">
        <v>2.1413691249999998</v>
      </c>
      <c r="L860" s="26">
        <v>4.0206456250000002</v>
      </c>
      <c r="M860" s="26">
        <v>5.6414636250000001</v>
      </c>
      <c r="N860" s="26">
        <v>6.7702808750000001</v>
      </c>
      <c r="O860" s="26">
        <v>6.84999775</v>
      </c>
      <c r="P860" s="26">
        <v>5.7110956250000005</v>
      </c>
      <c r="Q860" s="26">
        <v>4.1201513749999998</v>
      </c>
      <c r="R860" s="26">
        <v>2.9479869999999999</v>
      </c>
      <c r="S860" s="26">
        <v>1.5025356250000002</v>
      </c>
      <c r="T860" s="26">
        <v>0.77602274999999987</v>
      </c>
      <c r="U860" s="26">
        <v>0.646292125</v>
      </c>
      <c r="V860" s="26">
        <v>0.69539299999999993</v>
      </c>
      <c r="W860" s="26">
        <v>1.819909625</v>
      </c>
      <c r="X860" s="26">
        <v>2.814422875</v>
      </c>
      <c r="Y860" s="26">
        <v>3.7743000000000002</v>
      </c>
      <c r="Z860" s="26">
        <v>4.3116933749999999</v>
      </c>
      <c r="AA860" s="26">
        <v>3.8465739999999999</v>
      </c>
      <c r="AB860" s="26">
        <v>3.6939541249999999</v>
      </c>
      <c r="AC860" s="26">
        <v>3.0962851250000001</v>
      </c>
      <c r="AD860" s="26">
        <v>2.1083975000000001</v>
      </c>
      <c r="AE860" s="26">
        <v>1.2470155000000001</v>
      </c>
      <c r="AF860" s="26">
        <v>0.92996124999999996</v>
      </c>
      <c r="AG860" s="26">
        <v>226</v>
      </c>
      <c r="AH860" s="26">
        <v>4</v>
      </c>
    </row>
    <row r="861" spans="1:34" x14ac:dyDescent="0.2">
      <c r="A861" t="s">
        <v>22</v>
      </c>
      <c r="B861" t="s">
        <v>76</v>
      </c>
      <c r="C861" t="s">
        <v>682</v>
      </c>
      <c r="D861">
        <v>1</v>
      </c>
      <c r="E861" s="21">
        <v>6</v>
      </c>
      <c r="F861" s="21" t="s">
        <v>6</v>
      </c>
      <c r="G861" s="21" t="s">
        <v>10</v>
      </c>
      <c r="H861" s="21" t="s">
        <v>10</v>
      </c>
      <c r="I861" s="26">
        <v>0.73220471428571432</v>
      </c>
      <c r="J861" s="26">
        <v>1.0227181428571428</v>
      </c>
      <c r="K861" s="26">
        <v>1.9444841428571429</v>
      </c>
      <c r="L861" s="26">
        <v>3.7651534285714279</v>
      </c>
      <c r="M861" s="26">
        <v>5.3762960000000009</v>
      </c>
      <c r="N861" s="26">
        <v>6.5353832857142864</v>
      </c>
      <c r="O861" s="26">
        <v>6.5191702857142859</v>
      </c>
      <c r="P861" s="26">
        <v>5.4422232857142854</v>
      </c>
      <c r="Q861" s="26">
        <v>3.9187798571428574</v>
      </c>
      <c r="R861" s="26">
        <v>2.7694918571428571</v>
      </c>
      <c r="S861" s="26">
        <v>1.3917041428571426</v>
      </c>
      <c r="T861" s="26">
        <v>0.72167900000000007</v>
      </c>
      <c r="U861" s="26">
        <v>0.71502328571428564</v>
      </c>
      <c r="V861" s="26">
        <v>0.85197485714285714</v>
      </c>
      <c r="W861" s="26">
        <v>2.0084387142857145</v>
      </c>
      <c r="X861" s="26">
        <v>3.0829742857142857</v>
      </c>
      <c r="Y861" s="26">
        <v>3.7153130000000005</v>
      </c>
      <c r="Z861" s="26">
        <v>4.2382724285714284</v>
      </c>
      <c r="AA861" s="26">
        <v>3.9468398571428573</v>
      </c>
      <c r="AB861" s="26">
        <v>3.6685015714285716</v>
      </c>
      <c r="AC861" s="26">
        <v>3.030426714285714</v>
      </c>
      <c r="AD861" s="26">
        <v>2.2064478571428574</v>
      </c>
      <c r="AE861" s="26">
        <v>1.471724</v>
      </c>
      <c r="AF861" s="26">
        <v>1.0950524285714287</v>
      </c>
      <c r="AG861" s="26">
        <v>224</v>
      </c>
      <c r="AH861" s="26">
        <v>4</v>
      </c>
    </row>
    <row r="862" spans="1:34" x14ac:dyDescent="0.2">
      <c r="A862" t="s">
        <v>22</v>
      </c>
      <c r="B862" t="s">
        <v>76</v>
      </c>
      <c r="C862" t="s">
        <v>777</v>
      </c>
      <c r="D862">
        <v>1</v>
      </c>
      <c r="E862" s="21">
        <v>5</v>
      </c>
      <c r="F862" s="21" t="s">
        <v>6</v>
      </c>
      <c r="G862" s="21" t="s">
        <v>10</v>
      </c>
      <c r="H862" s="21" t="s">
        <v>10</v>
      </c>
      <c r="I862" s="26">
        <v>0.83174744444444448</v>
      </c>
      <c r="J862" s="26">
        <v>1.1690775555555553</v>
      </c>
      <c r="K862" s="26">
        <v>2.2138361111111116</v>
      </c>
      <c r="L862" s="26">
        <v>4.0512673333333336</v>
      </c>
      <c r="M862" s="26">
        <v>5.5647061111111107</v>
      </c>
      <c r="N862" s="26">
        <v>6.7506176666666668</v>
      </c>
      <c r="O862" s="26">
        <v>6.9169964444444449</v>
      </c>
      <c r="P862" s="26">
        <v>5.734104888888889</v>
      </c>
      <c r="Q862" s="26">
        <v>4.1345528888888881</v>
      </c>
      <c r="R862" s="26">
        <v>2.9854945555555563</v>
      </c>
      <c r="S862" s="26">
        <v>1.5330889999999999</v>
      </c>
      <c r="T862" s="26">
        <v>0.81147633333333336</v>
      </c>
      <c r="U862" s="26">
        <v>0.6574484444444445</v>
      </c>
      <c r="V862" s="26">
        <v>0.72028244444444434</v>
      </c>
      <c r="W862" s="26">
        <v>1.8496789999999999</v>
      </c>
      <c r="X862" s="26">
        <v>2.8535293333333334</v>
      </c>
      <c r="Y862" s="26">
        <v>3.8405932222222225</v>
      </c>
      <c r="Z862" s="26">
        <v>4.2562464444444439</v>
      </c>
      <c r="AA862" s="26">
        <v>3.8022762222222224</v>
      </c>
      <c r="AB862" s="26">
        <v>3.7310257777777776</v>
      </c>
      <c r="AC862" s="26">
        <v>3.1860635555555556</v>
      </c>
      <c r="AD862" s="26">
        <v>2.1826220000000003</v>
      </c>
      <c r="AE862" s="26">
        <v>1.3354717777777778</v>
      </c>
      <c r="AF862" s="26">
        <v>0.95784866666666657</v>
      </c>
      <c r="AG862" s="26">
        <v>233</v>
      </c>
      <c r="AH862" s="26">
        <v>4</v>
      </c>
    </row>
    <row r="863" spans="1:34" x14ac:dyDescent="0.2">
      <c r="A863" t="s">
        <v>22</v>
      </c>
      <c r="B863" t="s">
        <v>76</v>
      </c>
      <c r="C863" t="s">
        <v>487</v>
      </c>
      <c r="D863">
        <v>1</v>
      </c>
      <c r="E863" s="21">
        <v>6</v>
      </c>
      <c r="F863" s="21" t="s">
        <v>6</v>
      </c>
      <c r="G863" s="21" t="s">
        <v>10</v>
      </c>
      <c r="H863" s="21" t="s">
        <v>10</v>
      </c>
      <c r="I863" s="26">
        <v>0.75406200000000012</v>
      </c>
      <c r="J863" s="26">
        <v>1.0599212222222223</v>
      </c>
      <c r="K863" s="26">
        <v>2.0220952222222222</v>
      </c>
      <c r="L863" s="26">
        <v>3.8526069999999999</v>
      </c>
      <c r="M863" s="26">
        <v>5.5106876666666658</v>
      </c>
      <c r="N863" s="26">
        <v>6.6917102222222224</v>
      </c>
      <c r="O863" s="26">
        <v>6.7451091111111108</v>
      </c>
      <c r="P863" s="26">
        <v>5.5816269999999992</v>
      </c>
      <c r="Q863" s="26">
        <v>4.0256243333333339</v>
      </c>
      <c r="R863" s="26">
        <v>2.8418047777777775</v>
      </c>
      <c r="S863" s="26">
        <v>1.423988222222222</v>
      </c>
      <c r="T863" s="26">
        <v>0.73194211111111107</v>
      </c>
      <c r="U863" s="26">
        <v>0.72050533333333344</v>
      </c>
      <c r="V863" s="26">
        <v>0.7903973333333334</v>
      </c>
      <c r="W863" s="26">
        <v>1.8490241111111112</v>
      </c>
      <c r="X863" s="26">
        <v>2.9257473333333328</v>
      </c>
      <c r="Y863" s="26">
        <v>3.5744107777777776</v>
      </c>
      <c r="Z863" s="26">
        <v>4.4231145555555553</v>
      </c>
      <c r="AA863" s="26">
        <v>3.9138181111111106</v>
      </c>
      <c r="AB863" s="26">
        <v>3.6303233333333336</v>
      </c>
      <c r="AC863" s="26">
        <v>2.9617123333333333</v>
      </c>
      <c r="AD863" s="26">
        <v>2.1138218888888884</v>
      </c>
      <c r="AE863" s="26">
        <v>1.3006637777777776</v>
      </c>
      <c r="AF863" s="26">
        <v>1.0113956666666666</v>
      </c>
      <c r="AG863" s="26">
        <v>236</v>
      </c>
      <c r="AH863" s="26">
        <v>4</v>
      </c>
    </row>
    <row r="864" spans="1:34" x14ac:dyDescent="0.2">
      <c r="A864" t="s">
        <v>22</v>
      </c>
      <c r="B864" t="s">
        <v>76</v>
      </c>
      <c r="C864" t="s">
        <v>571</v>
      </c>
      <c r="D864">
        <v>1</v>
      </c>
      <c r="E864" s="21">
        <v>6</v>
      </c>
      <c r="F864" s="21" t="s">
        <v>6</v>
      </c>
      <c r="G864" s="21" t="s">
        <v>10</v>
      </c>
      <c r="H864" s="21" t="s">
        <v>10</v>
      </c>
      <c r="I864" s="26">
        <v>0.65343275000000001</v>
      </c>
      <c r="J864" s="26">
        <v>0.94890274999999991</v>
      </c>
      <c r="K864" s="26">
        <v>1.8392098749999997</v>
      </c>
      <c r="L864" s="26">
        <v>3.6482878749999994</v>
      </c>
      <c r="M864" s="26">
        <v>5.3787456250000005</v>
      </c>
      <c r="N864" s="26">
        <v>6.5145030000000013</v>
      </c>
      <c r="O864" s="26">
        <v>6.5777649999999994</v>
      </c>
      <c r="P864" s="26">
        <v>5.4289922499999994</v>
      </c>
      <c r="Q864" s="26">
        <v>3.8142257500000003</v>
      </c>
      <c r="R864" s="26">
        <v>2.6796638749999997</v>
      </c>
      <c r="S864" s="26">
        <v>1.2813972499999999</v>
      </c>
      <c r="T864" s="26">
        <v>0.64263487499999994</v>
      </c>
      <c r="U864" s="26">
        <v>0.65812274999999998</v>
      </c>
      <c r="V864" s="26">
        <v>0.67410624999999991</v>
      </c>
      <c r="W864" s="26">
        <v>1.6595573750000001</v>
      </c>
      <c r="X864" s="26">
        <v>2.7219070000000003</v>
      </c>
      <c r="Y864" s="26">
        <v>3.5129839999999999</v>
      </c>
      <c r="Z864" s="26">
        <v>4.2045360000000009</v>
      </c>
      <c r="AA864" s="26">
        <v>3.8189162500000005</v>
      </c>
      <c r="AB864" s="26">
        <v>3.6283050000000001</v>
      </c>
      <c r="AC864" s="26">
        <v>2.6244787500000002</v>
      </c>
      <c r="AD864" s="26">
        <v>1.8062121250000003</v>
      </c>
      <c r="AE864" s="26">
        <v>1.1507803750000001</v>
      </c>
      <c r="AF864" s="26">
        <v>0.87822087500000001</v>
      </c>
      <c r="AG864" s="26">
        <v>230</v>
      </c>
      <c r="AH864" s="26">
        <v>4</v>
      </c>
    </row>
    <row r="865" spans="1:34" x14ac:dyDescent="0.2">
      <c r="A865" t="s">
        <v>22</v>
      </c>
      <c r="B865" t="s">
        <v>76</v>
      </c>
      <c r="C865" t="s">
        <v>683</v>
      </c>
      <c r="D865">
        <v>1</v>
      </c>
      <c r="E865" s="21">
        <v>6</v>
      </c>
      <c r="F865" s="21" t="s">
        <v>6</v>
      </c>
      <c r="G865" s="21" t="s">
        <v>10</v>
      </c>
      <c r="H865" s="21" t="s">
        <v>10</v>
      </c>
      <c r="I865" s="26">
        <v>0.74307119999999993</v>
      </c>
      <c r="J865" s="26">
        <v>1.0344139999999999</v>
      </c>
      <c r="K865" s="26">
        <v>1.9822393999999999</v>
      </c>
      <c r="L865" s="26">
        <v>3.8106572000000001</v>
      </c>
      <c r="M865" s="26">
        <v>5.4591647000000005</v>
      </c>
      <c r="N865" s="26">
        <v>6.6139935000000012</v>
      </c>
      <c r="O865" s="26">
        <v>6.6380195999999998</v>
      </c>
      <c r="P865" s="26">
        <v>5.5070070999999992</v>
      </c>
      <c r="Q865" s="26">
        <v>3.951146</v>
      </c>
      <c r="R865" s="26">
        <v>2.7950527999999997</v>
      </c>
      <c r="S865" s="26">
        <v>1.4044547000000001</v>
      </c>
      <c r="T865" s="26">
        <v>0.72588100000000022</v>
      </c>
      <c r="U865" s="26">
        <v>0.72513759999999983</v>
      </c>
      <c r="V865" s="26">
        <v>0.83351729999999991</v>
      </c>
      <c r="W865" s="26">
        <v>1.8730218999999999</v>
      </c>
      <c r="X865" s="26">
        <v>2.9603231000000001</v>
      </c>
      <c r="Y865" s="26">
        <v>3.5508563999999998</v>
      </c>
      <c r="Z865" s="26">
        <v>4.3621774999999996</v>
      </c>
      <c r="AA865" s="26">
        <v>3.8979306</v>
      </c>
      <c r="AB865" s="26">
        <v>3.5656308000000001</v>
      </c>
      <c r="AC865" s="26">
        <v>2.9557528</v>
      </c>
      <c r="AD865" s="26">
        <v>2.1656042000000002</v>
      </c>
      <c r="AE865" s="26">
        <v>1.3656926999999999</v>
      </c>
      <c r="AF865" s="26">
        <v>1.0613149999999998</v>
      </c>
      <c r="AG865" s="26">
        <v>225</v>
      </c>
      <c r="AH865" s="26">
        <v>4</v>
      </c>
    </row>
    <row r="866" spans="1:34" x14ac:dyDescent="0.2">
      <c r="A866" t="s">
        <v>22</v>
      </c>
      <c r="B866" t="s">
        <v>76</v>
      </c>
      <c r="C866" t="s">
        <v>730</v>
      </c>
      <c r="D866">
        <v>1</v>
      </c>
      <c r="E866" s="21">
        <v>5</v>
      </c>
      <c r="F866" s="21" t="s">
        <v>6</v>
      </c>
      <c r="G866" s="21" t="s">
        <v>10</v>
      </c>
      <c r="H866" s="21" t="s">
        <v>10</v>
      </c>
      <c r="I866" s="26">
        <v>0.85489210000000004</v>
      </c>
      <c r="J866" s="26">
        <v>1.2024976999999999</v>
      </c>
      <c r="K866" s="26">
        <v>2.2626571000000002</v>
      </c>
      <c r="L866" s="26">
        <v>4.2205403999999991</v>
      </c>
      <c r="M866" s="26">
        <v>5.6578707000000001</v>
      </c>
      <c r="N866" s="26">
        <v>6.8666935999999996</v>
      </c>
      <c r="O866" s="26">
        <v>7.0384224999999985</v>
      </c>
      <c r="P866" s="26">
        <v>5.8075025</v>
      </c>
      <c r="Q866" s="26">
        <v>4.1766684999999999</v>
      </c>
      <c r="R866" s="26">
        <v>2.9995131000000002</v>
      </c>
      <c r="S866" s="26">
        <v>1.5450192</v>
      </c>
      <c r="T866" s="26">
        <v>0.81352480000000005</v>
      </c>
      <c r="U866" s="26">
        <v>0.60578810000000005</v>
      </c>
      <c r="V866" s="26">
        <v>0.64179280000000005</v>
      </c>
      <c r="W866" s="26">
        <v>1.7880569999999998</v>
      </c>
      <c r="X866" s="26">
        <v>2.5411116000000002</v>
      </c>
      <c r="Y866" s="26">
        <v>3.9664557999999999</v>
      </c>
      <c r="Z866" s="26">
        <v>3.8458394</v>
      </c>
      <c r="AA866" s="26">
        <v>3.2556588999999994</v>
      </c>
      <c r="AB866" s="26">
        <v>3.2332046999999995</v>
      </c>
      <c r="AC866" s="26">
        <v>2.7841961999999998</v>
      </c>
      <c r="AD866" s="26">
        <v>1.8574117000000001</v>
      </c>
      <c r="AE866" s="26">
        <v>1.0186832000000001</v>
      </c>
      <c r="AF866" s="26">
        <v>0.71503760000000005</v>
      </c>
      <c r="AG866" s="26">
        <v>227</v>
      </c>
      <c r="AH866" s="26">
        <v>4</v>
      </c>
    </row>
    <row r="867" spans="1:34" x14ac:dyDescent="0.2">
      <c r="A867" t="s">
        <v>22</v>
      </c>
      <c r="B867" t="s">
        <v>76</v>
      </c>
      <c r="C867" t="s">
        <v>211</v>
      </c>
      <c r="D867">
        <v>1</v>
      </c>
      <c r="E867" s="21">
        <v>5</v>
      </c>
      <c r="F867" s="21" t="s">
        <v>6</v>
      </c>
      <c r="G867" s="21" t="s">
        <v>10</v>
      </c>
      <c r="H867" s="21" t="s">
        <v>10</v>
      </c>
      <c r="I867" s="26">
        <v>0.92405099999999996</v>
      </c>
      <c r="J867" s="26">
        <v>1.2393475</v>
      </c>
      <c r="K867" s="26">
        <v>2.310596125</v>
      </c>
      <c r="L867" s="26">
        <v>4.1427332500000009</v>
      </c>
      <c r="M867" s="26">
        <v>5.4470407500000002</v>
      </c>
      <c r="N867" s="26">
        <v>6.6469191250000002</v>
      </c>
      <c r="O867" s="26">
        <v>6.6172235000000006</v>
      </c>
      <c r="P867" s="26">
        <v>5.580218125</v>
      </c>
      <c r="Q867" s="26">
        <v>4.13721125</v>
      </c>
      <c r="R867" s="26">
        <v>3.0276135000000002</v>
      </c>
      <c r="S867" s="26">
        <v>1.6606566250000001</v>
      </c>
      <c r="T867" s="26">
        <v>0.91606037499999993</v>
      </c>
      <c r="U867" s="26">
        <v>1.0539927499999999</v>
      </c>
      <c r="V867" s="26">
        <v>0.97175149999999999</v>
      </c>
      <c r="W867" s="26">
        <v>2.2703622500000002</v>
      </c>
      <c r="X867" s="26">
        <v>3.1143796250000002</v>
      </c>
      <c r="Y867" s="26">
        <v>3.4870478750000005</v>
      </c>
      <c r="Z867" s="26">
        <v>3.6222803749999999</v>
      </c>
      <c r="AA867" s="26">
        <v>3.9371273749999998</v>
      </c>
      <c r="AB867" s="26">
        <v>3.4811673750000001</v>
      </c>
      <c r="AC867" s="26">
        <v>3.5228104999999998</v>
      </c>
      <c r="AD867" s="26">
        <v>2.3869742500000002</v>
      </c>
      <c r="AE867" s="26">
        <v>1.8826471250000001</v>
      </c>
      <c r="AF867" s="26">
        <v>1.5179828750000002</v>
      </c>
      <c r="AG867" s="26">
        <v>210</v>
      </c>
      <c r="AH867" s="26">
        <v>4</v>
      </c>
    </row>
    <row r="868" spans="1:34" x14ac:dyDescent="0.2">
      <c r="A868" t="s">
        <v>22</v>
      </c>
      <c r="B868" t="s">
        <v>76</v>
      </c>
      <c r="C868" t="s">
        <v>314</v>
      </c>
      <c r="D868">
        <v>1</v>
      </c>
      <c r="E868" s="21">
        <v>6</v>
      </c>
      <c r="F868" s="21" t="s">
        <v>6</v>
      </c>
      <c r="G868" s="21" t="s">
        <v>10</v>
      </c>
      <c r="H868" s="21" t="s">
        <v>10</v>
      </c>
      <c r="I868" s="26">
        <v>0.60718633333333327</v>
      </c>
      <c r="J868" s="26">
        <v>0.8955736666666666</v>
      </c>
      <c r="K868" s="26">
        <v>1.6919283333333335</v>
      </c>
      <c r="L868" s="26">
        <v>3.480416833333333</v>
      </c>
      <c r="M868" s="26">
        <v>5.0720186666666658</v>
      </c>
      <c r="N868" s="26">
        <v>6.1122196666666673</v>
      </c>
      <c r="O868" s="26">
        <v>6.1389749999999994</v>
      </c>
      <c r="P868" s="26">
        <v>5.0693988333333335</v>
      </c>
      <c r="Q868" s="26">
        <v>3.5590011666666665</v>
      </c>
      <c r="R868" s="26">
        <v>2.4957868333333333</v>
      </c>
      <c r="S868" s="26">
        <v>1.1907676666666667</v>
      </c>
      <c r="T868" s="26">
        <v>0.6075733333333333</v>
      </c>
      <c r="U868" s="26">
        <v>0.76592933333333335</v>
      </c>
      <c r="V868" s="26">
        <v>0.70233133333333342</v>
      </c>
      <c r="W868" s="26">
        <v>1.8742033333333332</v>
      </c>
      <c r="X868" s="26">
        <v>3.0207303333333333</v>
      </c>
      <c r="Y868" s="26">
        <v>3.7649101666666667</v>
      </c>
      <c r="Z868" s="26">
        <v>3.943581833333333</v>
      </c>
      <c r="AA868" s="26">
        <v>4.0019063333333333</v>
      </c>
      <c r="AB868" s="26">
        <v>3.694217333333333</v>
      </c>
      <c r="AC868" s="26">
        <v>3.1417876666666671</v>
      </c>
      <c r="AD868" s="26">
        <v>2.1781199999999998</v>
      </c>
      <c r="AE868" s="26">
        <v>1.4982808333333333</v>
      </c>
      <c r="AF868" s="26">
        <v>1.0682908333333334</v>
      </c>
      <c r="AG868" s="26">
        <v>242</v>
      </c>
      <c r="AH868" s="26">
        <v>4</v>
      </c>
    </row>
    <row r="869" spans="1:34" x14ac:dyDescent="0.2">
      <c r="A869" t="s">
        <v>22</v>
      </c>
      <c r="B869" t="s">
        <v>76</v>
      </c>
      <c r="C869" t="s">
        <v>358</v>
      </c>
      <c r="D869">
        <v>1</v>
      </c>
      <c r="E869" s="21">
        <v>6</v>
      </c>
      <c r="F869" s="21" t="s">
        <v>6</v>
      </c>
      <c r="G869" s="21" t="s">
        <v>10</v>
      </c>
      <c r="H869" s="21" t="s">
        <v>10</v>
      </c>
      <c r="I869" s="26">
        <v>0.70659010000000011</v>
      </c>
      <c r="J869" s="26">
        <v>1.0108843000000001</v>
      </c>
      <c r="K869" s="26">
        <v>1.9306288999999996</v>
      </c>
      <c r="L869" s="26">
        <v>3.7516488000000003</v>
      </c>
      <c r="M869" s="26">
        <v>5.5056326999999996</v>
      </c>
      <c r="N869" s="26">
        <v>6.6418581000000003</v>
      </c>
      <c r="O869" s="26">
        <v>6.6818651999999998</v>
      </c>
      <c r="P869" s="26">
        <v>5.5476863999999999</v>
      </c>
      <c r="Q869" s="26">
        <v>3.9545631000000001</v>
      </c>
      <c r="R869" s="26">
        <v>2.7769534</v>
      </c>
      <c r="S869" s="26">
        <v>1.3544359000000001</v>
      </c>
      <c r="T869" s="26">
        <v>0.68541299999999994</v>
      </c>
      <c r="U869" s="26">
        <v>0.61035399999999995</v>
      </c>
      <c r="V869" s="26">
        <v>0.66111560000000003</v>
      </c>
      <c r="W869" s="26">
        <v>1.7072507000000001</v>
      </c>
      <c r="X869" s="26">
        <v>2.7161531999999999</v>
      </c>
      <c r="Y869" s="26">
        <v>3.523542</v>
      </c>
      <c r="Z869" s="26">
        <v>4.2235522999999997</v>
      </c>
      <c r="AA869" s="26">
        <v>3.8126031999999994</v>
      </c>
      <c r="AB869" s="26">
        <v>3.5869249999999999</v>
      </c>
      <c r="AC869" s="26">
        <v>2.8780998999999996</v>
      </c>
      <c r="AD869" s="26">
        <v>1.90534</v>
      </c>
      <c r="AE869" s="26">
        <v>1.1903007999999999</v>
      </c>
      <c r="AF869" s="26">
        <v>0.84967230000000016</v>
      </c>
      <c r="AG869" s="26">
        <v>221</v>
      </c>
      <c r="AH869" s="26">
        <v>4</v>
      </c>
    </row>
    <row r="870" spans="1:34" x14ac:dyDescent="0.2">
      <c r="A870" t="s">
        <v>22</v>
      </c>
      <c r="B870" t="s">
        <v>76</v>
      </c>
      <c r="C870" t="s">
        <v>778</v>
      </c>
      <c r="D870">
        <v>1</v>
      </c>
      <c r="E870" s="21">
        <v>6</v>
      </c>
      <c r="F870" s="21" t="s">
        <v>6</v>
      </c>
      <c r="G870" s="21" t="s">
        <v>10</v>
      </c>
      <c r="H870" s="21" t="s">
        <v>10</v>
      </c>
      <c r="I870" s="26">
        <v>0.7399271999999999</v>
      </c>
      <c r="J870" s="26">
        <v>1.0445579999999999</v>
      </c>
      <c r="K870" s="26">
        <v>2.0006656</v>
      </c>
      <c r="L870" s="26">
        <v>3.8967562</v>
      </c>
      <c r="M870" s="26">
        <v>5.4783397999999996</v>
      </c>
      <c r="N870" s="26">
        <v>6.6135238000000003</v>
      </c>
      <c r="O870" s="26">
        <v>6.7561929999999988</v>
      </c>
      <c r="P870" s="26">
        <v>5.5872140000000003</v>
      </c>
      <c r="Q870" s="26">
        <v>3.9815244000000001</v>
      </c>
      <c r="R870" s="26">
        <v>2.8677523999999996</v>
      </c>
      <c r="S870" s="26">
        <v>1.4255694000000001</v>
      </c>
      <c r="T870" s="26">
        <v>0.71062100000000006</v>
      </c>
      <c r="U870" s="26">
        <v>0.4872438</v>
      </c>
      <c r="V870" s="26">
        <v>0.55485479999999998</v>
      </c>
      <c r="W870" s="26">
        <v>1.7174735999999999</v>
      </c>
      <c r="X870" s="26">
        <v>2.5330121999999999</v>
      </c>
      <c r="Y870" s="26">
        <v>3.7444414000000004</v>
      </c>
      <c r="Z870" s="26">
        <v>4.0905203999999999</v>
      </c>
      <c r="AA870" s="26">
        <v>3.5257782</v>
      </c>
      <c r="AB870" s="26">
        <v>3.5470267999999998</v>
      </c>
      <c r="AC870" s="26">
        <v>2.8413215999999997</v>
      </c>
      <c r="AD870" s="26">
        <v>1.7927826</v>
      </c>
      <c r="AE870" s="26">
        <v>0.98234560000000004</v>
      </c>
      <c r="AF870" s="26">
        <v>0.69129220000000002</v>
      </c>
      <c r="AG870" s="26">
        <v>227</v>
      </c>
      <c r="AH870" s="26">
        <v>4</v>
      </c>
    </row>
    <row r="871" spans="1:34" x14ac:dyDescent="0.2">
      <c r="A871" t="s">
        <v>22</v>
      </c>
      <c r="B871" t="s">
        <v>76</v>
      </c>
      <c r="C871" t="s">
        <v>779</v>
      </c>
      <c r="D871">
        <v>1</v>
      </c>
      <c r="E871" s="21">
        <v>5</v>
      </c>
      <c r="F871" s="21" t="s">
        <v>6</v>
      </c>
      <c r="G871" s="21" t="s">
        <v>10</v>
      </c>
      <c r="H871" s="21" t="s">
        <v>10</v>
      </c>
      <c r="I871" s="26">
        <v>0.82506466666666667</v>
      </c>
      <c r="J871" s="26">
        <v>1.1443938333333334</v>
      </c>
      <c r="K871" s="26">
        <v>2.1351906666666665</v>
      </c>
      <c r="L871" s="26">
        <v>3.927978083333334</v>
      </c>
      <c r="M871" s="26">
        <v>5.3837867499999996</v>
      </c>
      <c r="N871" s="26">
        <v>6.5956787500000003</v>
      </c>
      <c r="O871" s="26">
        <v>6.5431575000000004</v>
      </c>
      <c r="P871" s="26">
        <v>5.4871836666666667</v>
      </c>
      <c r="Q871" s="26">
        <v>4.0224662499999999</v>
      </c>
      <c r="R871" s="26">
        <v>2.863369333333333</v>
      </c>
      <c r="S871" s="26">
        <v>1.5184562500000001</v>
      </c>
      <c r="T871" s="26">
        <v>0.80816666666666659</v>
      </c>
      <c r="U871" s="26">
        <v>0.8578087499999999</v>
      </c>
      <c r="V871" s="26">
        <v>0.88798200000000005</v>
      </c>
      <c r="W871" s="26">
        <v>2.1741680000000003</v>
      </c>
      <c r="X871" s="26">
        <v>3.2372031666666667</v>
      </c>
      <c r="Y871" s="26">
        <v>3.4853686666666666</v>
      </c>
      <c r="Z871" s="26">
        <v>4.0551211666666669</v>
      </c>
      <c r="AA871" s="26">
        <v>3.7566574166666666</v>
      </c>
      <c r="AB871" s="26">
        <v>3.8081105833333333</v>
      </c>
      <c r="AC871" s="26">
        <v>3.2477350000000005</v>
      </c>
      <c r="AD871" s="26">
        <v>2.1570210833333334</v>
      </c>
      <c r="AE871" s="26">
        <v>1.6666690000000004</v>
      </c>
      <c r="AF871" s="26">
        <v>1.3743939999999999</v>
      </c>
      <c r="AG871" s="26">
        <v>225</v>
      </c>
      <c r="AH871" s="26">
        <v>4</v>
      </c>
    </row>
    <row r="872" spans="1:34" x14ac:dyDescent="0.2">
      <c r="A872" t="s">
        <v>22</v>
      </c>
      <c r="B872" t="s">
        <v>76</v>
      </c>
      <c r="C872" t="s">
        <v>213</v>
      </c>
      <c r="D872">
        <v>1</v>
      </c>
      <c r="E872" s="21">
        <v>5</v>
      </c>
      <c r="F872" s="21" t="s">
        <v>6</v>
      </c>
      <c r="G872" s="21" t="s">
        <v>10</v>
      </c>
      <c r="H872" s="21" t="s">
        <v>10</v>
      </c>
      <c r="I872" s="26">
        <v>0.76651718181818185</v>
      </c>
      <c r="J872" s="26">
        <v>1.0893110000000001</v>
      </c>
      <c r="K872" s="26">
        <v>2.0388399090909091</v>
      </c>
      <c r="L872" s="26">
        <v>3.7774882727272727</v>
      </c>
      <c r="M872" s="26">
        <v>5.3492049999999995</v>
      </c>
      <c r="N872" s="26">
        <v>6.3933370909090907</v>
      </c>
      <c r="O872" s="26">
        <v>6.2694992727272725</v>
      </c>
      <c r="P872" s="26">
        <v>5.2664239090909097</v>
      </c>
      <c r="Q872" s="26">
        <v>3.7709062727272733</v>
      </c>
      <c r="R872" s="26">
        <v>2.7002688181818182</v>
      </c>
      <c r="S872" s="26">
        <v>1.4325595454545452</v>
      </c>
      <c r="T872" s="26">
        <v>0.76934381818181807</v>
      </c>
      <c r="U872" s="26">
        <v>1.1204692727272727</v>
      </c>
      <c r="V872" s="26">
        <v>1.035971272727273</v>
      </c>
      <c r="W872" s="26">
        <v>2.2363604545454545</v>
      </c>
      <c r="X872" s="26">
        <v>3.2659890000000003</v>
      </c>
      <c r="Y872" s="26">
        <v>3.5649509090909093</v>
      </c>
      <c r="Z872" s="26">
        <v>3.8906777272727271</v>
      </c>
      <c r="AA872" s="26">
        <v>3.5252591818181824</v>
      </c>
      <c r="AB872" s="26">
        <v>3.7838976363636361</v>
      </c>
      <c r="AC872" s="26">
        <v>3.2777695454545452</v>
      </c>
      <c r="AD872" s="26">
        <v>2.2751026363636364</v>
      </c>
      <c r="AE872" s="26">
        <v>2.087270181818182</v>
      </c>
      <c r="AF872" s="26">
        <v>1.689256727272727</v>
      </c>
      <c r="AG872" s="26">
        <v>223</v>
      </c>
      <c r="AH872" s="26">
        <v>4</v>
      </c>
    </row>
    <row r="873" spans="1:34" x14ac:dyDescent="0.2">
      <c r="A873" t="s">
        <v>22</v>
      </c>
      <c r="B873" t="s">
        <v>76</v>
      </c>
      <c r="C873" t="s">
        <v>577</v>
      </c>
      <c r="D873">
        <v>1</v>
      </c>
      <c r="E873" s="21">
        <v>5</v>
      </c>
      <c r="F873" s="21" t="s">
        <v>6</v>
      </c>
      <c r="G873" s="21" t="s">
        <v>10</v>
      </c>
      <c r="H873" s="21" t="s">
        <v>10</v>
      </c>
      <c r="I873" s="26">
        <v>0.82908636363636357</v>
      </c>
      <c r="J873" s="26">
        <v>1.1460347272727274</v>
      </c>
      <c r="K873" s="26">
        <v>2.1676964545454549</v>
      </c>
      <c r="L873" s="26">
        <v>3.9906804545454544</v>
      </c>
      <c r="M873" s="26">
        <v>5.4787960000000009</v>
      </c>
      <c r="N873" s="26">
        <v>6.6748327272727286</v>
      </c>
      <c r="O873" s="26">
        <v>6.7827520909090913</v>
      </c>
      <c r="P873" s="26">
        <v>5.6799609999999996</v>
      </c>
      <c r="Q873" s="26">
        <v>4.1200320000000001</v>
      </c>
      <c r="R873" s="26">
        <v>2.9439196363636357</v>
      </c>
      <c r="S873" s="26">
        <v>1.5514798181818181</v>
      </c>
      <c r="T873" s="26">
        <v>0.80939790909090903</v>
      </c>
      <c r="U873" s="26">
        <v>0.7925336363636365</v>
      </c>
      <c r="V873" s="26">
        <v>0.93250063636363645</v>
      </c>
      <c r="W873" s="26">
        <v>2.0506896363636362</v>
      </c>
      <c r="X873" s="26">
        <v>3.176949545454546</v>
      </c>
      <c r="Y873" s="26">
        <v>3.760035909090909</v>
      </c>
      <c r="Z873" s="26">
        <v>4.1799687272727271</v>
      </c>
      <c r="AA873" s="26">
        <v>3.6842616363636367</v>
      </c>
      <c r="AB873" s="26">
        <v>3.652845181818182</v>
      </c>
      <c r="AC873" s="26">
        <v>3.231854272727273</v>
      </c>
      <c r="AD873" s="26">
        <v>2.1888352727272729</v>
      </c>
      <c r="AE873" s="26">
        <v>1.591387181818182</v>
      </c>
      <c r="AF873" s="26">
        <v>1.1397943636363634</v>
      </c>
      <c r="AG873" s="26">
        <v>217</v>
      </c>
      <c r="AH873" s="26">
        <v>4</v>
      </c>
    </row>
    <row r="874" spans="1:34" x14ac:dyDescent="0.2">
      <c r="A874" t="s">
        <v>22</v>
      </c>
      <c r="B874" t="s">
        <v>76</v>
      </c>
      <c r="C874" t="s">
        <v>214</v>
      </c>
      <c r="D874">
        <v>1</v>
      </c>
      <c r="E874" s="21">
        <v>5</v>
      </c>
      <c r="F874" s="21" t="s">
        <v>6</v>
      </c>
      <c r="G874" s="21" t="s">
        <v>10</v>
      </c>
      <c r="H874" s="21" t="s">
        <v>10</v>
      </c>
      <c r="I874" s="26">
        <v>0.93809633333333331</v>
      </c>
      <c r="J874" s="26">
        <v>1.2490658333333331</v>
      </c>
      <c r="K874" s="26">
        <v>2.3369550000000001</v>
      </c>
      <c r="L874" s="26">
        <v>4.1863279999999996</v>
      </c>
      <c r="M874" s="26">
        <v>5.5089843333333333</v>
      </c>
      <c r="N874" s="26">
        <v>6.7395461666666669</v>
      </c>
      <c r="O874" s="26">
        <v>6.7808315000000006</v>
      </c>
      <c r="P874" s="26">
        <v>5.7122991666666669</v>
      </c>
      <c r="Q874" s="26">
        <v>4.1945908333333328</v>
      </c>
      <c r="R874" s="26">
        <v>3.044673833333333</v>
      </c>
      <c r="S874" s="26">
        <v>1.6730438333333335</v>
      </c>
      <c r="T874" s="26">
        <v>0.92016249999999999</v>
      </c>
      <c r="U874" s="26">
        <v>0.95518150000000013</v>
      </c>
      <c r="V874" s="26">
        <v>0.91672399999999998</v>
      </c>
      <c r="W874" s="26">
        <v>2.2250446666666668</v>
      </c>
      <c r="X874" s="26">
        <v>3.1660596666666669</v>
      </c>
      <c r="Y874" s="26">
        <v>3.6573316666666664</v>
      </c>
      <c r="Z874" s="26">
        <v>3.5402411666666662</v>
      </c>
      <c r="AA874" s="26">
        <v>4.1920840000000004</v>
      </c>
      <c r="AB874" s="26">
        <v>3.6820388333333334</v>
      </c>
      <c r="AC874" s="26">
        <v>3.4230535</v>
      </c>
      <c r="AD874" s="26">
        <v>2.3830866666666668</v>
      </c>
      <c r="AE874" s="26">
        <v>1.8278073333333333</v>
      </c>
      <c r="AF874" s="26">
        <v>1.4511991666666668</v>
      </c>
      <c r="AG874" s="26">
        <v>214</v>
      </c>
      <c r="AH874" s="26">
        <v>4</v>
      </c>
    </row>
    <row r="875" spans="1:34" x14ac:dyDescent="0.2">
      <c r="A875" t="s">
        <v>22</v>
      </c>
      <c r="B875" t="s">
        <v>76</v>
      </c>
      <c r="C875" t="s">
        <v>317</v>
      </c>
      <c r="D875">
        <v>1</v>
      </c>
      <c r="E875" s="21">
        <v>5</v>
      </c>
      <c r="F875" s="21" t="s">
        <v>6</v>
      </c>
      <c r="G875" s="21" t="s">
        <v>10</v>
      </c>
      <c r="H875" s="21" t="s">
        <v>10</v>
      </c>
      <c r="I875" s="26">
        <v>0.82371609090909093</v>
      </c>
      <c r="J875" s="26">
        <v>1.1520462727272727</v>
      </c>
      <c r="K875" s="26">
        <v>2.1430139090909095</v>
      </c>
      <c r="L875" s="26">
        <v>3.9453992727272724</v>
      </c>
      <c r="M875" s="26">
        <v>5.4231820909090906</v>
      </c>
      <c r="N875" s="26">
        <v>6.6091570909090906</v>
      </c>
      <c r="O875" s="26">
        <v>6.5571037272727288</v>
      </c>
      <c r="P875" s="26">
        <v>5.4983439090909094</v>
      </c>
      <c r="Q875" s="26">
        <v>4.0138901818181818</v>
      </c>
      <c r="R875" s="26">
        <v>2.8844957272727276</v>
      </c>
      <c r="S875" s="26">
        <v>1.5297408181818184</v>
      </c>
      <c r="T875" s="26">
        <v>0.82031681818181823</v>
      </c>
      <c r="U875" s="26">
        <v>0.90055736363636363</v>
      </c>
      <c r="V875" s="26">
        <v>0.83697163636363636</v>
      </c>
      <c r="W875" s="26">
        <v>2.0508254545454543</v>
      </c>
      <c r="X875" s="26">
        <v>3.1495089090909087</v>
      </c>
      <c r="Y875" s="26">
        <v>3.3669348181818179</v>
      </c>
      <c r="Z875" s="26">
        <v>3.9152721818181817</v>
      </c>
      <c r="AA875" s="26">
        <v>3.5426067272727271</v>
      </c>
      <c r="AB875" s="26">
        <v>3.5636230909090902</v>
      </c>
      <c r="AC875" s="26">
        <v>3.1541269999999999</v>
      </c>
      <c r="AD875" s="26">
        <v>2.078155909090909</v>
      </c>
      <c r="AE875" s="26">
        <v>1.6875180909090908</v>
      </c>
      <c r="AF875" s="26">
        <v>1.4390303636363635</v>
      </c>
      <c r="AG875" s="26">
        <v>214</v>
      </c>
      <c r="AH875" s="26">
        <v>4</v>
      </c>
    </row>
    <row r="876" spans="1:34" x14ac:dyDescent="0.2">
      <c r="A876" t="s">
        <v>22</v>
      </c>
      <c r="B876" t="s">
        <v>76</v>
      </c>
      <c r="C876" t="s">
        <v>580</v>
      </c>
      <c r="D876">
        <v>1</v>
      </c>
      <c r="E876" s="21">
        <v>5</v>
      </c>
      <c r="F876" s="21" t="s">
        <v>6</v>
      </c>
      <c r="G876" s="21" t="s">
        <v>10</v>
      </c>
      <c r="H876" s="21" t="s">
        <v>10</v>
      </c>
      <c r="I876" s="26">
        <v>0.77008212499999995</v>
      </c>
      <c r="J876" s="26">
        <v>1.0952515</v>
      </c>
      <c r="K876" s="26">
        <v>2.0464608750000002</v>
      </c>
      <c r="L876" s="26">
        <v>3.8255895</v>
      </c>
      <c r="M876" s="26">
        <v>5.3547523749999995</v>
      </c>
      <c r="N876" s="26">
        <v>6.4621831249999993</v>
      </c>
      <c r="O876" s="26">
        <v>6.3426394999999998</v>
      </c>
      <c r="P876" s="26">
        <v>5.3319772499999996</v>
      </c>
      <c r="Q876" s="26">
        <v>3.8458608750000005</v>
      </c>
      <c r="R876" s="26">
        <v>2.7789867499999996</v>
      </c>
      <c r="S876" s="26">
        <v>1.4528729999999999</v>
      </c>
      <c r="T876" s="26">
        <v>0.77225274999999993</v>
      </c>
      <c r="U876" s="26">
        <v>0.99111312499999993</v>
      </c>
      <c r="V876" s="26">
        <v>0.94325600000000009</v>
      </c>
      <c r="W876" s="26">
        <v>2.1075011250000002</v>
      </c>
      <c r="X876" s="26">
        <v>3.2124393749999998</v>
      </c>
      <c r="Y876" s="26">
        <v>3.478115625</v>
      </c>
      <c r="Z876" s="26">
        <v>3.8899491249999998</v>
      </c>
      <c r="AA876" s="26">
        <v>3.5065730000000004</v>
      </c>
      <c r="AB876" s="26">
        <v>3.6816351250000006</v>
      </c>
      <c r="AC876" s="26">
        <v>3.251922</v>
      </c>
      <c r="AD876" s="26">
        <v>2.1757832500000003</v>
      </c>
      <c r="AE876" s="26">
        <v>1.8690329999999999</v>
      </c>
      <c r="AF876" s="26">
        <v>1.5158517499999999</v>
      </c>
      <c r="AG876" s="26">
        <v>245</v>
      </c>
      <c r="AH876" s="26">
        <v>4</v>
      </c>
    </row>
    <row r="877" spans="1:34" x14ac:dyDescent="0.2">
      <c r="A877" t="s">
        <v>22</v>
      </c>
      <c r="B877" t="s">
        <v>76</v>
      </c>
      <c r="C877" t="s">
        <v>780</v>
      </c>
      <c r="D877">
        <v>1</v>
      </c>
      <c r="E877" s="21">
        <v>5</v>
      </c>
      <c r="F877" s="21" t="s">
        <v>6</v>
      </c>
      <c r="G877" s="21" t="s">
        <v>10</v>
      </c>
      <c r="H877" s="21" t="s">
        <v>10</v>
      </c>
      <c r="I877" s="26">
        <v>0.87921300000000002</v>
      </c>
      <c r="J877" s="26">
        <v>1.19482975</v>
      </c>
      <c r="K877" s="26">
        <v>2.2247927499999998</v>
      </c>
      <c r="L877" s="26">
        <v>4.087417583333333</v>
      </c>
      <c r="M877" s="26">
        <v>5.4583302499999995</v>
      </c>
      <c r="N877" s="26">
        <v>6.6868697500000005</v>
      </c>
      <c r="O877" s="26">
        <v>6.6995334166666671</v>
      </c>
      <c r="P877" s="26">
        <v>5.630508083333333</v>
      </c>
      <c r="Q877" s="26">
        <v>4.1098395833333337</v>
      </c>
      <c r="R877" s="26">
        <v>2.9513775833333327</v>
      </c>
      <c r="S877" s="26">
        <v>1.5974090833333332</v>
      </c>
      <c r="T877" s="26">
        <v>0.86451716666666678</v>
      </c>
      <c r="U877" s="26">
        <v>0.89243091666666663</v>
      </c>
      <c r="V877" s="26">
        <v>0.89222691666666665</v>
      </c>
      <c r="W877" s="26">
        <v>2.1839573333333329</v>
      </c>
      <c r="X877" s="26">
        <v>3.2149597500000002</v>
      </c>
      <c r="Y877" s="26">
        <v>3.6045505833333333</v>
      </c>
      <c r="Z877" s="26">
        <v>3.8761718333333328</v>
      </c>
      <c r="AA877" s="26">
        <v>3.9136667500000004</v>
      </c>
      <c r="AB877" s="26">
        <v>3.7275316666666662</v>
      </c>
      <c r="AC877" s="26">
        <v>3.2699040833333335</v>
      </c>
      <c r="AD877" s="26">
        <v>2.1879514166666669</v>
      </c>
      <c r="AE877" s="26">
        <v>1.7128439999999998</v>
      </c>
      <c r="AF877" s="26">
        <v>1.3441393333333334</v>
      </c>
      <c r="AG877" s="26">
        <v>214</v>
      </c>
      <c r="AH877" s="26">
        <v>4</v>
      </c>
    </row>
    <row r="878" spans="1:34" x14ac:dyDescent="0.2">
      <c r="A878" t="s">
        <v>22</v>
      </c>
      <c r="B878" t="s">
        <v>76</v>
      </c>
      <c r="C878" t="s">
        <v>781</v>
      </c>
      <c r="D878">
        <v>1</v>
      </c>
      <c r="E878" s="21">
        <v>6</v>
      </c>
      <c r="F878" s="21" t="s">
        <v>6</v>
      </c>
      <c r="G878" s="21" t="s">
        <v>10</v>
      </c>
      <c r="H878" s="21" t="s">
        <v>10</v>
      </c>
      <c r="I878" s="26">
        <v>0.66036375000000003</v>
      </c>
      <c r="J878" s="26">
        <v>0.95036933333333318</v>
      </c>
      <c r="K878" s="26">
        <v>1.8333340833333331</v>
      </c>
      <c r="L878" s="26">
        <v>3.6271825833333331</v>
      </c>
      <c r="M878" s="26">
        <v>5.4237521666666675</v>
      </c>
      <c r="N878" s="26">
        <v>6.5650197500000003</v>
      </c>
      <c r="O878" s="26">
        <v>6.6331772500000001</v>
      </c>
      <c r="P878" s="26">
        <v>5.4839589166666665</v>
      </c>
      <c r="Q878" s="26">
        <v>3.8534589166666664</v>
      </c>
      <c r="R878" s="26">
        <v>2.6950124166666671</v>
      </c>
      <c r="S878" s="26">
        <v>1.2860195833333334</v>
      </c>
      <c r="T878" s="26">
        <v>0.64551599999999998</v>
      </c>
      <c r="U878" s="26">
        <v>0.57910366666666668</v>
      </c>
      <c r="V878" s="26">
        <v>0.64397841666666678</v>
      </c>
      <c r="W878" s="26">
        <v>1.6073515833333332</v>
      </c>
      <c r="X878" s="26">
        <v>2.6287362500000002</v>
      </c>
      <c r="Y878" s="26">
        <v>3.326059583333334</v>
      </c>
      <c r="Z878" s="26">
        <v>3.9175580000000001</v>
      </c>
      <c r="AA878" s="26">
        <v>3.6604032500000003</v>
      </c>
      <c r="AB878" s="26">
        <v>3.5352969999999999</v>
      </c>
      <c r="AC878" s="26">
        <v>2.7397463333333332</v>
      </c>
      <c r="AD878" s="26">
        <v>1.8173659999999998</v>
      </c>
      <c r="AE878" s="26">
        <v>1.158482</v>
      </c>
      <c r="AF878" s="26">
        <v>0.83757908333333331</v>
      </c>
      <c r="AG878" s="26">
        <v>230</v>
      </c>
      <c r="AH878" s="26">
        <v>4</v>
      </c>
    </row>
    <row r="879" spans="1:34" x14ac:dyDescent="0.2">
      <c r="A879" t="s">
        <v>22</v>
      </c>
      <c r="B879" t="s">
        <v>76</v>
      </c>
      <c r="C879" t="s">
        <v>218</v>
      </c>
      <c r="D879">
        <v>1</v>
      </c>
      <c r="E879" s="21">
        <v>5</v>
      </c>
      <c r="F879" s="21" t="s">
        <v>6</v>
      </c>
      <c r="G879" s="21" t="s">
        <v>10</v>
      </c>
      <c r="H879" s="21" t="s">
        <v>10</v>
      </c>
      <c r="I879" s="26">
        <v>0.94451240000000003</v>
      </c>
      <c r="J879" s="26">
        <v>1.2835978000000001</v>
      </c>
      <c r="K879" s="26">
        <v>2.3641883000000004</v>
      </c>
      <c r="L879" s="26">
        <v>4.2200309999999996</v>
      </c>
      <c r="M879" s="26">
        <v>5.4442883000000002</v>
      </c>
      <c r="N879" s="26">
        <v>6.6470409999999998</v>
      </c>
      <c r="O879" s="26">
        <v>6.7037686999999995</v>
      </c>
      <c r="P879" s="26">
        <v>5.6466554000000002</v>
      </c>
      <c r="Q879" s="26">
        <v>4.2245302000000002</v>
      </c>
      <c r="R879" s="26">
        <v>3.1166352999999996</v>
      </c>
      <c r="S879" s="26">
        <v>1.7155909999999999</v>
      </c>
      <c r="T879" s="26">
        <v>0.96555560000000007</v>
      </c>
      <c r="U879" s="26">
        <v>1.1040329</v>
      </c>
      <c r="V879" s="26">
        <v>1.0415013</v>
      </c>
      <c r="W879" s="26">
        <v>2.4526423999999998</v>
      </c>
      <c r="X879" s="26">
        <v>3.2522466999999997</v>
      </c>
      <c r="Y879" s="26">
        <v>3.7213023000000001</v>
      </c>
      <c r="Z879" s="26">
        <v>3.4926945999999992</v>
      </c>
      <c r="AA879" s="26">
        <v>3.9356296</v>
      </c>
      <c r="AB879" s="26">
        <v>3.2805844999999998</v>
      </c>
      <c r="AC879" s="26">
        <v>3.6626472999999997</v>
      </c>
      <c r="AD879" s="26">
        <v>2.5450358</v>
      </c>
      <c r="AE879" s="26">
        <v>1.9497539999999998</v>
      </c>
      <c r="AF879" s="26">
        <v>1.5230542</v>
      </c>
      <c r="AG879" s="26">
        <v>186</v>
      </c>
      <c r="AH879" s="26">
        <v>3</v>
      </c>
    </row>
    <row r="880" spans="1:34" x14ac:dyDescent="0.2">
      <c r="A880" t="s">
        <v>22</v>
      </c>
      <c r="B880" t="s">
        <v>76</v>
      </c>
      <c r="C880" t="s">
        <v>782</v>
      </c>
      <c r="D880">
        <v>1</v>
      </c>
      <c r="E880" s="21">
        <v>5</v>
      </c>
      <c r="F880" s="21" t="s">
        <v>6</v>
      </c>
      <c r="G880" s="21" t="s">
        <v>10</v>
      </c>
      <c r="H880" s="21" t="s">
        <v>10</v>
      </c>
      <c r="I880" s="26">
        <v>0.77183227272727284</v>
      </c>
      <c r="J880" s="26">
        <v>1.0802781818181817</v>
      </c>
      <c r="K880" s="26">
        <v>2.020252772727273</v>
      </c>
      <c r="L880" s="26">
        <v>3.8337471363636366</v>
      </c>
      <c r="M880" s="26">
        <v>5.3346797727272737</v>
      </c>
      <c r="N880" s="26">
        <v>6.4459396818181824</v>
      </c>
      <c r="O880" s="26">
        <v>6.3952027727272727</v>
      </c>
      <c r="P880" s="26">
        <v>5.3469379090909106</v>
      </c>
      <c r="Q880" s="26">
        <v>3.8653450909090905</v>
      </c>
      <c r="R880" s="26">
        <v>2.7803274999999998</v>
      </c>
      <c r="S880" s="26">
        <v>1.4304902272727271</v>
      </c>
      <c r="T880" s="26">
        <v>0.76768559090909105</v>
      </c>
      <c r="U880" s="26">
        <v>0.87197809090909084</v>
      </c>
      <c r="V880" s="26">
        <v>0.87507136363636351</v>
      </c>
      <c r="W880" s="26">
        <v>2.0754289090909093</v>
      </c>
      <c r="X880" s="26">
        <v>3.219519590909091</v>
      </c>
      <c r="Y880" s="26">
        <v>3.453024681818182</v>
      </c>
      <c r="Z880" s="26">
        <v>4.0000534545454549</v>
      </c>
      <c r="AA880" s="26">
        <v>3.612916909090909</v>
      </c>
      <c r="AB880" s="26">
        <v>3.7588116363636361</v>
      </c>
      <c r="AC880" s="26">
        <v>3.1736134545454546</v>
      </c>
      <c r="AD880" s="26">
        <v>2.0884390909090906</v>
      </c>
      <c r="AE880" s="26">
        <v>1.6835629999999997</v>
      </c>
      <c r="AF880" s="26">
        <v>1.3992320909090907</v>
      </c>
      <c r="AG880" s="26">
        <v>217</v>
      </c>
      <c r="AH880" s="26">
        <v>4</v>
      </c>
    </row>
    <row r="881" spans="1:34" x14ac:dyDescent="0.2">
      <c r="A881" t="s">
        <v>22</v>
      </c>
      <c r="B881" t="s">
        <v>76</v>
      </c>
      <c r="C881" t="s">
        <v>783</v>
      </c>
      <c r="D881">
        <v>1</v>
      </c>
      <c r="E881" s="21">
        <v>5</v>
      </c>
      <c r="F881" s="21" t="s">
        <v>6</v>
      </c>
      <c r="G881" s="21" t="s">
        <v>10</v>
      </c>
      <c r="H881" s="21" t="s">
        <v>10</v>
      </c>
      <c r="I881" s="26">
        <v>0.90201779999999998</v>
      </c>
      <c r="J881" s="26">
        <v>1.2213646</v>
      </c>
      <c r="K881" s="26">
        <v>2.2695294000000001</v>
      </c>
      <c r="L881" s="26">
        <v>4.1010730000000004</v>
      </c>
      <c r="M881" s="26">
        <v>5.4395183999999999</v>
      </c>
      <c r="N881" s="26">
        <v>6.6277828000000003</v>
      </c>
      <c r="O881" s="26">
        <v>6.5439008000000003</v>
      </c>
      <c r="P881" s="26">
        <v>5.5162148000000002</v>
      </c>
      <c r="Q881" s="26">
        <v>4.1011226000000001</v>
      </c>
      <c r="R881" s="26">
        <v>2.9975654</v>
      </c>
      <c r="S881" s="26">
        <v>1.6405280000000002</v>
      </c>
      <c r="T881" s="26">
        <v>0.90316500000000011</v>
      </c>
      <c r="U881" s="26">
        <v>1.0714704000000002</v>
      </c>
      <c r="V881" s="26">
        <v>0.9751749999999999</v>
      </c>
      <c r="W881" s="26">
        <v>2.2028147999999996</v>
      </c>
      <c r="X881" s="26">
        <v>3.2373798000000003</v>
      </c>
      <c r="Y881" s="26">
        <v>3.3933421999999993</v>
      </c>
      <c r="Z881" s="26">
        <v>3.7811570000000003</v>
      </c>
      <c r="AA881" s="26">
        <v>3.6847263999999997</v>
      </c>
      <c r="AB881" s="26">
        <v>3.3356823999999996</v>
      </c>
      <c r="AC881" s="26">
        <v>3.1361433999999999</v>
      </c>
      <c r="AD881" s="26">
        <v>2.3012881999999997</v>
      </c>
      <c r="AE881" s="26">
        <v>1.7743316</v>
      </c>
      <c r="AF881" s="26">
        <v>1.4886344</v>
      </c>
      <c r="AG881" s="26">
        <v>207</v>
      </c>
      <c r="AH881" s="26">
        <v>4</v>
      </c>
    </row>
    <row r="882" spans="1:34" x14ac:dyDescent="0.2">
      <c r="A882" t="s">
        <v>22</v>
      </c>
      <c r="B882" t="s">
        <v>76</v>
      </c>
      <c r="C882" t="s">
        <v>784</v>
      </c>
      <c r="D882">
        <v>1</v>
      </c>
      <c r="E882" s="21">
        <v>5</v>
      </c>
      <c r="F882" s="21" t="s">
        <v>6</v>
      </c>
      <c r="G882" s="21" t="s">
        <v>10</v>
      </c>
      <c r="H882" s="21" t="s">
        <v>10</v>
      </c>
      <c r="I882" s="26">
        <v>0.92134000000000005</v>
      </c>
      <c r="J882" s="26">
        <v>1.2694036</v>
      </c>
      <c r="K882" s="26">
        <v>2.3675874000000001</v>
      </c>
      <c r="L882" s="26">
        <v>4.1507338000000003</v>
      </c>
      <c r="M882" s="26">
        <v>5.4690952000000008</v>
      </c>
      <c r="N882" s="26">
        <v>6.6330773999999995</v>
      </c>
      <c r="O882" s="26">
        <v>6.8558819999999994</v>
      </c>
      <c r="P882" s="26">
        <v>5.7701317999999997</v>
      </c>
      <c r="Q882" s="26">
        <v>4.2092023999999997</v>
      </c>
      <c r="R882" s="26">
        <v>3.0335419999999997</v>
      </c>
      <c r="S882" s="26">
        <v>1.6485254</v>
      </c>
      <c r="T882" s="26">
        <v>0.8971463999999999</v>
      </c>
      <c r="U882" s="26">
        <v>0.8169827999999999</v>
      </c>
      <c r="V882" s="26">
        <v>0.92149059999999994</v>
      </c>
      <c r="W882" s="26">
        <v>2.0804066000000003</v>
      </c>
      <c r="X882" s="26">
        <v>3.2779997999999999</v>
      </c>
      <c r="Y882" s="26">
        <v>3.9855406000000002</v>
      </c>
      <c r="Z882" s="26">
        <v>3.9491524</v>
      </c>
      <c r="AA882" s="26">
        <v>3.8238463999999999</v>
      </c>
      <c r="AB882" s="26">
        <v>3.358161</v>
      </c>
      <c r="AC882" s="26">
        <v>3.4688484000000002</v>
      </c>
      <c r="AD882" s="26">
        <v>2.3737642000000001</v>
      </c>
      <c r="AE882" s="26">
        <v>1.7258188000000001</v>
      </c>
      <c r="AF882" s="26">
        <v>1.1876814</v>
      </c>
      <c r="AG882" s="26">
        <v>237</v>
      </c>
      <c r="AH882" s="26">
        <v>4</v>
      </c>
    </row>
    <row r="883" spans="1:34" x14ac:dyDescent="0.2">
      <c r="A883" t="s">
        <v>22</v>
      </c>
      <c r="B883" t="s">
        <v>76</v>
      </c>
      <c r="C883" t="s">
        <v>785</v>
      </c>
      <c r="D883">
        <v>1</v>
      </c>
      <c r="E883" s="21">
        <v>6</v>
      </c>
      <c r="F883" s="21" t="s">
        <v>6</v>
      </c>
      <c r="G883" s="21" t="s">
        <v>10</v>
      </c>
      <c r="H883" s="21" t="s">
        <v>10</v>
      </c>
      <c r="I883" s="26">
        <v>0.67542185714285718</v>
      </c>
      <c r="J883" s="26">
        <v>0.97138471428571438</v>
      </c>
      <c r="K883" s="26">
        <v>1.8376268571428571</v>
      </c>
      <c r="L883" s="26">
        <v>3.7778735714285716</v>
      </c>
      <c r="M883" s="26">
        <v>5.5223774285714287</v>
      </c>
      <c r="N883" s="26">
        <v>6.7141070000000003</v>
      </c>
      <c r="O883" s="26">
        <v>7.0684677142857151</v>
      </c>
      <c r="P883" s="26">
        <v>5.8188715714285717</v>
      </c>
      <c r="Q883" s="26">
        <v>4.0448657142857138</v>
      </c>
      <c r="R883" s="26">
        <v>2.7898607142857146</v>
      </c>
      <c r="S883" s="26">
        <v>1.3027567142857142</v>
      </c>
      <c r="T883" s="26">
        <v>0.65635985714285716</v>
      </c>
      <c r="U883" s="26">
        <v>0.37068185714285723</v>
      </c>
      <c r="V883" s="26">
        <v>0.50438485714285719</v>
      </c>
      <c r="W883" s="26">
        <v>1.4831715714285711</v>
      </c>
      <c r="X883" s="26">
        <v>2.1813235714285715</v>
      </c>
      <c r="Y883" s="26">
        <v>2.8136358571428572</v>
      </c>
      <c r="Z883" s="26">
        <v>3.7105058571428571</v>
      </c>
      <c r="AA883" s="26">
        <v>2.9033528571428571</v>
      </c>
      <c r="AB883" s="26">
        <v>3.2067530000000004</v>
      </c>
      <c r="AC883" s="26">
        <v>2.4952202857142858</v>
      </c>
      <c r="AD883" s="26">
        <v>1.4305892857142857</v>
      </c>
      <c r="AE883" s="26">
        <v>0.92715128571428573</v>
      </c>
      <c r="AF883" s="26">
        <v>0.634131</v>
      </c>
      <c r="AG883" s="26">
        <v>233</v>
      </c>
      <c r="AH883" s="26">
        <v>4</v>
      </c>
    </row>
    <row r="884" spans="1:34" x14ac:dyDescent="0.2">
      <c r="A884" t="s">
        <v>22</v>
      </c>
      <c r="B884" t="s">
        <v>76</v>
      </c>
      <c r="C884" t="s">
        <v>222</v>
      </c>
      <c r="D884">
        <v>1</v>
      </c>
      <c r="E884" s="21">
        <v>5</v>
      </c>
      <c r="F884" s="21" t="s">
        <v>6</v>
      </c>
      <c r="G884" s="21" t="s">
        <v>10</v>
      </c>
      <c r="H884" s="21" t="s">
        <v>10</v>
      </c>
      <c r="I884" s="26">
        <v>0.87236250000000004</v>
      </c>
      <c r="J884" s="26">
        <v>1.2143472499999999</v>
      </c>
      <c r="K884" s="26">
        <v>2.2950939999999997</v>
      </c>
      <c r="L884" s="26">
        <v>4.1010826250000001</v>
      </c>
      <c r="M884" s="26">
        <v>5.5449885000000005</v>
      </c>
      <c r="N884" s="26">
        <v>6.7442468749999991</v>
      </c>
      <c r="O884" s="26">
        <v>6.9865081250000012</v>
      </c>
      <c r="P884" s="26">
        <v>5.7959206249999999</v>
      </c>
      <c r="Q884" s="26">
        <v>4.2292703750000005</v>
      </c>
      <c r="R884" s="26">
        <v>3.03904525</v>
      </c>
      <c r="S884" s="26">
        <v>1.6177085</v>
      </c>
      <c r="T884" s="26">
        <v>0.85245949999999993</v>
      </c>
      <c r="U884" s="26">
        <v>0.72246862499999998</v>
      </c>
      <c r="V884" s="26">
        <v>0.83018537500000011</v>
      </c>
      <c r="W884" s="26">
        <v>1.959138375</v>
      </c>
      <c r="X884" s="26">
        <v>3.0534709999999996</v>
      </c>
      <c r="Y884" s="26">
        <v>3.7513272500000001</v>
      </c>
      <c r="Z884" s="26">
        <v>4.14411825</v>
      </c>
      <c r="AA884" s="26">
        <v>3.6171525</v>
      </c>
      <c r="AB884" s="26">
        <v>3.6083851249999999</v>
      </c>
      <c r="AC884" s="26">
        <v>3.251941</v>
      </c>
      <c r="AD884" s="26">
        <v>2.3429306250000002</v>
      </c>
      <c r="AE884" s="26">
        <v>1.5273004999999997</v>
      </c>
      <c r="AF884" s="26">
        <v>1.1092606250000001</v>
      </c>
      <c r="AG884" s="26">
        <v>226</v>
      </c>
      <c r="AH884" s="26">
        <v>4</v>
      </c>
    </row>
    <row r="885" spans="1:34" x14ac:dyDescent="0.2">
      <c r="A885" t="s">
        <v>22</v>
      </c>
      <c r="B885" t="s">
        <v>76</v>
      </c>
      <c r="C885" t="s">
        <v>786</v>
      </c>
      <c r="D885">
        <v>1</v>
      </c>
      <c r="E885" s="21">
        <v>5</v>
      </c>
      <c r="F885" s="21" t="s">
        <v>6</v>
      </c>
      <c r="G885" s="21" t="s">
        <v>10</v>
      </c>
      <c r="H885" s="21" t="s">
        <v>10</v>
      </c>
      <c r="I885" s="26">
        <v>0.88398575000000001</v>
      </c>
      <c r="J885" s="26">
        <v>1.194785</v>
      </c>
      <c r="K885" s="26">
        <v>2.2438715</v>
      </c>
      <c r="L885" s="26">
        <v>4.0856365000000006</v>
      </c>
      <c r="M885" s="26">
        <v>5.4604602500000006</v>
      </c>
      <c r="N885" s="26">
        <v>6.6533294999999999</v>
      </c>
      <c r="O885" s="26">
        <v>6.7467127499999986</v>
      </c>
      <c r="P885" s="26">
        <v>5.6628177500000003</v>
      </c>
      <c r="Q885" s="26">
        <v>4.1576851250000004</v>
      </c>
      <c r="R885" s="26">
        <v>2.990557125</v>
      </c>
      <c r="S885" s="26">
        <v>1.6111031250000001</v>
      </c>
      <c r="T885" s="26">
        <v>0.87421462500000002</v>
      </c>
      <c r="U885" s="26">
        <v>0.87064837500000003</v>
      </c>
      <c r="V885" s="26">
        <v>0.91515124999999997</v>
      </c>
      <c r="W885" s="26">
        <v>2.18316475</v>
      </c>
      <c r="X885" s="26">
        <v>3.2758344999999998</v>
      </c>
      <c r="Y885" s="26">
        <v>3.7566166249999999</v>
      </c>
      <c r="Z885" s="26">
        <v>4.020658375</v>
      </c>
      <c r="AA885" s="26">
        <v>3.8578735000000002</v>
      </c>
      <c r="AB885" s="26">
        <v>3.638633</v>
      </c>
      <c r="AC885" s="26">
        <v>3.3903996250000001</v>
      </c>
      <c r="AD885" s="26">
        <v>2.1494953749999999</v>
      </c>
      <c r="AE885" s="26">
        <v>1.7245028750000002</v>
      </c>
      <c r="AF885" s="26">
        <v>1.220936625</v>
      </c>
      <c r="AG885" s="26">
        <v>219</v>
      </c>
      <c r="AH885" s="26">
        <v>4</v>
      </c>
    </row>
    <row r="886" spans="1:34" x14ac:dyDescent="0.2">
      <c r="A886" t="s">
        <v>22</v>
      </c>
      <c r="B886" t="s">
        <v>76</v>
      </c>
      <c r="C886" t="s">
        <v>224</v>
      </c>
      <c r="D886">
        <v>1</v>
      </c>
      <c r="E886" s="21">
        <v>5</v>
      </c>
      <c r="F886" s="21" t="s">
        <v>6</v>
      </c>
      <c r="G886" s="21" t="s">
        <v>10</v>
      </c>
      <c r="H886" s="21" t="s">
        <v>10</v>
      </c>
      <c r="I886" s="26">
        <v>0.90127783333333322</v>
      </c>
      <c r="J886" s="26">
        <v>1.2155534166666668</v>
      </c>
      <c r="K886" s="26">
        <v>2.2834287500000001</v>
      </c>
      <c r="L886" s="26">
        <v>4.0926374166666664</v>
      </c>
      <c r="M886" s="26">
        <v>5.4999014166666669</v>
      </c>
      <c r="N886" s="26">
        <v>6.6774398333333336</v>
      </c>
      <c r="O886" s="26">
        <v>6.860548416666667</v>
      </c>
      <c r="P886" s="26">
        <v>5.7705034166666671</v>
      </c>
      <c r="Q886" s="26">
        <v>4.1870909999999997</v>
      </c>
      <c r="R886" s="26">
        <v>3.0123443333333331</v>
      </c>
      <c r="S886" s="26">
        <v>1.6161263333333336</v>
      </c>
      <c r="T886" s="26">
        <v>0.87326408333333339</v>
      </c>
      <c r="U886" s="26">
        <v>0.84125791666666672</v>
      </c>
      <c r="V886" s="26">
        <v>0.9660685</v>
      </c>
      <c r="W886" s="26">
        <v>2.1008714999999998</v>
      </c>
      <c r="X886" s="26">
        <v>3.3047156666666666</v>
      </c>
      <c r="Y886" s="26">
        <v>3.9366610833333326</v>
      </c>
      <c r="Z886" s="26">
        <v>4.0633745833333341</v>
      </c>
      <c r="AA886" s="26">
        <v>3.7893750833333333</v>
      </c>
      <c r="AB886" s="26">
        <v>3.415593166666667</v>
      </c>
      <c r="AC886" s="26">
        <v>3.4306060833333336</v>
      </c>
      <c r="AD886" s="26">
        <v>2.2518377500000004</v>
      </c>
      <c r="AE886" s="26">
        <v>1.7498293333333335</v>
      </c>
      <c r="AF886" s="26">
        <v>1.1790314999999998</v>
      </c>
      <c r="AG886" s="26">
        <v>210</v>
      </c>
      <c r="AH886" s="26">
        <v>4</v>
      </c>
    </row>
    <row r="887" spans="1:34" x14ac:dyDescent="0.2">
      <c r="A887" t="s">
        <v>22</v>
      </c>
      <c r="B887" t="s">
        <v>76</v>
      </c>
      <c r="C887" t="s">
        <v>225</v>
      </c>
      <c r="D887">
        <v>1</v>
      </c>
      <c r="E887" s="21">
        <v>5</v>
      </c>
      <c r="F887" s="21" t="s">
        <v>6</v>
      </c>
      <c r="G887" s="21" t="s">
        <v>10</v>
      </c>
      <c r="H887" s="21" t="s">
        <v>10</v>
      </c>
      <c r="I887" s="26">
        <v>0.78188591666666651</v>
      </c>
      <c r="J887" s="26">
        <v>1.0751126666666668</v>
      </c>
      <c r="K887" s="26">
        <v>2.0470667499999999</v>
      </c>
      <c r="L887" s="26">
        <v>3.8690337499999998</v>
      </c>
      <c r="M887" s="26">
        <v>5.4090437499999995</v>
      </c>
      <c r="N887" s="26">
        <v>6.5931764166666662</v>
      </c>
      <c r="O887" s="26">
        <v>6.6470355000000003</v>
      </c>
      <c r="P887" s="26">
        <v>5.5471809166666661</v>
      </c>
      <c r="Q887" s="26">
        <v>3.99713925</v>
      </c>
      <c r="R887" s="26">
        <v>2.8387174166666669</v>
      </c>
      <c r="S887" s="26">
        <v>1.4635578333333334</v>
      </c>
      <c r="T887" s="26">
        <v>0.76633450000000003</v>
      </c>
      <c r="U887" s="26">
        <v>0.74151500000000004</v>
      </c>
      <c r="V887" s="26">
        <v>0.89050108333333322</v>
      </c>
      <c r="W887" s="26">
        <v>1.9909980000000003</v>
      </c>
      <c r="X887" s="26">
        <v>3.0325900833333339</v>
      </c>
      <c r="Y887" s="26">
        <v>3.6483715000000001</v>
      </c>
      <c r="Z887" s="26">
        <v>4.2717992499999999</v>
      </c>
      <c r="AA887" s="26">
        <v>3.7131379166666671</v>
      </c>
      <c r="AB887" s="26">
        <v>3.8252467499999998</v>
      </c>
      <c r="AC887" s="26">
        <v>3.1245555833333332</v>
      </c>
      <c r="AD887" s="26">
        <v>2.1830255000000003</v>
      </c>
      <c r="AE887" s="26">
        <v>1.4697810833333333</v>
      </c>
      <c r="AF887" s="26">
        <v>1.1100092500000001</v>
      </c>
      <c r="AG887" s="26">
        <v>227</v>
      </c>
      <c r="AH887" s="26">
        <v>4</v>
      </c>
    </row>
    <row r="888" spans="1:34" x14ac:dyDescent="0.2">
      <c r="A888" t="s">
        <v>22</v>
      </c>
      <c r="B888" t="s">
        <v>76</v>
      </c>
      <c r="C888" t="s">
        <v>787</v>
      </c>
      <c r="D888">
        <v>1</v>
      </c>
      <c r="E888" s="21">
        <v>5</v>
      </c>
      <c r="F888" s="21" t="s">
        <v>6</v>
      </c>
      <c r="G888" s="21" t="s">
        <v>10</v>
      </c>
      <c r="H888" s="21" t="s">
        <v>10</v>
      </c>
      <c r="I888" s="26">
        <v>0.89994728571428573</v>
      </c>
      <c r="J888" s="26">
        <v>1.2705741428571429</v>
      </c>
      <c r="K888" s="26">
        <v>2.3819261428571425</v>
      </c>
      <c r="L888" s="26">
        <v>4.2596852857142862</v>
      </c>
      <c r="M888" s="26">
        <v>5.5823038571428567</v>
      </c>
      <c r="N888" s="26">
        <v>6.8098195714285712</v>
      </c>
      <c r="O888" s="26">
        <v>7.0613999999999999</v>
      </c>
      <c r="P888" s="26">
        <v>5.8382524285714288</v>
      </c>
      <c r="Q888" s="26">
        <v>4.1961328571428576</v>
      </c>
      <c r="R888" s="26">
        <v>3.0580151428571427</v>
      </c>
      <c r="S888" s="26">
        <v>1.6336547142857143</v>
      </c>
      <c r="T888" s="26">
        <v>0.89459771428571422</v>
      </c>
      <c r="U888" s="26">
        <v>0.65945857142857134</v>
      </c>
      <c r="V888" s="26">
        <v>0.75058785714285714</v>
      </c>
      <c r="W888" s="26">
        <v>1.6820667142857142</v>
      </c>
      <c r="X888" s="26">
        <v>2.6009755714285712</v>
      </c>
      <c r="Y888" s="26">
        <v>3.947022142857143</v>
      </c>
      <c r="Z888" s="26">
        <v>3.8977849999999998</v>
      </c>
      <c r="AA888" s="26">
        <v>3.5501387142857146</v>
      </c>
      <c r="AB888" s="26">
        <v>3.6866584285714281</v>
      </c>
      <c r="AC888" s="26">
        <v>3.1768558571428569</v>
      </c>
      <c r="AD888" s="26">
        <v>1.8933514285714286</v>
      </c>
      <c r="AE888" s="26">
        <v>1.1222732857142859</v>
      </c>
      <c r="AF888" s="26">
        <v>0.79608257142857131</v>
      </c>
      <c r="AG888" s="26">
        <v>222</v>
      </c>
      <c r="AH888" s="26">
        <v>4</v>
      </c>
    </row>
    <row r="889" spans="1:34" x14ac:dyDescent="0.2">
      <c r="A889" t="s">
        <v>22</v>
      </c>
      <c r="B889" t="s">
        <v>76</v>
      </c>
      <c r="C889" t="s">
        <v>588</v>
      </c>
      <c r="D889">
        <v>1</v>
      </c>
      <c r="E889" s="21">
        <v>6</v>
      </c>
      <c r="F889" s="21" t="s">
        <v>6</v>
      </c>
      <c r="G889" s="21" t="s">
        <v>10</v>
      </c>
      <c r="H889" s="21" t="s">
        <v>10</v>
      </c>
      <c r="I889" s="26">
        <v>0.6049511666666666</v>
      </c>
      <c r="J889" s="26">
        <v>0.89177966666666653</v>
      </c>
      <c r="K889" s="26">
        <v>1.6806898333333333</v>
      </c>
      <c r="L889" s="26">
        <v>3.4761888333333335</v>
      </c>
      <c r="M889" s="26">
        <v>5.1195640000000004</v>
      </c>
      <c r="N889" s="26">
        <v>6.2241653333333327</v>
      </c>
      <c r="O889" s="26">
        <v>6.2666361666666672</v>
      </c>
      <c r="P889" s="26">
        <v>5.1731784999999997</v>
      </c>
      <c r="Q889" s="26">
        <v>3.6567160000000007</v>
      </c>
      <c r="R889" s="26">
        <v>2.5332991666666667</v>
      </c>
      <c r="S889" s="26">
        <v>1.2079571666666666</v>
      </c>
      <c r="T889" s="26">
        <v>0.60528266666666664</v>
      </c>
      <c r="U889" s="26">
        <v>0.72133250000000004</v>
      </c>
      <c r="V889" s="26">
        <v>0.66973966666666662</v>
      </c>
      <c r="W889" s="26">
        <v>1.8456816666666664</v>
      </c>
      <c r="X889" s="26">
        <v>2.9734563333333335</v>
      </c>
      <c r="Y889" s="26">
        <v>3.7815421666666666</v>
      </c>
      <c r="Z889" s="26">
        <v>4.1088516666666663</v>
      </c>
      <c r="AA889" s="26">
        <v>3.8964539999999999</v>
      </c>
      <c r="AB889" s="26">
        <v>3.5910358333333332</v>
      </c>
      <c r="AC889" s="26">
        <v>3.0522603333333334</v>
      </c>
      <c r="AD889" s="26">
        <v>2.1157498333333336</v>
      </c>
      <c r="AE889" s="26">
        <v>1.3991063333333331</v>
      </c>
      <c r="AF889" s="26">
        <v>0.97297983333333338</v>
      </c>
      <c r="AG889" s="26">
        <v>224</v>
      </c>
      <c r="AH889" s="26">
        <v>4</v>
      </c>
    </row>
    <row r="890" spans="1:34" x14ac:dyDescent="0.2">
      <c r="A890" t="s">
        <v>22</v>
      </c>
      <c r="B890" t="s">
        <v>76</v>
      </c>
      <c r="C890" t="s">
        <v>788</v>
      </c>
      <c r="D890">
        <v>1</v>
      </c>
      <c r="E890" s="21">
        <v>5</v>
      </c>
      <c r="F890" s="21" t="s">
        <v>6</v>
      </c>
      <c r="G890" s="21" t="s">
        <v>10</v>
      </c>
      <c r="H890" s="21" t="s">
        <v>10</v>
      </c>
      <c r="I890" s="26">
        <v>0.80646200000000012</v>
      </c>
      <c r="J890" s="26">
        <v>1.1348735555555556</v>
      </c>
      <c r="K890" s="26">
        <v>2.1544204444444444</v>
      </c>
      <c r="L890" s="26">
        <v>4.141955888888889</v>
      </c>
      <c r="M890" s="26">
        <v>5.6513395555555554</v>
      </c>
      <c r="N890" s="26">
        <v>6.7969982222222223</v>
      </c>
      <c r="O890" s="26">
        <v>6.9544612222222222</v>
      </c>
      <c r="P890" s="26">
        <v>5.734719888888888</v>
      </c>
      <c r="Q890" s="26">
        <v>4.1400188888888891</v>
      </c>
      <c r="R890" s="26">
        <v>2.9687530000000004</v>
      </c>
      <c r="S890" s="26">
        <v>1.4853746666666667</v>
      </c>
      <c r="T890" s="26">
        <v>0.77616611111111111</v>
      </c>
      <c r="U890" s="26">
        <v>0.53102144444444443</v>
      </c>
      <c r="V890" s="26">
        <v>0.60944599999999993</v>
      </c>
      <c r="W890" s="26">
        <v>1.7530942222222223</v>
      </c>
      <c r="X890" s="26">
        <v>2.3997608888888888</v>
      </c>
      <c r="Y890" s="26">
        <v>3.7471287777777778</v>
      </c>
      <c r="Z890" s="26">
        <v>3.7776467777777771</v>
      </c>
      <c r="AA890" s="26">
        <v>3.1804471111111114</v>
      </c>
      <c r="AB890" s="26">
        <v>3.1475551111111115</v>
      </c>
      <c r="AC890" s="26">
        <v>2.6383452222222221</v>
      </c>
      <c r="AD890" s="26">
        <v>1.7338647777777778</v>
      </c>
      <c r="AE890" s="26">
        <v>0.94084455555555557</v>
      </c>
      <c r="AF890" s="26">
        <v>0.6842314444444445</v>
      </c>
      <c r="AG890" s="26">
        <v>222</v>
      </c>
      <c r="AH890" s="26">
        <v>4</v>
      </c>
    </row>
    <row r="891" spans="1:34" x14ac:dyDescent="0.2">
      <c r="A891" t="s">
        <v>22</v>
      </c>
      <c r="B891" t="s">
        <v>76</v>
      </c>
      <c r="C891" t="s">
        <v>227</v>
      </c>
      <c r="D891">
        <v>1</v>
      </c>
      <c r="E891" s="21">
        <v>5</v>
      </c>
      <c r="F891" s="21" t="s">
        <v>6</v>
      </c>
      <c r="G891" s="21" t="s">
        <v>10</v>
      </c>
      <c r="H891" s="21" t="s">
        <v>10</v>
      </c>
      <c r="I891" s="26">
        <v>0.94146600000000003</v>
      </c>
      <c r="J891" s="26">
        <v>1.2645936666666666</v>
      </c>
      <c r="K891" s="26">
        <v>2.345847</v>
      </c>
      <c r="L891" s="26">
        <v>4.1528440000000009</v>
      </c>
      <c r="M891" s="26">
        <v>5.4895106666666678</v>
      </c>
      <c r="N891" s="26">
        <v>6.6414116666666665</v>
      </c>
      <c r="O891" s="26">
        <v>6.8522216666666678</v>
      </c>
      <c r="P891" s="26">
        <v>5.7655419999999999</v>
      </c>
      <c r="Q891" s="26">
        <v>4.2175723333333339</v>
      </c>
      <c r="R891" s="26">
        <v>3.047325666666667</v>
      </c>
      <c r="S891" s="26">
        <v>1.6498193333333333</v>
      </c>
      <c r="T891" s="26">
        <v>0.90654233333333334</v>
      </c>
      <c r="U891" s="26">
        <v>0.8802956666666667</v>
      </c>
      <c r="V891" s="26">
        <v>0.97216900000000006</v>
      </c>
      <c r="W891" s="26">
        <v>2.1677839999999997</v>
      </c>
      <c r="X891" s="26">
        <v>3.3202820000000002</v>
      </c>
      <c r="Y891" s="26">
        <v>4.0125466666666663</v>
      </c>
      <c r="Z891" s="26">
        <v>3.9612496666666668</v>
      </c>
      <c r="AA891" s="26">
        <v>3.9604746666666664</v>
      </c>
      <c r="AB891" s="26">
        <v>3.3335050000000002</v>
      </c>
      <c r="AC891" s="26">
        <v>3.6331213333333334</v>
      </c>
      <c r="AD891" s="26">
        <v>2.3156793333333332</v>
      </c>
      <c r="AE891" s="26">
        <v>1.8654156666666666</v>
      </c>
      <c r="AF891" s="26">
        <v>1.218215</v>
      </c>
      <c r="AG891" s="26">
        <v>217</v>
      </c>
      <c r="AH891" s="26">
        <v>4</v>
      </c>
    </row>
    <row r="892" spans="1:34" x14ac:dyDescent="0.2">
      <c r="A892" t="s">
        <v>22</v>
      </c>
      <c r="B892" t="s">
        <v>76</v>
      </c>
      <c r="C892" t="s">
        <v>228</v>
      </c>
      <c r="D892">
        <v>1</v>
      </c>
      <c r="E892" s="21">
        <v>5</v>
      </c>
      <c r="F892" s="21" t="s">
        <v>6</v>
      </c>
      <c r="G892" s="21" t="s">
        <v>10</v>
      </c>
      <c r="H892" s="21" t="s">
        <v>10</v>
      </c>
      <c r="I892" s="26">
        <v>0.88236879999999984</v>
      </c>
      <c r="J892" s="26">
        <v>1.2362150000000001</v>
      </c>
      <c r="K892" s="26">
        <v>2.3366806000000002</v>
      </c>
      <c r="L892" s="26">
        <v>4.1876233999999997</v>
      </c>
      <c r="M892" s="26">
        <v>5.5230228000000006</v>
      </c>
      <c r="N892" s="26">
        <v>6.7197264000000008</v>
      </c>
      <c r="O892" s="26">
        <v>6.9974227999999998</v>
      </c>
      <c r="P892" s="26">
        <v>5.7757573999999998</v>
      </c>
      <c r="Q892" s="26">
        <v>4.1717312</v>
      </c>
      <c r="R892" s="26">
        <v>3.0223712000000003</v>
      </c>
      <c r="S892" s="26">
        <v>1.6091148</v>
      </c>
      <c r="T892" s="26">
        <v>0.87783240000000018</v>
      </c>
      <c r="U892" s="26">
        <v>0.68203979999999997</v>
      </c>
      <c r="V892" s="26">
        <v>0.73198920000000001</v>
      </c>
      <c r="W892" s="26">
        <v>1.8350504000000001</v>
      </c>
      <c r="X892" s="26">
        <v>2.8288287999999997</v>
      </c>
      <c r="Y892" s="26">
        <v>4.1644616000000001</v>
      </c>
      <c r="Z892" s="26">
        <v>4.1616828000000003</v>
      </c>
      <c r="AA892" s="26">
        <v>3.8678674000000002</v>
      </c>
      <c r="AB892" s="26">
        <v>3.8350180000000003</v>
      </c>
      <c r="AC892" s="26">
        <v>3.3750183999999996</v>
      </c>
      <c r="AD892" s="26">
        <v>2.1314088</v>
      </c>
      <c r="AE892" s="26">
        <v>1.3824356000000002</v>
      </c>
      <c r="AF892" s="26">
        <v>0.88407140000000006</v>
      </c>
      <c r="AG892" s="26">
        <v>225</v>
      </c>
      <c r="AH892" s="26">
        <v>4</v>
      </c>
    </row>
    <row r="893" spans="1:34" x14ac:dyDescent="0.2">
      <c r="A893" t="s">
        <v>22</v>
      </c>
      <c r="B893" t="s">
        <v>76</v>
      </c>
      <c r="C893" t="s">
        <v>789</v>
      </c>
      <c r="D893">
        <v>1</v>
      </c>
      <c r="E893" s="21">
        <v>5</v>
      </c>
      <c r="F893" s="21" t="s">
        <v>6</v>
      </c>
      <c r="G893" s="21" t="s">
        <v>10</v>
      </c>
      <c r="H893" s="21" t="s">
        <v>10</v>
      </c>
      <c r="I893" s="26">
        <v>0.87213166666666675</v>
      </c>
      <c r="J893" s="26">
        <v>1.2003067777777778</v>
      </c>
      <c r="K893" s="26">
        <v>2.2076360000000004</v>
      </c>
      <c r="L893" s="26">
        <v>4.032582333333333</v>
      </c>
      <c r="M893" s="26">
        <v>5.4556136666666664</v>
      </c>
      <c r="N893" s="26">
        <v>6.6305732222222211</v>
      </c>
      <c r="O893" s="26">
        <v>6.5351812222222216</v>
      </c>
      <c r="P893" s="26">
        <v>5.5032774444444446</v>
      </c>
      <c r="Q893" s="26">
        <v>4.0680727777777772</v>
      </c>
      <c r="R893" s="26">
        <v>2.9443638888888888</v>
      </c>
      <c r="S893" s="26">
        <v>1.5975563333333331</v>
      </c>
      <c r="T893" s="26">
        <v>0.87688344444444433</v>
      </c>
      <c r="U893" s="26">
        <v>1.0143737777777779</v>
      </c>
      <c r="V893" s="26">
        <v>0.88174100000000011</v>
      </c>
      <c r="W893" s="26">
        <v>2.0710462222222223</v>
      </c>
      <c r="X893" s="26">
        <v>3.2006478888888896</v>
      </c>
      <c r="Y893" s="26">
        <v>3.3521502222222224</v>
      </c>
      <c r="Z893" s="26">
        <v>3.8329648888888892</v>
      </c>
      <c r="AA893" s="26">
        <v>3.6651234444444438</v>
      </c>
      <c r="AB893" s="26">
        <v>3.3479277777777776</v>
      </c>
      <c r="AC893" s="26">
        <v>3.1097796666666668</v>
      </c>
      <c r="AD893" s="26">
        <v>2.2170523333333332</v>
      </c>
      <c r="AE893" s="26">
        <v>1.8012916666666665</v>
      </c>
      <c r="AF893" s="26">
        <v>1.4959283333333333</v>
      </c>
      <c r="AG893" s="26">
        <v>203</v>
      </c>
      <c r="AH893" s="26">
        <v>4</v>
      </c>
    </row>
    <row r="894" spans="1:34" x14ac:dyDescent="0.2">
      <c r="A894" t="s">
        <v>22</v>
      </c>
      <c r="B894" t="s">
        <v>76</v>
      </c>
      <c r="C894" t="s">
        <v>790</v>
      </c>
      <c r="D894">
        <v>1</v>
      </c>
      <c r="E894" s="21">
        <v>6</v>
      </c>
      <c r="F894" s="21" t="s">
        <v>6</v>
      </c>
      <c r="G894" s="21" t="s">
        <v>10</v>
      </c>
      <c r="H894" s="21" t="s">
        <v>10</v>
      </c>
      <c r="I894" s="26">
        <v>0.67740675000000006</v>
      </c>
      <c r="J894" s="26">
        <v>0.96728062500000001</v>
      </c>
      <c r="K894" s="26">
        <v>1.842889875</v>
      </c>
      <c r="L894" s="26">
        <v>3.7235072500000004</v>
      </c>
      <c r="M894" s="26">
        <v>5.4191331250000001</v>
      </c>
      <c r="N894" s="26">
        <v>6.5743598749999999</v>
      </c>
      <c r="O894" s="26">
        <v>6.7986970000000007</v>
      </c>
      <c r="P894" s="26">
        <v>5.5839020000000001</v>
      </c>
      <c r="Q894" s="26">
        <v>3.9077262500000005</v>
      </c>
      <c r="R894" s="26">
        <v>2.77433</v>
      </c>
      <c r="S894" s="26">
        <v>1.3080572500000001</v>
      </c>
      <c r="T894" s="26">
        <v>0.66066975000000006</v>
      </c>
      <c r="U894" s="26">
        <v>0.42831537500000005</v>
      </c>
      <c r="V894" s="26">
        <v>0.54146487499999996</v>
      </c>
      <c r="W894" s="26">
        <v>1.6045917499999998</v>
      </c>
      <c r="X894" s="26">
        <v>2.37761925</v>
      </c>
      <c r="Y894" s="26">
        <v>3.253295375</v>
      </c>
      <c r="Z894" s="26">
        <v>4.0035889999999998</v>
      </c>
      <c r="AA894" s="26">
        <v>3.2318397500000002</v>
      </c>
      <c r="AB894" s="26">
        <v>3.46086575</v>
      </c>
      <c r="AC894" s="26">
        <v>2.674941</v>
      </c>
      <c r="AD894" s="26">
        <v>1.5801982499999998</v>
      </c>
      <c r="AE894" s="26">
        <v>0.96294862500000011</v>
      </c>
      <c r="AF894" s="26">
        <v>0.65933187500000001</v>
      </c>
      <c r="AG894" s="26">
        <v>222</v>
      </c>
      <c r="AH894" s="26">
        <v>4</v>
      </c>
    </row>
    <row r="895" spans="1:34" x14ac:dyDescent="0.2">
      <c r="A895" t="s">
        <v>22</v>
      </c>
      <c r="B895" t="s">
        <v>76</v>
      </c>
      <c r="C895" t="s">
        <v>504</v>
      </c>
      <c r="D895">
        <v>1</v>
      </c>
      <c r="E895" s="21">
        <v>6</v>
      </c>
      <c r="F895" s="21" t="s">
        <v>6</v>
      </c>
      <c r="G895" s="21" t="s">
        <v>10</v>
      </c>
      <c r="H895" s="21" t="s">
        <v>10</v>
      </c>
      <c r="I895" s="26">
        <v>0.65380319999999992</v>
      </c>
      <c r="J895" s="26">
        <v>0.9370902000000001</v>
      </c>
      <c r="K895" s="26">
        <v>1.7914344</v>
      </c>
      <c r="L895" s="26">
        <v>3.6407978000000001</v>
      </c>
      <c r="M895" s="26">
        <v>5.3934994000000005</v>
      </c>
      <c r="N895" s="26">
        <v>6.5499980000000004</v>
      </c>
      <c r="O895" s="26">
        <v>6.793410999999999</v>
      </c>
      <c r="P895" s="26">
        <v>5.6181684000000001</v>
      </c>
      <c r="Q895" s="26">
        <v>3.8767878000000002</v>
      </c>
      <c r="R895" s="26">
        <v>2.7127365999999999</v>
      </c>
      <c r="S895" s="26">
        <v>1.2781658</v>
      </c>
      <c r="T895" s="26">
        <v>0.64117879999999994</v>
      </c>
      <c r="U895" s="26">
        <v>0.42434519999999998</v>
      </c>
      <c r="V895" s="26">
        <v>0.55543779999999998</v>
      </c>
      <c r="W895" s="26">
        <v>1.5573212000000001</v>
      </c>
      <c r="X895" s="26">
        <v>2.3548156000000002</v>
      </c>
      <c r="Y895" s="26">
        <v>3.0785831999999997</v>
      </c>
      <c r="Z895" s="26">
        <v>3.9586318</v>
      </c>
      <c r="AA895" s="26">
        <v>3.1786981999999999</v>
      </c>
      <c r="AB895" s="26">
        <v>3.4139593999999995</v>
      </c>
      <c r="AC895" s="26">
        <v>2.6312380000000006</v>
      </c>
      <c r="AD895" s="26">
        <v>1.5267310000000001</v>
      </c>
      <c r="AE895" s="26">
        <v>0.98590559999999994</v>
      </c>
      <c r="AF895" s="26">
        <v>0.65533540000000001</v>
      </c>
      <c r="AG895" s="26">
        <v>227</v>
      </c>
      <c r="AH895" s="26">
        <v>4</v>
      </c>
    </row>
    <row r="896" spans="1:34" x14ac:dyDescent="0.2">
      <c r="A896" t="s">
        <v>22</v>
      </c>
      <c r="B896" t="s">
        <v>76</v>
      </c>
      <c r="C896" t="s">
        <v>791</v>
      </c>
      <c r="D896">
        <v>1</v>
      </c>
      <c r="E896" s="21">
        <v>5</v>
      </c>
      <c r="F896" s="21" t="s">
        <v>6</v>
      </c>
      <c r="G896" s="21" t="s">
        <v>10</v>
      </c>
      <c r="H896" s="21" t="s">
        <v>10</v>
      </c>
      <c r="I896" s="26">
        <v>0.93426150000000008</v>
      </c>
      <c r="J896" s="26">
        <v>1.288654</v>
      </c>
      <c r="K896" s="26">
        <v>2.4211056999999996</v>
      </c>
      <c r="L896" s="26">
        <v>4.2504682000000003</v>
      </c>
      <c r="M896" s="26">
        <v>5.5412360999999999</v>
      </c>
      <c r="N896" s="26">
        <v>6.7733008999999997</v>
      </c>
      <c r="O896" s="26">
        <v>7.0804878999999996</v>
      </c>
      <c r="P896" s="26">
        <v>5.8559866000000005</v>
      </c>
      <c r="Q896" s="26">
        <v>4.2637473999999997</v>
      </c>
      <c r="R896" s="26">
        <v>3.0782424000000002</v>
      </c>
      <c r="S896" s="26">
        <v>1.6656859000000002</v>
      </c>
      <c r="T896" s="26">
        <v>0.93410689999999996</v>
      </c>
      <c r="U896" s="26">
        <v>0.68210119999999996</v>
      </c>
      <c r="V896" s="26">
        <v>0.75464870000000006</v>
      </c>
      <c r="W896" s="26">
        <v>1.8692901</v>
      </c>
      <c r="X896" s="26">
        <v>2.8615594999999998</v>
      </c>
      <c r="Y896" s="26">
        <v>4.1888492000000008</v>
      </c>
      <c r="Z896" s="26">
        <v>4.1103912999999999</v>
      </c>
      <c r="AA896" s="26">
        <v>3.8146852000000004</v>
      </c>
      <c r="AB896" s="26">
        <v>3.8522257000000004</v>
      </c>
      <c r="AC896" s="26">
        <v>3.4585352</v>
      </c>
      <c r="AD896" s="26">
        <v>2.1773837999999999</v>
      </c>
      <c r="AE896" s="26">
        <v>1.4413456</v>
      </c>
      <c r="AF896" s="26">
        <v>0.91091600000000006</v>
      </c>
      <c r="AG896" s="26">
        <v>225</v>
      </c>
      <c r="AH896" s="26">
        <v>4</v>
      </c>
    </row>
    <row r="897" spans="1:34" x14ac:dyDescent="0.2">
      <c r="A897" t="s">
        <v>22</v>
      </c>
      <c r="B897" t="s">
        <v>76</v>
      </c>
      <c r="C897" t="s">
        <v>792</v>
      </c>
      <c r="D897">
        <v>1</v>
      </c>
      <c r="E897" s="21">
        <v>6</v>
      </c>
      <c r="F897" s="21" t="s">
        <v>6</v>
      </c>
      <c r="G897" s="21" t="s">
        <v>10</v>
      </c>
      <c r="H897" s="21" t="s">
        <v>10</v>
      </c>
      <c r="I897" s="26">
        <v>0.67746462500000004</v>
      </c>
      <c r="J897" s="26">
        <v>0.96152400000000005</v>
      </c>
      <c r="K897" s="26">
        <v>1.8391291249999999</v>
      </c>
      <c r="L897" s="26">
        <v>3.6321593750000001</v>
      </c>
      <c r="M897" s="26">
        <v>5.3989756249999994</v>
      </c>
      <c r="N897" s="26">
        <v>6.5505547499999999</v>
      </c>
      <c r="O897" s="26">
        <v>6.6724647500000005</v>
      </c>
      <c r="P897" s="26">
        <v>5.4957464999999992</v>
      </c>
      <c r="Q897" s="26">
        <v>3.874506124999999</v>
      </c>
      <c r="R897" s="26">
        <v>2.7072171249999997</v>
      </c>
      <c r="S897" s="26">
        <v>1.3086725000000001</v>
      </c>
      <c r="T897" s="26">
        <v>0.65594925000000004</v>
      </c>
      <c r="U897" s="26">
        <v>0.5050095</v>
      </c>
      <c r="V897" s="26">
        <v>0.57669762499999988</v>
      </c>
      <c r="W897" s="26">
        <v>1.595945875</v>
      </c>
      <c r="X897" s="26">
        <v>2.5875822500000001</v>
      </c>
      <c r="Y897" s="26">
        <v>3.3428297499999999</v>
      </c>
      <c r="Z897" s="26">
        <v>3.988337</v>
      </c>
      <c r="AA897" s="26">
        <v>3.4893444999999996</v>
      </c>
      <c r="AB897" s="26">
        <v>3.4886881249999999</v>
      </c>
      <c r="AC897" s="26">
        <v>2.8473083749999999</v>
      </c>
      <c r="AD897" s="26">
        <v>1.7407260000000002</v>
      </c>
      <c r="AE897" s="26">
        <v>1.064511</v>
      </c>
      <c r="AF897" s="26">
        <v>0.7190645</v>
      </c>
      <c r="AG897" s="26">
        <v>226</v>
      </c>
      <c r="AH897" s="26">
        <v>4</v>
      </c>
    </row>
    <row r="898" spans="1:34" x14ac:dyDescent="0.2">
      <c r="A898" t="s">
        <v>22</v>
      </c>
      <c r="B898" t="s">
        <v>76</v>
      </c>
      <c r="C898" t="s">
        <v>793</v>
      </c>
      <c r="D898">
        <v>1</v>
      </c>
      <c r="E898" s="21">
        <v>6</v>
      </c>
      <c r="F898" s="21" t="s">
        <v>6</v>
      </c>
      <c r="G898" s="21" t="s">
        <v>10</v>
      </c>
      <c r="H898" s="21" t="s">
        <v>10</v>
      </c>
      <c r="I898" s="26">
        <v>0.73928671428571424</v>
      </c>
      <c r="J898" s="26">
        <v>1.0589262857142858</v>
      </c>
      <c r="K898" s="26">
        <v>2.000032285714286</v>
      </c>
      <c r="L898" s="26">
        <v>3.9995662857142862</v>
      </c>
      <c r="M898" s="26">
        <v>5.6211414285714278</v>
      </c>
      <c r="N898" s="26">
        <v>6.8112639999999995</v>
      </c>
      <c r="O898" s="26">
        <v>7.0180731428571432</v>
      </c>
      <c r="P898" s="26">
        <v>5.766502857142858</v>
      </c>
      <c r="Q898" s="26">
        <v>4.1552444285714296</v>
      </c>
      <c r="R898" s="26">
        <v>2.9311821428571427</v>
      </c>
      <c r="S898" s="26">
        <v>1.4078550000000001</v>
      </c>
      <c r="T898" s="26">
        <v>0.70343528571428582</v>
      </c>
      <c r="U898" s="26">
        <v>0.42184557142857143</v>
      </c>
      <c r="V898" s="26">
        <v>0.53490099999999996</v>
      </c>
      <c r="W898" s="26">
        <v>1.6178188571428573</v>
      </c>
      <c r="X898" s="26">
        <v>2.1319691428571432</v>
      </c>
      <c r="Y898" s="26">
        <v>3.3263528571428567</v>
      </c>
      <c r="Z898" s="26">
        <v>3.6680242857142855</v>
      </c>
      <c r="AA898" s="26">
        <v>2.9283655714285715</v>
      </c>
      <c r="AB898" s="26">
        <v>2.8913181428571435</v>
      </c>
      <c r="AC898" s="26">
        <v>2.4528725714285713</v>
      </c>
      <c r="AD898" s="26">
        <v>1.5230448571428572</v>
      </c>
      <c r="AE898" s="26">
        <v>0.86353485714285705</v>
      </c>
      <c r="AF898" s="26">
        <v>0.66289399999999998</v>
      </c>
      <c r="AG898" s="26">
        <v>231</v>
      </c>
      <c r="AH898" s="26">
        <v>4</v>
      </c>
    </row>
    <row r="899" spans="1:34" x14ac:dyDescent="0.2">
      <c r="A899" t="s">
        <v>22</v>
      </c>
      <c r="B899" t="s">
        <v>76</v>
      </c>
      <c r="C899" t="s">
        <v>794</v>
      </c>
      <c r="D899">
        <v>1</v>
      </c>
      <c r="E899" s="21">
        <v>6</v>
      </c>
      <c r="F899" s="21" t="s">
        <v>6</v>
      </c>
      <c r="G899" s="21" t="s">
        <v>10</v>
      </c>
      <c r="H899" s="21" t="s">
        <v>10</v>
      </c>
      <c r="I899" s="26">
        <v>0.71434749999999991</v>
      </c>
      <c r="J899" s="26">
        <v>1.01008225</v>
      </c>
      <c r="K899" s="26">
        <v>1.926895875</v>
      </c>
      <c r="L899" s="26">
        <v>3.7834863749999998</v>
      </c>
      <c r="M899" s="26">
        <v>5.4789347500000005</v>
      </c>
      <c r="N899" s="26">
        <v>6.6279456250000006</v>
      </c>
      <c r="O899" s="26">
        <v>6.713141499999999</v>
      </c>
      <c r="P899" s="26">
        <v>5.5672328750000002</v>
      </c>
      <c r="Q899" s="26">
        <v>3.9564612499999998</v>
      </c>
      <c r="R899" s="26">
        <v>2.7867867500000001</v>
      </c>
      <c r="S899" s="26">
        <v>1.3596474999999999</v>
      </c>
      <c r="T899" s="26">
        <v>0.68899350000000004</v>
      </c>
      <c r="U899" s="26">
        <v>0.51858037499999998</v>
      </c>
      <c r="V899" s="26">
        <v>0.57358224999999996</v>
      </c>
      <c r="W899" s="26">
        <v>1.6519083750000001</v>
      </c>
      <c r="X899" s="26">
        <v>2.61530825</v>
      </c>
      <c r="Y899" s="26">
        <v>3.56688575</v>
      </c>
      <c r="Z899" s="26">
        <v>4.1419136249999999</v>
      </c>
      <c r="AA899" s="26">
        <v>3.691683625</v>
      </c>
      <c r="AB899" s="26">
        <v>3.5615551249999999</v>
      </c>
      <c r="AC899" s="26">
        <v>2.9081434999999995</v>
      </c>
      <c r="AD899" s="26">
        <v>1.8401230000000002</v>
      </c>
      <c r="AE899" s="26">
        <v>1.083122125</v>
      </c>
      <c r="AF899" s="26">
        <v>0.74986987500000013</v>
      </c>
      <c r="AG899" s="26">
        <v>223</v>
      </c>
      <c r="AH899" s="26">
        <v>4</v>
      </c>
    </row>
    <row r="900" spans="1:34" x14ac:dyDescent="0.2">
      <c r="A900" t="s">
        <v>22</v>
      </c>
      <c r="B900" t="s">
        <v>76</v>
      </c>
      <c r="C900" t="s">
        <v>330</v>
      </c>
      <c r="D900">
        <v>1</v>
      </c>
      <c r="E900" s="21">
        <v>5</v>
      </c>
      <c r="F900" s="21" t="s">
        <v>6</v>
      </c>
      <c r="G900" s="21" t="s">
        <v>10</v>
      </c>
      <c r="H900" s="21" t="s">
        <v>10</v>
      </c>
      <c r="I900" s="26">
        <v>0.85118635714285718</v>
      </c>
      <c r="J900" s="26">
        <v>1.1724411785714286</v>
      </c>
      <c r="K900" s="26">
        <v>2.2308443571428569</v>
      </c>
      <c r="L900" s="26">
        <v>4.0816298214285709</v>
      </c>
      <c r="M900" s="26">
        <v>5.5959886071428571</v>
      </c>
      <c r="N900" s="26">
        <v>6.8141006428571407</v>
      </c>
      <c r="O900" s="26">
        <v>6.9856601071428583</v>
      </c>
      <c r="P900" s="26">
        <v>5.8388291428571426</v>
      </c>
      <c r="Q900" s="26">
        <v>4.2100106071428565</v>
      </c>
      <c r="R900" s="26">
        <v>3.0064226071428566</v>
      </c>
      <c r="S900" s="26">
        <v>1.5914728214285712</v>
      </c>
      <c r="T900" s="26">
        <v>0.83007842857142877</v>
      </c>
      <c r="U900" s="26">
        <v>0.75794014285714295</v>
      </c>
      <c r="V900" s="26">
        <v>0.91680003571428581</v>
      </c>
      <c r="W900" s="26">
        <v>2.0036893214285718</v>
      </c>
      <c r="X900" s="26">
        <v>3.1069246071428571</v>
      </c>
      <c r="Y900" s="26">
        <v>3.5815301071428567</v>
      </c>
      <c r="Z900" s="26">
        <v>4.1657872500000011</v>
      </c>
      <c r="AA900" s="26">
        <v>3.4865384285714285</v>
      </c>
      <c r="AB900" s="26">
        <v>3.5558844642857155</v>
      </c>
      <c r="AC900" s="26">
        <v>3.0727010357142857</v>
      </c>
      <c r="AD900" s="26">
        <v>2.2293014999999996</v>
      </c>
      <c r="AE900" s="26">
        <v>1.4802091785714286</v>
      </c>
      <c r="AF900" s="26">
        <v>1.1153546071428571</v>
      </c>
      <c r="AG900" s="26">
        <v>208</v>
      </c>
      <c r="AH900" s="26">
        <v>4</v>
      </c>
    </row>
    <row r="901" spans="1:34" x14ac:dyDescent="0.2">
      <c r="A901" t="s">
        <v>22</v>
      </c>
      <c r="B901" t="s">
        <v>76</v>
      </c>
      <c r="C901" t="s">
        <v>795</v>
      </c>
      <c r="D901">
        <v>1</v>
      </c>
      <c r="E901" s="21">
        <v>5</v>
      </c>
      <c r="F901" s="21" t="s">
        <v>6</v>
      </c>
      <c r="G901" s="21" t="s">
        <v>10</v>
      </c>
      <c r="H901" s="21" t="s">
        <v>10</v>
      </c>
      <c r="I901" s="26">
        <v>0.8784678749999999</v>
      </c>
      <c r="J901" s="26">
        <v>1.2411486249999999</v>
      </c>
      <c r="K901" s="26">
        <v>2.3443884374999997</v>
      </c>
      <c r="L901" s="26">
        <v>4.2438311874999988</v>
      </c>
      <c r="M901" s="26">
        <v>5.6100345624999992</v>
      </c>
      <c r="N901" s="26">
        <v>6.8455584999999992</v>
      </c>
      <c r="O901" s="26">
        <v>7.0469613125000006</v>
      </c>
      <c r="P901" s="26">
        <v>5.8243671875</v>
      </c>
      <c r="Q901" s="26">
        <v>4.1711060624999998</v>
      </c>
      <c r="R901" s="26">
        <v>3.0282582500000004</v>
      </c>
      <c r="S901" s="26">
        <v>1.5994739375</v>
      </c>
      <c r="T901" s="26">
        <v>0.86606112500000021</v>
      </c>
      <c r="U901" s="26">
        <v>0.64872737500000011</v>
      </c>
      <c r="V901" s="26">
        <v>0.69017731250000014</v>
      </c>
      <c r="W901" s="26">
        <v>1.7352999374999998</v>
      </c>
      <c r="X901" s="26">
        <v>2.5834008124999994</v>
      </c>
      <c r="Y901" s="26">
        <v>4.053875249999999</v>
      </c>
      <c r="Z901" s="26">
        <v>3.8701403125000002</v>
      </c>
      <c r="AA901" s="26">
        <v>3.3960788124999999</v>
      </c>
      <c r="AB901" s="26">
        <v>3.3962171250000006</v>
      </c>
      <c r="AC901" s="26">
        <v>3.102084375</v>
      </c>
      <c r="AD901" s="26">
        <v>1.9388009375000002</v>
      </c>
      <c r="AE901" s="26">
        <v>1.1146097499999998</v>
      </c>
      <c r="AF901" s="26">
        <v>0.78919849999999991</v>
      </c>
      <c r="AG901" s="26">
        <v>219</v>
      </c>
      <c r="AH901" s="26">
        <v>4</v>
      </c>
    </row>
    <row r="902" spans="1:34" x14ac:dyDescent="0.2">
      <c r="A902" t="s">
        <v>22</v>
      </c>
      <c r="B902" t="s">
        <v>76</v>
      </c>
      <c r="C902" t="s">
        <v>796</v>
      </c>
      <c r="D902">
        <v>1</v>
      </c>
      <c r="E902" s="21">
        <v>5</v>
      </c>
      <c r="F902" s="21" t="s">
        <v>6</v>
      </c>
      <c r="G902" s="21" t="s">
        <v>10</v>
      </c>
      <c r="H902" s="21" t="s">
        <v>10</v>
      </c>
      <c r="I902" s="26">
        <v>0.81839362500000001</v>
      </c>
      <c r="J902" s="26">
        <v>1.1305722499999999</v>
      </c>
      <c r="K902" s="26">
        <v>2.1177375000000001</v>
      </c>
      <c r="L902" s="26">
        <v>3.9030753749999998</v>
      </c>
      <c r="M902" s="26">
        <v>5.3866066249999998</v>
      </c>
      <c r="N902" s="26">
        <v>6.5492872500000008</v>
      </c>
      <c r="O902" s="26">
        <v>6.5788829999999994</v>
      </c>
      <c r="P902" s="26">
        <v>5.5252288750000007</v>
      </c>
      <c r="Q902" s="26">
        <v>4.0112981249999997</v>
      </c>
      <c r="R902" s="26">
        <v>2.8531087499999996</v>
      </c>
      <c r="S902" s="26">
        <v>1.51193825</v>
      </c>
      <c r="T902" s="26">
        <v>0.80127062500000013</v>
      </c>
      <c r="U902" s="26">
        <v>0.82743924999999996</v>
      </c>
      <c r="V902" s="26">
        <v>0.90271562500000002</v>
      </c>
      <c r="W902" s="26">
        <v>2.1798575000000002</v>
      </c>
      <c r="X902" s="26">
        <v>3.2452065000000001</v>
      </c>
      <c r="Y902" s="26">
        <v>3.719260625</v>
      </c>
      <c r="Z902" s="26">
        <v>4.1578592499999996</v>
      </c>
      <c r="AA902" s="26">
        <v>3.8439438750000003</v>
      </c>
      <c r="AB902" s="26">
        <v>3.8660201250000004</v>
      </c>
      <c r="AC902" s="26">
        <v>3.2860061250000001</v>
      </c>
      <c r="AD902" s="26">
        <v>2.17891675</v>
      </c>
      <c r="AE902" s="26">
        <v>1.6523242500000002</v>
      </c>
      <c r="AF902" s="26">
        <v>1.234315375</v>
      </c>
      <c r="AG902" s="26">
        <v>238</v>
      </c>
      <c r="AH902" s="26">
        <v>4</v>
      </c>
    </row>
    <row r="903" spans="1:34" x14ac:dyDescent="0.2">
      <c r="A903" t="s">
        <v>22</v>
      </c>
      <c r="B903" t="s">
        <v>76</v>
      </c>
      <c r="C903" t="s">
        <v>797</v>
      </c>
      <c r="D903">
        <v>1</v>
      </c>
      <c r="E903" s="21">
        <v>5</v>
      </c>
      <c r="F903" s="21" t="s">
        <v>6</v>
      </c>
      <c r="G903" s="21" t="s">
        <v>10</v>
      </c>
      <c r="H903" s="21" t="s">
        <v>10</v>
      </c>
      <c r="I903" s="26">
        <v>0.91060685714285705</v>
      </c>
      <c r="J903" s="26">
        <v>1.2503270000000002</v>
      </c>
      <c r="K903" s="26">
        <v>2.392896857142857</v>
      </c>
      <c r="L903" s="26">
        <v>4.1070672857142858</v>
      </c>
      <c r="M903" s="26">
        <v>5.4132620000000005</v>
      </c>
      <c r="N903" s="26">
        <v>6.5976662857142854</v>
      </c>
      <c r="O903" s="26">
        <v>6.9448681428571435</v>
      </c>
      <c r="P903" s="26">
        <v>5.7922942857142852</v>
      </c>
      <c r="Q903" s="26">
        <v>4.2466142857142861</v>
      </c>
      <c r="R903" s="26">
        <v>3.0600727142857145</v>
      </c>
      <c r="S903" s="26">
        <v>1.6551225714285713</v>
      </c>
      <c r="T903" s="26">
        <v>0.91236385714285717</v>
      </c>
      <c r="U903" s="26">
        <v>0.69301714285714289</v>
      </c>
      <c r="V903" s="26">
        <v>0.75486928571428569</v>
      </c>
      <c r="W903" s="26">
        <v>1.9534768571428576</v>
      </c>
      <c r="X903" s="26">
        <v>2.9376062857142857</v>
      </c>
      <c r="Y903" s="26">
        <v>3.9898990000000003</v>
      </c>
      <c r="Z903" s="26">
        <v>4.0991819999999999</v>
      </c>
      <c r="AA903" s="26">
        <v>3.9353370000000005</v>
      </c>
      <c r="AB903" s="26">
        <v>3.8346275714285718</v>
      </c>
      <c r="AC903" s="26">
        <v>3.5475822857142854</v>
      </c>
      <c r="AD903" s="26">
        <v>2.4586154285714286</v>
      </c>
      <c r="AE903" s="26">
        <v>1.667214</v>
      </c>
      <c r="AF903" s="26">
        <v>1.1081361428571428</v>
      </c>
      <c r="AG903" s="26">
        <v>225</v>
      </c>
      <c r="AH903" s="26">
        <v>4</v>
      </c>
    </row>
    <row r="904" spans="1:34" x14ac:dyDescent="0.2">
      <c r="A904" t="s">
        <v>22</v>
      </c>
      <c r="B904" t="s">
        <v>76</v>
      </c>
      <c r="C904" t="s">
        <v>798</v>
      </c>
      <c r="D904">
        <v>1</v>
      </c>
      <c r="E904" s="21">
        <v>6</v>
      </c>
      <c r="F904" s="21" t="s">
        <v>6</v>
      </c>
      <c r="G904" s="21" t="s">
        <v>10</v>
      </c>
      <c r="H904" s="21" t="s">
        <v>10</v>
      </c>
      <c r="I904" s="26">
        <v>0.74204724999999994</v>
      </c>
      <c r="J904" s="26">
        <v>1.044883625</v>
      </c>
      <c r="K904" s="26">
        <v>2.002461625</v>
      </c>
      <c r="L904" s="26">
        <v>3.8586562500000001</v>
      </c>
      <c r="M904" s="26">
        <v>5.4681635000000002</v>
      </c>
      <c r="N904" s="26">
        <v>6.6019126249999998</v>
      </c>
      <c r="O904" s="26">
        <v>6.7238980000000002</v>
      </c>
      <c r="P904" s="26">
        <v>5.57747875</v>
      </c>
      <c r="Q904" s="26">
        <v>3.989538875</v>
      </c>
      <c r="R904" s="26">
        <v>2.8800774999999996</v>
      </c>
      <c r="S904" s="26">
        <v>1.4327082500000001</v>
      </c>
      <c r="T904" s="26">
        <v>0.71616062499999988</v>
      </c>
      <c r="U904" s="26">
        <v>0.49553799999999998</v>
      </c>
      <c r="V904" s="26">
        <v>0.53497824999999999</v>
      </c>
      <c r="W904" s="26">
        <v>1.699720125</v>
      </c>
      <c r="X904" s="26">
        <v>2.6283350000000003</v>
      </c>
      <c r="Y904" s="26">
        <v>3.7937270000000001</v>
      </c>
      <c r="Z904" s="26">
        <v>4.2006673750000001</v>
      </c>
      <c r="AA904" s="26">
        <v>3.7582592500000001</v>
      </c>
      <c r="AB904" s="26">
        <v>3.6867833749999992</v>
      </c>
      <c r="AC904" s="26">
        <v>2.990189</v>
      </c>
      <c r="AD904" s="26">
        <v>1.89028525</v>
      </c>
      <c r="AE904" s="26">
        <v>1.0352192499999999</v>
      </c>
      <c r="AF904" s="26">
        <v>0.72280800000000001</v>
      </c>
      <c r="AG904" s="26">
        <v>230</v>
      </c>
      <c r="AH904" s="26">
        <v>4</v>
      </c>
    </row>
    <row r="905" spans="1:34" x14ac:dyDescent="0.2">
      <c r="A905" t="s">
        <v>22</v>
      </c>
      <c r="B905" t="s">
        <v>76</v>
      </c>
      <c r="C905" t="s">
        <v>336</v>
      </c>
      <c r="D905">
        <v>1</v>
      </c>
      <c r="E905" s="21">
        <v>5</v>
      </c>
      <c r="F905" s="21" t="s">
        <v>6</v>
      </c>
      <c r="G905" s="21" t="s">
        <v>10</v>
      </c>
      <c r="H905" s="21" t="s">
        <v>10</v>
      </c>
      <c r="I905" s="26">
        <v>0.85866564705882353</v>
      </c>
      <c r="J905" s="26">
        <v>1.1995839411764706</v>
      </c>
      <c r="K905" s="26">
        <v>2.1873088235294116</v>
      </c>
      <c r="L905" s="26">
        <v>3.9859638823529413</v>
      </c>
      <c r="M905" s="26">
        <v>5.4866723529411772</v>
      </c>
      <c r="N905" s="26">
        <v>6.6208588235294119</v>
      </c>
      <c r="O905" s="26">
        <v>6.4642096470588228</v>
      </c>
      <c r="P905" s="26">
        <v>5.4642560588235298</v>
      </c>
      <c r="Q905" s="26">
        <v>4.0202231176470589</v>
      </c>
      <c r="R905" s="26">
        <v>2.919696176470588</v>
      </c>
      <c r="S905" s="26">
        <v>1.6008062352941175</v>
      </c>
      <c r="T905" s="26">
        <v>0.87547747058823522</v>
      </c>
      <c r="U905" s="26">
        <v>1.1592149411764705</v>
      </c>
      <c r="V905" s="26">
        <v>0.93442041176470592</v>
      </c>
      <c r="W905" s="26">
        <v>2.1947309411764704</v>
      </c>
      <c r="X905" s="26">
        <v>3.310465588235294</v>
      </c>
      <c r="Y905" s="26">
        <v>3.410561705882353</v>
      </c>
      <c r="Z905" s="26">
        <v>3.8434098823529412</v>
      </c>
      <c r="AA905" s="26">
        <v>3.9248221764705882</v>
      </c>
      <c r="AB905" s="26">
        <v>3.3979054705882352</v>
      </c>
      <c r="AC905" s="26">
        <v>3.0845505882352939</v>
      </c>
      <c r="AD905" s="26">
        <v>2.2763471764705887</v>
      </c>
      <c r="AE905" s="26">
        <v>1.9835687647058824</v>
      </c>
      <c r="AF905" s="26">
        <v>1.6777775294117645</v>
      </c>
      <c r="AG905" s="26">
        <v>218</v>
      </c>
      <c r="AH905" s="26">
        <v>4</v>
      </c>
    </row>
    <row r="906" spans="1:34" x14ac:dyDescent="0.2">
      <c r="A906" t="s">
        <v>22</v>
      </c>
      <c r="B906" t="s">
        <v>76</v>
      </c>
      <c r="C906" t="s">
        <v>236</v>
      </c>
      <c r="D906">
        <v>1</v>
      </c>
      <c r="E906" s="21">
        <v>5</v>
      </c>
      <c r="F906" s="21" t="s">
        <v>6</v>
      </c>
      <c r="G906" s="21" t="s">
        <v>10</v>
      </c>
      <c r="H906" s="21" t="s">
        <v>10</v>
      </c>
      <c r="I906" s="26">
        <v>0.8347684999999998</v>
      </c>
      <c r="J906" s="26">
        <v>1.1788741999999999</v>
      </c>
      <c r="K906" s="26">
        <v>2.2176893</v>
      </c>
      <c r="L906" s="26">
        <v>4.1205286000000001</v>
      </c>
      <c r="M906" s="26">
        <v>5.5903741000000009</v>
      </c>
      <c r="N906" s="26">
        <v>6.7602304999999987</v>
      </c>
      <c r="O906" s="26">
        <v>6.8963145999999993</v>
      </c>
      <c r="P906" s="26">
        <v>5.7218477000000005</v>
      </c>
      <c r="Q906" s="26">
        <v>4.1000852999999999</v>
      </c>
      <c r="R906" s="26">
        <v>2.9572140999999998</v>
      </c>
      <c r="S906" s="26">
        <v>1.5182392</v>
      </c>
      <c r="T906" s="26">
        <v>0.80230820000000003</v>
      </c>
      <c r="U906" s="26">
        <v>0.62616400000000005</v>
      </c>
      <c r="V906" s="26">
        <v>0.66469610000000001</v>
      </c>
      <c r="W906" s="26">
        <v>1.78352</v>
      </c>
      <c r="X906" s="26">
        <v>2.6622514999999995</v>
      </c>
      <c r="Y906" s="26">
        <v>4.0545259999999992</v>
      </c>
      <c r="Z906" s="26">
        <v>4.1058919999999999</v>
      </c>
      <c r="AA906" s="26">
        <v>3.5944948999999999</v>
      </c>
      <c r="AB906" s="26">
        <v>3.5773301000000002</v>
      </c>
      <c r="AC906" s="26">
        <v>3.0251526999999996</v>
      </c>
      <c r="AD906" s="26">
        <v>1.9810630000000002</v>
      </c>
      <c r="AE906" s="26">
        <v>1.1217473000000002</v>
      </c>
      <c r="AF906" s="26">
        <v>0.78552830000000007</v>
      </c>
      <c r="AG906" s="26">
        <v>223</v>
      </c>
      <c r="AH906" s="26">
        <v>4</v>
      </c>
    </row>
    <row r="907" spans="1:34" x14ac:dyDescent="0.2">
      <c r="A907" t="s">
        <v>22</v>
      </c>
      <c r="B907" t="s">
        <v>76</v>
      </c>
      <c r="C907" t="s">
        <v>799</v>
      </c>
      <c r="D907">
        <v>1</v>
      </c>
      <c r="E907" s="21">
        <v>6</v>
      </c>
      <c r="F907" s="21" t="s">
        <v>6</v>
      </c>
      <c r="G907" s="21" t="s">
        <v>10</v>
      </c>
      <c r="H907" s="21" t="s">
        <v>10</v>
      </c>
      <c r="I907" s="26">
        <v>0.70509033333333326</v>
      </c>
      <c r="J907" s="26">
        <v>1.0155656666666666</v>
      </c>
      <c r="K907" s="26">
        <v>1.9072564166666666</v>
      </c>
      <c r="L907" s="26">
        <v>3.8811839166666666</v>
      </c>
      <c r="M907" s="26">
        <v>5.5699060000000005</v>
      </c>
      <c r="N907" s="26">
        <v>6.7630364166666661</v>
      </c>
      <c r="O907" s="26">
        <v>7.0218644166666673</v>
      </c>
      <c r="P907" s="26">
        <v>5.7712241666666664</v>
      </c>
      <c r="Q907" s="26">
        <v>4.1032510833333333</v>
      </c>
      <c r="R907" s="26">
        <v>2.8525820833333335</v>
      </c>
      <c r="S907" s="26">
        <v>1.3462983333333334</v>
      </c>
      <c r="T907" s="26">
        <v>0.67888150000000003</v>
      </c>
      <c r="U907" s="26">
        <v>0.39852816666666663</v>
      </c>
      <c r="V907" s="26">
        <v>0.50651541666666666</v>
      </c>
      <c r="W907" s="26">
        <v>1.5553524999999999</v>
      </c>
      <c r="X907" s="26">
        <v>2.1710453333333333</v>
      </c>
      <c r="Y907" s="26">
        <v>3.0595447500000001</v>
      </c>
      <c r="Z907" s="26">
        <v>3.739074</v>
      </c>
      <c r="AA907" s="26">
        <v>2.9298603333333335</v>
      </c>
      <c r="AB907" s="26">
        <v>3.1348829166666667</v>
      </c>
      <c r="AC907" s="26">
        <v>2.4872728333333334</v>
      </c>
      <c r="AD907" s="26">
        <v>1.4862679166666666</v>
      </c>
      <c r="AE907" s="26">
        <v>0.89634466666666646</v>
      </c>
      <c r="AF907" s="26">
        <v>0.65048341666666665</v>
      </c>
      <c r="AG907" s="26">
        <v>233</v>
      </c>
      <c r="AH907" s="26">
        <v>4</v>
      </c>
    </row>
    <row r="908" spans="1:34" x14ac:dyDescent="0.2">
      <c r="A908" t="s">
        <v>22</v>
      </c>
      <c r="B908" t="s">
        <v>76</v>
      </c>
      <c r="C908" t="s">
        <v>800</v>
      </c>
      <c r="D908">
        <v>1</v>
      </c>
      <c r="E908" s="21">
        <v>5</v>
      </c>
      <c r="F908" s="21" t="s">
        <v>6</v>
      </c>
      <c r="G908" s="21" t="s">
        <v>10</v>
      </c>
      <c r="H908" s="21" t="s">
        <v>10</v>
      </c>
      <c r="I908" s="26">
        <v>0.78900676470588227</v>
      </c>
      <c r="J908" s="26">
        <v>1.1038669411764706</v>
      </c>
      <c r="K908" s="26">
        <v>2.108475294117647</v>
      </c>
      <c r="L908" s="26">
        <v>3.9440530588235303</v>
      </c>
      <c r="M908" s="26">
        <v>5.5415915882352937</v>
      </c>
      <c r="N908" s="26">
        <v>6.7384455294117638</v>
      </c>
      <c r="O908" s="26">
        <v>6.8192315882352936</v>
      </c>
      <c r="P908" s="26">
        <v>5.68113305882353</v>
      </c>
      <c r="Q908" s="26">
        <v>4.0957927647058829</v>
      </c>
      <c r="R908" s="26">
        <v>2.9059304705882352</v>
      </c>
      <c r="S908" s="26">
        <v>1.4960342352941176</v>
      </c>
      <c r="T908" s="26">
        <v>0.76854994117647057</v>
      </c>
      <c r="U908" s="26">
        <v>0.7379678823529412</v>
      </c>
      <c r="V908" s="26">
        <v>0.8684366470588234</v>
      </c>
      <c r="W908" s="26">
        <v>1.932542588235294</v>
      </c>
      <c r="X908" s="26">
        <v>3.009327764705882</v>
      </c>
      <c r="Y908" s="26">
        <v>3.5645199411764699</v>
      </c>
      <c r="Z908" s="26">
        <v>4.3134601176470593</v>
      </c>
      <c r="AA908" s="26">
        <v>3.7067585882352945</v>
      </c>
      <c r="AB908" s="26">
        <v>3.6425374117647049</v>
      </c>
      <c r="AC908" s="26">
        <v>3.0352869411764702</v>
      </c>
      <c r="AD908" s="26">
        <v>2.1812321764705884</v>
      </c>
      <c r="AE908" s="26">
        <v>1.3961408235294119</v>
      </c>
      <c r="AF908" s="26">
        <v>1.0742923529411765</v>
      </c>
      <c r="AG908" s="26">
        <v>223</v>
      </c>
      <c r="AH908" s="26">
        <v>4</v>
      </c>
    </row>
    <row r="909" spans="1:34" x14ac:dyDescent="0.2">
      <c r="A909" t="s">
        <v>22</v>
      </c>
      <c r="B909" t="s">
        <v>76</v>
      </c>
      <c r="C909" t="s">
        <v>801</v>
      </c>
      <c r="D909">
        <v>1</v>
      </c>
      <c r="E909" s="21">
        <v>5</v>
      </c>
      <c r="F909" s="21" t="s">
        <v>6</v>
      </c>
      <c r="G909" s="21" t="s">
        <v>10</v>
      </c>
      <c r="H909" s="21" t="s">
        <v>10</v>
      </c>
      <c r="I909" s="26">
        <v>0.7631730000000001</v>
      </c>
      <c r="J909" s="26">
        <v>1.0457879230769231</v>
      </c>
      <c r="K909" s="26">
        <v>1.9840716923076924</v>
      </c>
      <c r="L909" s="26">
        <v>3.7904229999999997</v>
      </c>
      <c r="M909" s="26">
        <v>5.3194416153846147</v>
      </c>
      <c r="N909" s="26">
        <v>6.4753843846153849</v>
      </c>
      <c r="O909" s="26">
        <v>6.4731015384615382</v>
      </c>
      <c r="P909" s="26">
        <v>5.4238674615384621</v>
      </c>
      <c r="Q909" s="26">
        <v>3.9202324615384616</v>
      </c>
      <c r="R909" s="26">
        <v>2.7832717692307694</v>
      </c>
      <c r="S909" s="26">
        <v>1.4299036153846152</v>
      </c>
      <c r="T909" s="26">
        <v>0.75477746153846159</v>
      </c>
      <c r="U909" s="26">
        <v>0.7725980769230768</v>
      </c>
      <c r="V909" s="26">
        <v>0.87644961538461541</v>
      </c>
      <c r="W909" s="26">
        <v>2.1444733846153841</v>
      </c>
      <c r="X909" s="26">
        <v>3.2224971538461538</v>
      </c>
      <c r="Y909" s="26">
        <v>3.781901</v>
      </c>
      <c r="Z909" s="26">
        <v>4.2213093076923078</v>
      </c>
      <c r="AA909" s="26">
        <v>3.9434875384615387</v>
      </c>
      <c r="AB909" s="26">
        <v>3.8796583846153849</v>
      </c>
      <c r="AC909" s="26">
        <v>3.1375749230769228</v>
      </c>
      <c r="AD909" s="26">
        <v>2.1948553846153844</v>
      </c>
      <c r="AE909" s="26">
        <v>1.586328769230769</v>
      </c>
      <c r="AF909" s="26">
        <v>1.1707704615384613</v>
      </c>
      <c r="AG909" s="26">
        <v>226</v>
      </c>
      <c r="AH909" s="26">
        <v>4</v>
      </c>
    </row>
    <row r="910" spans="1:34" x14ac:dyDescent="0.2">
      <c r="A910" t="s">
        <v>22</v>
      </c>
      <c r="B910" t="s">
        <v>76</v>
      </c>
      <c r="C910" t="s">
        <v>515</v>
      </c>
      <c r="D910">
        <v>1</v>
      </c>
      <c r="E910" s="21">
        <v>5</v>
      </c>
      <c r="F910" s="21" t="s">
        <v>6</v>
      </c>
      <c r="G910" s="21" t="s">
        <v>10</v>
      </c>
      <c r="H910" s="21" t="s">
        <v>10</v>
      </c>
      <c r="I910" s="26">
        <v>0.90502128571428575</v>
      </c>
      <c r="J910" s="26">
        <v>1.2520917142857144</v>
      </c>
      <c r="K910" s="26">
        <v>2.3791027142857146</v>
      </c>
      <c r="L910" s="26">
        <v>4.1311174285714287</v>
      </c>
      <c r="M910" s="26">
        <v>5.4705199999999996</v>
      </c>
      <c r="N910" s="26">
        <v>6.6428929999999999</v>
      </c>
      <c r="O910" s="26">
        <v>6.9885212857142864</v>
      </c>
      <c r="P910" s="26">
        <v>5.8003672857142856</v>
      </c>
      <c r="Q910" s="26">
        <v>4.2056877142857143</v>
      </c>
      <c r="R910" s="26">
        <v>3.0482371428571429</v>
      </c>
      <c r="S910" s="26">
        <v>1.6393502857142859</v>
      </c>
      <c r="T910" s="26">
        <v>0.90785171428571421</v>
      </c>
      <c r="U910" s="26">
        <v>0.68287057142857155</v>
      </c>
      <c r="V910" s="26">
        <v>0.74355400000000016</v>
      </c>
      <c r="W910" s="26">
        <v>1.939168</v>
      </c>
      <c r="X910" s="26">
        <v>2.951672714285714</v>
      </c>
      <c r="Y910" s="26">
        <v>4.1603335714285725</v>
      </c>
      <c r="Z910" s="26">
        <v>4.2098044285714291</v>
      </c>
      <c r="AA910" s="26">
        <v>3.998936</v>
      </c>
      <c r="AB910" s="26">
        <v>3.9395327142857144</v>
      </c>
      <c r="AC910" s="26">
        <v>3.5788941428571426</v>
      </c>
      <c r="AD910" s="26">
        <v>2.3822641428571427</v>
      </c>
      <c r="AE910" s="26">
        <v>1.6146365714285713</v>
      </c>
      <c r="AF910" s="26">
        <v>1.0205930000000001</v>
      </c>
      <c r="AG910" s="26">
        <v>221</v>
      </c>
      <c r="AH910" s="26">
        <v>4</v>
      </c>
    </row>
    <row r="911" spans="1:34" x14ac:dyDescent="0.2">
      <c r="A911" t="s">
        <v>22</v>
      </c>
      <c r="B911" t="s">
        <v>76</v>
      </c>
      <c r="C911" t="s">
        <v>342</v>
      </c>
      <c r="D911">
        <v>1</v>
      </c>
      <c r="E911" s="21">
        <v>5</v>
      </c>
      <c r="F911" s="21" t="s">
        <v>6</v>
      </c>
      <c r="G911" s="21" t="s">
        <v>10</v>
      </c>
      <c r="H911" s="21" t="s">
        <v>10</v>
      </c>
      <c r="I911" s="26">
        <v>0.88261280000000009</v>
      </c>
      <c r="J911" s="26">
        <v>1.2241215999999999</v>
      </c>
      <c r="K911" s="26">
        <v>2.3230002000000001</v>
      </c>
      <c r="L911" s="26">
        <v>4.0867243999999996</v>
      </c>
      <c r="M911" s="26">
        <v>5.4718404000000005</v>
      </c>
      <c r="N911" s="26">
        <v>6.6364540000000005</v>
      </c>
      <c r="O911" s="26">
        <v>6.9474580000000001</v>
      </c>
      <c r="P911" s="26">
        <v>5.759981999999999</v>
      </c>
      <c r="Q911" s="26">
        <v>4.2007470000000007</v>
      </c>
      <c r="R911" s="26">
        <v>3.0264950000000002</v>
      </c>
      <c r="S911" s="26">
        <v>1.6253724000000003</v>
      </c>
      <c r="T911" s="26">
        <v>0.88409660000000001</v>
      </c>
      <c r="U911" s="26">
        <v>0.69691499999999995</v>
      </c>
      <c r="V911" s="26">
        <v>0.77247499999999991</v>
      </c>
      <c r="W911" s="26">
        <v>1.9334956000000001</v>
      </c>
      <c r="X911" s="26">
        <v>2.9791386000000002</v>
      </c>
      <c r="Y911" s="26">
        <v>3.9203473999999998</v>
      </c>
      <c r="Z911" s="26">
        <v>4.1658238000000001</v>
      </c>
      <c r="AA911" s="26">
        <v>3.8495599999999994</v>
      </c>
      <c r="AB911" s="26">
        <v>3.7791348</v>
      </c>
      <c r="AC911" s="26">
        <v>3.4267449999999995</v>
      </c>
      <c r="AD911" s="26">
        <v>2.3911226000000001</v>
      </c>
      <c r="AE911" s="26">
        <v>1.6036486000000001</v>
      </c>
      <c r="AF911" s="26">
        <v>1.0848993999999998</v>
      </c>
      <c r="AG911" s="26">
        <v>221</v>
      </c>
      <c r="AH911" s="26">
        <v>4</v>
      </c>
    </row>
    <row r="912" spans="1:34" x14ac:dyDescent="0.2">
      <c r="A912" t="s">
        <v>22</v>
      </c>
      <c r="B912" t="s">
        <v>76</v>
      </c>
      <c r="C912" t="s">
        <v>343</v>
      </c>
      <c r="D912">
        <v>1</v>
      </c>
      <c r="E912" s="21">
        <v>5</v>
      </c>
      <c r="F912" s="21" t="s">
        <v>6</v>
      </c>
      <c r="G912" s="21" t="s">
        <v>10</v>
      </c>
      <c r="H912" s="21" t="s">
        <v>10</v>
      </c>
      <c r="I912" s="26">
        <v>0.96628779999999992</v>
      </c>
      <c r="J912" s="26">
        <v>1.2853518000000002</v>
      </c>
      <c r="K912" s="26">
        <v>2.3891081999999999</v>
      </c>
      <c r="L912" s="26">
        <v>4.2335347999999993</v>
      </c>
      <c r="M912" s="26">
        <v>5.4980388000000007</v>
      </c>
      <c r="N912" s="26">
        <v>6.693703199999999</v>
      </c>
      <c r="O912" s="26">
        <v>6.7904986000000012</v>
      </c>
      <c r="P912" s="26">
        <v>5.7166956999999989</v>
      </c>
      <c r="Q912" s="26">
        <v>4.2670046000000008</v>
      </c>
      <c r="R912" s="26">
        <v>3.0965247999999996</v>
      </c>
      <c r="S912" s="26">
        <v>1.7064335999999998</v>
      </c>
      <c r="T912" s="26">
        <v>0.95123590000000002</v>
      </c>
      <c r="U912" s="26">
        <v>0.96806459999999994</v>
      </c>
      <c r="V912" s="26">
        <v>0.93874069999999998</v>
      </c>
      <c r="W912" s="26">
        <v>2.3161654999999999</v>
      </c>
      <c r="X912" s="26">
        <v>3.1483315000000003</v>
      </c>
      <c r="Y912" s="26">
        <v>3.7119823000000003</v>
      </c>
      <c r="Z912" s="26">
        <v>3.4339613999999998</v>
      </c>
      <c r="AA912" s="26">
        <v>4.1405122000000008</v>
      </c>
      <c r="AB912" s="26">
        <v>3.5371341000000003</v>
      </c>
      <c r="AC912" s="26">
        <v>3.5952844000000006</v>
      </c>
      <c r="AD912" s="26">
        <v>2.4980002000000003</v>
      </c>
      <c r="AE912" s="26">
        <v>1.8588525999999999</v>
      </c>
      <c r="AF912" s="26">
        <v>1.4571506999999999</v>
      </c>
      <c r="AG912" s="26">
        <v>225</v>
      </c>
      <c r="AH912" s="26">
        <v>4</v>
      </c>
    </row>
    <row r="913" spans="1:34" x14ac:dyDescent="0.2">
      <c r="A913" t="s">
        <v>22</v>
      </c>
      <c r="B913" t="s">
        <v>76</v>
      </c>
      <c r="C913" t="s">
        <v>802</v>
      </c>
      <c r="D913">
        <v>1</v>
      </c>
      <c r="E913" s="21">
        <v>5</v>
      </c>
      <c r="F913" s="21" t="s">
        <v>6</v>
      </c>
      <c r="G913" s="21" t="s">
        <v>10</v>
      </c>
      <c r="H913" s="21" t="s">
        <v>10</v>
      </c>
      <c r="I913" s="26">
        <v>0.93239857142857141</v>
      </c>
      <c r="J913" s="26">
        <v>1.2380127142857142</v>
      </c>
      <c r="K913" s="26">
        <v>2.3290124285714282</v>
      </c>
      <c r="L913" s="26">
        <v>4.1722378571428571</v>
      </c>
      <c r="M913" s="26">
        <v>5.4804522857142857</v>
      </c>
      <c r="N913" s="26">
        <v>6.7142849999999994</v>
      </c>
      <c r="O913" s="26">
        <v>6.7988779999999993</v>
      </c>
      <c r="P913" s="26">
        <v>5.7081295714285716</v>
      </c>
      <c r="Q913" s="26">
        <v>4.2270704285714285</v>
      </c>
      <c r="R913" s="26">
        <v>3.0333504285714286</v>
      </c>
      <c r="S913" s="26">
        <v>1.662233857142857</v>
      </c>
      <c r="T913" s="26">
        <v>0.91201185714285715</v>
      </c>
      <c r="U913" s="26">
        <v>0.89835885714285701</v>
      </c>
      <c r="V913" s="26">
        <v>0.90687428571428585</v>
      </c>
      <c r="W913" s="26">
        <v>2.2273170000000002</v>
      </c>
      <c r="X913" s="26">
        <v>3.2663940000000005</v>
      </c>
      <c r="Y913" s="26">
        <v>3.723401142857143</v>
      </c>
      <c r="Z913" s="26">
        <v>3.8296291428571427</v>
      </c>
      <c r="AA913" s="26">
        <v>3.9363600000000005</v>
      </c>
      <c r="AB913" s="26">
        <v>3.5817124285714286</v>
      </c>
      <c r="AC913" s="26">
        <v>3.4347032857142854</v>
      </c>
      <c r="AD913" s="26">
        <v>2.2046664285714286</v>
      </c>
      <c r="AE913" s="26">
        <v>1.7349634285714288</v>
      </c>
      <c r="AF913" s="26">
        <v>1.2517420000000001</v>
      </c>
      <c r="AG913" s="26">
        <v>215</v>
      </c>
      <c r="AH913" s="26">
        <v>4</v>
      </c>
    </row>
    <row r="914" spans="1:34" x14ac:dyDescent="0.2">
      <c r="A914" t="s">
        <v>22</v>
      </c>
      <c r="B914" t="s">
        <v>76</v>
      </c>
      <c r="C914" t="s">
        <v>620</v>
      </c>
      <c r="D914">
        <v>1</v>
      </c>
      <c r="E914" s="21">
        <v>5</v>
      </c>
      <c r="F914" s="21" t="s">
        <v>6</v>
      </c>
      <c r="G914" s="21" t="s">
        <v>10</v>
      </c>
      <c r="H914" s="21" t="s">
        <v>10</v>
      </c>
      <c r="I914" s="26">
        <v>0.88316819999999985</v>
      </c>
      <c r="J914" s="26">
        <v>1.2208584</v>
      </c>
      <c r="K914" s="26">
        <v>2.2976246999999996</v>
      </c>
      <c r="L914" s="26">
        <v>4.122181799999999</v>
      </c>
      <c r="M914" s="26">
        <v>5.5525849999999988</v>
      </c>
      <c r="N914" s="26">
        <v>6.7533801999999996</v>
      </c>
      <c r="O914" s="26">
        <v>6.9549082000000002</v>
      </c>
      <c r="P914" s="26">
        <v>5.8177387999999999</v>
      </c>
      <c r="Q914" s="26">
        <v>4.2440666</v>
      </c>
      <c r="R914" s="26">
        <v>3.0315162</v>
      </c>
      <c r="S914" s="26">
        <v>1.6211337000000001</v>
      </c>
      <c r="T914" s="26">
        <v>0.85907700000000009</v>
      </c>
      <c r="U914" s="26">
        <v>0.7804724999999999</v>
      </c>
      <c r="V914" s="26">
        <v>0.92658440000000009</v>
      </c>
      <c r="W914" s="26">
        <v>2.0177670999999999</v>
      </c>
      <c r="X914" s="26">
        <v>3.2348883000000002</v>
      </c>
      <c r="Y914" s="26">
        <v>3.7878210999999999</v>
      </c>
      <c r="Z914" s="26">
        <v>4.0938954999999995</v>
      </c>
      <c r="AA914" s="26">
        <v>3.5460470000000002</v>
      </c>
      <c r="AB914" s="26">
        <v>3.4248365000000001</v>
      </c>
      <c r="AC914" s="26">
        <v>3.2166815</v>
      </c>
      <c r="AD914" s="26">
        <v>2.3046398000000003</v>
      </c>
      <c r="AE914" s="26">
        <v>1.5820528999999999</v>
      </c>
      <c r="AF914" s="26">
        <v>1.1483479999999999</v>
      </c>
      <c r="AG914" s="26">
        <v>222</v>
      </c>
      <c r="AH914" s="26">
        <v>4</v>
      </c>
    </row>
    <row r="915" spans="1:34" x14ac:dyDescent="0.2">
      <c r="A915" t="s">
        <v>22</v>
      </c>
      <c r="B915" t="s">
        <v>76</v>
      </c>
      <c r="C915" t="s">
        <v>242</v>
      </c>
      <c r="D915">
        <v>1</v>
      </c>
      <c r="E915" s="21">
        <v>5</v>
      </c>
      <c r="F915" s="21" t="s">
        <v>6</v>
      </c>
      <c r="G915" s="21" t="s">
        <v>10</v>
      </c>
      <c r="H915" s="21" t="s">
        <v>10</v>
      </c>
      <c r="I915" s="26">
        <v>0.89215762500000007</v>
      </c>
      <c r="J915" s="26">
        <v>1.2148266249999999</v>
      </c>
      <c r="K915" s="26">
        <v>2.2514255000000003</v>
      </c>
      <c r="L915" s="26">
        <v>4.0868276249999997</v>
      </c>
      <c r="M915" s="26">
        <v>5.4903857499999997</v>
      </c>
      <c r="N915" s="26">
        <v>6.6933192500000001</v>
      </c>
      <c r="O915" s="26">
        <v>6.6453096249999994</v>
      </c>
      <c r="P915" s="26">
        <v>5.5879049999999992</v>
      </c>
      <c r="Q915" s="26">
        <v>4.1375446249999994</v>
      </c>
      <c r="R915" s="26">
        <v>2.9722888749999994</v>
      </c>
      <c r="S915" s="26">
        <v>1.6151655</v>
      </c>
      <c r="T915" s="26">
        <v>0.88217175000000003</v>
      </c>
      <c r="U915" s="26">
        <v>0.93612312500000017</v>
      </c>
      <c r="V915" s="26">
        <v>0.85750237500000015</v>
      </c>
      <c r="W915" s="26">
        <v>2.1039807500000003</v>
      </c>
      <c r="X915" s="26">
        <v>3.0719409999999994</v>
      </c>
      <c r="Y915" s="26">
        <v>3.4945001250000001</v>
      </c>
      <c r="Z915" s="26">
        <v>3.7483356249999997</v>
      </c>
      <c r="AA915" s="26">
        <v>3.7225937500000001</v>
      </c>
      <c r="AB915" s="26">
        <v>3.4205195000000002</v>
      </c>
      <c r="AC915" s="26">
        <v>3.2527699999999999</v>
      </c>
      <c r="AD915" s="26">
        <v>2.2232919999999998</v>
      </c>
      <c r="AE915" s="26">
        <v>1.7643740000000001</v>
      </c>
      <c r="AF915" s="26">
        <v>1.4759948750000005</v>
      </c>
      <c r="AG915" s="26">
        <v>225</v>
      </c>
      <c r="AH915" s="26">
        <v>4</v>
      </c>
    </row>
    <row r="916" spans="1:34" x14ac:dyDescent="0.2">
      <c r="A916" t="s">
        <v>22</v>
      </c>
      <c r="B916" t="s">
        <v>76</v>
      </c>
      <c r="C916" t="s">
        <v>621</v>
      </c>
      <c r="D916">
        <v>1</v>
      </c>
      <c r="E916" s="21">
        <v>5</v>
      </c>
      <c r="F916" s="21" t="s">
        <v>6</v>
      </c>
      <c r="G916" s="21" t="s">
        <v>10</v>
      </c>
      <c r="H916" s="21" t="s">
        <v>10</v>
      </c>
      <c r="I916" s="26">
        <v>0.94421137500000007</v>
      </c>
      <c r="J916" s="26">
        <v>1.3012487499999998</v>
      </c>
      <c r="K916" s="26">
        <v>2.4114552499999999</v>
      </c>
      <c r="L916" s="26">
        <v>4.1841243749999997</v>
      </c>
      <c r="M916" s="26">
        <v>5.419842749999999</v>
      </c>
      <c r="N916" s="26">
        <v>6.5817477499999999</v>
      </c>
      <c r="O916" s="26">
        <v>6.8430726249999996</v>
      </c>
      <c r="P916" s="26">
        <v>5.7677049999999994</v>
      </c>
      <c r="Q916" s="26">
        <v>4.2066587499999999</v>
      </c>
      <c r="R916" s="26">
        <v>3.0263173750000001</v>
      </c>
      <c r="S916" s="26">
        <v>1.6820571250000003</v>
      </c>
      <c r="T916" s="26">
        <v>0.94124912500000002</v>
      </c>
      <c r="U916" s="26">
        <v>0.81646212499999993</v>
      </c>
      <c r="V916" s="26">
        <v>0.88462550000000006</v>
      </c>
      <c r="W916" s="26">
        <v>2.1276237500000001</v>
      </c>
      <c r="X916" s="26">
        <v>3.2043101250000006</v>
      </c>
      <c r="Y916" s="26">
        <v>4.0012092499999996</v>
      </c>
      <c r="Z916" s="26">
        <v>3.7791488749999997</v>
      </c>
      <c r="AA916" s="26">
        <v>3.9709743749999999</v>
      </c>
      <c r="AB916" s="26">
        <v>3.4043066249999998</v>
      </c>
      <c r="AC916" s="26">
        <v>3.5384577500000001</v>
      </c>
      <c r="AD916" s="26">
        <v>2.4343158750000002</v>
      </c>
      <c r="AE916" s="26">
        <v>1.7198362500000002</v>
      </c>
      <c r="AF916" s="26">
        <v>1.2053155</v>
      </c>
      <c r="AG916" s="26">
        <v>213</v>
      </c>
      <c r="AH916" s="26">
        <v>4</v>
      </c>
    </row>
    <row r="917" spans="1:34" x14ac:dyDescent="0.2">
      <c r="A917" t="s">
        <v>22</v>
      </c>
      <c r="B917" t="s">
        <v>76</v>
      </c>
      <c r="C917" t="s">
        <v>622</v>
      </c>
      <c r="D917">
        <v>1</v>
      </c>
      <c r="E917" s="21">
        <v>6</v>
      </c>
      <c r="F917" s="21" t="s">
        <v>6</v>
      </c>
      <c r="G917" s="21" t="s">
        <v>10</v>
      </c>
      <c r="H917" s="21" t="s">
        <v>10</v>
      </c>
      <c r="I917" s="26">
        <v>0.7511051428571428</v>
      </c>
      <c r="J917" s="26">
        <v>1.0613471428571428</v>
      </c>
      <c r="K917" s="26">
        <v>2.0364696428571429</v>
      </c>
      <c r="L917" s="26">
        <v>3.8885777142857143</v>
      </c>
      <c r="M917" s="26">
        <v>5.5732820714285722</v>
      </c>
      <c r="N917" s="26">
        <v>6.7066308571428559</v>
      </c>
      <c r="O917" s="26">
        <v>6.7497135714285719</v>
      </c>
      <c r="P917" s="26">
        <v>5.6304267857142856</v>
      </c>
      <c r="Q917" s="26">
        <v>4.0377495000000003</v>
      </c>
      <c r="R917" s="26">
        <v>2.8441978571428579</v>
      </c>
      <c r="S917" s="26">
        <v>1.4271603571428575</v>
      </c>
      <c r="T917" s="26">
        <v>0.72506528571428575</v>
      </c>
      <c r="U917" s="26">
        <v>0.66650021428571404</v>
      </c>
      <c r="V917" s="26">
        <v>0.69842485714285718</v>
      </c>
      <c r="W917" s="26">
        <v>1.8231803571428571</v>
      </c>
      <c r="X917" s="26">
        <v>2.8491842142857147</v>
      </c>
      <c r="Y917" s="26">
        <v>3.7124871428571429</v>
      </c>
      <c r="Z917" s="26">
        <v>4.4395423571428569</v>
      </c>
      <c r="AA917" s="26">
        <v>3.9452863571428574</v>
      </c>
      <c r="AB917" s="26">
        <v>3.7333519999999991</v>
      </c>
      <c r="AC917" s="26">
        <v>3.0371186428571426</v>
      </c>
      <c r="AD917" s="26">
        <v>2.0332446428571429</v>
      </c>
      <c r="AE917" s="26">
        <v>1.2325591428571427</v>
      </c>
      <c r="AF917" s="26">
        <v>0.91707092857142847</v>
      </c>
      <c r="AG917" s="26">
        <v>224</v>
      </c>
      <c r="AH917" s="26">
        <v>4</v>
      </c>
    </row>
    <row r="918" spans="1:34" x14ac:dyDescent="0.2">
      <c r="A918" t="s">
        <v>22</v>
      </c>
      <c r="B918" t="s">
        <v>76</v>
      </c>
      <c r="C918" t="s">
        <v>718</v>
      </c>
      <c r="D918">
        <v>1</v>
      </c>
      <c r="E918" s="21">
        <v>6</v>
      </c>
      <c r="F918" s="21" t="s">
        <v>6</v>
      </c>
      <c r="G918" s="21" t="s">
        <v>10</v>
      </c>
      <c r="H918" s="21" t="s">
        <v>10</v>
      </c>
      <c r="I918" s="26">
        <v>0.62260000000000004</v>
      </c>
      <c r="J918" s="26">
        <v>0.90965657142857148</v>
      </c>
      <c r="K918" s="26">
        <v>1.7602218571428574</v>
      </c>
      <c r="L918" s="26">
        <v>3.560028</v>
      </c>
      <c r="M918" s="26">
        <v>5.3310445714285715</v>
      </c>
      <c r="N918" s="26">
        <v>6.4546832857142862</v>
      </c>
      <c r="O918" s="26">
        <v>6.5655558571428561</v>
      </c>
      <c r="P918" s="26">
        <v>5.3895864285714286</v>
      </c>
      <c r="Q918" s="26">
        <v>3.7407145714285712</v>
      </c>
      <c r="R918" s="26">
        <v>2.6130472857142855</v>
      </c>
      <c r="S918" s="26">
        <v>1.2383915714285716</v>
      </c>
      <c r="T918" s="26">
        <v>0.61531857142857149</v>
      </c>
      <c r="U918" s="26">
        <v>0.64220428571428567</v>
      </c>
      <c r="V918" s="26">
        <v>0.65047371428571421</v>
      </c>
      <c r="W918" s="26">
        <v>1.6142389999999998</v>
      </c>
      <c r="X918" s="26">
        <v>2.7136374285714284</v>
      </c>
      <c r="Y918" s="26">
        <v>3.4464604285714282</v>
      </c>
      <c r="Z918" s="26">
        <v>4.0911682857142857</v>
      </c>
      <c r="AA918" s="26">
        <v>3.7688852857142856</v>
      </c>
      <c r="AB918" s="26">
        <v>3.7090872857142854</v>
      </c>
      <c r="AC918" s="26">
        <v>2.5665264285714287</v>
      </c>
      <c r="AD918" s="26">
        <v>1.7627742857142858</v>
      </c>
      <c r="AE918" s="26">
        <v>1.1399108571428571</v>
      </c>
      <c r="AF918" s="26">
        <v>0.86194028571428571</v>
      </c>
      <c r="AG918" s="26">
        <v>223</v>
      </c>
      <c r="AH918" s="26">
        <v>4</v>
      </c>
    </row>
    <row r="919" spans="1:34" x14ac:dyDescent="0.2">
      <c r="A919" t="s">
        <v>22</v>
      </c>
      <c r="B919" t="s">
        <v>76</v>
      </c>
      <c r="C919" t="s">
        <v>803</v>
      </c>
      <c r="D919">
        <v>1</v>
      </c>
      <c r="E919" s="21">
        <v>6</v>
      </c>
      <c r="F919" s="21" t="s">
        <v>6</v>
      </c>
      <c r="G919" s="21" t="s">
        <v>10</v>
      </c>
      <c r="H919" s="21" t="s">
        <v>10</v>
      </c>
      <c r="I919" s="26">
        <v>0.63421133333333335</v>
      </c>
      <c r="J919" s="26">
        <v>0.93498466666666669</v>
      </c>
      <c r="K919" s="26">
        <v>1.7677369999999997</v>
      </c>
      <c r="L919" s="26">
        <v>3.5571216666666667</v>
      </c>
      <c r="M919" s="26">
        <v>5.1397599999999999</v>
      </c>
      <c r="N919" s="26">
        <v>6.1079979999999994</v>
      </c>
      <c r="O919" s="26">
        <v>6.1476476666666668</v>
      </c>
      <c r="P919" s="26">
        <v>5.0727721666666667</v>
      </c>
      <c r="Q919" s="26">
        <v>3.5581833333333335</v>
      </c>
      <c r="R919" s="26">
        <v>2.5186570000000001</v>
      </c>
      <c r="S919" s="26">
        <v>1.2270928333333333</v>
      </c>
      <c r="T919" s="26">
        <v>0.62803216666666672</v>
      </c>
      <c r="U919" s="26">
        <v>0.82158583333333335</v>
      </c>
      <c r="V919" s="26">
        <v>0.78834966666666662</v>
      </c>
      <c r="W919" s="26">
        <v>1.8774743333333335</v>
      </c>
      <c r="X919" s="26">
        <v>3.0561823333333336</v>
      </c>
      <c r="Y919" s="26">
        <v>3.727237666666666</v>
      </c>
      <c r="Z919" s="26">
        <v>3.8923024999999996</v>
      </c>
      <c r="AA919" s="26">
        <v>3.9413056666666666</v>
      </c>
      <c r="AB919" s="26">
        <v>3.6792346666666664</v>
      </c>
      <c r="AC919" s="26">
        <v>3.1064291666666666</v>
      </c>
      <c r="AD919" s="26">
        <v>2.1931989999999999</v>
      </c>
      <c r="AE919" s="26">
        <v>1.5897075000000003</v>
      </c>
      <c r="AF919" s="26">
        <v>1.1601976666666667</v>
      </c>
      <c r="AG919" s="26">
        <v>235</v>
      </c>
      <c r="AH919" s="26">
        <v>4</v>
      </c>
    </row>
    <row r="920" spans="1:34" x14ac:dyDescent="0.2">
      <c r="A920" t="s">
        <v>22</v>
      </c>
      <c r="B920" t="s">
        <v>76</v>
      </c>
      <c r="C920" t="s">
        <v>804</v>
      </c>
      <c r="D920">
        <v>1</v>
      </c>
      <c r="E920" s="21">
        <v>5</v>
      </c>
      <c r="F920" s="21" t="s">
        <v>6</v>
      </c>
      <c r="G920" s="21" t="s">
        <v>10</v>
      </c>
      <c r="H920" s="21" t="s">
        <v>10</v>
      </c>
      <c r="I920" s="26">
        <v>0.76405363636363621</v>
      </c>
      <c r="J920" s="26">
        <v>1.0916566818181821</v>
      </c>
      <c r="K920" s="26">
        <v>2.0615648636363635</v>
      </c>
      <c r="L920" s="26">
        <v>4.0959464090909101</v>
      </c>
      <c r="M920" s="26">
        <v>5.6597910454545453</v>
      </c>
      <c r="N920" s="26">
        <v>6.7721310454545458</v>
      </c>
      <c r="O920" s="26">
        <v>6.9536197272727271</v>
      </c>
      <c r="P920" s="26">
        <v>5.720359318181818</v>
      </c>
      <c r="Q920" s="26">
        <v>4.1433470000000003</v>
      </c>
      <c r="R920" s="26">
        <v>2.9617637727272723</v>
      </c>
      <c r="S920" s="26">
        <v>1.4478070909090908</v>
      </c>
      <c r="T920" s="26">
        <v>0.7259764090909091</v>
      </c>
      <c r="U920" s="26">
        <v>0.45759836363636369</v>
      </c>
      <c r="V920" s="26">
        <v>0.56694904545454528</v>
      </c>
      <c r="W920" s="26">
        <v>1.6918505000000001</v>
      </c>
      <c r="X920" s="26">
        <v>2.1879050000000002</v>
      </c>
      <c r="Y920" s="26">
        <v>3.5048766363636372</v>
      </c>
      <c r="Z920" s="26">
        <v>3.6316598636363646</v>
      </c>
      <c r="AA920" s="26">
        <v>3.0246267727272724</v>
      </c>
      <c r="AB920" s="26">
        <v>2.8926838181818182</v>
      </c>
      <c r="AC920" s="26">
        <v>2.5237124545454548</v>
      </c>
      <c r="AD920" s="26">
        <v>1.6057219545454549</v>
      </c>
      <c r="AE920" s="26">
        <v>0.87309486363636379</v>
      </c>
      <c r="AF920" s="26">
        <v>0.67172118181818186</v>
      </c>
      <c r="AG920" s="26">
        <v>227</v>
      </c>
      <c r="AH920" s="26">
        <v>4</v>
      </c>
    </row>
    <row r="921" spans="1:34" x14ac:dyDescent="0.2">
      <c r="A921" t="s">
        <v>22</v>
      </c>
      <c r="B921" t="s">
        <v>76</v>
      </c>
      <c r="C921" t="s">
        <v>627</v>
      </c>
      <c r="D921">
        <v>1</v>
      </c>
      <c r="E921" s="21">
        <v>6</v>
      </c>
      <c r="F921" s="21" t="s">
        <v>6</v>
      </c>
      <c r="G921" s="21" t="s">
        <v>10</v>
      </c>
      <c r="H921" s="21" t="s">
        <v>10</v>
      </c>
      <c r="I921" s="26">
        <v>0.61925600000000003</v>
      </c>
      <c r="J921" s="26">
        <v>0.8977572857142857</v>
      </c>
      <c r="K921" s="26">
        <v>1.7322048571428572</v>
      </c>
      <c r="L921" s="26">
        <v>3.5200397142857143</v>
      </c>
      <c r="M921" s="26">
        <v>5.2472198571428574</v>
      </c>
      <c r="N921" s="26">
        <v>6.3634464285714296</v>
      </c>
      <c r="O921" s="26">
        <v>6.4432304285714297</v>
      </c>
      <c r="P921" s="26">
        <v>5.3059229999999999</v>
      </c>
      <c r="Q921" s="26">
        <v>3.7295157142857143</v>
      </c>
      <c r="R921" s="26">
        <v>2.5950747142857145</v>
      </c>
      <c r="S921" s="26">
        <v>1.2370911428571429</v>
      </c>
      <c r="T921" s="26">
        <v>0.61694714285714281</v>
      </c>
      <c r="U921" s="26">
        <v>0.67202685714285704</v>
      </c>
      <c r="V921" s="26">
        <v>0.65877071428571432</v>
      </c>
      <c r="W921" s="26">
        <v>1.6948749999999999</v>
      </c>
      <c r="X921" s="26">
        <v>2.8193978571428571</v>
      </c>
      <c r="Y921" s="26">
        <v>3.6472160000000002</v>
      </c>
      <c r="Z921" s="26">
        <v>4.1788915714285713</v>
      </c>
      <c r="AA921" s="26">
        <v>3.8359680000000003</v>
      </c>
      <c r="AB921" s="26">
        <v>3.5095392857142858</v>
      </c>
      <c r="AC921" s="26">
        <v>2.7621792857142862</v>
      </c>
      <c r="AD921" s="26">
        <v>1.8949877142857143</v>
      </c>
      <c r="AE921" s="26">
        <v>1.2445367142857144</v>
      </c>
      <c r="AF921" s="26">
        <v>0.90145171428571425</v>
      </c>
      <c r="AG921" s="26">
        <v>230</v>
      </c>
      <c r="AH921" s="26">
        <v>4</v>
      </c>
    </row>
    <row r="922" spans="1:34" x14ac:dyDescent="0.2">
      <c r="A922" t="s">
        <v>22</v>
      </c>
      <c r="B922" t="s">
        <v>76</v>
      </c>
      <c r="C922" t="s">
        <v>805</v>
      </c>
      <c r="D922">
        <v>1</v>
      </c>
      <c r="E922" s="21">
        <v>6</v>
      </c>
      <c r="F922" s="21" t="s">
        <v>6</v>
      </c>
      <c r="G922" s="21" t="s">
        <v>10</v>
      </c>
      <c r="H922" s="21" t="s">
        <v>10</v>
      </c>
      <c r="I922" s="26">
        <v>0.70297074999999998</v>
      </c>
      <c r="J922" s="26">
        <v>1.0038595000000001</v>
      </c>
      <c r="K922" s="26">
        <v>1.929667</v>
      </c>
      <c r="L922" s="26">
        <v>3.7609947500000005</v>
      </c>
      <c r="M922" s="26">
        <v>5.4528503750000006</v>
      </c>
      <c r="N922" s="26">
        <v>6.609093624999999</v>
      </c>
      <c r="O922" s="26">
        <v>6.6366709999999998</v>
      </c>
      <c r="P922" s="26">
        <v>5.4883245000000001</v>
      </c>
      <c r="Q922" s="26">
        <v>3.9138909999999996</v>
      </c>
      <c r="R922" s="26">
        <v>2.76119</v>
      </c>
      <c r="S922" s="26">
        <v>1.3515731249999998</v>
      </c>
      <c r="T922" s="26">
        <v>0.68804237499999998</v>
      </c>
      <c r="U922" s="26">
        <v>0.69712562499999997</v>
      </c>
      <c r="V922" s="26">
        <v>0.73339949999999998</v>
      </c>
      <c r="W922" s="26">
        <v>1.7643399999999998</v>
      </c>
      <c r="X922" s="26">
        <v>2.8352162500000002</v>
      </c>
      <c r="Y922" s="26">
        <v>3.5702258749999998</v>
      </c>
      <c r="Z922" s="26">
        <v>4.3806938750000004</v>
      </c>
      <c r="AA922" s="26">
        <v>3.945519</v>
      </c>
      <c r="AB922" s="26">
        <v>3.58450275</v>
      </c>
      <c r="AC922" s="26">
        <v>2.8300882500000002</v>
      </c>
      <c r="AD922" s="26">
        <v>1.9877847500000003</v>
      </c>
      <c r="AE922" s="26">
        <v>1.2328193749999998</v>
      </c>
      <c r="AF922" s="26">
        <v>0.95040150000000001</v>
      </c>
      <c r="AG922" s="26">
        <v>229</v>
      </c>
      <c r="AH922" s="26">
        <v>4</v>
      </c>
    </row>
    <row r="923" spans="1:34" x14ac:dyDescent="0.2">
      <c r="A923" t="s">
        <v>26</v>
      </c>
      <c r="B923" t="s">
        <v>90</v>
      </c>
      <c r="C923" t="s">
        <v>720</v>
      </c>
      <c r="D923">
        <v>2</v>
      </c>
      <c r="E923" s="21">
        <v>4</v>
      </c>
      <c r="F923" s="21" t="s">
        <v>6</v>
      </c>
      <c r="G923" s="21" t="s">
        <v>10</v>
      </c>
      <c r="H923" s="21" t="s">
        <v>10</v>
      </c>
      <c r="I923" s="26">
        <v>1.3232808333333332</v>
      </c>
      <c r="J923" s="26">
        <v>1.8519794999999999</v>
      </c>
      <c r="K923" s="26">
        <v>3.1705796666666664</v>
      </c>
      <c r="L923" s="26">
        <v>4.8635474999999992</v>
      </c>
      <c r="M923" s="26">
        <v>5.544566333333333</v>
      </c>
      <c r="N923" s="26">
        <v>6.6783561666666671</v>
      </c>
      <c r="O923" s="26">
        <v>7.6113795000000009</v>
      </c>
      <c r="P923" s="26">
        <v>6.6647903333333334</v>
      </c>
      <c r="Q923" s="26">
        <v>4.8150054999999998</v>
      </c>
      <c r="R923" s="26">
        <v>3.5924329999999998</v>
      </c>
      <c r="S923" s="26">
        <v>2.1176826666666666</v>
      </c>
      <c r="T923" s="26">
        <v>1.3938518333333336</v>
      </c>
      <c r="U923" s="26">
        <v>1.0858893333333333</v>
      </c>
      <c r="V923" s="26">
        <v>1.121372</v>
      </c>
      <c r="W923" s="26">
        <v>2.3986420000000002</v>
      </c>
      <c r="X923" s="26">
        <v>3.1819566666666668</v>
      </c>
      <c r="Y923" s="26">
        <v>4.3834836666666668</v>
      </c>
      <c r="Z923" s="26">
        <v>4.7616054999999999</v>
      </c>
      <c r="AA923" s="26">
        <v>3.1405598333333331</v>
      </c>
      <c r="AB923" s="26">
        <v>3.5019758333333328</v>
      </c>
      <c r="AC923" s="26">
        <v>3.4751751666666664</v>
      </c>
      <c r="AD923" s="26">
        <v>2.9851855</v>
      </c>
      <c r="AE923" s="26">
        <v>2.0508783333333334</v>
      </c>
      <c r="AF923" s="26">
        <v>1.3407538333333333</v>
      </c>
      <c r="AG923" s="26">
        <v>196</v>
      </c>
      <c r="AH923" s="26">
        <v>3</v>
      </c>
    </row>
    <row r="924" spans="1:34" x14ac:dyDescent="0.2">
      <c r="A924" t="s">
        <v>26</v>
      </c>
      <c r="B924" t="s">
        <v>90</v>
      </c>
      <c r="C924" t="s">
        <v>806</v>
      </c>
      <c r="D924">
        <v>2</v>
      </c>
      <c r="E924" s="21">
        <v>4</v>
      </c>
      <c r="F924" s="21" t="s">
        <v>6</v>
      </c>
      <c r="G924" s="21" t="s">
        <v>10</v>
      </c>
      <c r="H924" s="21" t="s">
        <v>10</v>
      </c>
      <c r="I924" s="26">
        <v>1.3082062857142858</v>
      </c>
      <c r="J924" s="26">
        <v>1.8041931428571429</v>
      </c>
      <c r="K924" s="26">
        <v>3.1521151428571423</v>
      </c>
      <c r="L924" s="26">
        <v>4.7982387142857146</v>
      </c>
      <c r="M924" s="26">
        <v>5.5878021428571429</v>
      </c>
      <c r="N924" s="26">
        <v>6.6772102857142865</v>
      </c>
      <c r="O924" s="26">
        <v>7.5362767142857132</v>
      </c>
      <c r="P924" s="26">
        <v>6.5801374285714287</v>
      </c>
      <c r="Q924" s="26">
        <v>4.7909582857142849</v>
      </c>
      <c r="R924" s="26">
        <v>3.5577701428571431</v>
      </c>
      <c r="S924" s="26">
        <v>2.0913028571428574</v>
      </c>
      <c r="T924" s="26">
        <v>1.3564247142857142</v>
      </c>
      <c r="U924" s="26">
        <v>1.0561040000000002</v>
      </c>
      <c r="V924" s="26">
        <v>1.0945451428571429</v>
      </c>
      <c r="W924" s="26">
        <v>2.411673285714286</v>
      </c>
      <c r="X924" s="26">
        <v>3.1648902857142858</v>
      </c>
      <c r="Y924" s="26">
        <v>4.377275</v>
      </c>
      <c r="Z924" s="26">
        <v>4.8731517142857141</v>
      </c>
      <c r="AA924" s="26">
        <v>3.1900357142857141</v>
      </c>
      <c r="AB924" s="26">
        <v>3.4453269999999998</v>
      </c>
      <c r="AC924" s="26">
        <v>3.5291947142857145</v>
      </c>
      <c r="AD924" s="26">
        <v>2.9189690000000001</v>
      </c>
      <c r="AE924" s="26">
        <v>1.9044744285714283</v>
      </c>
      <c r="AF924" s="26">
        <v>1.3184271428571428</v>
      </c>
      <c r="AG924" s="26">
        <v>208</v>
      </c>
      <c r="AH924" s="26">
        <v>4</v>
      </c>
    </row>
    <row r="925" spans="1:34" x14ac:dyDescent="0.2">
      <c r="A925" t="s">
        <v>26</v>
      </c>
      <c r="B925" t="s">
        <v>90</v>
      </c>
      <c r="C925" t="s">
        <v>807</v>
      </c>
      <c r="D925">
        <v>1</v>
      </c>
      <c r="E925" s="21">
        <v>4</v>
      </c>
      <c r="F925" s="21" t="s">
        <v>6</v>
      </c>
      <c r="G925" s="21" t="s">
        <v>10</v>
      </c>
      <c r="H925" s="21" t="s">
        <v>10</v>
      </c>
      <c r="I925" s="26">
        <v>1.1542976</v>
      </c>
      <c r="J925" s="26">
        <v>1.5936641999999999</v>
      </c>
      <c r="K925" s="26">
        <v>2.888843</v>
      </c>
      <c r="L925" s="26">
        <v>4.6996617999999994</v>
      </c>
      <c r="M925" s="26">
        <v>5.6310460000000004</v>
      </c>
      <c r="N925" s="26">
        <v>6.7680233999999997</v>
      </c>
      <c r="O925" s="26">
        <v>7.3482032000000004</v>
      </c>
      <c r="P925" s="26">
        <v>6.2470141999999997</v>
      </c>
      <c r="Q925" s="26">
        <v>4.6422340000000002</v>
      </c>
      <c r="R925" s="26">
        <v>3.3431533999999998</v>
      </c>
      <c r="S925" s="26">
        <v>1.8931391999999998</v>
      </c>
      <c r="T925" s="26">
        <v>1.1692319999999998</v>
      </c>
      <c r="U925" s="26">
        <v>0.79108140000000005</v>
      </c>
      <c r="V925" s="26">
        <v>0.85219339999999999</v>
      </c>
      <c r="W925" s="26">
        <v>2.0316824000000002</v>
      </c>
      <c r="X925" s="26">
        <v>3.0045514000000004</v>
      </c>
      <c r="Y925" s="26">
        <v>4.4770009999999996</v>
      </c>
      <c r="Z925" s="26">
        <v>4.7090752</v>
      </c>
      <c r="AA925" s="26">
        <v>3.3671818</v>
      </c>
      <c r="AB925" s="26">
        <v>3.6350941999999997</v>
      </c>
      <c r="AC925" s="26">
        <v>3.8529658000000007</v>
      </c>
      <c r="AD925" s="26">
        <v>2.6395919999999999</v>
      </c>
      <c r="AE925" s="26">
        <v>1.561801</v>
      </c>
      <c r="AF925" s="26">
        <v>1.1513892000000001</v>
      </c>
      <c r="AG925" s="26">
        <v>192</v>
      </c>
      <c r="AH925" s="26">
        <v>3</v>
      </c>
    </row>
    <row r="926" spans="1:34" x14ac:dyDescent="0.2">
      <c r="A926" t="s">
        <v>26</v>
      </c>
      <c r="B926" t="s">
        <v>90</v>
      </c>
      <c r="C926" t="s">
        <v>808</v>
      </c>
      <c r="D926">
        <v>2</v>
      </c>
      <c r="E926" s="21">
        <v>4</v>
      </c>
      <c r="F926" s="21" t="s">
        <v>6</v>
      </c>
      <c r="G926" s="21" t="s">
        <v>10</v>
      </c>
      <c r="H926" s="21" t="s">
        <v>10</v>
      </c>
      <c r="I926" s="26">
        <v>1.568766375</v>
      </c>
      <c r="J926" s="26">
        <v>2.1972158750000004</v>
      </c>
      <c r="K926" s="26">
        <v>3.6069108750000001</v>
      </c>
      <c r="L926" s="26">
        <v>5.3988256250000006</v>
      </c>
      <c r="M926" s="26">
        <v>6.3866502500000006</v>
      </c>
      <c r="N926" s="26">
        <v>8.1875830000000001</v>
      </c>
      <c r="O926" s="26">
        <v>9.4916178749999993</v>
      </c>
      <c r="P926" s="26">
        <v>8.2726190000000006</v>
      </c>
      <c r="Q926" s="26">
        <v>5.9405824999999997</v>
      </c>
      <c r="R926" s="26">
        <v>4.3972926249999995</v>
      </c>
      <c r="S926" s="26">
        <v>2.4690763749999998</v>
      </c>
      <c r="T926" s="26">
        <v>1.5790249999999999</v>
      </c>
      <c r="U926" s="26">
        <v>0.47751600000000005</v>
      </c>
      <c r="V926" s="26">
        <v>0.68914637499999998</v>
      </c>
      <c r="W926" s="26">
        <v>1.4035689999999998</v>
      </c>
      <c r="X926" s="26">
        <v>2.002725125</v>
      </c>
      <c r="Y926" s="26">
        <v>3.5450033749999998</v>
      </c>
      <c r="Z926" s="26">
        <v>3.6124388749999996</v>
      </c>
      <c r="AA926" s="26">
        <v>2.640253</v>
      </c>
      <c r="AB926" s="26">
        <v>2.5839154999999998</v>
      </c>
      <c r="AC926" s="26">
        <v>2.1679901249999998</v>
      </c>
      <c r="AD926" s="26">
        <v>1.63887625</v>
      </c>
      <c r="AE926" s="26">
        <v>0.99888787499999998</v>
      </c>
      <c r="AF926" s="26">
        <v>0.66001550000000009</v>
      </c>
      <c r="AG926" s="26">
        <v>191</v>
      </c>
      <c r="AH926" s="26">
        <v>3</v>
      </c>
    </row>
    <row r="927" spans="1:34" x14ac:dyDescent="0.2">
      <c r="A927" t="s">
        <v>26</v>
      </c>
      <c r="B927" t="s">
        <v>90</v>
      </c>
      <c r="C927" t="s">
        <v>809</v>
      </c>
      <c r="D927">
        <v>1</v>
      </c>
      <c r="E927" s="21">
        <v>4</v>
      </c>
      <c r="F927" s="21" t="s">
        <v>6</v>
      </c>
      <c r="G927" s="21" t="s">
        <v>10</v>
      </c>
      <c r="H927" s="21" t="s">
        <v>10</v>
      </c>
      <c r="I927" s="26">
        <v>1.3835748571428572</v>
      </c>
      <c r="J927" s="26">
        <v>1.9583842857142859</v>
      </c>
      <c r="K927" s="26">
        <v>3.2843488571428567</v>
      </c>
      <c r="L927" s="26">
        <v>5.0752291428571423</v>
      </c>
      <c r="M927" s="26">
        <v>6.1182085714285721</v>
      </c>
      <c r="N927" s="26">
        <v>7.9834737142857142</v>
      </c>
      <c r="O927" s="26">
        <v>9.2276518571428578</v>
      </c>
      <c r="P927" s="26">
        <v>7.9194424285714282</v>
      </c>
      <c r="Q927" s="26">
        <v>5.6450321428571426</v>
      </c>
      <c r="R927" s="26">
        <v>4.1633084285714279</v>
      </c>
      <c r="S927" s="26">
        <v>2.2255188571428568</v>
      </c>
      <c r="T927" s="26">
        <v>1.4068574285714284</v>
      </c>
      <c r="U927" s="26">
        <v>0.39375299999999996</v>
      </c>
      <c r="V927" s="26">
        <v>0.55282599999999993</v>
      </c>
      <c r="W927" s="26">
        <v>1.379569857142857</v>
      </c>
      <c r="X927" s="26">
        <v>1.9254718571428568</v>
      </c>
      <c r="Y927" s="26">
        <v>3.2170797142857142</v>
      </c>
      <c r="Z927" s="26">
        <v>3.2383165714285718</v>
      </c>
      <c r="AA927" s="26">
        <v>2.9167877142857144</v>
      </c>
      <c r="AB927" s="26">
        <v>2.7546547142857145</v>
      </c>
      <c r="AC927" s="26">
        <v>2.0959085714285712</v>
      </c>
      <c r="AD927" s="26">
        <v>1.4098972857142857</v>
      </c>
      <c r="AE927" s="26">
        <v>0.74329471428571436</v>
      </c>
      <c r="AF927" s="26">
        <v>0.56397028571428576</v>
      </c>
      <c r="AG927" s="26">
        <v>198</v>
      </c>
      <c r="AH927" s="26">
        <v>4</v>
      </c>
    </row>
    <row r="928" spans="1:34" x14ac:dyDescent="0.2">
      <c r="A928" t="s">
        <v>26</v>
      </c>
      <c r="B928" t="s">
        <v>90</v>
      </c>
      <c r="C928" t="s">
        <v>810</v>
      </c>
      <c r="D928">
        <v>2</v>
      </c>
      <c r="E928" s="21">
        <v>4</v>
      </c>
      <c r="F928" s="21" t="s">
        <v>6</v>
      </c>
      <c r="G928" s="21" t="s">
        <v>10</v>
      </c>
      <c r="H928" s="21" t="s">
        <v>10</v>
      </c>
      <c r="I928" s="26">
        <v>1.3240641666666666</v>
      </c>
      <c r="J928" s="26">
        <v>1.8404911666666666</v>
      </c>
      <c r="K928" s="26">
        <v>3.1839949999999999</v>
      </c>
      <c r="L928" s="26">
        <v>4.7914911666666669</v>
      </c>
      <c r="M928" s="26">
        <v>5.5564849999999995</v>
      </c>
      <c r="N928" s="26">
        <v>6.6500606666666657</v>
      </c>
      <c r="O928" s="26">
        <v>7.5651843333333337</v>
      </c>
      <c r="P928" s="26">
        <v>6.6237510000000013</v>
      </c>
      <c r="Q928" s="26">
        <v>4.8403188333333329</v>
      </c>
      <c r="R928" s="26">
        <v>3.5818435000000002</v>
      </c>
      <c r="S928" s="26">
        <v>2.1160049999999999</v>
      </c>
      <c r="T928" s="26">
        <v>1.376733</v>
      </c>
      <c r="U928" s="26">
        <v>1.1973974999999999</v>
      </c>
      <c r="V928" s="26">
        <v>1.3235668333333332</v>
      </c>
      <c r="W928" s="26">
        <v>2.5744071666666666</v>
      </c>
      <c r="X928" s="26">
        <v>3.2624618333333335</v>
      </c>
      <c r="Y928" s="26">
        <v>4.4955713333333334</v>
      </c>
      <c r="Z928" s="26">
        <v>4.8397546666666678</v>
      </c>
      <c r="AA928" s="26">
        <v>3.0723413333333336</v>
      </c>
      <c r="AB928" s="26">
        <v>3.4078225</v>
      </c>
      <c r="AC928" s="26">
        <v>3.7356501666666664</v>
      </c>
      <c r="AD928" s="26">
        <v>3.1692728333333338</v>
      </c>
      <c r="AE928" s="26">
        <v>2.226032833333333</v>
      </c>
      <c r="AF928" s="26">
        <v>1.5076070000000001</v>
      </c>
      <c r="AG928" s="26">
        <v>188</v>
      </c>
      <c r="AH928" s="26">
        <v>3</v>
      </c>
    </row>
    <row r="929" spans="1:34" x14ac:dyDescent="0.2">
      <c r="A929" t="s">
        <v>26</v>
      </c>
      <c r="B929" t="s">
        <v>90</v>
      </c>
      <c r="C929" t="s">
        <v>668</v>
      </c>
      <c r="D929">
        <v>1</v>
      </c>
      <c r="E929" s="21">
        <v>4</v>
      </c>
      <c r="F929" s="21" t="s">
        <v>6</v>
      </c>
      <c r="G929" s="21" t="s">
        <v>10</v>
      </c>
      <c r="H929" s="21" t="s">
        <v>10</v>
      </c>
      <c r="I929" s="26">
        <v>1.1156724285714286</v>
      </c>
      <c r="J929" s="26">
        <v>1.5441272857142856</v>
      </c>
      <c r="K929" s="26">
        <v>2.812261857142857</v>
      </c>
      <c r="L929" s="26">
        <v>4.6533942857142856</v>
      </c>
      <c r="M929" s="26">
        <v>5.6498350000000013</v>
      </c>
      <c r="N929" s="26">
        <v>6.8661107142857132</v>
      </c>
      <c r="O929" s="26">
        <v>7.4183738571428579</v>
      </c>
      <c r="P929" s="26">
        <v>6.2846201428571424</v>
      </c>
      <c r="Q929" s="26">
        <v>4.6389799999999992</v>
      </c>
      <c r="R929" s="26">
        <v>3.3510521428571431</v>
      </c>
      <c r="S929" s="26">
        <v>1.851350857142857</v>
      </c>
      <c r="T929" s="26">
        <v>1.117324</v>
      </c>
      <c r="U929" s="26">
        <v>0.70165828571428557</v>
      </c>
      <c r="V929" s="26">
        <v>0.82076700000000002</v>
      </c>
      <c r="W929" s="26">
        <v>1.8968425714285715</v>
      </c>
      <c r="X929" s="26">
        <v>2.8431535714285716</v>
      </c>
      <c r="Y929" s="26">
        <v>4.2027517142857151</v>
      </c>
      <c r="Z929" s="26">
        <v>4.5751664285714293</v>
      </c>
      <c r="AA929" s="26">
        <v>3.2241664285714284</v>
      </c>
      <c r="AB929" s="26">
        <v>3.5746595714285716</v>
      </c>
      <c r="AC929" s="26">
        <v>3.5550848571428566</v>
      </c>
      <c r="AD929" s="26">
        <v>2.3775282857142863</v>
      </c>
      <c r="AE929" s="26">
        <v>1.3928758571428574</v>
      </c>
      <c r="AF929" s="26">
        <v>1.0111545714285715</v>
      </c>
      <c r="AG929" s="26">
        <v>208</v>
      </c>
      <c r="AH929" s="26">
        <v>4</v>
      </c>
    </row>
    <row r="930" spans="1:34" x14ac:dyDescent="0.2">
      <c r="A930" t="s">
        <v>26</v>
      </c>
      <c r="B930" t="s">
        <v>90</v>
      </c>
      <c r="C930" t="s">
        <v>184</v>
      </c>
      <c r="D930">
        <v>2</v>
      </c>
      <c r="E930" s="21">
        <v>4</v>
      </c>
      <c r="F930" s="21" t="s">
        <v>6</v>
      </c>
      <c r="G930" s="21" t="s">
        <v>10</v>
      </c>
      <c r="H930" s="21" t="s">
        <v>10</v>
      </c>
      <c r="I930" s="26">
        <v>1.3805356923076921</v>
      </c>
      <c r="J930" s="26">
        <v>1.9640456923076923</v>
      </c>
      <c r="K930" s="26">
        <v>3.38476876923077</v>
      </c>
      <c r="L930" s="26">
        <v>5.0555783076923069</v>
      </c>
      <c r="M930" s="26">
        <v>5.8860767692307681</v>
      </c>
      <c r="N930" s="26">
        <v>7.3293019999999993</v>
      </c>
      <c r="O930" s="26">
        <v>8.492613461538463</v>
      </c>
      <c r="P930" s="26">
        <v>7.4258747692307692</v>
      </c>
      <c r="Q930" s="26">
        <v>5.2577647692307696</v>
      </c>
      <c r="R930" s="26">
        <v>3.8650935384615392</v>
      </c>
      <c r="S930" s="26">
        <v>2.181495153846154</v>
      </c>
      <c r="T930" s="26">
        <v>1.4062964615384617</v>
      </c>
      <c r="U930" s="26">
        <v>0.6418196923076922</v>
      </c>
      <c r="V930" s="26">
        <v>0.85143792307692301</v>
      </c>
      <c r="W930" s="26">
        <v>1.968939153846154</v>
      </c>
      <c r="X930" s="26">
        <v>2.5088776153846153</v>
      </c>
      <c r="Y930" s="26">
        <v>4.0631120000000003</v>
      </c>
      <c r="Z930" s="26">
        <v>4.5347736153846148</v>
      </c>
      <c r="AA930" s="26">
        <v>3.1551063076923072</v>
      </c>
      <c r="AB930" s="26">
        <v>2.9598267692307698</v>
      </c>
      <c r="AC930" s="26">
        <v>3.170647076923077</v>
      </c>
      <c r="AD930" s="26">
        <v>2.3875028461538461</v>
      </c>
      <c r="AE930" s="26">
        <v>1.3459080000000001</v>
      </c>
      <c r="AF930" s="26">
        <v>1.0280414615384617</v>
      </c>
      <c r="AG930" s="26">
        <v>201</v>
      </c>
      <c r="AH930" s="26">
        <v>4</v>
      </c>
    </row>
    <row r="931" spans="1:34" x14ac:dyDescent="0.2">
      <c r="A931" t="s">
        <v>26</v>
      </c>
      <c r="B931" t="s">
        <v>90</v>
      </c>
      <c r="C931" t="s">
        <v>811</v>
      </c>
      <c r="D931">
        <v>2</v>
      </c>
      <c r="E931" s="21">
        <v>4</v>
      </c>
      <c r="F931" s="21" t="s">
        <v>6</v>
      </c>
      <c r="G931" s="21" t="s">
        <v>10</v>
      </c>
      <c r="H931" s="21" t="s">
        <v>10</v>
      </c>
      <c r="I931" s="26">
        <v>1.2708308000000001</v>
      </c>
      <c r="J931" s="26">
        <v>1.8370472</v>
      </c>
      <c r="K931" s="26">
        <v>3.1713353999999998</v>
      </c>
      <c r="L931" s="26">
        <v>4.8848796000000005</v>
      </c>
      <c r="M931" s="26">
        <v>5.7432354000000005</v>
      </c>
      <c r="N931" s="26">
        <v>7.0586782000000001</v>
      </c>
      <c r="O931" s="26">
        <v>8.0928246000000001</v>
      </c>
      <c r="P931" s="26">
        <v>7.0261921999999997</v>
      </c>
      <c r="Q931" s="26">
        <v>4.9945228000000004</v>
      </c>
      <c r="R931" s="26">
        <v>3.7035658000000007</v>
      </c>
      <c r="S931" s="26">
        <v>2.081785</v>
      </c>
      <c r="T931" s="26">
        <v>1.3197428</v>
      </c>
      <c r="U931" s="26">
        <v>0.63270519999999997</v>
      </c>
      <c r="V931" s="26">
        <v>0.75418380000000007</v>
      </c>
      <c r="W931" s="26">
        <v>2.0127770000000003</v>
      </c>
      <c r="X931" s="26">
        <v>2.7430400000000001</v>
      </c>
      <c r="Y931" s="26">
        <v>4.0632888000000005</v>
      </c>
      <c r="Z931" s="26">
        <v>5.0048125999999993</v>
      </c>
      <c r="AA931" s="26">
        <v>3.2146562000000003</v>
      </c>
      <c r="AB931" s="26">
        <v>3.0899195999999995</v>
      </c>
      <c r="AC931" s="26">
        <v>3.1689769999999999</v>
      </c>
      <c r="AD931" s="26">
        <v>2.4261501999999999</v>
      </c>
      <c r="AE931" s="26">
        <v>1.3026921999999999</v>
      </c>
      <c r="AF931" s="26">
        <v>0.97152779999999994</v>
      </c>
      <c r="AG931" s="26">
        <v>205</v>
      </c>
      <c r="AH931" s="26">
        <v>4</v>
      </c>
    </row>
    <row r="932" spans="1:34" x14ac:dyDescent="0.2">
      <c r="A932" t="s">
        <v>26</v>
      </c>
      <c r="B932" t="s">
        <v>90</v>
      </c>
      <c r="C932" t="s">
        <v>812</v>
      </c>
      <c r="D932">
        <v>2</v>
      </c>
      <c r="E932" s="21">
        <v>4</v>
      </c>
      <c r="F932" s="21" t="s">
        <v>6</v>
      </c>
      <c r="G932" s="21" t="s">
        <v>10</v>
      </c>
      <c r="H932" s="21" t="s">
        <v>10</v>
      </c>
      <c r="I932" s="26">
        <v>1.50697675</v>
      </c>
      <c r="J932" s="26">
        <v>2.0882865000000002</v>
      </c>
      <c r="K932" s="26">
        <v>3.5172172499999999</v>
      </c>
      <c r="L932" s="26">
        <v>5.2157684999999994</v>
      </c>
      <c r="M932" s="26">
        <v>5.7975642500000006</v>
      </c>
      <c r="N932" s="26">
        <v>7.0579789999999996</v>
      </c>
      <c r="O932" s="26">
        <v>8.2187242499999993</v>
      </c>
      <c r="P932" s="26">
        <v>7.3131397499999995</v>
      </c>
      <c r="Q932" s="26">
        <v>5.1597999999999997</v>
      </c>
      <c r="R932" s="26">
        <v>3.85294625</v>
      </c>
      <c r="S932" s="26">
        <v>2.3370254999999998</v>
      </c>
      <c r="T932" s="26">
        <v>1.5342834999999999</v>
      </c>
      <c r="U932" s="26">
        <v>0.95121875</v>
      </c>
      <c r="V932" s="26">
        <v>1.19654025</v>
      </c>
      <c r="W932" s="26">
        <v>2.56372475</v>
      </c>
      <c r="X932" s="26">
        <v>3.0267332499999999</v>
      </c>
      <c r="Y932" s="26">
        <v>4.9185684999999992</v>
      </c>
      <c r="Z932" s="26">
        <v>4.2931902500000003</v>
      </c>
      <c r="AA932" s="26">
        <v>2.5981462500000001</v>
      </c>
      <c r="AB932" s="26">
        <v>2.9208950000000002</v>
      </c>
      <c r="AC932" s="26">
        <v>3.7407662500000001</v>
      </c>
      <c r="AD932" s="26">
        <v>2.9454302499999998</v>
      </c>
      <c r="AE932" s="26">
        <v>2.1890657499999997</v>
      </c>
      <c r="AF932" s="26">
        <v>1.289928</v>
      </c>
      <c r="AG932" s="26">
        <v>185</v>
      </c>
      <c r="AH932" s="26">
        <v>3</v>
      </c>
    </row>
    <row r="933" spans="1:34" x14ac:dyDescent="0.2">
      <c r="A933" t="s">
        <v>26</v>
      </c>
      <c r="B933" t="s">
        <v>90</v>
      </c>
      <c r="C933" t="s">
        <v>187</v>
      </c>
      <c r="D933">
        <v>2</v>
      </c>
      <c r="E933" s="21">
        <v>4</v>
      </c>
      <c r="F933" s="21" t="s">
        <v>6</v>
      </c>
      <c r="G933" s="21" t="s">
        <v>10</v>
      </c>
      <c r="H933" s="21" t="s">
        <v>10</v>
      </c>
      <c r="I933" s="26">
        <v>1.4898503749999998</v>
      </c>
      <c r="J933" s="26">
        <v>2.005100375</v>
      </c>
      <c r="K933" s="26">
        <v>3.3933003749999999</v>
      </c>
      <c r="L933" s="26">
        <v>4.9556701249999993</v>
      </c>
      <c r="M933" s="26">
        <v>5.5388757500000008</v>
      </c>
      <c r="N933" s="26">
        <v>6.5703978749999994</v>
      </c>
      <c r="O933" s="26">
        <v>7.4680705000000005</v>
      </c>
      <c r="P933" s="26">
        <v>6.658816625</v>
      </c>
      <c r="Q933" s="26">
        <v>4.7937655000000001</v>
      </c>
      <c r="R933" s="26">
        <v>3.5926098749999995</v>
      </c>
      <c r="S933" s="26">
        <v>2.2631799999999997</v>
      </c>
      <c r="T933" s="26">
        <v>1.4926185000000001</v>
      </c>
      <c r="U933" s="26">
        <v>1.3206709999999999</v>
      </c>
      <c r="V933" s="26">
        <v>1.5675487499999998</v>
      </c>
      <c r="W933" s="26">
        <v>3.0112133750000001</v>
      </c>
      <c r="X933" s="26">
        <v>3.4327093750000004</v>
      </c>
      <c r="Y933" s="26">
        <v>4.6040648750000006</v>
      </c>
      <c r="Z933" s="26">
        <v>4.4295108750000001</v>
      </c>
      <c r="AA933" s="26">
        <v>2.5387099999999996</v>
      </c>
      <c r="AB933" s="26">
        <v>3.4284413750000002</v>
      </c>
      <c r="AC933" s="26">
        <v>4.1196378750000004</v>
      </c>
      <c r="AD933" s="26">
        <v>3.1975946249999998</v>
      </c>
      <c r="AE933" s="26">
        <v>2.782515375</v>
      </c>
      <c r="AF933" s="26">
        <v>1.9377866250000002</v>
      </c>
      <c r="AG933" s="26">
        <v>178</v>
      </c>
      <c r="AH933" s="26">
        <v>3</v>
      </c>
    </row>
    <row r="934" spans="1:34" x14ac:dyDescent="0.2">
      <c r="A934" t="s">
        <v>26</v>
      </c>
      <c r="B934" t="s">
        <v>90</v>
      </c>
      <c r="C934" t="s">
        <v>412</v>
      </c>
      <c r="D934">
        <v>1</v>
      </c>
      <c r="E934" s="21">
        <v>5</v>
      </c>
      <c r="F934" s="21" t="s">
        <v>6</v>
      </c>
      <c r="G934" s="21" t="s">
        <v>10</v>
      </c>
      <c r="H934" s="21" t="s">
        <v>10</v>
      </c>
      <c r="I934" s="26">
        <v>1.4433224999999998</v>
      </c>
      <c r="J934" s="26">
        <v>1.911969</v>
      </c>
      <c r="K934" s="26">
        <v>2.9251475</v>
      </c>
      <c r="L934" s="26">
        <v>4.6670309999999997</v>
      </c>
      <c r="M934" s="26">
        <v>5.7131239999999996</v>
      </c>
      <c r="N934" s="26">
        <v>7.5519034999999999</v>
      </c>
      <c r="O934" s="26">
        <v>8.4930835000000009</v>
      </c>
      <c r="P934" s="26">
        <v>7.3871405000000001</v>
      </c>
      <c r="Q934" s="26">
        <v>5.6208685000000003</v>
      </c>
      <c r="R934" s="26">
        <v>4.0087864999999994</v>
      </c>
      <c r="S934" s="26">
        <v>2.0766665</v>
      </c>
      <c r="T934" s="26">
        <v>1.4270580000000002</v>
      </c>
      <c r="U934" s="26">
        <v>0.35138849999999999</v>
      </c>
      <c r="V934" s="26">
        <v>0.3112975</v>
      </c>
      <c r="W934" s="26">
        <v>0.83224950000000009</v>
      </c>
      <c r="X934" s="26">
        <v>1.294945</v>
      </c>
      <c r="Y934" s="26">
        <v>2.8657954999999999</v>
      </c>
      <c r="Z934" s="26">
        <v>2.4459515000000001</v>
      </c>
      <c r="AA934" s="26">
        <v>2.4991655000000002</v>
      </c>
      <c r="AB934" s="26">
        <v>1.790295</v>
      </c>
      <c r="AC934" s="26">
        <v>0.96634399999999998</v>
      </c>
      <c r="AD934" s="26">
        <v>0.72494499999999995</v>
      </c>
      <c r="AE934" s="26">
        <v>0.49998399999999998</v>
      </c>
      <c r="AF934" s="26">
        <v>0.32711749999999995</v>
      </c>
      <c r="AG934" s="26">
        <v>228</v>
      </c>
      <c r="AH934" s="26">
        <v>4</v>
      </c>
    </row>
    <row r="935" spans="1:34" x14ac:dyDescent="0.2">
      <c r="A935" t="s">
        <v>26</v>
      </c>
      <c r="B935" t="s">
        <v>90</v>
      </c>
      <c r="C935" t="s">
        <v>298</v>
      </c>
      <c r="D935">
        <v>2</v>
      </c>
      <c r="E935" s="21">
        <v>4</v>
      </c>
      <c r="F935" s="21" t="s">
        <v>6</v>
      </c>
      <c r="G935" s="21" t="s">
        <v>10</v>
      </c>
      <c r="H935" s="21" t="s">
        <v>10</v>
      </c>
      <c r="I935" s="26">
        <v>1.7270510000000001</v>
      </c>
      <c r="J935" s="26">
        <v>2.3482259999999999</v>
      </c>
      <c r="K935" s="26">
        <v>3.756364</v>
      </c>
      <c r="L935" s="26">
        <v>5.6893293333333332</v>
      </c>
      <c r="M935" s="26">
        <v>6.6271693333333337</v>
      </c>
      <c r="N935" s="26">
        <v>8.5431723333333327</v>
      </c>
      <c r="O935" s="26">
        <v>9.9145236666666658</v>
      </c>
      <c r="P935" s="26">
        <v>8.566158333333334</v>
      </c>
      <c r="Q935" s="26">
        <v>6.2755723333333338</v>
      </c>
      <c r="R935" s="26">
        <v>4.7036536666666668</v>
      </c>
      <c r="S935" s="26">
        <v>2.6717290000000005</v>
      </c>
      <c r="T935" s="26">
        <v>1.7540293333333334</v>
      </c>
      <c r="U935" s="26">
        <v>0.331897</v>
      </c>
      <c r="V935" s="26">
        <v>0.45225933333333335</v>
      </c>
      <c r="W935" s="26">
        <v>0.98838200000000009</v>
      </c>
      <c r="X935" s="26">
        <v>1.3853313333333332</v>
      </c>
      <c r="Y935" s="26">
        <v>3.0676423333333336</v>
      </c>
      <c r="Z935" s="26">
        <v>2.8680283333333332</v>
      </c>
      <c r="AA935" s="26">
        <v>2.547150666666667</v>
      </c>
      <c r="AB935" s="26">
        <v>2.2554959999999999</v>
      </c>
      <c r="AC935" s="26">
        <v>1.7504983333333335</v>
      </c>
      <c r="AD935" s="26">
        <v>1.0997566666666667</v>
      </c>
      <c r="AE935" s="26">
        <v>0.61387633333333325</v>
      </c>
      <c r="AF935" s="26">
        <v>0.4804383333333333</v>
      </c>
      <c r="AG935" s="26">
        <v>210</v>
      </c>
      <c r="AH935" s="26">
        <v>4</v>
      </c>
    </row>
    <row r="936" spans="1:34" x14ac:dyDescent="0.2">
      <c r="A936" t="s">
        <v>26</v>
      </c>
      <c r="B936" t="s">
        <v>90</v>
      </c>
      <c r="C936" t="s">
        <v>191</v>
      </c>
      <c r="D936">
        <v>1</v>
      </c>
      <c r="E936" s="21">
        <v>4</v>
      </c>
      <c r="F936" s="21" t="s">
        <v>6</v>
      </c>
      <c r="G936" s="21" t="s">
        <v>10</v>
      </c>
      <c r="H936" s="21" t="s">
        <v>10</v>
      </c>
      <c r="I936" s="26">
        <v>1.1700755999999999</v>
      </c>
      <c r="J936" s="26">
        <v>1.6807423999999997</v>
      </c>
      <c r="K936" s="26">
        <v>2.9895875999999997</v>
      </c>
      <c r="L936" s="26">
        <v>4.6652664000000001</v>
      </c>
      <c r="M936" s="26">
        <v>5.7159322000000001</v>
      </c>
      <c r="N936" s="26">
        <v>7.3084714000000002</v>
      </c>
      <c r="O936" s="26">
        <v>8.3332074000000009</v>
      </c>
      <c r="P936" s="26">
        <v>7.1092830000000005</v>
      </c>
      <c r="Q936" s="26">
        <v>5.0303122</v>
      </c>
      <c r="R936" s="26">
        <v>3.6772888000000004</v>
      </c>
      <c r="S936" s="26">
        <v>1.968947</v>
      </c>
      <c r="T936" s="26">
        <v>1.2213852000000003</v>
      </c>
      <c r="U936" s="26">
        <v>0.56254819999999994</v>
      </c>
      <c r="V936" s="26">
        <v>0.68527759999999993</v>
      </c>
      <c r="W936" s="26">
        <v>1.700447</v>
      </c>
      <c r="X936" s="26">
        <v>2.2392083999999999</v>
      </c>
      <c r="Y936" s="26">
        <v>4.0851110000000004</v>
      </c>
      <c r="Z936" s="26">
        <v>4.3028695999999993</v>
      </c>
      <c r="AA936" s="26">
        <v>3.418069</v>
      </c>
      <c r="AB936" s="26">
        <v>3.0807926000000001</v>
      </c>
      <c r="AC936" s="26">
        <v>2.8972367999999995</v>
      </c>
      <c r="AD936" s="26">
        <v>2.0549518</v>
      </c>
      <c r="AE936" s="26">
        <v>0.94539739999999983</v>
      </c>
      <c r="AF936" s="26">
        <v>0.77951880000000007</v>
      </c>
      <c r="AG936" s="26">
        <v>214</v>
      </c>
      <c r="AH936" s="26">
        <v>4</v>
      </c>
    </row>
    <row r="937" spans="1:34" x14ac:dyDescent="0.2">
      <c r="A937" t="s">
        <v>26</v>
      </c>
      <c r="B937" t="s">
        <v>90</v>
      </c>
      <c r="C937" t="s">
        <v>813</v>
      </c>
      <c r="D937">
        <v>1</v>
      </c>
      <c r="E937" s="21">
        <v>5</v>
      </c>
      <c r="F937" s="21" t="s">
        <v>6</v>
      </c>
      <c r="G937" s="21" t="s">
        <v>10</v>
      </c>
      <c r="H937" s="21" t="s">
        <v>10</v>
      </c>
      <c r="I937" s="26">
        <v>1.1593866666666666</v>
      </c>
      <c r="J937" s="26">
        <v>1.6719508333333335</v>
      </c>
      <c r="K937" s="26">
        <v>2.9553948333333331</v>
      </c>
      <c r="L937" s="26">
        <v>4.6331076666666666</v>
      </c>
      <c r="M937" s="26">
        <v>5.7155226666666659</v>
      </c>
      <c r="N937" s="26">
        <v>7.4352176666666665</v>
      </c>
      <c r="O937" s="26">
        <v>8.5454640000000008</v>
      </c>
      <c r="P937" s="26">
        <v>7.2768171666666674</v>
      </c>
      <c r="Q937" s="26">
        <v>5.1332961666666668</v>
      </c>
      <c r="R937" s="26">
        <v>3.7343571666666668</v>
      </c>
      <c r="S937" s="26">
        <v>1.9582881666666665</v>
      </c>
      <c r="T937" s="26">
        <v>1.2011844999999999</v>
      </c>
      <c r="U937" s="26">
        <v>0.51027900000000004</v>
      </c>
      <c r="V937" s="26">
        <v>0.63093616666666652</v>
      </c>
      <c r="W937" s="26">
        <v>1.5178773333333335</v>
      </c>
      <c r="X937" s="26">
        <v>1.9984873333333333</v>
      </c>
      <c r="Y937" s="26">
        <v>3.9640126666666666</v>
      </c>
      <c r="Z937" s="26">
        <v>3.8396203333333339</v>
      </c>
      <c r="AA937" s="26">
        <v>3.2266890000000004</v>
      </c>
      <c r="AB937" s="26">
        <v>2.9337470000000003</v>
      </c>
      <c r="AC937" s="26">
        <v>2.4443664999999997</v>
      </c>
      <c r="AD937" s="26">
        <v>1.6554061666666671</v>
      </c>
      <c r="AE937" s="26">
        <v>0.81791000000000003</v>
      </c>
      <c r="AF937" s="26">
        <v>0.66187399999999996</v>
      </c>
      <c r="AG937" s="26">
        <v>206</v>
      </c>
      <c r="AH937" s="26">
        <v>4</v>
      </c>
    </row>
    <row r="938" spans="1:34" x14ac:dyDescent="0.2">
      <c r="A938" t="s">
        <v>26</v>
      </c>
      <c r="B938" t="s">
        <v>90</v>
      </c>
      <c r="C938" t="s">
        <v>814</v>
      </c>
      <c r="D938">
        <v>2</v>
      </c>
      <c r="E938" s="21">
        <v>4</v>
      </c>
      <c r="F938" s="21" t="s">
        <v>6</v>
      </c>
      <c r="G938" s="21" t="s">
        <v>10</v>
      </c>
      <c r="H938" s="21" t="s">
        <v>10</v>
      </c>
      <c r="I938" s="26">
        <v>1.2852071666666667</v>
      </c>
      <c r="J938" s="26">
        <v>1.8017378333333334</v>
      </c>
      <c r="K938" s="26">
        <v>3.1241673333333329</v>
      </c>
      <c r="L938" s="26">
        <v>4.8157543333333335</v>
      </c>
      <c r="M938" s="26">
        <v>5.5700486666666675</v>
      </c>
      <c r="N938" s="26">
        <v>6.6902436666666665</v>
      </c>
      <c r="O938" s="26">
        <v>7.6140731666666666</v>
      </c>
      <c r="P938" s="26">
        <v>6.6388875000000001</v>
      </c>
      <c r="Q938" s="26">
        <v>4.7679616666666664</v>
      </c>
      <c r="R938" s="26">
        <v>3.5553356666666667</v>
      </c>
      <c r="S938" s="26">
        <v>2.0704880000000006</v>
      </c>
      <c r="T938" s="26">
        <v>1.3501871666666669</v>
      </c>
      <c r="U938" s="26">
        <v>0.88919066666666657</v>
      </c>
      <c r="V938" s="26">
        <v>0.9188360000000001</v>
      </c>
      <c r="W938" s="26">
        <v>2.2138131666666667</v>
      </c>
      <c r="X938" s="26">
        <v>3.0861206666666665</v>
      </c>
      <c r="Y938" s="26">
        <v>4.2306014999999997</v>
      </c>
      <c r="Z938" s="26">
        <v>4.8986418333333335</v>
      </c>
      <c r="AA938" s="26">
        <v>3.2090803333333331</v>
      </c>
      <c r="AB938" s="26">
        <v>3.3583061666666665</v>
      </c>
      <c r="AC938" s="26">
        <v>3.2932848333333333</v>
      </c>
      <c r="AD938" s="26">
        <v>2.6984965000000005</v>
      </c>
      <c r="AE938" s="26">
        <v>1.6619719999999998</v>
      </c>
      <c r="AF938" s="26">
        <v>1.1577888333333333</v>
      </c>
      <c r="AG938" s="26">
        <v>195</v>
      </c>
      <c r="AH938" s="26">
        <v>3</v>
      </c>
    </row>
    <row r="939" spans="1:34" x14ac:dyDescent="0.2">
      <c r="A939" t="s">
        <v>26</v>
      </c>
      <c r="B939" t="s">
        <v>90</v>
      </c>
      <c r="C939" t="s">
        <v>815</v>
      </c>
      <c r="D939">
        <v>2</v>
      </c>
      <c r="E939" s="21">
        <v>4</v>
      </c>
      <c r="F939" s="21" t="s">
        <v>6</v>
      </c>
      <c r="G939" s="21" t="s">
        <v>10</v>
      </c>
      <c r="H939" s="21" t="s">
        <v>10</v>
      </c>
      <c r="I939" s="26">
        <v>1.675430666666667</v>
      </c>
      <c r="J939" s="26">
        <v>2.3207243333333332</v>
      </c>
      <c r="K939" s="26">
        <v>3.711562666666667</v>
      </c>
      <c r="L939" s="26">
        <v>5.5582769999999995</v>
      </c>
      <c r="M939" s="26">
        <v>6.543207333333334</v>
      </c>
      <c r="N939" s="26">
        <v>8.3911186666666655</v>
      </c>
      <c r="O939" s="26">
        <v>9.7171873333333334</v>
      </c>
      <c r="P939" s="26">
        <v>8.4338203333333315</v>
      </c>
      <c r="Q939" s="26">
        <v>6.1302700000000003</v>
      </c>
      <c r="R939" s="26">
        <v>4.5934003333333333</v>
      </c>
      <c r="S939" s="26">
        <v>2.5872220000000001</v>
      </c>
      <c r="T939" s="26">
        <v>1.6879236666666666</v>
      </c>
      <c r="U939" s="26">
        <v>0.39881766666666668</v>
      </c>
      <c r="V939" s="26">
        <v>0.61941766666666664</v>
      </c>
      <c r="W939" s="26">
        <v>1.1213943333333334</v>
      </c>
      <c r="X939" s="26">
        <v>1.5839759999999998</v>
      </c>
      <c r="Y939" s="26">
        <v>3.1864810000000001</v>
      </c>
      <c r="Z939" s="26">
        <v>3.3716206666666668</v>
      </c>
      <c r="AA939" s="26">
        <v>2.5506919999999997</v>
      </c>
      <c r="AB939" s="26">
        <v>2.6266130000000003</v>
      </c>
      <c r="AC939" s="26">
        <v>1.9719</v>
      </c>
      <c r="AD939" s="26">
        <v>1.4572506666666667</v>
      </c>
      <c r="AE939" s="26">
        <v>0.80756433333333344</v>
      </c>
      <c r="AF939" s="26">
        <v>0.58097166666666666</v>
      </c>
      <c r="AG939" s="26">
        <v>192</v>
      </c>
      <c r="AH939" s="26">
        <v>3</v>
      </c>
    </row>
    <row r="940" spans="1:34" x14ac:dyDescent="0.2">
      <c r="A940" t="s">
        <v>26</v>
      </c>
      <c r="B940" t="s">
        <v>90</v>
      </c>
      <c r="C940" t="s">
        <v>816</v>
      </c>
      <c r="D940">
        <v>2</v>
      </c>
      <c r="E940" s="21">
        <v>4</v>
      </c>
      <c r="F940" s="21" t="s">
        <v>6</v>
      </c>
      <c r="G940" s="21" t="s">
        <v>10</v>
      </c>
      <c r="H940" s="21" t="s">
        <v>10</v>
      </c>
      <c r="I940" s="26">
        <v>1.4814365555555553</v>
      </c>
      <c r="J940" s="26">
        <v>2.0897848888888886</v>
      </c>
      <c r="K940" s="26">
        <v>3.5424513333333336</v>
      </c>
      <c r="L940" s="26">
        <v>5.2360939999999996</v>
      </c>
      <c r="M940" s="26">
        <v>5.965899888888889</v>
      </c>
      <c r="N940" s="26">
        <v>7.4027205555555566</v>
      </c>
      <c r="O940" s="26">
        <v>8.6044135555555563</v>
      </c>
      <c r="P940" s="26">
        <v>7.6040071111111116</v>
      </c>
      <c r="Q940" s="26">
        <v>5.3606760000000007</v>
      </c>
      <c r="R940" s="26">
        <v>3.9609725555555553</v>
      </c>
      <c r="S940" s="26">
        <v>2.3174352222222225</v>
      </c>
      <c r="T940" s="26">
        <v>1.4987114444444447</v>
      </c>
      <c r="U940" s="26">
        <v>0.69479622222222215</v>
      </c>
      <c r="V940" s="26">
        <v>0.96451477777777761</v>
      </c>
      <c r="W940" s="26">
        <v>1.9810568888888886</v>
      </c>
      <c r="X940" s="26">
        <v>2.6965185555555551</v>
      </c>
      <c r="Y940" s="26">
        <v>4.2330534444444439</v>
      </c>
      <c r="Z940" s="26">
        <v>4.3389328888888894</v>
      </c>
      <c r="AA940" s="26">
        <v>3.0463109999999998</v>
      </c>
      <c r="AB940" s="26">
        <v>2.9112997777777778</v>
      </c>
      <c r="AC940" s="26">
        <v>3.4221674444444448</v>
      </c>
      <c r="AD940" s="26">
        <v>2.5680031111111115</v>
      </c>
      <c r="AE940" s="26">
        <v>1.5530619999999997</v>
      </c>
      <c r="AF940" s="26">
        <v>1.0844879999999999</v>
      </c>
      <c r="AG940" s="26">
        <v>206</v>
      </c>
      <c r="AH940" s="26">
        <v>4</v>
      </c>
    </row>
    <row r="941" spans="1:34" x14ac:dyDescent="0.2">
      <c r="A941" t="s">
        <v>26</v>
      </c>
      <c r="B941" t="s">
        <v>90</v>
      </c>
      <c r="C941" t="s">
        <v>303</v>
      </c>
      <c r="D941">
        <v>2</v>
      </c>
      <c r="E941" s="21">
        <v>4</v>
      </c>
      <c r="F941" s="21" t="s">
        <v>6</v>
      </c>
      <c r="G941" s="21" t="s">
        <v>10</v>
      </c>
      <c r="H941" s="21" t="s">
        <v>10</v>
      </c>
      <c r="I941" s="26">
        <v>1.38242025</v>
      </c>
      <c r="J941" s="26">
        <v>1.9069460833333329</v>
      </c>
      <c r="K941" s="26">
        <v>3.2380819166666668</v>
      </c>
      <c r="L941" s="26">
        <v>4.8404643333333333</v>
      </c>
      <c r="M941" s="26">
        <v>5.5141730833333327</v>
      </c>
      <c r="N941" s="26">
        <v>6.5956466666666671</v>
      </c>
      <c r="O941" s="26">
        <v>7.5244721666666665</v>
      </c>
      <c r="P941" s="26">
        <v>6.6108596666666664</v>
      </c>
      <c r="Q941" s="26">
        <v>4.7907394166666668</v>
      </c>
      <c r="R941" s="26">
        <v>3.5717806666666658</v>
      </c>
      <c r="S941" s="26">
        <v>2.167068833333333</v>
      </c>
      <c r="T941" s="26">
        <v>1.4224505000000001</v>
      </c>
      <c r="U941" s="26">
        <v>1.2575496666666666</v>
      </c>
      <c r="V941" s="26">
        <v>1.4415970833333331</v>
      </c>
      <c r="W941" s="26">
        <v>2.7925711666666668</v>
      </c>
      <c r="X941" s="26">
        <v>3.329700166666667</v>
      </c>
      <c r="Y941" s="26">
        <v>4.6022714999999996</v>
      </c>
      <c r="Z941" s="26">
        <v>4.7363011666666663</v>
      </c>
      <c r="AA941" s="26">
        <v>2.7286563333333334</v>
      </c>
      <c r="AB941" s="26">
        <v>3.4419019166666671</v>
      </c>
      <c r="AC941" s="26">
        <v>3.9482944999999994</v>
      </c>
      <c r="AD941" s="26">
        <v>3.2268744166666665</v>
      </c>
      <c r="AE941" s="26">
        <v>2.528324333333333</v>
      </c>
      <c r="AF941" s="26">
        <v>1.7151920833333332</v>
      </c>
      <c r="AG941" s="26">
        <v>179</v>
      </c>
      <c r="AH941" s="26">
        <v>3</v>
      </c>
    </row>
    <row r="942" spans="1:34" x14ac:dyDescent="0.2">
      <c r="A942" t="s">
        <v>26</v>
      </c>
      <c r="B942" t="s">
        <v>90</v>
      </c>
      <c r="C942" t="s">
        <v>550</v>
      </c>
      <c r="D942">
        <v>1</v>
      </c>
      <c r="E942" s="21">
        <v>5</v>
      </c>
      <c r="F942" s="21" t="s">
        <v>6</v>
      </c>
      <c r="G942" s="21" t="s">
        <v>10</v>
      </c>
      <c r="H942" s="21" t="s">
        <v>10</v>
      </c>
      <c r="I942" s="26">
        <v>1.3217140000000001</v>
      </c>
      <c r="J942" s="26">
        <v>1.8060482499999999</v>
      </c>
      <c r="K942" s="26">
        <v>2.9375874999999998</v>
      </c>
      <c r="L942" s="26">
        <v>4.7921955000000001</v>
      </c>
      <c r="M942" s="26">
        <v>5.8802240000000001</v>
      </c>
      <c r="N942" s="26">
        <v>7.6499269999999999</v>
      </c>
      <c r="O942" s="26">
        <v>8.6510480000000012</v>
      </c>
      <c r="P942" s="26">
        <v>7.4507544999999995</v>
      </c>
      <c r="Q942" s="26">
        <v>5.5258867499999997</v>
      </c>
      <c r="R942" s="26">
        <v>3.9549747499999999</v>
      </c>
      <c r="S942" s="26">
        <v>2.0438602499999998</v>
      </c>
      <c r="T942" s="26">
        <v>1.3183207500000003</v>
      </c>
      <c r="U942" s="26">
        <v>0.40363099999999996</v>
      </c>
      <c r="V942" s="26">
        <v>0.44545374999999998</v>
      </c>
      <c r="W942" s="26">
        <v>1.1297379999999999</v>
      </c>
      <c r="X942" s="26">
        <v>1.6295632500000001</v>
      </c>
      <c r="Y942" s="26">
        <v>3.4155715</v>
      </c>
      <c r="Z942" s="26">
        <v>2.9970664999999999</v>
      </c>
      <c r="AA942" s="26">
        <v>3.0831694999999999</v>
      </c>
      <c r="AB942" s="26">
        <v>2.3641955000000001</v>
      </c>
      <c r="AC942" s="26">
        <v>1.4773025</v>
      </c>
      <c r="AD942" s="26">
        <v>0.90542974999999992</v>
      </c>
      <c r="AE942" s="26">
        <v>0.53145074999999997</v>
      </c>
      <c r="AF942" s="26">
        <v>0.39700824999999995</v>
      </c>
      <c r="AG942" s="26">
        <v>232</v>
      </c>
      <c r="AH942" s="26">
        <v>4</v>
      </c>
    </row>
    <row r="943" spans="1:34" x14ac:dyDescent="0.2">
      <c r="A943" t="s">
        <v>26</v>
      </c>
      <c r="B943" t="s">
        <v>90</v>
      </c>
      <c r="C943" t="s">
        <v>774</v>
      </c>
      <c r="D943">
        <v>1</v>
      </c>
      <c r="E943" s="21">
        <v>4</v>
      </c>
      <c r="F943" s="21" t="s">
        <v>6</v>
      </c>
      <c r="G943" s="21" t="s">
        <v>10</v>
      </c>
      <c r="H943" s="21" t="s">
        <v>10</v>
      </c>
      <c r="I943" s="26">
        <v>1.2489423750000002</v>
      </c>
      <c r="J943" s="26">
        <v>1.77736125</v>
      </c>
      <c r="K943" s="26">
        <v>3.1482267500000001</v>
      </c>
      <c r="L943" s="26">
        <v>4.7904369999999998</v>
      </c>
      <c r="M943" s="26">
        <v>5.8072831249999997</v>
      </c>
      <c r="N943" s="26">
        <v>7.3840813750000001</v>
      </c>
      <c r="O943" s="26">
        <v>8.4669633750000006</v>
      </c>
      <c r="P943" s="26">
        <v>7.295231124999999</v>
      </c>
      <c r="Q943" s="26">
        <v>5.1444474999999992</v>
      </c>
      <c r="R943" s="26">
        <v>3.7571325</v>
      </c>
      <c r="S943" s="26">
        <v>2.0542946249999998</v>
      </c>
      <c r="T943" s="26">
        <v>1.2834982500000001</v>
      </c>
      <c r="U943" s="26">
        <v>0.56157899999999994</v>
      </c>
      <c r="V943" s="26">
        <v>0.70520699999999992</v>
      </c>
      <c r="W943" s="26">
        <v>1.7844796249999999</v>
      </c>
      <c r="X943" s="26">
        <v>2.3839092500000003</v>
      </c>
      <c r="Y943" s="26">
        <v>4.0842106249999999</v>
      </c>
      <c r="Z943" s="26">
        <v>4.5576727500000001</v>
      </c>
      <c r="AA943" s="26">
        <v>3.3798573749999998</v>
      </c>
      <c r="AB943" s="26">
        <v>2.9761133749999997</v>
      </c>
      <c r="AC943" s="26">
        <v>2.9146136249999999</v>
      </c>
      <c r="AD943" s="26">
        <v>2.2044916249999997</v>
      </c>
      <c r="AE943" s="26">
        <v>1.0004561249999999</v>
      </c>
      <c r="AF943" s="26">
        <v>0.84653037500000006</v>
      </c>
      <c r="AG943" s="26">
        <v>196</v>
      </c>
      <c r="AH943" s="26">
        <v>3</v>
      </c>
    </row>
    <row r="944" spans="1:34" x14ac:dyDescent="0.2">
      <c r="A944" t="s">
        <v>26</v>
      </c>
      <c r="B944" t="s">
        <v>90</v>
      </c>
      <c r="C944" t="s">
        <v>817</v>
      </c>
      <c r="D944">
        <v>2</v>
      </c>
      <c r="E944" s="21">
        <v>4</v>
      </c>
      <c r="F944" s="21" t="s">
        <v>6</v>
      </c>
      <c r="G944" s="21" t="s">
        <v>10</v>
      </c>
      <c r="H944" s="21" t="s">
        <v>10</v>
      </c>
      <c r="I944" s="26">
        <v>1.105232</v>
      </c>
      <c r="J944" s="26">
        <v>1.5265131666666667</v>
      </c>
      <c r="K944" s="26">
        <v>2.7726736666666665</v>
      </c>
      <c r="L944" s="26">
        <v>4.6261973333333337</v>
      </c>
      <c r="M944" s="26">
        <v>5.6024686666666668</v>
      </c>
      <c r="N944" s="26">
        <v>6.7769348333333328</v>
      </c>
      <c r="O944" s="26">
        <v>7.330052666666667</v>
      </c>
      <c r="P944" s="26">
        <v>6.1600553333333332</v>
      </c>
      <c r="Q944" s="26">
        <v>4.5874853333333334</v>
      </c>
      <c r="R944" s="26">
        <v>3.3329015000000002</v>
      </c>
      <c r="S944" s="26">
        <v>1.848821166666667</v>
      </c>
      <c r="T944" s="26">
        <v>1.1246283333333333</v>
      </c>
      <c r="U944" s="26">
        <v>0.71278750000000002</v>
      </c>
      <c r="V944" s="26">
        <v>0.8132598333333334</v>
      </c>
      <c r="W944" s="26">
        <v>1.9306226666666666</v>
      </c>
      <c r="X944" s="26">
        <v>2.8328435000000005</v>
      </c>
      <c r="Y944" s="26">
        <v>4.3474306666666669</v>
      </c>
      <c r="Z944" s="26">
        <v>4.428032833333333</v>
      </c>
      <c r="AA944" s="26">
        <v>3.2759688333333337</v>
      </c>
      <c r="AB944" s="26">
        <v>3.7361048333333335</v>
      </c>
      <c r="AC944" s="26">
        <v>3.6756911666666667</v>
      </c>
      <c r="AD944" s="26">
        <v>2.4450853333333331</v>
      </c>
      <c r="AE944" s="26">
        <v>1.4325816666666666</v>
      </c>
      <c r="AF944" s="26">
        <v>1.0628095</v>
      </c>
      <c r="AG944" s="26">
        <v>207</v>
      </c>
      <c r="AH944" s="26">
        <v>4</v>
      </c>
    </row>
    <row r="945" spans="1:34" x14ac:dyDescent="0.2">
      <c r="A945" t="s">
        <v>26</v>
      </c>
      <c r="B945" t="s">
        <v>90</v>
      </c>
      <c r="C945" t="s">
        <v>421</v>
      </c>
      <c r="D945">
        <v>1</v>
      </c>
      <c r="E945" s="21">
        <v>4</v>
      </c>
      <c r="F945" s="21" t="s">
        <v>6</v>
      </c>
      <c r="G945" s="21" t="s">
        <v>10</v>
      </c>
      <c r="H945" s="21" t="s">
        <v>10</v>
      </c>
      <c r="I945" s="26">
        <v>1.2587271250000001</v>
      </c>
      <c r="J945" s="26">
        <v>1.7422923750000001</v>
      </c>
      <c r="K945" s="26">
        <v>3.0672061250000002</v>
      </c>
      <c r="L945" s="26">
        <v>4.7598423749999998</v>
      </c>
      <c r="M945" s="26">
        <v>5.6248271250000004</v>
      </c>
      <c r="N945" s="26">
        <v>6.7244563749999999</v>
      </c>
      <c r="O945" s="26">
        <v>7.4174868749999998</v>
      </c>
      <c r="P945" s="26">
        <v>6.4268915</v>
      </c>
      <c r="Q945" s="26">
        <v>4.7356050000000005</v>
      </c>
      <c r="R945" s="26">
        <v>3.4597029999999998</v>
      </c>
      <c r="S945" s="26">
        <v>2.0106242499999998</v>
      </c>
      <c r="T945" s="26">
        <v>1.2644680000000001</v>
      </c>
      <c r="U945" s="26">
        <v>0.98077687499999999</v>
      </c>
      <c r="V945" s="26">
        <v>0.98652212500000003</v>
      </c>
      <c r="W945" s="26">
        <v>2.3514599999999999</v>
      </c>
      <c r="X945" s="26">
        <v>3.1509446250000002</v>
      </c>
      <c r="Y945" s="26">
        <v>4.492985</v>
      </c>
      <c r="Z945" s="26">
        <v>4.9727597499999998</v>
      </c>
      <c r="AA945" s="26">
        <v>3.3103978749999996</v>
      </c>
      <c r="AB945" s="26">
        <v>3.4996988749999995</v>
      </c>
      <c r="AC945" s="26">
        <v>3.6999282500000001</v>
      </c>
      <c r="AD945" s="26">
        <v>2.79952625</v>
      </c>
      <c r="AE945" s="26">
        <v>1.7696138749999999</v>
      </c>
      <c r="AF945" s="26">
        <v>1.3804121249999999</v>
      </c>
      <c r="AG945" s="26">
        <v>200</v>
      </c>
      <c r="AH945" s="26">
        <v>4</v>
      </c>
    </row>
    <row r="946" spans="1:34" x14ac:dyDescent="0.2">
      <c r="A946" t="s">
        <v>26</v>
      </c>
      <c r="B946" t="s">
        <v>90</v>
      </c>
      <c r="C946" t="s">
        <v>679</v>
      </c>
      <c r="D946">
        <v>2</v>
      </c>
      <c r="E946" s="21">
        <v>4</v>
      </c>
      <c r="F946" s="21" t="s">
        <v>6</v>
      </c>
      <c r="G946" s="21" t="s">
        <v>10</v>
      </c>
      <c r="H946" s="21" t="s">
        <v>10</v>
      </c>
      <c r="I946" s="26">
        <v>1.51791375</v>
      </c>
      <c r="J946" s="26">
        <v>2.1253022500000003</v>
      </c>
      <c r="K946" s="26">
        <v>3.4585717499999999</v>
      </c>
      <c r="L946" s="26">
        <v>5.3158884999999998</v>
      </c>
      <c r="M946" s="26">
        <v>6.35124625</v>
      </c>
      <c r="N946" s="26">
        <v>8.2462117500000005</v>
      </c>
      <c r="O946" s="26">
        <v>9.5369054999999996</v>
      </c>
      <c r="P946" s="26">
        <v>8.2182279999999999</v>
      </c>
      <c r="Q946" s="26">
        <v>5.9492047499999998</v>
      </c>
      <c r="R946" s="26">
        <v>4.4204297500000003</v>
      </c>
      <c r="S946" s="26">
        <v>2.41447075</v>
      </c>
      <c r="T946" s="26">
        <v>1.54961175</v>
      </c>
      <c r="U946" s="26">
        <v>0.36033149999999997</v>
      </c>
      <c r="V946" s="26">
        <v>0.50319674999999997</v>
      </c>
      <c r="W946" s="26">
        <v>1.1329289999999999</v>
      </c>
      <c r="X946" s="26">
        <v>1.5790435</v>
      </c>
      <c r="Y946" s="26">
        <v>2.8328397499999998</v>
      </c>
      <c r="Z946" s="26">
        <v>3.1351662500000002</v>
      </c>
      <c r="AA946" s="26">
        <v>2.7043089999999999</v>
      </c>
      <c r="AB946" s="26">
        <v>2.6094740000000001</v>
      </c>
      <c r="AC946" s="26">
        <v>1.8138380000000001</v>
      </c>
      <c r="AD946" s="26">
        <v>1.2846520000000001</v>
      </c>
      <c r="AE946" s="26">
        <v>0.70819600000000005</v>
      </c>
      <c r="AF946" s="26">
        <v>0.54370399999999997</v>
      </c>
      <c r="AG946" s="26">
        <v>205</v>
      </c>
      <c r="AH946" s="26">
        <v>4</v>
      </c>
    </row>
    <row r="947" spans="1:34" x14ac:dyDescent="0.2">
      <c r="A947" t="s">
        <v>26</v>
      </c>
      <c r="B947" t="s">
        <v>90</v>
      </c>
      <c r="C947" t="s">
        <v>818</v>
      </c>
      <c r="D947">
        <v>2</v>
      </c>
      <c r="E947" s="21">
        <v>4</v>
      </c>
      <c r="F947" s="21" t="s">
        <v>6</v>
      </c>
      <c r="G947" s="21" t="s">
        <v>10</v>
      </c>
      <c r="H947" s="21" t="s">
        <v>10</v>
      </c>
      <c r="I947" s="26">
        <v>1.42378</v>
      </c>
      <c r="J947" s="26">
        <v>2.0146442000000002</v>
      </c>
      <c r="K947" s="26">
        <v>3.3914662</v>
      </c>
      <c r="L947" s="26">
        <v>5.0723486000000007</v>
      </c>
      <c r="M947" s="26">
        <v>5.7597348000000004</v>
      </c>
      <c r="N947" s="26">
        <v>7.0192846000000007</v>
      </c>
      <c r="O947" s="26">
        <v>8.1605403999999986</v>
      </c>
      <c r="P947" s="26">
        <v>7.1991794000000002</v>
      </c>
      <c r="Q947" s="26">
        <v>5.0948831999999999</v>
      </c>
      <c r="R947" s="26">
        <v>3.8031667999999996</v>
      </c>
      <c r="S947" s="26">
        <v>2.2710976</v>
      </c>
      <c r="T947" s="26">
        <v>1.464631</v>
      </c>
      <c r="U947" s="26">
        <v>0.85687560000000007</v>
      </c>
      <c r="V947" s="26">
        <v>1.0545974</v>
      </c>
      <c r="W947" s="26">
        <v>2.4157572000000003</v>
      </c>
      <c r="X947" s="26">
        <v>2.9656026</v>
      </c>
      <c r="Y947" s="26">
        <v>4.7891950000000003</v>
      </c>
      <c r="Z947" s="26">
        <v>4.6190949999999997</v>
      </c>
      <c r="AA947" s="26">
        <v>2.8731520000000002</v>
      </c>
      <c r="AB947" s="26">
        <v>3.0532688000000001</v>
      </c>
      <c r="AC947" s="26">
        <v>3.5444624000000005</v>
      </c>
      <c r="AD947" s="26">
        <v>2.8711960000000003</v>
      </c>
      <c r="AE947" s="26">
        <v>1.9609611999999998</v>
      </c>
      <c r="AF947" s="26">
        <v>1.2074480000000001</v>
      </c>
      <c r="AG947" s="26">
        <v>203</v>
      </c>
      <c r="AH947" s="26">
        <v>4</v>
      </c>
    </row>
    <row r="948" spans="1:34" x14ac:dyDescent="0.2">
      <c r="A948" t="s">
        <v>26</v>
      </c>
      <c r="B948" t="s">
        <v>90</v>
      </c>
      <c r="C948" t="s">
        <v>819</v>
      </c>
      <c r="D948">
        <v>1</v>
      </c>
      <c r="E948" s="21">
        <v>5</v>
      </c>
      <c r="F948" s="21" t="s">
        <v>6</v>
      </c>
      <c r="G948" s="21" t="s">
        <v>10</v>
      </c>
      <c r="H948" s="21" t="s">
        <v>10</v>
      </c>
      <c r="I948" s="26">
        <v>1.3265031999999999</v>
      </c>
      <c r="J948" s="26">
        <v>1.8467327999999998</v>
      </c>
      <c r="K948" s="26">
        <v>3.1036460000000003</v>
      </c>
      <c r="L948" s="26">
        <v>4.9611574000000003</v>
      </c>
      <c r="M948" s="26">
        <v>5.9727620000000003</v>
      </c>
      <c r="N948" s="26">
        <v>7.8756338000000001</v>
      </c>
      <c r="O948" s="26">
        <v>9.0583884000000001</v>
      </c>
      <c r="P948" s="26">
        <v>7.7872736000000007</v>
      </c>
      <c r="Q948" s="26">
        <v>5.5943893999999998</v>
      </c>
      <c r="R948" s="26">
        <v>4.0957880000000007</v>
      </c>
      <c r="S948" s="26">
        <v>2.1707121999999996</v>
      </c>
      <c r="T948" s="26">
        <v>1.3624064</v>
      </c>
      <c r="U948" s="26">
        <v>0.32186940000000003</v>
      </c>
      <c r="V948" s="26">
        <v>0.45283079999999998</v>
      </c>
      <c r="W948" s="26">
        <v>1.2910184</v>
      </c>
      <c r="X948" s="26">
        <v>1.8007339999999998</v>
      </c>
      <c r="Y948" s="26">
        <v>2.9641886</v>
      </c>
      <c r="Z948" s="26">
        <v>2.8746603999999998</v>
      </c>
      <c r="AA948" s="26">
        <v>2.9792113999999996</v>
      </c>
      <c r="AB948" s="26">
        <v>2.5370251999999995</v>
      </c>
      <c r="AC948" s="26">
        <v>1.8416640000000002</v>
      </c>
      <c r="AD948" s="26">
        <v>1.1511976000000002</v>
      </c>
      <c r="AE948" s="26">
        <v>0.65780060000000007</v>
      </c>
      <c r="AF948" s="26">
        <v>0.45103119999999997</v>
      </c>
      <c r="AG948" s="26">
        <v>216</v>
      </c>
      <c r="AH948" s="26">
        <v>4</v>
      </c>
    </row>
    <row r="949" spans="1:34" x14ac:dyDescent="0.2">
      <c r="A949" t="s">
        <v>26</v>
      </c>
      <c r="B949" t="s">
        <v>90</v>
      </c>
      <c r="C949" t="s">
        <v>820</v>
      </c>
      <c r="D949">
        <v>1</v>
      </c>
      <c r="E949" s="21">
        <v>4</v>
      </c>
      <c r="F949" s="21" t="s">
        <v>6</v>
      </c>
      <c r="G949" s="21" t="s">
        <v>10</v>
      </c>
      <c r="H949" s="21" t="s">
        <v>10</v>
      </c>
      <c r="I949" s="26">
        <v>1.3387552</v>
      </c>
      <c r="J949" s="26">
        <v>1.9109772</v>
      </c>
      <c r="K949" s="26">
        <v>3.2759787999999999</v>
      </c>
      <c r="L949" s="26">
        <v>5.0342051999999997</v>
      </c>
      <c r="M949" s="26">
        <v>6.0534328000000004</v>
      </c>
      <c r="N949" s="26">
        <v>7.8685459999999994</v>
      </c>
      <c r="O949" s="26">
        <v>9.0557400000000001</v>
      </c>
      <c r="P949" s="26">
        <v>7.7928339999999992</v>
      </c>
      <c r="Q949" s="26">
        <v>5.5413444000000007</v>
      </c>
      <c r="R949" s="26">
        <v>4.0691472000000006</v>
      </c>
      <c r="S949" s="26">
        <v>2.1600440000000001</v>
      </c>
      <c r="T949" s="26">
        <v>1.3597345999999999</v>
      </c>
      <c r="U949" s="26">
        <v>0.47008080000000002</v>
      </c>
      <c r="V949" s="26">
        <v>0.62222779999999989</v>
      </c>
      <c r="W949" s="26">
        <v>1.6218716</v>
      </c>
      <c r="X949" s="26">
        <v>2.104085</v>
      </c>
      <c r="Y949" s="26">
        <v>3.7667991999999999</v>
      </c>
      <c r="Z949" s="26">
        <v>3.5034407999999999</v>
      </c>
      <c r="AA949" s="26">
        <v>2.8851452000000002</v>
      </c>
      <c r="AB949" s="26">
        <v>2.8533409999999999</v>
      </c>
      <c r="AC949" s="26">
        <v>2.3627842000000001</v>
      </c>
      <c r="AD949" s="26">
        <v>1.6975404000000001</v>
      </c>
      <c r="AE949" s="26">
        <v>0.78163320000000003</v>
      </c>
      <c r="AF949" s="26">
        <v>0.60464459999999998</v>
      </c>
      <c r="AG949" s="26">
        <v>215</v>
      </c>
      <c r="AH949" s="26">
        <v>4</v>
      </c>
    </row>
    <row r="950" spans="1:34" x14ac:dyDescent="0.2">
      <c r="A950" t="s">
        <v>26</v>
      </c>
      <c r="B950" t="s">
        <v>90</v>
      </c>
      <c r="C950" t="s">
        <v>821</v>
      </c>
      <c r="D950">
        <v>1</v>
      </c>
      <c r="E950" s="21">
        <v>4</v>
      </c>
      <c r="F950" s="21" t="s">
        <v>6</v>
      </c>
      <c r="G950" s="21" t="s">
        <v>10</v>
      </c>
      <c r="H950" s="21" t="s">
        <v>10</v>
      </c>
      <c r="I950" s="26">
        <v>1.633033</v>
      </c>
      <c r="J950" s="26">
        <v>2.1973473333333331</v>
      </c>
      <c r="K950" s="26">
        <v>3.4937460000000002</v>
      </c>
      <c r="L950" s="26">
        <v>5.4838909999999998</v>
      </c>
      <c r="M950" s="26">
        <v>6.3993573333333336</v>
      </c>
      <c r="N950" s="26">
        <v>8.3900243333333329</v>
      </c>
      <c r="O950" s="26">
        <v>9.6194433333333329</v>
      </c>
      <c r="P950" s="26">
        <v>8.2017059999999997</v>
      </c>
      <c r="Q950" s="26">
        <v>6.1978113333333331</v>
      </c>
      <c r="R950" s="26">
        <v>4.5658486666666667</v>
      </c>
      <c r="S950" s="26">
        <v>2.5369206666666666</v>
      </c>
      <c r="T950" s="26">
        <v>1.6640730000000001</v>
      </c>
      <c r="U950" s="26">
        <v>0.2774233333333333</v>
      </c>
      <c r="V950" s="26">
        <v>0.33004066666666665</v>
      </c>
      <c r="W950" s="26">
        <v>0.791184</v>
      </c>
      <c r="X950" s="26">
        <v>1.3012733333333333</v>
      </c>
      <c r="Y950" s="26">
        <v>2.6095546666666665</v>
      </c>
      <c r="Z950" s="26">
        <v>2.4771296666666665</v>
      </c>
      <c r="AA950" s="26">
        <v>2.6252946666666666</v>
      </c>
      <c r="AB950" s="26">
        <v>2.0719633333333332</v>
      </c>
      <c r="AC950" s="26">
        <v>1.3043263333333333</v>
      </c>
      <c r="AD950" s="26">
        <v>0.65721166666666664</v>
      </c>
      <c r="AE950" s="26">
        <v>0.49684866666666672</v>
      </c>
      <c r="AF950" s="26">
        <v>0.33484000000000003</v>
      </c>
      <c r="AG950" s="26">
        <v>216</v>
      </c>
      <c r="AH950" s="26">
        <v>4</v>
      </c>
    </row>
    <row r="951" spans="1:34" x14ac:dyDescent="0.2">
      <c r="A951" t="s">
        <v>26</v>
      </c>
      <c r="B951" t="s">
        <v>90</v>
      </c>
      <c r="C951" t="s">
        <v>680</v>
      </c>
      <c r="D951">
        <v>1</v>
      </c>
      <c r="E951" s="21">
        <v>4</v>
      </c>
      <c r="F951" s="21" t="s">
        <v>6</v>
      </c>
      <c r="G951" s="21" t="s">
        <v>10</v>
      </c>
      <c r="H951" s="21" t="s">
        <v>10</v>
      </c>
      <c r="I951" s="26">
        <v>1.6097082</v>
      </c>
      <c r="J951" s="26">
        <v>2.2123854000000001</v>
      </c>
      <c r="K951" s="26">
        <v>3.5496341999999999</v>
      </c>
      <c r="L951" s="26">
        <v>5.4465754000000004</v>
      </c>
      <c r="M951" s="26">
        <v>6.4374361999999987</v>
      </c>
      <c r="N951" s="26">
        <v>8.393691399999998</v>
      </c>
      <c r="O951" s="26">
        <v>9.7132895999999995</v>
      </c>
      <c r="P951" s="26">
        <v>8.3585316000000009</v>
      </c>
      <c r="Q951" s="26">
        <v>6.1159971999999998</v>
      </c>
      <c r="R951" s="26">
        <v>4.5781400000000003</v>
      </c>
      <c r="S951" s="26">
        <v>2.5287624000000002</v>
      </c>
      <c r="T951" s="26">
        <v>1.6366894000000003</v>
      </c>
      <c r="U951" s="26">
        <v>0.36207879999999998</v>
      </c>
      <c r="V951" s="26">
        <v>0.44823820000000003</v>
      </c>
      <c r="W951" s="26">
        <v>1.0258615999999998</v>
      </c>
      <c r="X951" s="26">
        <v>1.5182762000000001</v>
      </c>
      <c r="Y951" s="26">
        <v>2.8051922</v>
      </c>
      <c r="Z951" s="26">
        <v>2.8157147999999999</v>
      </c>
      <c r="AA951" s="26">
        <v>2.7066319999999999</v>
      </c>
      <c r="AB951" s="26">
        <v>2.3656422000000004</v>
      </c>
      <c r="AC951" s="26">
        <v>1.627691</v>
      </c>
      <c r="AD951" s="26">
        <v>1.0729340000000001</v>
      </c>
      <c r="AE951" s="26">
        <v>0.59694619999999987</v>
      </c>
      <c r="AF951" s="26">
        <v>0.50674379999999997</v>
      </c>
      <c r="AG951" s="26">
        <v>205</v>
      </c>
      <c r="AH951" s="26">
        <v>4</v>
      </c>
    </row>
    <row r="952" spans="1:34" x14ac:dyDescent="0.2">
      <c r="A952" t="s">
        <v>26</v>
      </c>
      <c r="B952" t="s">
        <v>90</v>
      </c>
      <c r="C952" t="s">
        <v>207</v>
      </c>
      <c r="D952">
        <v>2</v>
      </c>
      <c r="E952" s="21">
        <v>4</v>
      </c>
      <c r="F952" s="21" t="s">
        <v>6</v>
      </c>
      <c r="G952" s="21" t="s">
        <v>10</v>
      </c>
      <c r="H952" s="21" t="s">
        <v>10</v>
      </c>
      <c r="I952" s="26">
        <v>1.2998852499999998</v>
      </c>
      <c r="J952" s="26">
        <v>1.7679816249999998</v>
      </c>
      <c r="K952" s="26">
        <v>3.1145861250000002</v>
      </c>
      <c r="L952" s="26">
        <v>4.7684946249999998</v>
      </c>
      <c r="M952" s="26">
        <v>5.608723874999999</v>
      </c>
      <c r="N952" s="26">
        <v>6.686190250000001</v>
      </c>
      <c r="O952" s="26">
        <v>7.4830046249999995</v>
      </c>
      <c r="P952" s="26">
        <v>6.4875392499999993</v>
      </c>
      <c r="Q952" s="26">
        <v>4.7729228750000008</v>
      </c>
      <c r="R952" s="26">
        <v>3.4990667499999999</v>
      </c>
      <c r="S952" s="26">
        <v>2.0741752500000001</v>
      </c>
      <c r="T952" s="26">
        <v>1.3231859999999998</v>
      </c>
      <c r="U952" s="26">
        <v>1.03702625</v>
      </c>
      <c r="V952" s="26">
        <v>1.06873</v>
      </c>
      <c r="W952" s="26">
        <v>2.4605851249999997</v>
      </c>
      <c r="X952" s="26">
        <v>3.1454728749999998</v>
      </c>
      <c r="Y952" s="26">
        <v>4.4183240000000001</v>
      </c>
      <c r="Z952" s="26">
        <v>4.9128773749999999</v>
      </c>
      <c r="AA952" s="26">
        <v>3.1966968749999998</v>
      </c>
      <c r="AB952" s="26">
        <v>3.4368983750000002</v>
      </c>
      <c r="AC952" s="26">
        <v>3.6221052500000002</v>
      </c>
      <c r="AD952" s="26">
        <v>2.8381862500000001</v>
      </c>
      <c r="AE952" s="26">
        <v>1.8322175000000001</v>
      </c>
      <c r="AF952" s="26">
        <v>1.3325505</v>
      </c>
      <c r="AG952" s="26">
        <v>205</v>
      </c>
      <c r="AH952" s="26">
        <v>4</v>
      </c>
    </row>
    <row r="953" spans="1:34" x14ac:dyDescent="0.2">
      <c r="A953" t="s">
        <v>26</v>
      </c>
      <c r="B953" t="s">
        <v>90</v>
      </c>
      <c r="C953" t="s">
        <v>822</v>
      </c>
      <c r="D953">
        <v>1</v>
      </c>
      <c r="E953" s="21">
        <v>4</v>
      </c>
      <c r="F953" s="21" t="s">
        <v>6</v>
      </c>
      <c r="G953" s="21" t="s">
        <v>10</v>
      </c>
      <c r="H953" s="21" t="s">
        <v>10</v>
      </c>
      <c r="I953" s="26">
        <v>1.222043</v>
      </c>
      <c r="J953" s="26">
        <v>1.7312023333333333</v>
      </c>
      <c r="K953" s="26">
        <v>3.0513300000000001</v>
      </c>
      <c r="L953" s="26">
        <v>4.7179436666666659</v>
      </c>
      <c r="M953" s="26">
        <v>5.7402683333333329</v>
      </c>
      <c r="N953" s="26">
        <v>7.1546189999999994</v>
      </c>
      <c r="O953" s="26">
        <v>8.1613066666666665</v>
      </c>
      <c r="P953" s="26">
        <v>7.013682666666667</v>
      </c>
      <c r="Q953" s="26">
        <v>4.9829426666666672</v>
      </c>
      <c r="R953" s="26">
        <v>3.6407526666666663</v>
      </c>
      <c r="S953" s="26">
        <v>1.9726636666666668</v>
      </c>
      <c r="T953" s="26">
        <v>1.2500069999999999</v>
      </c>
      <c r="U953" s="26">
        <v>0.61250566666666673</v>
      </c>
      <c r="V953" s="26">
        <v>0.71793466666666672</v>
      </c>
      <c r="W953" s="26">
        <v>1.8363593333333332</v>
      </c>
      <c r="X953" s="26">
        <v>2.4682643333333334</v>
      </c>
      <c r="Y953" s="26">
        <v>4.173569333333333</v>
      </c>
      <c r="Z953" s="26">
        <v>4.8429079999999995</v>
      </c>
      <c r="AA953" s="26">
        <v>3.5067446666666666</v>
      </c>
      <c r="AB953" s="26">
        <v>3.0604263333333335</v>
      </c>
      <c r="AC953" s="26">
        <v>3.2995429999999999</v>
      </c>
      <c r="AD953" s="26">
        <v>2.4354499999999999</v>
      </c>
      <c r="AE953" s="26">
        <v>1.039048</v>
      </c>
      <c r="AF953" s="26">
        <v>0.8972013333333333</v>
      </c>
      <c r="AG953" s="26">
        <v>199</v>
      </c>
      <c r="AH953" s="26">
        <v>4</v>
      </c>
    </row>
    <row r="954" spans="1:34" x14ac:dyDescent="0.2">
      <c r="A954" t="s">
        <v>26</v>
      </c>
      <c r="B954" t="s">
        <v>90</v>
      </c>
      <c r="C954" t="s">
        <v>823</v>
      </c>
      <c r="D954">
        <v>1</v>
      </c>
      <c r="E954" s="21">
        <v>5</v>
      </c>
      <c r="F954" s="21" t="s">
        <v>6</v>
      </c>
      <c r="G954" s="21" t="s">
        <v>10</v>
      </c>
      <c r="H954" s="21" t="s">
        <v>10</v>
      </c>
      <c r="I954" s="26">
        <v>1.4379484</v>
      </c>
      <c r="J954" s="26">
        <v>1.9408763999999998</v>
      </c>
      <c r="K954" s="26">
        <v>3.1179825999999999</v>
      </c>
      <c r="L954" s="26">
        <v>4.9726319999999999</v>
      </c>
      <c r="M954" s="26">
        <v>5.9613682000000008</v>
      </c>
      <c r="N954" s="26">
        <v>7.8788985999999994</v>
      </c>
      <c r="O954" s="26">
        <v>9.0062629999999988</v>
      </c>
      <c r="P954" s="26">
        <v>7.7372941999999991</v>
      </c>
      <c r="Q954" s="26">
        <v>5.764408200000001</v>
      </c>
      <c r="R954" s="26">
        <v>4.2014607999999996</v>
      </c>
      <c r="S954" s="26">
        <v>2.2235922000000001</v>
      </c>
      <c r="T954" s="26">
        <v>1.4528349999999999</v>
      </c>
      <c r="U954" s="26">
        <v>0.42488459999999995</v>
      </c>
      <c r="V954" s="26">
        <v>0.44168540000000001</v>
      </c>
      <c r="W954" s="26">
        <v>1.0618205999999999</v>
      </c>
      <c r="X954" s="26">
        <v>1.4965569999999999</v>
      </c>
      <c r="Y954" s="26">
        <v>3.1367960000000004</v>
      </c>
      <c r="Z954" s="26">
        <v>2.6286555999999996</v>
      </c>
      <c r="AA954" s="26">
        <v>2.8607453999999999</v>
      </c>
      <c r="AB954" s="26">
        <v>2.2664893999999998</v>
      </c>
      <c r="AC954" s="26">
        <v>1.4971167999999999</v>
      </c>
      <c r="AD954" s="26">
        <v>0.83402760000000009</v>
      </c>
      <c r="AE954" s="26">
        <v>0.61826340000000002</v>
      </c>
      <c r="AF954" s="26">
        <v>0.4259056</v>
      </c>
      <c r="AG954" s="26">
        <v>212</v>
      </c>
      <c r="AH954" s="26">
        <v>4</v>
      </c>
    </row>
    <row r="955" spans="1:34" x14ac:dyDescent="0.2">
      <c r="A955" t="s">
        <v>26</v>
      </c>
      <c r="B955" t="s">
        <v>90</v>
      </c>
      <c r="C955" t="s">
        <v>279</v>
      </c>
      <c r="D955">
        <v>1</v>
      </c>
      <c r="E955" s="21">
        <v>5</v>
      </c>
      <c r="F955" s="21" t="s">
        <v>6</v>
      </c>
      <c r="G955" s="21" t="s">
        <v>10</v>
      </c>
      <c r="H955" s="21" t="s">
        <v>10</v>
      </c>
      <c r="I955" s="26">
        <v>1.3099042500000002</v>
      </c>
      <c r="J955" s="26">
        <v>1.7932445000000001</v>
      </c>
      <c r="K955" s="26">
        <v>2.9744190000000001</v>
      </c>
      <c r="L955" s="26">
        <v>4.8164600000000002</v>
      </c>
      <c r="M955" s="26">
        <v>5.8606357500000001</v>
      </c>
      <c r="N955" s="26">
        <v>7.7008847499999993</v>
      </c>
      <c r="O955" s="26">
        <v>8.8232557500000013</v>
      </c>
      <c r="P955" s="26">
        <v>7.5876919999999997</v>
      </c>
      <c r="Q955" s="26">
        <v>5.5389855000000008</v>
      </c>
      <c r="R955" s="26">
        <v>4.0170672500000002</v>
      </c>
      <c r="S955" s="26">
        <v>2.0894427499999999</v>
      </c>
      <c r="T955" s="26">
        <v>1.3303665000000002</v>
      </c>
      <c r="U955" s="26">
        <v>0.369643</v>
      </c>
      <c r="V955" s="26">
        <v>0.43316850000000001</v>
      </c>
      <c r="W955" s="26">
        <v>1.1764937499999999</v>
      </c>
      <c r="X955" s="26">
        <v>1.70133775</v>
      </c>
      <c r="Y955" s="26">
        <v>3.2971642500000002</v>
      </c>
      <c r="Z955" s="26">
        <v>2.6735832499999996</v>
      </c>
      <c r="AA955" s="26">
        <v>2.8301090000000002</v>
      </c>
      <c r="AB955" s="26">
        <v>2.4372782500000003</v>
      </c>
      <c r="AC955" s="26">
        <v>1.629901</v>
      </c>
      <c r="AD955" s="26">
        <v>0.982846</v>
      </c>
      <c r="AE955" s="26">
        <v>0.61921700000000002</v>
      </c>
      <c r="AF955" s="26">
        <v>0.41464450000000003</v>
      </c>
      <c r="AG955" s="26">
        <v>216</v>
      </c>
      <c r="AH955" s="26">
        <v>4</v>
      </c>
    </row>
    <row r="956" spans="1:34" x14ac:dyDescent="0.2">
      <c r="A956" t="s">
        <v>26</v>
      </c>
      <c r="B956" t="s">
        <v>90</v>
      </c>
      <c r="C956" t="s">
        <v>311</v>
      </c>
      <c r="D956">
        <v>1</v>
      </c>
      <c r="E956" s="21">
        <v>4</v>
      </c>
      <c r="F956" s="21" t="s">
        <v>6</v>
      </c>
      <c r="G956" s="21" t="s">
        <v>10</v>
      </c>
      <c r="H956" s="21" t="s">
        <v>10</v>
      </c>
      <c r="I956" s="26">
        <v>1.7976540000000001</v>
      </c>
      <c r="J956" s="26">
        <v>2.3865129999999999</v>
      </c>
      <c r="K956" s="26">
        <v>3.6990080000000001</v>
      </c>
      <c r="L956" s="26">
        <v>5.7760990000000003</v>
      </c>
      <c r="M956" s="26">
        <v>6.685187</v>
      </c>
      <c r="N956" s="26">
        <v>8.6032119999999992</v>
      </c>
      <c r="O956" s="26">
        <v>9.7858499999999999</v>
      </c>
      <c r="P956" s="26">
        <v>8.2904839999999993</v>
      </c>
      <c r="Q956" s="26">
        <v>6.3521799999999997</v>
      </c>
      <c r="R956" s="26">
        <v>4.6888769999999997</v>
      </c>
      <c r="S956" s="26">
        <v>2.7092429999999998</v>
      </c>
      <c r="T956" s="26">
        <v>1.7944260000000001</v>
      </c>
      <c r="U956" s="26">
        <v>0.235127</v>
      </c>
      <c r="V956" s="26">
        <v>0.26905099999999998</v>
      </c>
      <c r="W956" s="26">
        <v>0.679257</v>
      </c>
      <c r="X956" s="26">
        <v>1.12198</v>
      </c>
      <c r="Y956" s="26">
        <v>2.4599440000000001</v>
      </c>
      <c r="Z956" s="26">
        <v>2.2479110000000002</v>
      </c>
      <c r="AA956" s="26">
        <v>2.3869120000000001</v>
      </c>
      <c r="AB956" s="26">
        <v>1.995897</v>
      </c>
      <c r="AC956" s="26">
        <v>1.397208</v>
      </c>
      <c r="AD956" s="26">
        <v>0.55565600000000004</v>
      </c>
      <c r="AE956" s="26">
        <v>0.45000499999999999</v>
      </c>
      <c r="AF956" s="26">
        <v>0.25165100000000001</v>
      </c>
      <c r="AG956" s="26">
        <v>218</v>
      </c>
      <c r="AH956" s="26">
        <v>4</v>
      </c>
    </row>
    <row r="957" spans="1:34" x14ac:dyDescent="0.2">
      <c r="A957" t="s">
        <v>26</v>
      </c>
      <c r="B957" t="s">
        <v>90</v>
      </c>
      <c r="C957" t="s">
        <v>824</v>
      </c>
      <c r="D957">
        <v>1</v>
      </c>
      <c r="E957" s="21">
        <v>4</v>
      </c>
      <c r="F957" s="21" t="s">
        <v>6</v>
      </c>
      <c r="G957" s="21" t="s">
        <v>10</v>
      </c>
      <c r="H957" s="21" t="s">
        <v>10</v>
      </c>
      <c r="I957" s="26">
        <v>1.6582604000000001</v>
      </c>
      <c r="J957" s="26">
        <v>2.23624</v>
      </c>
      <c r="K957" s="26">
        <v>3.581861</v>
      </c>
      <c r="L957" s="26">
        <v>5.5683121999999994</v>
      </c>
      <c r="M957" s="26">
        <v>6.4792537999999995</v>
      </c>
      <c r="N957" s="26">
        <v>8.4641029999999979</v>
      </c>
      <c r="O957" s="26">
        <v>9.743262399999999</v>
      </c>
      <c r="P957" s="26">
        <v>8.3578158000000009</v>
      </c>
      <c r="Q957" s="26">
        <v>6.2277551999999998</v>
      </c>
      <c r="R957" s="26">
        <v>4.6065875999999992</v>
      </c>
      <c r="S957" s="26">
        <v>2.5800809999999998</v>
      </c>
      <c r="T957" s="26">
        <v>1.6898784</v>
      </c>
      <c r="U957" s="26">
        <v>0.31825740000000002</v>
      </c>
      <c r="V957" s="26">
        <v>0.38867020000000002</v>
      </c>
      <c r="W957" s="26">
        <v>0.88979740000000018</v>
      </c>
      <c r="X957" s="26">
        <v>1.4005067999999998</v>
      </c>
      <c r="Y957" s="26">
        <v>2.7155611999999998</v>
      </c>
      <c r="Z957" s="26">
        <v>2.5733319999999997</v>
      </c>
      <c r="AA957" s="26">
        <v>2.7442480000000002</v>
      </c>
      <c r="AB957" s="26">
        <v>2.1578271999999998</v>
      </c>
      <c r="AC957" s="26">
        <v>1.3640078</v>
      </c>
      <c r="AD957" s="26">
        <v>0.81289020000000001</v>
      </c>
      <c r="AE957" s="26">
        <v>0.52985159999999998</v>
      </c>
      <c r="AF957" s="26">
        <v>0.41392459999999998</v>
      </c>
      <c r="AG957" s="26">
        <v>206</v>
      </c>
      <c r="AH957" s="26">
        <v>4</v>
      </c>
    </row>
    <row r="958" spans="1:34" x14ac:dyDescent="0.2">
      <c r="A958" t="s">
        <v>26</v>
      </c>
      <c r="B958" t="s">
        <v>90</v>
      </c>
      <c r="C958" t="s">
        <v>825</v>
      </c>
      <c r="D958">
        <v>1</v>
      </c>
      <c r="E958" s="21">
        <v>5</v>
      </c>
      <c r="F958" s="21" t="s">
        <v>6</v>
      </c>
      <c r="G958" s="21" t="s">
        <v>10</v>
      </c>
      <c r="H958" s="21" t="s">
        <v>10</v>
      </c>
      <c r="I958" s="26">
        <v>1.611472</v>
      </c>
      <c r="J958" s="26">
        <v>2.1486730000000001</v>
      </c>
      <c r="K958" s="26">
        <v>3.273701</v>
      </c>
      <c r="L958" s="26">
        <v>5.2143030000000001</v>
      </c>
      <c r="M958" s="26">
        <v>6.1738590000000002</v>
      </c>
      <c r="N958" s="26">
        <v>8.0479079999999996</v>
      </c>
      <c r="O958" s="26">
        <v>9.1074029999999997</v>
      </c>
      <c r="P958" s="26">
        <v>7.760421</v>
      </c>
      <c r="Q958" s="26">
        <v>5.9826389999999998</v>
      </c>
      <c r="R958" s="26">
        <v>4.3397399999999999</v>
      </c>
      <c r="S958" s="26">
        <v>2.3809749999999998</v>
      </c>
      <c r="T958" s="26">
        <v>1.60344</v>
      </c>
      <c r="U958" s="26">
        <v>0.23353599999999999</v>
      </c>
      <c r="V958" s="26">
        <v>0.20321900000000001</v>
      </c>
      <c r="W958" s="26">
        <v>0.65165799999999996</v>
      </c>
      <c r="X958" s="26">
        <v>0.96262700000000001</v>
      </c>
      <c r="Y958" s="26">
        <v>2.612695</v>
      </c>
      <c r="Z958" s="26">
        <v>2.3540700000000001</v>
      </c>
      <c r="AA958" s="26">
        <v>2.2089880000000002</v>
      </c>
      <c r="AB958" s="26">
        <v>1.832349</v>
      </c>
      <c r="AC958" s="26">
        <v>1.3254300000000001</v>
      </c>
      <c r="AD958" s="26">
        <v>0.54447999999999996</v>
      </c>
      <c r="AE958" s="26">
        <v>0.42627300000000001</v>
      </c>
      <c r="AF958" s="26">
        <v>0.22053600000000001</v>
      </c>
      <c r="AG958" s="26">
        <v>225</v>
      </c>
      <c r="AH958" s="26">
        <v>4</v>
      </c>
    </row>
    <row r="959" spans="1:34" x14ac:dyDescent="0.2">
      <c r="A959" t="s">
        <v>26</v>
      </c>
      <c r="B959" t="s">
        <v>90</v>
      </c>
      <c r="C959" t="s">
        <v>826</v>
      </c>
      <c r="D959">
        <v>2</v>
      </c>
      <c r="E959" s="21">
        <v>4</v>
      </c>
      <c r="F959" s="21" t="s">
        <v>6</v>
      </c>
      <c r="G959" s="21" t="s">
        <v>10</v>
      </c>
      <c r="H959" s="21" t="s">
        <v>10</v>
      </c>
      <c r="I959" s="26">
        <v>1.3481604285714288</v>
      </c>
      <c r="J959" s="26">
        <v>1.8951055714285714</v>
      </c>
      <c r="K959" s="26">
        <v>3.266181</v>
      </c>
      <c r="L959" s="26">
        <v>4.9575844285714288</v>
      </c>
      <c r="M959" s="26">
        <v>5.6830548571428574</v>
      </c>
      <c r="N959" s="26">
        <v>6.9125592857142868</v>
      </c>
      <c r="O959" s="26">
        <v>7.9672478571428575</v>
      </c>
      <c r="P959" s="26">
        <v>6.9879132857142858</v>
      </c>
      <c r="Q959" s="26">
        <v>4.9767479999999997</v>
      </c>
      <c r="R959" s="26">
        <v>3.6996292857142854</v>
      </c>
      <c r="S959" s="26">
        <v>2.1522218571428566</v>
      </c>
      <c r="T959" s="26">
        <v>1.4111675714285714</v>
      </c>
      <c r="U959" s="26">
        <v>0.78654285714285721</v>
      </c>
      <c r="V959" s="26">
        <v>0.90273500000000007</v>
      </c>
      <c r="W959" s="26">
        <v>2.23794</v>
      </c>
      <c r="X959" s="26">
        <v>2.9632498571428569</v>
      </c>
      <c r="Y959" s="26">
        <v>4.3884319999999999</v>
      </c>
      <c r="Z959" s="26">
        <v>4.9285860000000001</v>
      </c>
      <c r="AA959" s="26">
        <v>3.0896464285714282</v>
      </c>
      <c r="AB959" s="26">
        <v>3.1733769999999999</v>
      </c>
      <c r="AC959" s="26">
        <v>3.3196495714285716</v>
      </c>
      <c r="AD959" s="26">
        <v>2.7027632857142856</v>
      </c>
      <c r="AE959" s="26">
        <v>1.6864165714285715</v>
      </c>
      <c r="AF959" s="26">
        <v>1.1044267142857145</v>
      </c>
      <c r="AG959" s="26">
        <v>208</v>
      </c>
      <c r="AH959" s="26">
        <v>4</v>
      </c>
    </row>
    <row r="960" spans="1:34" x14ac:dyDescent="0.2">
      <c r="A960" t="s">
        <v>26</v>
      </c>
      <c r="B960" t="s">
        <v>90</v>
      </c>
      <c r="C960" t="s">
        <v>487</v>
      </c>
      <c r="D960">
        <v>1</v>
      </c>
      <c r="E960" s="21">
        <v>5</v>
      </c>
      <c r="F960" s="21" t="s">
        <v>6</v>
      </c>
      <c r="G960" s="21" t="s">
        <v>10</v>
      </c>
      <c r="H960" s="21" t="s">
        <v>10</v>
      </c>
      <c r="I960" s="26">
        <v>1.6941065</v>
      </c>
      <c r="J960" s="26">
        <v>2.2760470000000002</v>
      </c>
      <c r="K960" s="26">
        <v>3.4973855</v>
      </c>
      <c r="L960" s="26">
        <v>5.5450979999999994</v>
      </c>
      <c r="M960" s="26">
        <v>6.4662100000000002</v>
      </c>
      <c r="N960" s="26">
        <v>8.3953130000000016</v>
      </c>
      <c r="O960" s="26">
        <v>9.5020834999999995</v>
      </c>
      <c r="P960" s="26">
        <v>8.033353</v>
      </c>
      <c r="Q960" s="26">
        <v>6.2050320000000001</v>
      </c>
      <c r="R960" s="26">
        <v>4.5315510000000003</v>
      </c>
      <c r="S960" s="26">
        <v>2.5608095</v>
      </c>
      <c r="T960" s="26">
        <v>1.6957785000000001</v>
      </c>
      <c r="U960" s="26">
        <v>0.21481149999999999</v>
      </c>
      <c r="V960" s="26">
        <v>0.205539</v>
      </c>
      <c r="W960" s="26">
        <v>0.62623899999999999</v>
      </c>
      <c r="X960" s="26">
        <v>1.0018605</v>
      </c>
      <c r="Y960" s="26">
        <v>2.4119295000000003</v>
      </c>
      <c r="Z960" s="26">
        <v>2.3244664999999998</v>
      </c>
      <c r="AA960" s="26">
        <v>2.1612130000000001</v>
      </c>
      <c r="AB960" s="26">
        <v>1.9066915</v>
      </c>
      <c r="AC960" s="26">
        <v>1.355256</v>
      </c>
      <c r="AD960" s="26">
        <v>0.52229999999999999</v>
      </c>
      <c r="AE960" s="26">
        <v>0.40979599999999999</v>
      </c>
      <c r="AF960" s="26">
        <v>0.2123575</v>
      </c>
      <c r="AG960" s="26">
        <v>216</v>
      </c>
      <c r="AH960" s="26">
        <v>4</v>
      </c>
    </row>
    <row r="961" spans="1:34" x14ac:dyDescent="0.2">
      <c r="A961" t="s">
        <v>26</v>
      </c>
      <c r="B961" t="s">
        <v>90</v>
      </c>
      <c r="C961" t="s">
        <v>827</v>
      </c>
      <c r="D961">
        <v>2</v>
      </c>
      <c r="E961" s="21">
        <v>4</v>
      </c>
      <c r="F961" s="21" t="s">
        <v>6</v>
      </c>
      <c r="G961" s="21" t="s">
        <v>10</v>
      </c>
      <c r="H961" s="21" t="s">
        <v>10</v>
      </c>
      <c r="I961" s="26">
        <v>1.5214604285714284</v>
      </c>
      <c r="J961" s="26">
        <v>2.1503251428571426</v>
      </c>
      <c r="K961" s="26">
        <v>3.5593217142857148</v>
      </c>
      <c r="L961" s="26">
        <v>5.298762714285715</v>
      </c>
      <c r="M961" s="26">
        <v>6.2804385714285713</v>
      </c>
      <c r="N961" s="26">
        <v>8.0365371428571439</v>
      </c>
      <c r="O961" s="26">
        <v>9.3600728571428569</v>
      </c>
      <c r="P961" s="26">
        <v>8.1790905714285707</v>
      </c>
      <c r="Q961" s="26">
        <v>5.7940311428571434</v>
      </c>
      <c r="R961" s="26">
        <v>4.2465765714285713</v>
      </c>
      <c r="S961" s="26">
        <v>2.382250142857143</v>
      </c>
      <c r="T961" s="26">
        <v>1.5198108571428572</v>
      </c>
      <c r="U961" s="26">
        <v>0.57650385714285712</v>
      </c>
      <c r="V961" s="26">
        <v>0.69793385714285705</v>
      </c>
      <c r="W961" s="26">
        <v>1.5276429999999999</v>
      </c>
      <c r="X961" s="26">
        <v>2.2854751428571425</v>
      </c>
      <c r="Y961" s="26">
        <v>3.7115148571428569</v>
      </c>
      <c r="Z961" s="26">
        <v>3.803566428571429</v>
      </c>
      <c r="AA961" s="26">
        <v>2.9086588571428571</v>
      </c>
      <c r="AB961" s="26">
        <v>2.4636908571428573</v>
      </c>
      <c r="AC961" s="26">
        <v>2.4066207142857143</v>
      </c>
      <c r="AD961" s="26">
        <v>1.7298884285714287</v>
      </c>
      <c r="AE961" s="26">
        <v>1.2644107142857144</v>
      </c>
      <c r="AF961" s="26">
        <v>0.74441814285714281</v>
      </c>
      <c r="AG961" s="26">
        <v>185</v>
      </c>
      <c r="AH961" s="26">
        <v>3</v>
      </c>
    </row>
    <row r="962" spans="1:34" x14ac:dyDescent="0.2">
      <c r="A962" t="s">
        <v>26</v>
      </c>
      <c r="B962" t="s">
        <v>90</v>
      </c>
      <c r="C962" t="s">
        <v>828</v>
      </c>
      <c r="D962">
        <v>2</v>
      </c>
      <c r="E962" s="21">
        <v>4</v>
      </c>
      <c r="F962" s="21" t="s">
        <v>6</v>
      </c>
      <c r="G962" s="21" t="s">
        <v>10</v>
      </c>
      <c r="H962" s="21" t="s">
        <v>10</v>
      </c>
      <c r="I962" s="26">
        <v>1.3476724285714288</v>
      </c>
      <c r="J962" s="26">
        <v>1.9347124285714288</v>
      </c>
      <c r="K962" s="26">
        <v>3.3507392857142859</v>
      </c>
      <c r="L962" s="26">
        <v>5.014652714285714</v>
      </c>
      <c r="M962" s="26">
        <v>5.9727867142857134</v>
      </c>
      <c r="N962" s="26">
        <v>7.6067907142857143</v>
      </c>
      <c r="O962" s="26">
        <v>8.8315241428571429</v>
      </c>
      <c r="P962" s="26">
        <v>7.671149999999999</v>
      </c>
      <c r="Q962" s="26">
        <v>5.4057777142857137</v>
      </c>
      <c r="R962" s="26">
        <v>3.9441621428571425</v>
      </c>
      <c r="S962" s="26">
        <v>2.1516392857142859</v>
      </c>
      <c r="T962" s="26">
        <v>1.3594877142857142</v>
      </c>
      <c r="U962" s="26">
        <v>0.53125857142857147</v>
      </c>
      <c r="V962" s="26">
        <v>0.70457228571428576</v>
      </c>
      <c r="W962" s="26">
        <v>1.8483664285714287</v>
      </c>
      <c r="X962" s="26">
        <v>2.2588415714285714</v>
      </c>
      <c r="Y962" s="26">
        <v>3.7112612857142855</v>
      </c>
      <c r="Z962" s="26">
        <v>4.1953290000000001</v>
      </c>
      <c r="AA962" s="26">
        <v>2.8782589999999999</v>
      </c>
      <c r="AB962" s="26">
        <v>2.7510802857142855</v>
      </c>
      <c r="AC962" s="26">
        <v>2.8511967142857144</v>
      </c>
      <c r="AD962" s="26">
        <v>1.9507321428571427</v>
      </c>
      <c r="AE962" s="26">
        <v>1.0460057142857142</v>
      </c>
      <c r="AF962" s="26">
        <v>0.85043842857142848</v>
      </c>
      <c r="AG962" s="26">
        <v>201</v>
      </c>
      <c r="AH962" s="26">
        <v>4</v>
      </c>
    </row>
    <row r="963" spans="1:34" x14ac:dyDescent="0.2">
      <c r="A963" t="s">
        <v>26</v>
      </c>
      <c r="B963" t="s">
        <v>90</v>
      </c>
      <c r="C963" t="s">
        <v>829</v>
      </c>
      <c r="D963">
        <v>1</v>
      </c>
      <c r="E963" s="21">
        <v>4</v>
      </c>
      <c r="F963" s="21" t="s">
        <v>6</v>
      </c>
      <c r="G963" s="21" t="s">
        <v>10</v>
      </c>
      <c r="H963" s="21" t="s">
        <v>10</v>
      </c>
      <c r="I963" s="26">
        <v>1.7713645</v>
      </c>
      <c r="J963" s="26">
        <v>2.3544514999999997</v>
      </c>
      <c r="K963" s="26">
        <v>3.7047914999999998</v>
      </c>
      <c r="L963" s="26">
        <v>5.7482284999999997</v>
      </c>
      <c r="M963" s="26">
        <v>6.6545714999999994</v>
      </c>
      <c r="N963" s="26">
        <v>8.6065694999999991</v>
      </c>
      <c r="O963" s="26">
        <v>9.8267124999999993</v>
      </c>
      <c r="P963" s="26">
        <v>8.3987565000000011</v>
      </c>
      <c r="Q963" s="26">
        <v>6.3353405</v>
      </c>
      <c r="R963" s="26">
        <v>4.7179359999999999</v>
      </c>
      <c r="S963" s="26">
        <v>2.6996199999999999</v>
      </c>
      <c r="T963" s="26">
        <v>1.7848584999999999</v>
      </c>
      <c r="U963" s="26">
        <v>0.27825500000000003</v>
      </c>
      <c r="V963" s="26">
        <v>0.34815950000000001</v>
      </c>
      <c r="W963" s="26">
        <v>0.76931850000000002</v>
      </c>
      <c r="X963" s="26">
        <v>1.2443395000000002</v>
      </c>
      <c r="Y963" s="26">
        <v>2.6351810000000002</v>
      </c>
      <c r="Z963" s="26">
        <v>2.4341600000000003</v>
      </c>
      <c r="AA963" s="26">
        <v>2.6466495000000001</v>
      </c>
      <c r="AB963" s="26">
        <v>2.0676889999999997</v>
      </c>
      <c r="AC963" s="26">
        <v>1.3770574999999998</v>
      </c>
      <c r="AD963" s="26">
        <v>0.688496</v>
      </c>
      <c r="AE963" s="26">
        <v>0.5081055000000001</v>
      </c>
      <c r="AF963" s="26">
        <v>0.3387635</v>
      </c>
      <c r="AG963" s="26">
        <v>209</v>
      </c>
      <c r="AH963" s="26">
        <v>4</v>
      </c>
    </row>
    <row r="964" spans="1:34" x14ac:dyDescent="0.2">
      <c r="A964" t="s">
        <v>26</v>
      </c>
      <c r="B964" t="s">
        <v>90</v>
      </c>
      <c r="C964" t="s">
        <v>830</v>
      </c>
      <c r="D964">
        <v>1</v>
      </c>
      <c r="E964" s="21">
        <v>4</v>
      </c>
      <c r="F964" s="21" t="s">
        <v>6</v>
      </c>
      <c r="G964" s="21" t="s">
        <v>10</v>
      </c>
      <c r="H964" s="21" t="s">
        <v>10</v>
      </c>
      <c r="I964" s="26">
        <v>1.5415965</v>
      </c>
      <c r="J964" s="26">
        <v>2.1223394999999998</v>
      </c>
      <c r="K964" s="26">
        <v>3.4608340000000002</v>
      </c>
      <c r="L964" s="26">
        <v>5.3802020000000006</v>
      </c>
      <c r="M964" s="26">
        <v>6.3448019999999996</v>
      </c>
      <c r="N964" s="26">
        <v>8.3234075000000001</v>
      </c>
      <c r="O964" s="26">
        <v>9.5952230000000007</v>
      </c>
      <c r="P964" s="26">
        <v>8.2251624999999997</v>
      </c>
      <c r="Q964" s="26">
        <v>6.0542425</v>
      </c>
      <c r="R964" s="26">
        <v>4.5097614999999998</v>
      </c>
      <c r="S964" s="26">
        <v>2.450177</v>
      </c>
      <c r="T964" s="26">
        <v>1.579707</v>
      </c>
      <c r="U964" s="26">
        <v>0.36004999999999998</v>
      </c>
      <c r="V964" s="26">
        <v>0.42413899999999999</v>
      </c>
      <c r="W964" s="26">
        <v>1.0474565</v>
      </c>
      <c r="X964" s="26">
        <v>1.4630014999999998</v>
      </c>
      <c r="Y964" s="26">
        <v>2.7832534999999998</v>
      </c>
      <c r="Z964" s="26">
        <v>2.6770860000000001</v>
      </c>
      <c r="AA964" s="26">
        <v>2.7567684999999997</v>
      </c>
      <c r="AB964" s="26">
        <v>2.3523304999999999</v>
      </c>
      <c r="AC964" s="26">
        <v>1.484003</v>
      </c>
      <c r="AD964" s="26">
        <v>1.0288705</v>
      </c>
      <c r="AE964" s="26">
        <v>0.57449099999999997</v>
      </c>
      <c r="AF964" s="26">
        <v>0.4733985</v>
      </c>
      <c r="AG964" s="26">
        <v>216</v>
      </c>
      <c r="AH964" s="26">
        <v>4</v>
      </c>
    </row>
    <row r="965" spans="1:34" x14ac:dyDescent="0.2">
      <c r="A965" t="s">
        <v>26</v>
      </c>
      <c r="B965" t="s">
        <v>90</v>
      </c>
      <c r="C965" t="s">
        <v>213</v>
      </c>
      <c r="D965">
        <v>1</v>
      </c>
      <c r="E965" s="21">
        <v>4</v>
      </c>
      <c r="F965" s="21" t="s">
        <v>6</v>
      </c>
      <c r="G965" s="21" t="s">
        <v>10</v>
      </c>
      <c r="H965" s="21" t="s">
        <v>10</v>
      </c>
      <c r="I965" s="26">
        <v>1.1524702222222223</v>
      </c>
      <c r="J965" s="26">
        <v>1.6023005555555556</v>
      </c>
      <c r="K965" s="26">
        <v>2.9139656666666669</v>
      </c>
      <c r="L965" s="26">
        <v>4.6005225555555551</v>
      </c>
      <c r="M965" s="26">
        <v>5.6003855555555555</v>
      </c>
      <c r="N965" s="26">
        <v>6.7815234444444439</v>
      </c>
      <c r="O965" s="26">
        <v>7.4235130000000016</v>
      </c>
      <c r="P965" s="26">
        <v>6.3591986666666669</v>
      </c>
      <c r="Q965" s="26">
        <v>4.6372085555555564</v>
      </c>
      <c r="R965" s="26">
        <v>3.3632014444444445</v>
      </c>
      <c r="S965" s="26">
        <v>1.8834062222222221</v>
      </c>
      <c r="T965" s="26">
        <v>1.1632587777777781</v>
      </c>
      <c r="U965" s="26">
        <v>0.73220011111111116</v>
      </c>
      <c r="V965" s="26">
        <v>0.83609766666666663</v>
      </c>
      <c r="W965" s="26">
        <v>1.9517313333333333</v>
      </c>
      <c r="X965" s="26">
        <v>2.8444332222222224</v>
      </c>
      <c r="Y965" s="26">
        <v>4.2327482222222219</v>
      </c>
      <c r="Z965" s="26">
        <v>4.7653377777777779</v>
      </c>
      <c r="AA965" s="26">
        <v>3.0872421111111112</v>
      </c>
      <c r="AB965" s="26">
        <v>3.4712443333333329</v>
      </c>
      <c r="AC965" s="26">
        <v>3.4488772222222224</v>
      </c>
      <c r="AD965" s="26">
        <v>2.4651152222222219</v>
      </c>
      <c r="AE965" s="26">
        <v>1.4202657777777776</v>
      </c>
      <c r="AF965" s="26">
        <v>1.0581782222222222</v>
      </c>
      <c r="AG965" s="26">
        <v>221</v>
      </c>
      <c r="AH965" s="26">
        <v>4</v>
      </c>
    </row>
    <row r="966" spans="1:34" x14ac:dyDescent="0.2">
      <c r="A966" t="s">
        <v>26</v>
      </c>
      <c r="B966" t="s">
        <v>90</v>
      </c>
      <c r="C966" t="s">
        <v>214</v>
      </c>
      <c r="D966">
        <v>2</v>
      </c>
      <c r="E966" s="21">
        <v>4</v>
      </c>
      <c r="F966" s="21" t="s">
        <v>6</v>
      </c>
      <c r="G966" s="21" t="s">
        <v>10</v>
      </c>
      <c r="H966" s="21" t="s">
        <v>10</v>
      </c>
      <c r="I966" s="26">
        <v>1.1948583333333334</v>
      </c>
      <c r="J966" s="26">
        <v>1.6652867777777778</v>
      </c>
      <c r="K966" s="26">
        <v>2.9799799999999999</v>
      </c>
      <c r="L966" s="26">
        <v>4.6892935555555555</v>
      </c>
      <c r="M966" s="26">
        <v>5.5978863333333333</v>
      </c>
      <c r="N966" s="26">
        <v>6.6835652222222235</v>
      </c>
      <c r="O966" s="26">
        <v>7.3148012222222212</v>
      </c>
      <c r="P966" s="26">
        <v>6.2764002222222235</v>
      </c>
      <c r="Q966" s="26">
        <v>4.6492437777777775</v>
      </c>
      <c r="R966" s="26">
        <v>3.3738813333333333</v>
      </c>
      <c r="S966" s="26">
        <v>1.9303709999999998</v>
      </c>
      <c r="T966" s="26">
        <v>1.206379222222222</v>
      </c>
      <c r="U966" s="26">
        <v>0.86031266666666673</v>
      </c>
      <c r="V966" s="26">
        <v>0.90556900000000007</v>
      </c>
      <c r="W966" s="26">
        <v>2.120435333333333</v>
      </c>
      <c r="X966" s="26">
        <v>3.0438417777777773</v>
      </c>
      <c r="Y966" s="26">
        <v>4.4424541111111111</v>
      </c>
      <c r="Z966" s="26">
        <v>4.853428222222222</v>
      </c>
      <c r="AA966" s="26">
        <v>3.3210663333333335</v>
      </c>
      <c r="AB966" s="26">
        <v>3.5422076666666666</v>
      </c>
      <c r="AC966" s="26">
        <v>3.6777244444444444</v>
      </c>
      <c r="AD966" s="26">
        <v>2.7287398888888887</v>
      </c>
      <c r="AE966" s="26">
        <v>1.6363952222222222</v>
      </c>
      <c r="AF966" s="26">
        <v>1.2466832222222222</v>
      </c>
      <c r="AG966" s="26">
        <v>208</v>
      </c>
      <c r="AH966" s="26">
        <v>4</v>
      </c>
    </row>
    <row r="967" spans="1:34" x14ac:dyDescent="0.2">
      <c r="A967" t="s">
        <v>26</v>
      </c>
      <c r="B967" t="s">
        <v>90</v>
      </c>
      <c r="C967" t="s">
        <v>831</v>
      </c>
      <c r="D967">
        <v>1</v>
      </c>
      <c r="E967" s="21">
        <v>5</v>
      </c>
      <c r="F967" s="21" t="s">
        <v>6</v>
      </c>
      <c r="G967" s="21" t="s">
        <v>10</v>
      </c>
      <c r="H967" s="21" t="s">
        <v>10</v>
      </c>
      <c r="I967" s="26">
        <v>1.1483747142857141</v>
      </c>
      <c r="J967" s="26">
        <v>1.6268848571428571</v>
      </c>
      <c r="K967" s="26">
        <v>2.8627032857142858</v>
      </c>
      <c r="L967" s="26">
        <v>4.637021857142857</v>
      </c>
      <c r="M967" s="26">
        <v>5.7363870000000006</v>
      </c>
      <c r="N967" s="26">
        <v>7.5028934285714284</v>
      </c>
      <c r="O967" s="26">
        <v>8.4831985714285718</v>
      </c>
      <c r="P967" s="26">
        <v>7.2037354285714281</v>
      </c>
      <c r="Q967" s="26">
        <v>5.1316842857142859</v>
      </c>
      <c r="R967" s="26">
        <v>3.720310285714286</v>
      </c>
      <c r="S967" s="26">
        <v>1.9223265714285716</v>
      </c>
      <c r="T967" s="26">
        <v>1.1659830000000002</v>
      </c>
      <c r="U967" s="26">
        <v>0.44304242857142861</v>
      </c>
      <c r="V967" s="26">
        <v>0.56130342857142856</v>
      </c>
      <c r="W967" s="26">
        <v>1.4533785714285716</v>
      </c>
      <c r="X967" s="26">
        <v>1.979139428571429</v>
      </c>
      <c r="Y967" s="26">
        <v>3.8251844285714287</v>
      </c>
      <c r="Z967" s="26">
        <v>3.5366808571428572</v>
      </c>
      <c r="AA967" s="26">
        <v>3.1761155714285714</v>
      </c>
      <c r="AB967" s="26">
        <v>2.8718161428571429</v>
      </c>
      <c r="AC967" s="26">
        <v>2.3302834285714282</v>
      </c>
      <c r="AD967" s="26">
        <v>1.403586</v>
      </c>
      <c r="AE967" s="26">
        <v>0.74654314285714285</v>
      </c>
      <c r="AF967" s="26">
        <v>0.56036900000000001</v>
      </c>
      <c r="AG967" s="26">
        <v>212</v>
      </c>
      <c r="AH967" s="26">
        <v>4</v>
      </c>
    </row>
    <row r="968" spans="1:34" x14ac:dyDescent="0.2">
      <c r="A968" t="s">
        <v>26</v>
      </c>
      <c r="B968" t="s">
        <v>90</v>
      </c>
      <c r="C968" t="s">
        <v>317</v>
      </c>
      <c r="D968">
        <v>1</v>
      </c>
      <c r="E968" s="21">
        <v>4</v>
      </c>
      <c r="F968" s="21" t="s">
        <v>6</v>
      </c>
      <c r="G968" s="21" t="s">
        <v>10</v>
      </c>
      <c r="H968" s="21" t="s">
        <v>10</v>
      </c>
      <c r="I968" s="26">
        <v>1.2732370625</v>
      </c>
      <c r="J968" s="26">
        <v>1.6893159687500001</v>
      </c>
      <c r="K968" s="26">
        <v>3.0107023125000003</v>
      </c>
      <c r="L968" s="26">
        <v>4.7702081874999989</v>
      </c>
      <c r="M968" s="26">
        <v>5.5975957187499983</v>
      </c>
      <c r="N968" s="26">
        <v>6.6781866249999995</v>
      </c>
      <c r="O968" s="26">
        <v>7.368496093750001</v>
      </c>
      <c r="P968" s="26">
        <v>6.3272447812500001</v>
      </c>
      <c r="Q968" s="26">
        <v>4.6961000312500003</v>
      </c>
      <c r="R968" s="26">
        <v>3.4639003124999999</v>
      </c>
      <c r="S968" s="26">
        <v>2.0281734062500001</v>
      </c>
      <c r="T968" s="26">
        <v>1.2951266562499999</v>
      </c>
      <c r="U968" s="26">
        <v>0.99237565624999979</v>
      </c>
      <c r="V968" s="26">
        <v>1.0041649374999999</v>
      </c>
      <c r="W968" s="26">
        <v>2.3798803437500005</v>
      </c>
      <c r="X968" s="26">
        <v>3.2196778749999999</v>
      </c>
      <c r="Y968" s="26">
        <v>4.5947910937499996</v>
      </c>
      <c r="Z968" s="26">
        <v>4.8956468437499989</v>
      </c>
      <c r="AA968" s="26">
        <v>3.3604289999999999</v>
      </c>
      <c r="AB968" s="26">
        <v>3.3871165625000001</v>
      </c>
      <c r="AC968" s="26">
        <v>4.0340936875000004</v>
      </c>
      <c r="AD968" s="26">
        <v>2.9536242500000003</v>
      </c>
      <c r="AE968" s="26">
        <v>1.8212722187499999</v>
      </c>
      <c r="AF968" s="26">
        <v>1.3264678125000002</v>
      </c>
      <c r="AG968" s="26">
        <v>189</v>
      </c>
      <c r="AH968" s="26">
        <v>3</v>
      </c>
    </row>
    <row r="969" spans="1:34" x14ac:dyDescent="0.2">
      <c r="A969" t="s">
        <v>26</v>
      </c>
      <c r="B969" t="s">
        <v>90</v>
      </c>
      <c r="C969" t="s">
        <v>832</v>
      </c>
      <c r="D969">
        <v>1</v>
      </c>
      <c r="E969" s="21">
        <v>4</v>
      </c>
      <c r="F969" s="21" t="s">
        <v>6</v>
      </c>
      <c r="G969" s="21" t="s">
        <v>10</v>
      </c>
      <c r="H969" s="21" t="s">
        <v>10</v>
      </c>
      <c r="I969" s="26">
        <v>1.663354</v>
      </c>
      <c r="J969" s="26">
        <v>2.2232595000000002</v>
      </c>
      <c r="K969" s="26">
        <v>3.4557229999999999</v>
      </c>
      <c r="L969" s="26">
        <v>5.4690080000000005</v>
      </c>
      <c r="M969" s="26">
        <v>6.3885339999999999</v>
      </c>
      <c r="N969" s="26">
        <v>8.3514374999999994</v>
      </c>
      <c r="O969" s="26">
        <v>9.498485500000001</v>
      </c>
      <c r="P969" s="26">
        <v>8.0640904999999989</v>
      </c>
      <c r="Q969" s="26">
        <v>6.1583234999999998</v>
      </c>
      <c r="R969" s="26">
        <v>4.5200145000000003</v>
      </c>
      <c r="S969" s="26">
        <v>2.5302199999999999</v>
      </c>
      <c r="T969" s="26">
        <v>1.6772745</v>
      </c>
      <c r="U969" s="26">
        <v>0.2323615</v>
      </c>
      <c r="V969" s="26">
        <v>0.24707799999999999</v>
      </c>
      <c r="W969" s="26">
        <v>0.68937749999999998</v>
      </c>
      <c r="X969" s="26">
        <v>1.1533445</v>
      </c>
      <c r="Y969" s="26">
        <v>2.5210470000000003</v>
      </c>
      <c r="Z969" s="26">
        <v>2.3364150000000001</v>
      </c>
      <c r="AA969" s="26">
        <v>2.3748580000000001</v>
      </c>
      <c r="AB969" s="26">
        <v>2.0051239999999999</v>
      </c>
      <c r="AC969" s="26">
        <v>1.3884865</v>
      </c>
      <c r="AD969" s="26">
        <v>0.54236050000000002</v>
      </c>
      <c r="AE969" s="26">
        <v>0.447764</v>
      </c>
      <c r="AF969" s="26">
        <v>0.25450349999999999</v>
      </c>
      <c r="AG969" s="26">
        <v>207</v>
      </c>
      <c r="AH969" s="26">
        <v>4</v>
      </c>
    </row>
    <row r="970" spans="1:34" x14ac:dyDescent="0.2">
      <c r="A970" t="s">
        <v>26</v>
      </c>
      <c r="B970" t="s">
        <v>90</v>
      </c>
      <c r="C970" t="s">
        <v>833</v>
      </c>
      <c r="D970">
        <v>1</v>
      </c>
      <c r="E970" s="21">
        <v>4</v>
      </c>
      <c r="F970" s="21" t="s">
        <v>6</v>
      </c>
      <c r="G970" s="21" t="s">
        <v>10</v>
      </c>
      <c r="H970" s="21" t="s">
        <v>10</v>
      </c>
      <c r="I970" s="26">
        <v>1.473516</v>
      </c>
      <c r="J970" s="26">
        <v>2.0898115714285717</v>
      </c>
      <c r="K970" s="26">
        <v>3.4742127142857138</v>
      </c>
      <c r="L970" s="26">
        <v>5.2254104285714282</v>
      </c>
      <c r="M970" s="26">
        <v>6.2130478571428585</v>
      </c>
      <c r="N970" s="26">
        <v>7.9710212857142855</v>
      </c>
      <c r="O970" s="26">
        <v>9.2792009999999987</v>
      </c>
      <c r="P970" s="26">
        <v>8.0611581428571419</v>
      </c>
      <c r="Q970" s="26">
        <v>5.7316978571428567</v>
      </c>
      <c r="R970" s="26">
        <v>4.2165802857142856</v>
      </c>
      <c r="S970" s="26">
        <v>2.319572142857143</v>
      </c>
      <c r="T970" s="26">
        <v>1.4705557142857144</v>
      </c>
      <c r="U970" s="26">
        <v>0.49770257142857138</v>
      </c>
      <c r="V970" s="26">
        <v>0.64469699999999996</v>
      </c>
      <c r="W970" s="26">
        <v>1.5011147142857144</v>
      </c>
      <c r="X970" s="26">
        <v>2.0983497142857144</v>
      </c>
      <c r="Y970" s="26">
        <v>3.5354668571428576</v>
      </c>
      <c r="Z970" s="26">
        <v>3.7469158571428567</v>
      </c>
      <c r="AA970" s="26">
        <v>2.758730857142857</v>
      </c>
      <c r="AB970" s="26">
        <v>2.5319998571428575</v>
      </c>
      <c r="AC970" s="26">
        <v>2.3437732857142857</v>
      </c>
      <c r="AD970" s="26">
        <v>1.6841131428571428</v>
      </c>
      <c r="AE970" s="26">
        <v>1.044636857142857</v>
      </c>
      <c r="AF970" s="26">
        <v>0.6756712857142857</v>
      </c>
      <c r="AG970" s="26">
        <v>203</v>
      </c>
      <c r="AH970" s="26">
        <v>4</v>
      </c>
    </row>
    <row r="971" spans="1:34" x14ac:dyDescent="0.2">
      <c r="A971" t="s">
        <v>26</v>
      </c>
      <c r="B971" t="s">
        <v>90</v>
      </c>
      <c r="C971" t="s">
        <v>432</v>
      </c>
      <c r="D971">
        <v>1</v>
      </c>
      <c r="E971" s="21">
        <v>4</v>
      </c>
      <c r="F971" s="21" t="s">
        <v>6</v>
      </c>
      <c r="G971" s="21" t="s">
        <v>10</v>
      </c>
      <c r="H971" s="21" t="s">
        <v>10</v>
      </c>
      <c r="I971" s="26">
        <v>1.5934203333333332</v>
      </c>
      <c r="J971" s="26">
        <v>2.217238333333333</v>
      </c>
      <c r="K971" s="26">
        <v>3.5658213333333335</v>
      </c>
      <c r="L971" s="26">
        <v>5.4300013333333332</v>
      </c>
      <c r="M971" s="26">
        <v>6.4411759999999996</v>
      </c>
      <c r="N971" s="26">
        <v>8.3022813333333332</v>
      </c>
      <c r="O971" s="26">
        <v>9.5928613333333335</v>
      </c>
      <c r="P971" s="26">
        <v>8.2940033333333343</v>
      </c>
      <c r="Q971" s="26">
        <v>6.0333786666666667</v>
      </c>
      <c r="R971" s="26">
        <v>4.4985016666666668</v>
      </c>
      <c r="S971" s="26">
        <v>2.501163</v>
      </c>
      <c r="T971" s="26">
        <v>1.6120123333333332</v>
      </c>
      <c r="U971" s="26">
        <v>0.38192433333333331</v>
      </c>
      <c r="V971" s="26">
        <v>0.54773300000000003</v>
      </c>
      <c r="W971" s="26">
        <v>1.098339</v>
      </c>
      <c r="X971" s="26">
        <v>1.5421876666666667</v>
      </c>
      <c r="Y971" s="26">
        <v>2.9420120000000001</v>
      </c>
      <c r="Z971" s="26">
        <v>3.2481126666666662</v>
      </c>
      <c r="AA971" s="26">
        <v>2.620786666666667</v>
      </c>
      <c r="AB971" s="26">
        <v>2.6212726666666666</v>
      </c>
      <c r="AC971" s="26">
        <v>1.868004</v>
      </c>
      <c r="AD971" s="26">
        <v>1.3620506666666667</v>
      </c>
      <c r="AE971" s="26">
        <v>0.74165333333333339</v>
      </c>
      <c r="AF971" s="26">
        <v>0.55983166666666662</v>
      </c>
      <c r="AG971" s="26">
        <v>207</v>
      </c>
      <c r="AH971" s="26">
        <v>4</v>
      </c>
    </row>
    <row r="972" spans="1:34" x14ac:dyDescent="0.2">
      <c r="A972" t="s">
        <v>26</v>
      </c>
      <c r="B972" t="s">
        <v>90</v>
      </c>
      <c r="C972" t="s">
        <v>834</v>
      </c>
      <c r="D972">
        <v>2</v>
      </c>
      <c r="E972" s="21">
        <v>4</v>
      </c>
      <c r="F972" s="21" t="s">
        <v>6</v>
      </c>
      <c r="G972" s="21" t="s">
        <v>10</v>
      </c>
      <c r="H972" s="21" t="s">
        <v>10</v>
      </c>
      <c r="I972" s="26">
        <v>1.4803664999999999</v>
      </c>
      <c r="J972" s="26">
        <v>2.045925</v>
      </c>
      <c r="K972" s="26">
        <v>3.4084130000000004</v>
      </c>
      <c r="L972" s="26">
        <v>5.0246409999999999</v>
      </c>
      <c r="M972" s="26">
        <v>5.5991843749999992</v>
      </c>
      <c r="N972" s="26">
        <v>6.7292826250000006</v>
      </c>
      <c r="O972" s="26">
        <v>7.71706425</v>
      </c>
      <c r="P972" s="26">
        <v>6.8516241249999998</v>
      </c>
      <c r="Q972" s="26">
        <v>4.9133967499999995</v>
      </c>
      <c r="R972" s="26">
        <v>3.6807196250000001</v>
      </c>
      <c r="S972" s="26">
        <v>2.2852303750000003</v>
      </c>
      <c r="T972" s="26">
        <v>1.5097706249999998</v>
      </c>
      <c r="U972" s="26">
        <v>1.2066465</v>
      </c>
      <c r="V972" s="26">
        <v>1.3629473750000001</v>
      </c>
      <c r="W972" s="26">
        <v>2.9075761249999998</v>
      </c>
      <c r="X972" s="26">
        <v>3.332006625</v>
      </c>
      <c r="Y972" s="26">
        <v>4.8513622500000002</v>
      </c>
      <c r="Z972" s="26">
        <v>4.5203887499999995</v>
      </c>
      <c r="AA972" s="26">
        <v>2.730342625</v>
      </c>
      <c r="AB972" s="26">
        <v>3.3641701249999998</v>
      </c>
      <c r="AC972" s="26">
        <v>3.9037562500000003</v>
      </c>
      <c r="AD972" s="26">
        <v>3.1353236249999998</v>
      </c>
      <c r="AE972" s="26">
        <v>2.5689210000000005</v>
      </c>
      <c r="AF972" s="26">
        <v>1.5952347499999999</v>
      </c>
      <c r="AG972" s="26">
        <v>197</v>
      </c>
      <c r="AH972" s="26">
        <v>3</v>
      </c>
    </row>
    <row r="973" spans="1:34" x14ac:dyDescent="0.2">
      <c r="A973" t="s">
        <v>26</v>
      </c>
      <c r="B973" t="s">
        <v>90</v>
      </c>
      <c r="C973" t="s">
        <v>835</v>
      </c>
      <c r="D973">
        <v>1</v>
      </c>
      <c r="E973" s="21">
        <v>5</v>
      </c>
      <c r="F973" s="21" t="s">
        <v>6</v>
      </c>
      <c r="G973" s="21" t="s">
        <v>10</v>
      </c>
      <c r="H973" s="21" t="s">
        <v>10</v>
      </c>
      <c r="I973" s="26">
        <v>1.5129589999999999</v>
      </c>
      <c r="J973" s="26">
        <v>2.0384555</v>
      </c>
      <c r="K973" s="26">
        <v>3.2812425000000003</v>
      </c>
      <c r="L973" s="26">
        <v>5.1781459999999999</v>
      </c>
      <c r="M973" s="26">
        <v>6.1317605000000004</v>
      </c>
      <c r="N973" s="26">
        <v>8.11233</v>
      </c>
      <c r="O973" s="26">
        <v>9.2440819999999988</v>
      </c>
      <c r="P973" s="26">
        <v>7.9545720000000006</v>
      </c>
      <c r="Q973" s="26">
        <v>5.9448539999999994</v>
      </c>
      <c r="R973" s="26">
        <v>4.3775560000000002</v>
      </c>
      <c r="S973" s="26">
        <v>2.3476055000000002</v>
      </c>
      <c r="T973" s="26">
        <v>1.543002</v>
      </c>
      <c r="U973" s="26">
        <v>0.40250050000000004</v>
      </c>
      <c r="V973" s="26">
        <v>0.417881</v>
      </c>
      <c r="W973" s="26">
        <v>0.99572900000000009</v>
      </c>
      <c r="X973" s="26">
        <v>1.4308459999999998</v>
      </c>
      <c r="Y973" s="26">
        <v>2.8757640000000002</v>
      </c>
      <c r="Z973" s="26">
        <v>2.5543234999999997</v>
      </c>
      <c r="AA973" s="26">
        <v>2.7739535000000002</v>
      </c>
      <c r="AB973" s="26">
        <v>2.1829454999999998</v>
      </c>
      <c r="AC973" s="26">
        <v>1.4204585000000001</v>
      </c>
      <c r="AD973" s="26">
        <v>0.80304200000000003</v>
      </c>
      <c r="AE973" s="26">
        <v>0.59891000000000005</v>
      </c>
      <c r="AF973" s="26">
        <v>0.43384</v>
      </c>
      <c r="AG973" s="26">
        <v>221</v>
      </c>
      <c r="AH973" s="26">
        <v>4</v>
      </c>
    </row>
    <row r="974" spans="1:34" x14ac:dyDescent="0.2">
      <c r="A974" t="s">
        <v>26</v>
      </c>
      <c r="B974" t="s">
        <v>90</v>
      </c>
      <c r="C974" t="s">
        <v>836</v>
      </c>
      <c r="D974">
        <v>1</v>
      </c>
      <c r="E974" s="21">
        <v>4</v>
      </c>
      <c r="F974" s="21" t="s">
        <v>6</v>
      </c>
      <c r="G974" s="21" t="s">
        <v>10</v>
      </c>
      <c r="H974" s="21" t="s">
        <v>10</v>
      </c>
      <c r="I974" s="26">
        <v>1.2368300000000001</v>
      </c>
      <c r="J974" s="26">
        <v>1.6699015714285712</v>
      </c>
      <c r="K974" s="26">
        <v>2.9717379999999998</v>
      </c>
      <c r="L974" s="26">
        <v>4.7865004285714274</v>
      </c>
      <c r="M974" s="26">
        <v>5.6754831428571437</v>
      </c>
      <c r="N974" s="26">
        <v>6.7134355714285707</v>
      </c>
      <c r="O974" s="26">
        <v>7.4067554285714285</v>
      </c>
      <c r="P974" s="26">
        <v>6.3273664285714286</v>
      </c>
      <c r="Q974" s="26">
        <v>4.6959095714285723</v>
      </c>
      <c r="R974" s="26">
        <v>3.4420045714285705</v>
      </c>
      <c r="S974" s="26">
        <v>1.9961595714285714</v>
      </c>
      <c r="T974" s="26">
        <v>1.2369434285714285</v>
      </c>
      <c r="U974" s="26">
        <v>0.95703428571428584</v>
      </c>
      <c r="V974" s="26">
        <v>1.0431242857142855</v>
      </c>
      <c r="W974" s="26">
        <v>2.3502582857142857</v>
      </c>
      <c r="X974" s="26">
        <v>3.4132780000000005</v>
      </c>
      <c r="Y974" s="26">
        <v>4.8327635714285719</v>
      </c>
      <c r="Z974" s="26">
        <v>4.7437114285714292</v>
      </c>
      <c r="AA974" s="26">
        <v>3.9976262857142859</v>
      </c>
      <c r="AB974" s="26">
        <v>3.6122578571428572</v>
      </c>
      <c r="AC974" s="26">
        <v>4.2511082857142855</v>
      </c>
      <c r="AD974" s="26">
        <v>2.9957794285714283</v>
      </c>
      <c r="AE974" s="26">
        <v>1.8845265714285713</v>
      </c>
      <c r="AF974" s="26">
        <v>1.3202174285714285</v>
      </c>
      <c r="AG974" s="26">
        <v>197</v>
      </c>
      <c r="AH974" s="26">
        <v>3</v>
      </c>
    </row>
    <row r="975" spans="1:34" x14ac:dyDescent="0.2">
      <c r="A975" t="s">
        <v>26</v>
      </c>
      <c r="B975" t="s">
        <v>90</v>
      </c>
      <c r="C975" t="s">
        <v>319</v>
      </c>
      <c r="D975">
        <v>1</v>
      </c>
      <c r="E975" s="21">
        <v>4</v>
      </c>
      <c r="F975" s="21" t="s">
        <v>6</v>
      </c>
      <c r="G975" s="21" t="s">
        <v>10</v>
      </c>
      <c r="H975" s="21" t="s">
        <v>10</v>
      </c>
      <c r="I975" s="26">
        <v>1.27818725</v>
      </c>
      <c r="J975" s="26">
        <v>1.81179925</v>
      </c>
      <c r="K975" s="26">
        <v>3.1569450000000003</v>
      </c>
      <c r="L975" s="26">
        <v>4.88591</v>
      </c>
      <c r="M975" s="26">
        <v>5.9454160000000007</v>
      </c>
      <c r="N975" s="26">
        <v>7.7584299999999988</v>
      </c>
      <c r="O975" s="26">
        <v>8.9196577500000007</v>
      </c>
      <c r="P975" s="26">
        <v>7.6586840000000009</v>
      </c>
      <c r="Q975" s="26">
        <v>5.4161065000000006</v>
      </c>
      <c r="R975" s="26">
        <v>3.9577524999999998</v>
      </c>
      <c r="S975" s="26">
        <v>2.0882134999999997</v>
      </c>
      <c r="T975" s="26">
        <v>1.3042739999999999</v>
      </c>
      <c r="U975" s="26">
        <v>0.47247275</v>
      </c>
      <c r="V975" s="26">
        <v>0.61546125000000007</v>
      </c>
      <c r="W975" s="26">
        <v>1.5264632499999999</v>
      </c>
      <c r="X975" s="26">
        <v>2.01270075</v>
      </c>
      <c r="Y975" s="26">
        <v>3.9117992500000001</v>
      </c>
      <c r="Z975" s="26">
        <v>3.4746595</v>
      </c>
      <c r="AA975" s="26">
        <v>3.0541707499999999</v>
      </c>
      <c r="AB975" s="26">
        <v>2.8336174999999999</v>
      </c>
      <c r="AC975" s="26">
        <v>2.2764687500000003</v>
      </c>
      <c r="AD975" s="26">
        <v>1.63012025</v>
      </c>
      <c r="AE975" s="26">
        <v>0.77774199999999993</v>
      </c>
      <c r="AF975" s="26">
        <v>0.59644675000000003</v>
      </c>
      <c r="AG975" s="26">
        <v>218</v>
      </c>
      <c r="AH975" s="26">
        <v>4</v>
      </c>
    </row>
    <row r="976" spans="1:34" x14ac:dyDescent="0.2">
      <c r="A976" t="s">
        <v>26</v>
      </c>
      <c r="B976" t="s">
        <v>90</v>
      </c>
      <c r="C976" t="s">
        <v>782</v>
      </c>
      <c r="D976">
        <v>2</v>
      </c>
      <c r="E976" s="21">
        <v>4</v>
      </c>
      <c r="F976" s="21" t="s">
        <v>6</v>
      </c>
      <c r="G976" s="21" t="s">
        <v>10</v>
      </c>
      <c r="H976" s="21" t="s">
        <v>10</v>
      </c>
      <c r="I976" s="26">
        <v>1.3127630000000001</v>
      </c>
      <c r="J976" s="26">
        <v>1.79315</v>
      </c>
      <c r="K976" s="26">
        <v>3.1475818333333336</v>
      </c>
      <c r="L976" s="26">
        <v>4.7629414999999993</v>
      </c>
      <c r="M976" s="26">
        <v>5.5647208333333325</v>
      </c>
      <c r="N976" s="26">
        <v>6.6507840000000007</v>
      </c>
      <c r="O976" s="26">
        <v>7.5155878333333339</v>
      </c>
      <c r="P976" s="26">
        <v>6.5563193333333336</v>
      </c>
      <c r="Q976" s="26">
        <v>4.8118446666666665</v>
      </c>
      <c r="R976" s="26">
        <v>3.5239114999999992</v>
      </c>
      <c r="S976" s="26">
        <v>2.1010406666666666</v>
      </c>
      <c r="T976" s="26">
        <v>1.350619</v>
      </c>
      <c r="U976" s="26">
        <v>1.147778</v>
      </c>
      <c r="V976" s="26">
        <v>1.2561796666666665</v>
      </c>
      <c r="W976" s="26">
        <v>2.5326383333333333</v>
      </c>
      <c r="X976" s="26">
        <v>3.2535568333333331</v>
      </c>
      <c r="Y976" s="26">
        <v>4.4615490000000007</v>
      </c>
      <c r="Z976" s="26">
        <v>4.8700458333333332</v>
      </c>
      <c r="AA976" s="26">
        <v>3.1472196666666665</v>
      </c>
      <c r="AB976" s="26">
        <v>3.3791771666666666</v>
      </c>
      <c r="AC976" s="26">
        <v>3.7366203333333332</v>
      </c>
      <c r="AD976" s="26">
        <v>3.1008453333333335</v>
      </c>
      <c r="AE976" s="26">
        <v>2.0621869999999998</v>
      </c>
      <c r="AF976" s="26">
        <v>1.4495039999999999</v>
      </c>
      <c r="AG976" s="26">
        <v>211</v>
      </c>
      <c r="AH976" s="26">
        <v>4</v>
      </c>
    </row>
    <row r="977" spans="1:34" x14ac:dyDescent="0.2">
      <c r="A977" t="s">
        <v>26</v>
      </c>
      <c r="B977" t="s">
        <v>90</v>
      </c>
      <c r="C977" t="s">
        <v>321</v>
      </c>
      <c r="D977">
        <v>1</v>
      </c>
      <c r="E977" s="21">
        <v>5</v>
      </c>
      <c r="F977" s="21" t="s">
        <v>6</v>
      </c>
      <c r="G977" s="21" t="s">
        <v>10</v>
      </c>
      <c r="H977" s="21" t="s">
        <v>10</v>
      </c>
      <c r="I977" s="26">
        <v>1.4888925</v>
      </c>
      <c r="J977" s="26">
        <v>1.977317</v>
      </c>
      <c r="K977" s="26">
        <v>3.0927395</v>
      </c>
      <c r="L977" s="26">
        <v>4.9205794999999997</v>
      </c>
      <c r="M977" s="26">
        <v>5.8940105000000003</v>
      </c>
      <c r="N977" s="26">
        <v>7.8418875000000003</v>
      </c>
      <c r="O977" s="26">
        <v>8.8957964999999994</v>
      </c>
      <c r="P977" s="26">
        <v>7.6573045000000004</v>
      </c>
      <c r="Q977" s="26">
        <v>5.7940690000000004</v>
      </c>
      <c r="R977" s="26">
        <v>4.1935020000000005</v>
      </c>
      <c r="S977" s="26">
        <v>2.2236245000000001</v>
      </c>
      <c r="T977" s="26">
        <v>1.487277</v>
      </c>
      <c r="U977" s="26">
        <v>0.38666599999999995</v>
      </c>
      <c r="V977" s="26">
        <v>0.36014999999999997</v>
      </c>
      <c r="W977" s="26">
        <v>0.92615599999999998</v>
      </c>
      <c r="X977" s="26">
        <v>1.3052839999999999</v>
      </c>
      <c r="Y977" s="26">
        <v>2.9735670000000001</v>
      </c>
      <c r="Z977" s="26">
        <v>2.6349</v>
      </c>
      <c r="AA977" s="26">
        <v>2.7009555000000001</v>
      </c>
      <c r="AB977" s="26">
        <v>2.0061305000000003</v>
      </c>
      <c r="AC977" s="26">
        <v>1.3769594999999999</v>
      </c>
      <c r="AD977" s="26">
        <v>0.70337099999999997</v>
      </c>
      <c r="AE977" s="26">
        <v>0.56924200000000003</v>
      </c>
      <c r="AF977" s="26">
        <v>0.36149500000000001</v>
      </c>
      <c r="AG977" s="26">
        <v>222</v>
      </c>
      <c r="AH977" s="26">
        <v>4</v>
      </c>
    </row>
    <row r="978" spans="1:34" x14ac:dyDescent="0.2">
      <c r="A978" t="s">
        <v>26</v>
      </c>
      <c r="B978" t="s">
        <v>90</v>
      </c>
      <c r="C978" t="s">
        <v>785</v>
      </c>
      <c r="D978">
        <v>2</v>
      </c>
      <c r="E978" s="21">
        <v>4</v>
      </c>
      <c r="F978" s="21" t="s">
        <v>6</v>
      </c>
      <c r="G978" s="21" t="s">
        <v>10</v>
      </c>
      <c r="H978" s="21" t="s">
        <v>10</v>
      </c>
      <c r="I978" s="26">
        <v>1.215019125</v>
      </c>
      <c r="J978" s="26">
        <v>1.7407779999999999</v>
      </c>
      <c r="K978" s="26">
        <v>3.0490756250000004</v>
      </c>
      <c r="L978" s="26">
        <v>4.7020116249999999</v>
      </c>
      <c r="M978" s="26">
        <v>5.5588806249999996</v>
      </c>
      <c r="N978" s="26">
        <v>6.7639833750000005</v>
      </c>
      <c r="O978" s="26">
        <v>7.6865381250000002</v>
      </c>
      <c r="P978" s="26">
        <v>6.6663680000000012</v>
      </c>
      <c r="Q978" s="26">
        <v>4.7755516250000003</v>
      </c>
      <c r="R978" s="26">
        <v>3.5276373750000003</v>
      </c>
      <c r="S978" s="26">
        <v>2.0159998750000003</v>
      </c>
      <c r="T978" s="26">
        <v>1.2761672499999999</v>
      </c>
      <c r="U978" s="26">
        <v>0.71095750000000013</v>
      </c>
      <c r="V978" s="26">
        <v>0.77234449999999999</v>
      </c>
      <c r="W978" s="26">
        <v>2.0592356249999999</v>
      </c>
      <c r="X978" s="26">
        <v>3.0144586249999996</v>
      </c>
      <c r="Y978" s="26">
        <v>4.1075644999999996</v>
      </c>
      <c r="Z978" s="26">
        <v>4.9782378749999996</v>
      </c>
      <c r="AA978" s="26">
        <v>3.1538626249999999</v>
      </c>
      <c r="AB978" s="26">
        <v>3.2213306249999998</v>
      </c>
      <c r="AC978" s="26">
        <v>3.2664244999999998</v>
      </c>
      <c r="AD978" s="26">
        <v>2.4987379999999999</v>
      </c>
      <c r="AE978" s="26">
        <v>1.404409</v>
      </c>
      <c r="AF978" s="26">
        <v>1.0238722499999999</v>
      </c>
      <c r="AG978" s="26">
        <v>197</v>
      </c>
      <c r="AH978" s="26">
        <v>3</v>
      </c>
    </row>
    <row r="979" spans="1:34" x14ac:dyDescent="0.2">
      <c r="A979" t="s">
        <v>26</v>
      </c>
      <c r="B979" t="s">
        <v>90</v>
      </c>
      <c r="C979" t="s">
        <v>224</v>
      </c>
      <c r="D979">
        <v>1</v>
      </c>
      <c r="E979" s="21">
        <v>4</v>
      </c>
      <c r="F979" s="21" t="s">
        <v>6</v>
      </c>
      <c r="G979" s="21" t="s">
        <v>10</v>
      </c>
      <c r="H979" s="21" t="s">
        <v>10</v>
      </c>
      <c r="I979" s="26">
        <v>1.3078393333333334</v>
      </c>
      <c r="J979" s="26">
        <v>1.8737053333333333</v>
      </c>
      <c r="K979" s="26">
        <v>3.2639325833333337</v>
      </c>
      <c r="L979" s="26">
        <v>4.9487102499999986</v>
      </c>
      <c r="M979" s="26">
        <v>5.8477604999999997</v>
      </c>
      <c r="N979" s="26">
        <v>7.3854125000000002</v>
      </c>
      <c r="O979" s="26">
        <v>8.5203259166666658</v>
      </c>
      <c r="P979" s="26">
        <v>7.3763380833333327</v>
      </c>
      <c r="Q979" s="26">
        <v>5.2170778333333336</v>
      </c>
      <c r="R979" s="26">
        <v>3.8262881666666666</v>
      </c>
      <c r="S979" s="26">
        <v>2.1094270000000002</v>
      </c>
      <c r="T979" s="26">
        <v>1.3278883333333333</v>
      </c>
      <c r="U979" s="26">
        <v>0.55930875000000002</v>
      </c>
      <c r="V979" s="26">
        <v>0.73205116666666648</v>
      </c>
      <c r="W979" s="26">
        <v>1.9136622500000005</v>
      </c>
      <c r="X979" s="26">
        <v>2.4668150833333331</v>
      </c>
      <c r="Y979" s="26">
        <v>3.9760181666666661</v>
      </c>
      <c r="Z979" s="26">
        <v>4.623871666666667</v>
      </c>
      <c r="AA979" s="26">
        <v>3.1513005000000001</v>
      </c>
      <c r="AB979" s="26">
        <v>2.9551169166666664</v>
      </c>
      <c r="AC979" s="26">
        <v>2.9513714166666669</v>
      </c>
      <c r="AD979" s="26">
        <v>2.1890494999999999</v>
      </c>
      <c r="AE979" s="26">
        <v>1.1222220833333332</v>
      </c>
      <c r="AF979" s="26">
        <v>0.89263966666666661</v>
      </c>
      <c r="AG979" s="26">
        <v>199</v>
      </c>
      <c r="AH979" s="26">
        <v>4</v>
      </c>
    </row>
    <row r="980" spans="1:34" x14ac:dyDescent="0.2">
      <c r="A980" t="s">
        <v>26</v>
      </c>
      <c r="B980" t="s">
        <v>90</v>
      </c>
      <c r="C980" t="s">
        <v>225</v>
      </c>
      <c r="D980">
        <v>1</v>
      </c>
      <c r="E980" s="21">
        <v>4</v>
      </c>
      <c r="F980" s="21" t="s">
        <v>6</v>
      </c>
      <c r="G980" s="21" t="s">
        <v>10</v>
      </c>
      <c r="H980" s="21" t="s">
        <v>10</v>
      </c>
      <c r="I980" s="26">
        <v>1.1236948181818183</v>
      </c>
      <c r="J980" s="26">
        <v>1.5507379999999999</v>
      </c>
      <c r="K980" s="26">
        <v>2.8012583636363639</v>
      </c>
      <c r="L980" s="26">
        <v>4.5459341818181818</v>
      </c>
      <c r="M980" s="26">
        <v>5.6201245454545452</v>
      </c>
      <c r="N980" s="26">
        <v>7.0583008181818192</v>
      </c>
      <c r="O980" s="26">
        <v>7.7760160909090903</v>
      </c>
      <c r="P980" s="26">
        <v>6.5901851818181827</v>
      </c>
      <c r="Q980" s="26">
        <v>4.7025471818181819</v>
      </c>
      <c r="R980" s="26">
        <v>3.4165158181818183</v>
      </c>
      <c r="S980" s="26">
        <v>1.8450159090909088</v>
      </c>
      <c r="T980" s="26">
        <v>1.1213118181818182</v>
      </c>
      <c r="U980" s="26">
        <v>0.60644981818181809</v>
      </c>
      <c r="V980" s="26">
        <v>0.7305689090909091</v>
      </c>
      <c r="W980" s="26">
        <v>1.8392957272727271</v>
      </c>
      <c r="X980" s="26">
        <v>2.4613819090909095</v>
      </c>
      <c r="Y980" s="26">
        <v>4.025699272727274</v>
      </c>
      <c r="Z980" s="26">
        <v>4.2908536363636358</v>
      </c>
      <c r="AA980" s="26">
        <v>3.3204260909090908</v>
      </c>
      <c r="AB980" s="26">
        <v>3.4885248181818174</v>
      </c>
      <c r="AC980" s="26">
        <v>3.2751537272727274</v>
      </c>
      <c r="AD980" s="26">
        <v>2.1383234545454548</v>
      </c>
      <c r="AE980" s="26">
        <v>1.132628</v>
      </c>
      <c r="AF980" s="26">
        <v>0.82448927272727268</v>
      </c>
      <c r="AG980" s="26">
        <v>213</v>
      </c>
      <c r="AH980" s="26">
        <v>4</v>
      </c>
    </row>
    <row r="981" spans="1:34" x14ac:dyDescent="0.2">
      <c r="A981" t="s">
        <v>26</v>
      </c>
      <c r="B981" t="s">
        <v>90</v>
      </c>
      <c r="C981" t="s">
        <v>837</v>
      </c>
      <c r="D981">
        <v>1</v>
      </c>
      <c r="E981" s="21">
        <v>4</v>
      </c>
      <c r="F981" s="21" t="s">
        <v>6</v>
      </c>
      <c r="G981" s="21" t="s">
        <v>10</v>
      </c>
      <c r="H981" s="21" t="s">
        <v>10</v>
      </c>
      <c r="I981" s="26">
        <v>1.3355489999999999</v>
      </c>
      <c r="J981" s="26">
        <v>1.9175315555555557</v>
      </c>
      <c r="K981" s="26">
        <v>3.3254623333333337</v>
      </c>
      <c r="L981" s="26">
        <v>4.9994801111111107</v>
      </c>
      <c r="M981" s="26">
        <v>5.9881696666666668</v>
      </c>
      <c r="N981" s="26">
        <v>7.7033538888888886</v>
      </c>
      <c r="O981" s="26">
        <v>8.9207325555555563</v>
      </c>
      <c r="P981" s="26">
        <v>7.7096911111111126</v>
      </c>
      <c r="Q981" s="26">
        <v>5.4387665555555555</v>
      </c>
      <c r="R981" s="26">
        <v>3.9847305555555548</v>
      </c>
      <c r="S981" s="26">
        <v>2.1423007777777778</v>
      </c>
      <c r="T981" s="26">
        <v>1.3502942222222223</v>
      </c>
      <c r="U981" s="26">
        <v>0.47778677777777773</v>
      </c>
      <c r="V981" s="26">
        <v>0.6762028888888888</v>
      </c>
      <c r="W981" s="26">
        <v>1.7969087777777777</v>
      </c>
      <c r="X981" s="26">
        <v>2.3215459999999997</v>
      </c>
      <c r="Y981" s="26">
        <v>3.8456495555555557</v>
      </c>
      <c r="Z981" s="26">
        <v>4.1543243333333333</v>
      </c>
      <c r="AA981" s="26">
        <v>2.9027014444444448</v>
      </c>
      <c r="AB981" s="26">
        <v>2.8302231111111116</v>
      </c>
      <c r="AC981" s="26">
        <v>2.6243017777777777</v>
      </c>
      <c r="AD981" s="26">
        <v>1.8932730000000002</v>
      </c>
      <c r="AE981" s="26">
        <v>0.97181055555555551</v>
      </c>
      <c r="AF981" s="26">
        <v>0.73882277777777783</v>
      </c>
      <c r="AG981" s="26">
        <v>205</v>
      </c>
      <c r="AH981" s="26">
        <v>4</v>
      </c>
    </row>
    <row r="982" spans="1:34" x14ac:dyDescent="0.2">
      <c r="A982" t="s">
        <v>26</v>
      </c>
      <c r="B982" t="s">
        <v>90</v>
      </c>
      <c r="C982" t="s">
        <v>838</v>
      </c>
      <c r="D982">
        <v>1</v>
      </c>
      <c r="E982" s="21">
        <v>4</v>
      </c>
      <c r="F982" s="21" t="s">
        <v>6</v>
      </c>
      <c r="G982" s="21" t="s">
        <v>10</v>
      </c>
      <c r="H982" s="21" t="s">
        <v>10</v>
      </c>
      <c r="I982" s="26">
        <v>1.7698253333333334</v>
      </c>
      <c r="J982" s="26">
        <v>2.3717413333333335</v>
      </c>
      <c r="K982" s="26">
        <v>3.7706006666666667</v>
      </c>
      <c r="L982" s="26">
        <v>5.7702039999999997</v>
      </c>
      <c r="M982" s="26">
        <v>6.6874323333333336</v>
      </c>
      <c r="N982" s="26">
        <v>8.5952396666666662</v>
      </c>
      <c r="O982" s="26">
        <v>9.9031443333333318</v>
      </c>
      <c r="P982" s="26">
        <v>8.5171910000000022</v>
      </c>
      <c r="Q982" s="26">
        <v>6.3387743333333333</v>
      </c>
      <c r="R982" s="26">
        <v>4.7440506666666664</v>
      </c>
      <c r="S982" s="26">
        <v>2.7128926666666668</v>
      </c>
      <c r="T982" s="26">
        <v>1.791177</v>
      </c>
      <c r="U982" s="26">
        <v>0.32262533333333332</v>
      </c>
      <c r="V982" s="26">
        <v>0.41496166666666667</v>
      </c>
      <c r="W982" s="26">
        <v>0.88344366666666663</v>
      </c>
      <c r="X982" s="26">
        <v>1.3109236666666666</v>
      </c>
      <c r="Y982" s="26">
        <v>2.851850666666667</v>
      </c>
      <c r="Z982" s="26">
        <v>2.6394343333333334</v>
      </c>
      <c r="AA982" s="26">
        <v>2.6857096666666664</v>
      </c>
      <c r="AB982" s="26">
        <v>2.1636229999999999</v>
      </c>
      <c r="AC982" s="26">
        <v>1.4767320000000002</v>
      </c>
      <c r="AD982" s="26">
        <v>0.88602066666666668</v>
      </c>
      <c r="AE982" s="26">
        <v>0.56596299999999999</v>
      </c>
      <c r="AF982" s="26">
        <v>0.43242133333333332</v>
      </c>
      <c r="AG982" s="26">
        <v>207</v>
      </c>
      <c r="AH982" s="26">
        <v>4</v>
      </c>
    </row>
    <row r="983" spans="1:34" x14ac:dyDescent="0.2">
      <c r="A983" t="s">
        <v>26</v>
      </c>
      <c r="B983" t="s">
        <v>90</v>
      </c>
      <c r="C983" t="s">
        <v>738</v>
      </c>
      <c r="D983">
        <v>2</v>
      </c>
      <c r="E983" s="21">
        <v>4</v>
      </c>
      <c r="F983" s="21" t="s">
        <v>6</v>
      </c>
      <c r="G983" s="21" t="s">
        <v>10</v>
      </c>
      <c r="H983" s="21" t="s">
        <v>10</v>
      </c>
      <c r="I983" s="26">
        <v>1.2973133999999999</v>
      </c>
      <c r="J983" s="26">
        <v>1.7572607999999998</v>
      </c>
      <c r="K983" s="26">
        <v>3.0856783999999999</v>
      </c>
      <c r="L983" s="26">
        <v>4.7435254000000002</v>
      </c>
      <c r="M983" s="26">
        <v>5.5890997999999996</v>
      </c>
      <c r="N983" s="26">
        <v>6.6550975999999995</v>
      </c>
      <c r="O983" s="26">
        <v>7.4266345999999999</v>
      </c>
      <c r="P983" s="26">
        <v>6.4057013999999999</v>
      </c>
      <c r="Q983" s="26">
        <v>4.7502797999999995</v>
      </c>
      <c r="R983" s="26">
        <v>3.4581059999999999</v>
      </c>
      <c r="S983" s="26">
        <v>2.0691484000000004</v>
      </c>
      <c r="T983" s="26">
        <v>1.3243308</v>
      </c>
      <c r="U983" s="26">
        <v>1.0700818000000001</v>
      </c>
      <c r="V983" s="26">
        <v>1.1294109999999999</v>
      </c>
      <c r="W983" s="26">
        <v>2.4736534000000003</v>
      </c>
      <c r="X983" s="26">
        <v>3.2418770000000001</v>
      </c>
      <c r="Y983" s="26">
        <v>4.4215324000000003</v>
      </c>
      <c r="Z983" s="26">
        <v>4.9404513999999988</v>
      </c>
      <c r="AA983" s="26">
        <v>3.1766998000000002</v>
      </c>
      <c r="AB983" s="26">
        <v>3.3682546000000002</v>
      </c>
      <c r="AC983" s="26">
        <v>3.8092486000000001</v>
      </c>
      <c r="AD983" s="26">
        <v>2.9803797999999997</v>
      </c>
      <c r="AE983" s="26">
        <v>1.8522752</v>
      </c>
      <c r="AF983" s="26">
        <v>1.3672066</v>
      </c>
      <c r="AG983" s="26">
        <v>203</v>
      </c>
      <c r="AH983" s="26">
        <v>4</v>
      </c>
    </row>
    <row r="984" spans="1:34" x14ac:dyDescent="0.2">
      <c r="A984" t="s">
        <v>26</v>
      </c>
      <c r="B984" t="s">
        <v>90</v>
      </c>
      <c r="C984" t="s">
        <v>588</v>
      </c>
      <c r="D984">
        <v>1</v>
      </c>
      <c r="E984" s="21">
        <v>5</v>
      </c>
      <c r="F984" s="21" t="s">
        <v>6</v>
      </c>
      <c r="G984" s="21" t="s">
        <v>10</v>
      </c>
      <c r="H984" s="21" t="s">
        <v>10</v>
      </c>
      <c r="I984" s="26">
        <v>1.2180198333333334</v>
      </c>
      <c r="J984" s="26">
        <v>1.7229768333333333</v>
      </c>
      <c r="K984" s="26">
        <v>3.0103043333333335</v>
      </c>
      <c r="L984" s="26">
        <v>4.760184333333334</v>
      </c>
      <c r="M984" s="26">
        <v>5.8528041666666661</v>
      </c>
      <c r="N984" s="26">
        <v>7.6625768333333353</v>
      </c>
      <c r="O984" s="26">
        <v>8.785425</v>
      </c>
      <c r="P984" s="26">
        <v>7.4894881666666668</v>
      </c>
      <c r="Q984" s="26">
        <v>5.3302373333333328</v>
      </c>
      <c r="R984" s="26">
        <v>3.8621478333333337</v>
      </c>
      <c r="S984" s="26">
        <v>2.0139733333333329</v>
      </c>
      <c r="T984" s="26">
        <v>1.2474858333333334</v>
      </c>
      <c r="U984" s="26">
        <v>0.43894433333333333</v>
      </c>
      <c r="V984" s="26">
        <v>0.56617333333333342</v>
      </c>
      <c r="W984" s="26">
        <v>1.4408996666666667</v>
      </c>
      <c r="X984" s="26">
        <v>1.9582603333333333</v>
      </c>
      <c r="Y984" s="26">
        <v>3.8217726666666665</v>
      </c>
      <c r="Z984" s="26">
        <v>3.3859736666666667</v>
      </c>
      <c r="AA984" s="26">
        <v>3.1221338333333333</v>
      </c>
      <c r="AB984" s="26">
        <v>2.8323653333333332</v>
      </c>
      <c r="AC984" s="26">
        <v>2.2411576666666666</v>
      </c>
      <c r="AD984" s="26">
        <v>1.4495635</v>
      </c>
      <c r="AE984" s="26">
        <v>0.73180366666666663</v>
      </c>
      <c r="AF984" s="26">
        <v>0.54881783333333334</v>
      </c>
      <c r="AG984" s="26">
        <v>205</v>
      </c>
      <c r="AH984" s="26">
        <v>4</v>
      </c>
    </row>
    <row r="985" spans="1:34" x14ac:dyDescent="0.2">
      <c r="A985" t="s">
        <v>26</v>
      </c>
      <c r="B985" t="s">
        <v>90</v>
      </c>
      <c r="C985" t="s">
        <v>228</v>
      </c>
      <c r="D985">
        <v>2</v>
      </c>
      <c r="E985" s="21">
        <v>4</v>
      </c>
      <c r="F985" s="21" t="s">
        <v>6</v>
      </c>
      <c r="G985" s="21" t="s">
        <v>10</v>
      </c>
      <c r="H985" s="21" t="s">
        <v>10</v>
      </c>
      <c r="I985" s="26">
        <v>1.4865627142857143</v>
      </c>
      <c r="J985" s="26">
        <v>2.0654195714285715</v>
      </c>
      <c r="K985" s="26">
        <v>3.4442530000000002</v>
      </c>
      <c r="L985" s="26">
        <v>5.1079144285714282</v>
      </c>
      <c r="M985" s="26">
        <v>5.7278178571428571</v>
      </c>
      <c r="N985" s="26">
        <v>6.8934862857142862</v>
      </c>
      <c r="O985" s="26">
        <v>7.9614515714285705</v>
      </c>
      <c r="P985" s="26">
        <v>7.0752035714285721</v>
      </c>
      <c r="Q985" s="26">
        <v>5.0264239999999996</v>
      </c>
      <c r="R985" s="26">
        <v>3.7463537142857142</v>
      </c>
      <c r="S985" s="26">
        <v>2.3107690000000001</v>
      </c>
      <c r="T985" s="26">
        <v>1.5134081428571431</v>
      </c>
      <c r="U985" s="26">
        <v>1.0814781428571429</v>
      </c>
      <c r="V985" s="26">
        <v>1.259890142857143</v>
      </c>
      <c r="W985" s="26">
        <v>2.8488355714285718</v>
      </c>
      <c r="X985" s="26">
        <v>3.2356397142857141</v>
      </c>
      <c r="Y985" s="26">
        <v>5.0291195714285717</v>
      </c>
      <c r="Z985" s="26">
        <v>4.5844472857142851</v>
      </c>
      <c r="AA985" s="26">
        <v>2.6079648571428571</v>
      </c>
      <c r="AB985" s="26">
        <v>3.212599428571429</v>
      </c>
      <c r="AC985" s="26">
        <v>3.8158129999999999</v>
      </c>
      <c r="AD985" s="26">
        <v>3.0897438571428575</v>
      </c>
      <c r="AE985" s="26">
        <v>2.3601718571428569</v>
      </c>
      <c r="AF985" s="26">
        <v>1.3886548571428572</v>
      </c>
      <c r="AG985" s="26">
        <v>185</v>
      </c>
      <c r="AH985" s="26">
        <v>3</v>
      </c>
    </row>
    <row r="986" spans="1:34" x14ac:dyDescent="0.2">
      <c r="A986" t="s">
        <v>26</v>
      </c>
      <c r="B986" t="s">
        <v>90</v>
      </c>
      <c r="C986" t="s">
        <v>839</v>
      </c>
      <c r="D986">
        <v>2</v>
      </c>
      <c r="E986" s="21">
        <v>4</v>
      </c>
      <c r="F986" s="21" t="s">
        <v>6</v>
      </c>
      <c r="G986" s="21" t="s">
        <v>10</v>
      </c>
      <c r="H986" s="21" t="s">
        <v>10</v>
      </c>
      <c r="I986" s="26">
        <v>1.2375640000000001</v>
      </c>
      <c r="J986" s="26">
        <v>1.7513643999999999</v>
      </c>
      <c r="K986" s="26">
        <v>3.1012038000000004</v>
      </c>
      <c r="L986" s="26">
        <v>4.7341333999999993</v>
      </c>
      <c r="M986" s="26">
        <v>5.7116729999999993</v>
      </c>
      <c r="N986" s="26">
        <v>7.0567042000000004</v>
      </c>
      <c r="O986" s="26">
        <v>8.043717599999999</v>
      </c>
      <c r="P986" s="26">
        <v>6.9546176000000006</v>
      </c>
      <c r="Q986" s="26">
        <v>4.9520153999999996</v>
      </c>
      <c r="R986" s="26">
        <v>3.6386427999999995</v>
      </c>
      <c r="S986" s="26">
        <v>2.0168673999999998</v>
      </c>
      <c r="T986" s="26">
        <v>1.2699614000000001</v>
      </c>
      <c r="U986" s="26">
        <v>0.62489439999999996</v>
      </c>
      <c r="V986" s="26">
        <v>0.73452019999999996</v>
      </c>
      <c r="W986" s="26">
        <v>1.9583165999999999</v>
      </c>
      <c r="X986" s="26">
        <v>2.6824149999999998</v>
      </c>
      <c r="Y986" s="26">
        <v>4.1317882000000008</v>
      </c>
      <c r="Z986" s="26">
        <v>4.9473228000000002</v>
      </c>
      <c r="AA986" s="26">
        <v>3.2788406000000001</v>
      </c>
      <c r="AB986" s="26">
        <v>3.1021878000000003</v>
      </c>
      <c r="AC986" s="26">
        <v>3.2832424000000002</v>
      </c>
      <c r="AD986" s="26">
        <v>2.4501620000000002</v>
      </c>
      <c r="AE986" s="26">
        <v>1.1961906</v>
      </c>
      <c r="AF986" s="26">
        <v>0.95533280000000009</v>
      </c>
      <c r="AG986" s="26">
        <v>204</v>
      </c>
      <c r="AH986" s="26">
        <v>4</v>
      </c>
    </row>
    <row r="987" spans="1:34" x14ac:dyDescent="0.2">
      <c r="A987" t="s">
        <v>26</v>
      </c>
      <c r="B987" t="s">
        <v>90</v>
      </c>
      <c r="C987" t="s">
        <v>840</v>
      </c>
      <c r="D987">
        <v>2</v>
      </c>
      <c r="E987" s="21">
        <v>4</v>
      </c>
      <c r="F987" s="21" t="s">
        <v>6</v>
      </c>
      <c r="G987" s="21" t="s">
        <v>10</v>
      </c>
      <c r="H987" s="21" t="s">
        <v>10</v>
      </c>
      <c r="I987" s="26">
        <v>1.9288726666666667</v>
      </c>
      <c r="J987" s="26">
        <v>2.5394106666666669</v>
      </c>
      <c r="K987" s="26">
        <v>3.8742593333333333</v>
      </c>
      <c r="L987" s="26">
        <v>6.0084123333333332</v>
      </c>
      <c r="M987" s="26">
        <v>6.8724300000000005</v>
      </c>
      <c r="N987" s="26">
        <v>8.6756053333333334</v>
      </c>
      <c r="O987" s="26">
        <v>9.7435953333333334</v>
      </c>
      <c r="P987" s="26">
        <v>8.1714813333333343</v>
      </c>
      <c r="Q987" s="26">
        <v>6.421468</v>
      </c>
      <c r="R987" s="26">
        <v>4.6913346666666671</v>
      </c>
      <c r="S987" s="26">
        <v>2.8416693333333334</v>
      </c>
      <c r="T987" s="26">
        <v>1.9034533333333332</v>
      </c>
      <c r="U987" s="26">
        <v>0.2753476666666666</v>
      </c>
      <c r="V987" s="26">
        <v>0.29073166666666667</v>
      </c>
      <c r="W987" s="26">
        <v>0.71533266666666673</v>
      </c>
      <c r="X987" s="26">
        <v>1.0891279999999999</v>
      </c>
      <c r="Y987" s="26">
        <v>2.3146706666666668</v>
      </c>
      <c r="Z987" s="26">
        <v>2.1075833333333334</v>
      </c>
      <c r="AA987" s="26">
        <v>2.3302099999999997</v>
      </c>
      <c r="AB987" s="26">
        <v>1.9357666666666666</v>
      </c>
      <c r="AC987" s="26">
        <v>1.390193</v>
      </c>
      <c r="AD987" s="26">
        <v>0.53720933333333332</v>
      </c>
      <c r="AE987" s="26">
        <v>0.48250599999999993</v>
      </c>
      <c r="AF987" s="26">
        <v>0.25817266666666666</v>
      </c>
      <c r="AG987" s="26">
        <v>217</v>
      </c>
      <c r="AH987" s="26">
        <v>4</v>
      </c>
    </row>
    <row r="988" spans="1:34" x14ac:dyDescent="0.2">
      <c r="A988" t="s">
        <v>26</v>
      </c>
      <c r="B988" t="s">
        <v>90</v>
      </c>
      <c r="C988" t="s">
        <v>841</v>
      </c>
      <c r="D988">
        <v>1</v>
      </c>
      <c r="E988" s="21">
        <v>4</v>
      </c>
      <c r="F988" s="21" t="s">
        <v>6</v>
      </c>
      <c r="G988" s="21" t="s">
        <v>10</v>
      </c>
      <c r="H988" s="21" t="s">
        <v>10</v>
      </c>
      <c r="I988" s="26">
        <v>1.1257572222222223</v>
      </c>
      <c r="J988" s="26">
        <v>1.5592074444444448</v>
      </c>
      <c r="K988" s="26">
        <v>2.8404498888888887</v>
      </c>
      <c r="L988" s="26">
        <v>4.6241095555555551</v>
      </c>
      <c r="M988" s="26">
        <v>5.6662738888888891</v>
      </c>
      <c r="N988" s="26">
        <v>6.9596048888888893</v>
      </c>
      <c r="O988" s="26">
        <v>7.5534685555555559</v>
      </c>
      <c r="P988" s="26">
        <v>6.4167897777777778</v>
      </c>
      <c r="Q988" s="26">
        <v>4.6586689999999997</v>
      </c>
      <c r="R988" s="26">
        <v>3.3887368888888889</v>
      </c>
      <c r="S988" s="26">
        <v>1.8587576666666665</v>
      </c>
      <c r="T988" s="26">
        <v>1.124776</v>
      </c>
      <c r="U988" s="26">
        <v>0.64099911111111108</v>
      </c>
      <c r="V988" s="26">
        <v>0.77597822222222224</v>
      </c>
      <c r="W988" s="26">
        <v>1.8665401111111111</v>
      </c>
      <c r="X988" s="26">
        <v>2.6641316666666666</v>
      </c>
      <c r="Y988" s="26">
        <v>4.0145653333333335</v>
      </c>
      <c r="Z988" s="26">
        <v>4.4945758888888889</v>
      </c>
      <c r="AA988" s="26">
        <v>3.1274499999999996</v>
      </c>
      <c r="AB988" s="26">
        <v>3.5063703333333334</v>
      </c>
      <c r="AC988" s="26">
        <v>3.4293987777777781</v>
      </c>
      <c r="AD988" s="26">
        <v>2.2622141111111111</v>
      </c>
      <c r="AE988" s="26">
        <v>1.2785616666666668</v>
      </c>
      <c r="AF988" s="26">
        <v>0.93107588888888893</v>
      </c>
      <c r="AG988" s="26">
        <v>221</v>
      </c>
      <c r="AH988" s="26">
        <v>4</v>
      </c>
    </row>
    <row r="989" spans="1:34" x14ac:dyDescent="0.2">
      <c r="A989" t="s">
        <v>26</v>
      </c>
      <c r="B989" t="s">
        <v>90</v>
      </c>
      <c r="C989" t="s">
        <v>842</v>
      </c>
      <c r="D989">
        <v>2</v>
      </c>
      <c r="E989" s="21">
        <v>4</v>
      </c>
      <c r="F989" s="21" t="s">
        <v>6</v>
      </c>
      <c r="G989" s="21" t="s">
        <v>10</v>
      </c>
      <c r="H989" s="21" t="s">
        <v>10</v>
      </c>
      <c r="I989" s="26">
        <v>1.3661173333333332</v>
      </c>
      <c r="J989" s="26">
        <v>1.9133028333333335</v>
      </c>
      <c r="K989" s="26">
        <v>3.2677633333333329</v>
      </c>
      <c r="L989" s="26">
        <v>4.9215400000000002</v>
      </c>
      <c r="M989" s="26">
        <v>5.5512285000000006</v>
      </c>
      <c r="N989" s="26">
        <v>6.695515666666668</v>
      </c>
      <c r="O989" s="26">
        <v>7.666893833333333</v>
      </c>
      <c r="P989" s="26">
        <v>6.749692500000001</v>
      </c>
      <c r="Q989" s="26">
        <v>4.8531959999999996</v>
      </c>
      <c r="R989" s="26">
        <v>3.6304511666666666</v>
      </c>
      <c r="S989" s="26">
        <v>2.1976964999999997</v>
      </c>
      <c r="T989" s="26">
        <v>1.4358206666666666</v>
      </c>
      <c r="U989" s="26">
        <v>1.1245306666666666</v>
      </c>
      <c r="V989" s="26">
        <v>1.1935396666666667</v>
      </c>
      <c r="W989" s="26">
        <v>2.5633219999999999</v>
      </c>
      <c r="X989" s="26">
        <v>3.2264533333333336</v>
      </c>
      <c r="Y989" s="26">
        <v>4.5702593333333335</v>
      </c>
      <c r="Z989" s="26">
        <v>4.6867853333333329</v>
      </c>
      <c r="AA989" s="26">
        <v>2.9620356666666665</v>
      </c>
      <c r="AB989" s="26">
        <v>3.5086955000000004</v>
      </c>
      <c r="AC989" s="26">
        <v>3.609515833333333</v>
      </c>
      <c r="AD989" s="26">
        <v>3.0597716666666668</v>
      </c>
      <c r="AE989" s="26">
        <v>2.2567481666666667</v>
      </c>
      <c r="AF989" s="26">
        <v>1.4112041666666668</v>
      </c>
      <c r="AG989" s="26">
        <v>197</v>
      </c>
      <c r="AH989" s="26">
        <v>3</v>
      </c>
    </row>
    <row r="990" spans="1:34" x14ac:dyDescent="0.2">
      <c r="A990" t="s">
        <v>26</v>
      </c>
      <c r="B990" t="s">
        <v>90</v>
      </c>
      <c r="C990" t="s">
        <v>843</v>
      </c>
      <c r="D990">
        <v>1</v>
      </c>
      <c r="E990" s="21">
        <v>5</v>
      </c>
      <c r="F990" s="21" t="s">
        <v>6</v>
      </c>
      <c r="G990" s="21" t="s">
        <v>10</v>
      </c>
      <c r="H990" s="21" t="s">
        <v>10</v>
      </c>
      <c r="I990" s="26">
        <v>1.459514142857143</v>
      </c>
      <c r="J990" s="26">
        <v>2.0075735714285714</v>
      </c>
      <c r="K990" s="26">
        <v>3.2871789999999996</v>
      </c>
      <c r="L990" s="26">
        <v>5.1754767142857148</v>
      </c>
      <c r="M990" s="26">
        <v>6.1523975714285717</v>
      </c>
      <c r="N990" s="26">
        <v>8.0852589999999989</v>
      </c>
      <c r="O990" s="26">
        <v>9.2960917142857138</v>
      </c>
      <c r="P990" s="26">
        <v>7.9755405714285716</v>
      </c>
      <c r="Q990" s="26">
        <v>5.8702809999999994</v>
      </c>
      <c r="R990" s="26">
        <v>4.3425799999999999</v>
      </c>
      <c r="S990" s="26">
        <v>2.3330002857142857</v>
      </c>
      <c r="T990" s="26">
        <v>1.4998118571428571</v>
      </c>
      <c r="U990" s="26">
        <v>0.37857614285714286</v>
      </c>
      <c r="V990" s="26">
        <v>0.43347342857142851</v>
      </c>
      <c r="W990" s="26">
        <v>1.0991448571428573</v>
      </c>
      <c r="X990" s="26">
        <v>1.4732802857142857</v>
      </c>
      <c r="Y990" s="26">
        <v>2.9628481428571432</v>
      </c>
      <c r="Z990" s="26">
        <v>2.5963494285714286</v>
      </c>
      <c r="AA990" s="26">
        <v>2.8334892857142857</v>
      </c>
      <c r="AB990" s="26">
        <v>2.3732418571428573</v>
      </c>
      <c r="AC990" s="26">
        <v>1.5071474285714286</v>
      </c>
      <c r="AD990" s="26">
        <v>0.97183685714285706</v>
      </c>
      <c r="AE990" s="26">
        <v>0.61392685714285722</v>
      </c>
      <c r="AF990" s="26">
        <v>0.4456297142857143</v>
      </c>
      <c r="AG990" s="26">
        <v>223</v>
      </c>
      <c r="AH990" s="26">
        <v>4</v>
      </c>
    </row>
    <row r="991" spans="1:34" x14ac:dyDescent="0.2">
      <c r="A991" t="s">
        <v>26</v>
      </c>
      <c r="B991" t="s">
        <v>90</v>
      </c>
      <c r="C991" t="s">
        <v>844</v>
      </c>
      <c r="D991">
        <v>1</v>
      </c>
      <c r="E991" s="21">
        <v>5</v>
      </c>
      <c r="F991" s="21" t="s">
        <v>6</v>
      </c>
      <c r="G991" s="21" t="s">
        <v>10</v>
      </c>
      <c r="H991" s="21" t="s">
        <v>10</v>
      </c>
      <c r="I991" s="26">
        <v>1.2700265000000002</v>
      </c>
      <c r="J991" s="26">
        <v>1.7535602499999998</v>
      </c>
      <c r="K991" s="26">
        <v>2.937773</v>
      </c>
      <c r="L991" s="26">
        <v>4.7832324999999996</v>
      </c>
      <c r="M991" s="26">
        <v>5.8805102500000004</v>
      </c>
      <c r="N991" s="26">
        <v>7.6839525000000002</v>
      </c>
      <c r="O991" s="26">
        <v>8.6833402499999988</v>
      </c>
      <c r="P991" s="26">
        <v>7.4665575000000004</v>
      </c>
      <c r="Q991" s="26">
        <v>5.4937719999999999</v>
      </c>
      <c r="R991" s="26">
        <v>3.9479462500000002</v>
      </c>
      <c r="S991" s="26">
        <v>2.0255762500000003</v>
      </c>
      <c r="T991" s="26">
        <v>1.28157075</v>
      </c>
      <c r="U991" s="26">
        <v>0.37070575</v>
      </c>
      <c r="V991" s="26">
        <v>0.42250124999999999</v>
      </c>
      <c r="W991" s="26">
        <v>1.193476</v>
      </c>
      <c r="X991" s="26">
        <v>1.6968592499999999</v>
      </c>
      <c r="Y991" s="26">
        <v>3.3937040000000005</v>
      </c>
      <c r="Z991" s="26">
        <v>2.9709637499999997</v>
      </c>
      <c r="AA991" s="26">
        <v>2.85746375</v>
      </c>
      <c r="AB991" s="26">
        <v>2.3994837499999999</v>
      </c>
      <c r="AC991" s="26">
        <v>1.5695462500000001</v>
      </c>
      <c r="AD991" s="26">
        <v>1.012151</v>
      </c>
      <c r="AE991" s="26">
        <v>0.55983874999999994</v>
      </c>
      <c r="AF991" s="26">
        <v>0.41628575000000001</v>
      </c>
      <c r="AG991" s="26">
        <v>224</v>
      </c>
      <c r="AH991" s="26">
        <v>4</v>
      </c>
    </row>
    <row r="992" spans="1:34" x14ac:dyDescent="0.2">
      <c r="A992" t="s">
        <v>26</v>
      </c>
      <c r="B992" t="s">
        <v>90</v>
      </c>
      <c r="C992" t="s">
        <v>845</v>
      </c>
      <c r="D992">
        <v>2</v>
      </c>
      <c r="E992" s="21">
        <v>4</v>
      </c>
      <c r="F992" s="21" t="s">
        <v>6</v>
      </c>
      <c r="G992" s="21" t="s">
        <v>10</v>
      </c>
      <c r="H992" s="21" t="s">
        <v>10</v>
      </c>
      <c r="I992" s="26">
        <v>1.2214843333333336</v>
      </c>
      <c r="J992" s="26">
        <v>1.7141506666666668</v>
      </c>
      <c r="K992" s="26">
        <v>3.030993</v>
      </c>
      <c r="L992" s="26">
        <v>4.6633788888888894</v>
      </c>
      <c r="M992" s="26">
        <v>5.5337536666666667</v>
      </c>
      <c r="N992" s="26">
        <v>6.6448313333333324</v>
      </c>
      <c r="O992" s="26">
        <v>7.4373460000000007</v>
      </c>
      <c r="P992" s="26">
        <v>6.4639511111111112</v>
      </c>
      <c r="Q992" s="26">
        <v>4.7011007777777776</v>
      </c>
      <c r="R992" s="26">
        <v>3.4546943333333338</v>
      </c>
      <c r="S992" s="26">
        <v>1.9828534444444443</v>
      </c>
      <c r="T992" s="26">
        <v>1.2497566666666668</v>
      </c>
      <c r="U992" s="26">
        <v>0.84242944444444445</v>
      </c>
      <c r="V992" s="26">
        <v>0.92004511111111098</v>
      </c>
      <c r="W992" s="26">
        <v>2.1389408888888894</v>
      </c>
      <c r="X992" s="26">
        <v>2.9728236666666668</v>
      </c>
      <c r="Y992" s="26">
        <v>4.1463667777777777</v>
      </c>
      <c r="Z992" s="26">
        <v>4.7937656666666673</v>
      </c>
      <c r="AA992" s="26">
        <v>3.1882551111111108</v>
      </c>
      <c r="AB992" s="26">
        <v>3.3074226666666666</v>
      </c>
      <c r="AC992" s="26">
        <v>3.2398350000000002</v>
      </c>
      <c r="AD992" s="26">
        <v>2.5120136666666664</v>
      </c>
      <c r="AE992" s="26">
        <v>1.4924393333333332</v>
      </c>
      <c r="AF992" s="26">
        <v>1.1773166666666666</v>
      </c>
      <c r="AG992" s="26">
        <v>194</v>
      </c>
      <c r="AH992" s="26">
        <v>3</v>
      </c>
    </row>
    <row r="993" spans="1:34" x14ac:dyDescent="0.2">
      <c r="A993" t="s">
        <v>26</v>
      </c>
      <c r="B993" t="s">
        <v>90</v>
      </c>
      <c r="C993" t="s">
        <v>846</v>
      </c>
      <c r="D993">
        <v>1</v>
      </c>
      <c r="E993" s="21">
        <v>5</v>
      </c>
      <c r="F993" s="21" t="s">
        <v>6</v>
      </c>
      <c r="G993" s="21" t="s">
        <v>10</v>
      </c>
      <c r="H993" s="21" t="s">
        <v>10</v>
      </c>
      <c r="I993" s="26">
        <v>1.2318555999999998</v>
      </c>
      <c r="J993" s="26">
        <v>1.7428004000000001</v>
      </c>
      <c r="K993" s="26">
        <v>3.0018585999999998</v>
      </c>
      <c r="L993" s="26">
        <v>4.8019286000000001</v>
      </c>
      <c r="M993" s="26">
        <v>5.8783693999999995</v>
      </c>
      <c r="N993" s="26">
        <v>7.7481977999999998</v>
      </c>
      <c r="O993" s="26">
        <v>8.834583799999999</v>
      </c>
      <c r="P993" s="26">
        <v>7.5333860000000001</v>
      </c>
      <c r="Q993" s="26">
        <v>5.3875783999999998</v>
      </c>
      <c r="R993" s="26">
        <v>3.9063422000000001</v>
      </c>
      <c r="S993" s="26">
        <v>2.0393523999999998</v>
      </c>
      <c r="T993" s="26">
        <v>1.2562831999999999</v>
      </c>
      <c r="U993" s="26">
        <v>0.36771680000000007</v>
      </c>
      <c r="V993" s="26">
        <v>0.50049959999999993</v>
      </c>
      <c r="W993" s="26">
        <v>1.3911264000000001</v>
      </c>
      <c r="X993" s="26">
        <v>1.9707221999999998</v>
      </c>
      <c r="Y993" s="26">
        <v>3.5859833999999999</v>
      </c>
      <c r="Z993" s="26">
        <v>3.1189682000000003</v>
      </c>
      <c r="AA993" s="26">
        <v>3.0441822000000003</v>
      </c>
      <c r="AB993" s="26">
        <v>2.7709663999999998</v>
      </c>
      <c r="AC993" s="26">
        <v>2.1236126</v>
      </c>
      <c r="AD993" s="26">
        <v>1.2917939999999999</v>
      </c>
      <c r="AE993" s="26">
        <v>0.67747779999999991</v>
      </c>
      <c r="AF993" s="26">
        <v>0.47745599999999999</v>
      </c>
      <c r="AG993" s="26">
        <v>224</v>
      </c>
      <c r="AH993" s="26">
        <v>4</v>
      </c>
    </row>
    <row r="994" spans="1:34" x14ac:dyDescent="0.2">
      <c r="A994" t="s">
        <v>26</v>
      </c>
      <c r="B994" t="s">
        <v>90</v>
      </c>
      <c r="C994" t="s">
        <v>847</v>
      </c>
      <c r="D994">
        <v>1</v>
      </c>
      <c r="E994" s="21">
        <v>4</v>
      </c>
      <c r="F994" s="21" t="s">
        <v>6</v>
      </c>
      <c r="G994" s="21" t="s">
        <v>10</v>
      </c>
      <c r="H994" s="21" t="s">
        <v>10</v>
      </c>
      <c r="I994" s="26">
        <v>1.23366175</v>
      </c>
      <c r="J994" s="26">
        <v>1.763836</v>
      </c>
      <c r="K994" s="26">
        <v>3.1103922499999999</v>
      </c>
      <c r="L994" s="26">
        <v>4.7812634999999997</v>
      </c>
      <c r="M994" s="26">
        <v>5.8397940000000004</v>
      </c>
      <c r="N994" s="26">
        <v>7.6138634999999999</v>
      </c>
      <c r="O994" s="26">
        <v>8.7893562500000009</v>
      </c>
      <c r="P994" s="26">
        <v>7.5289982499999999</v>
      </c>
      <c r="Q994" s="26">
        <v>5.2944262500000008</v>
      </c>
      <c r="R994" s="26">
        <v>3.8451257500000002</v>
      </c>
      <c r="S994" s="26">
        <v>2.0357402500000004</v>
      </c>
      <c r="T994" s="26">
        <v>1.2674215000000002</v>
      </c>
      <c r="U994" s="26">
        <v>0.50629749999999996</v>
      </c>
      <c r="V994" s="26">
        <v>0.65476899999999993</v>
      </c>
      <c r="W994" s="26">
        <v>1.5021667500000002</v>
      </c>
      <c r="X994" s="26">
        <v>1.9852697500000001</v>
      </c>
      <c r="Y994" s="26">
        <v>4.0675379999999999</v>
      </c>
      <c r="Z994" s="26">
        <v>3.7494397499999996</v>
      </c>
      <c r="AA994" s="26">
        <v>3.2439790000000004</v>
      </c>
      <c r="AB994" s="26">
        <v>2.8254104999999998</v>
      </c>
      <c r="AC994" s="26">
        <v>2.3227467500000003</v>
      </c>
      <c r="AD994" s="26">
        <v>1.75521225</v>
      </c>
      <c r="AE994" s="26">
        <v>0.86417650000000001</v>
      </c>
      <c r="AF994" s="26">
        <v>0.66877049999999993</v>
      </c>
      <c r="AG994" s="26">
        <v>211</v>
      </c>
      <c r="AH994" s="26">
        <v>4</v>
      </c>
    </row>
    <row r="995" spans="1:34" x14ac:dyDescent="0.2">
      <c r="A995" t="s">
        <v>26</v>
      </c>
      <c r="B995" t="s">
        <v>90</v>
      </c>
      <c r="C995" t="s">
        <v>848</v>
      </c>
      <c r="D995">
        <v>1</v>
      </c>
      <c r="E995" s="21">
        <v>4</v>
      </c>
      <c r="F995" s="21" t="s">
        <v>6</v>
      </c>
      <c r="G995" s="21" t="s">
        <v>10</v>
      </c>
      <c r="H995" s="21" t="s">
        <v>10</v>
      </c>
      <c r="I995" s="26">
        <v>1.4546287499999999</v>
      </c>
      <c r="J995" s="26">
        <v>2.0393542500000001</v>
      </c>
      <c r="K995" s="26">
        <v>3.3618119999999996</v>
      </c>
      <c r="L995" s="26">
        <v>5.2328999999999999</v>
      </c>
      <c r="M995" s="26">
        <v>6.24613</v>
      </c>
      <c r="N995" s="26">
        <v>8.1611382500000005</v>
      </c>
      <c r="O995" s="26">
        <v>9.4364999999999988</v>
      </c>
      <c r="P995" s="26">
        <v>8.0964327500000017</v>
      </c>
      <c r="Q995" s="26">
        <v>5.8706990000000001</v>
      </c>
      <c r="R995" s="26">
        <v>4.3403717500000001</v>
      </c>
      <c r="S995" s="26">
        <v>2.3465787499999999</v>
      </c>
      <c r="T995" s="26">
        <v>1.4993242499999999</v>
      </c>
      <c r="U995" s="26">
        <v>0.34798925000000003</v>
      </c>
      <c r="V995" s="26">
        <v>0.47949800000000004</v>
      </c>
      <c r="W995" s="26">
        <v>1.1604140000000001</v>
      </c>
      <c r="X995" s="26">
        <v>1.5776364999999999</v>
      </c>
      <c r="Y995" s="26">
        <v>2.8095352500000002</v>
      </c>
      <c r="Z995" s="26">
        <v>3.0217080000000003</v>
      </c>
      <c r="AA995" s="26">
        <v>2.8213055000000002</v>
      </c>
      <c r="AB995" s="26">
        <v>2.5822682500000003</v>
      </c>
      <c r="AC995" s="26">
        <v>1.77047</v>
      </c>
      <c r="AD995" s="26">
        <v>1.2137785000000001</v>
      </c>
      <c r="AE995" s="26">
        <v>0.68674874999999991</v>
      </c>
      <c r="AF995" s="26">
        <v>0.51406174999999998</v>
      </c>
      <c r="AG995" s="26">
        <v>205</v>
      </c>
      <c r="AH995" s="26">
        <v>4</v>
      </c>
    </row>
    <row r="996" spans="1:34" x14ac:dyDescent="0.2">
      <c r="A996" t="s">
        <v>26</v>
      </c>
      <c r="B996" t="s">
        <v>90</v>
      </c>
      <c r="C996" t="s">
        <v>328</v>
      </c>
      <c r="D996">
        <v>1</v>
      </c>
      <c r="E996" s="21">
        <v>5</v>
      </c>
      <c r="F996" s="21" t="s">
        <v>6</v>
      </c>
      <c r="G996" s="21" t="s">
        <v>10</v>
      </c>
      <c r="H996" s="21" t="s">
        <v>10</v>
      </c>
      <c r="I996" s="26">
        <v>1.2224359999999999</v>
      </c>
      <c r="J996" s="26">
        <v>1.7152415714285714</v>
      </c>
      <c r="K996" s="26">
        <v>2.9233815714285711</v>
      </c>
      <c r="L996" s="26">
        <v>4.7699007142857131</v>
      </c>
      <c r="M996" s="26">
        <v>5.8995465714285711</v>
      </c>
      <c r="N996" s="26">
        <v>7.7289159999999999</v>
      </c>
      <c r="O996" s="26">
        <v>8.720954142857142</v>
      </c>
      <c r="P996" s="26">
        <v>7.4506402857142868</v>
      </c>
      <c r="Q996" s="26">
        <v>5.4231535714285712</v>
      </c>
      <c r="R996" s="26">
        <v>3.8927131428571431</v>
      </c>
      <c r="S996" s="26">
        <v>1.9987438571428571</v>
      </c>
      <c r="T996" s="26">
        <v>1.2413431428571431</v>
      </c>
      <c r="U996" s="26">
        <v>0.31540657142857148</v>
      </c>
      <c r="V996" s="26">
        <v>0.41193100000000005</v>
      </c>
      <c r="W996" s="26">
        <v>1.3117828571428571</v>
      </c>
      <c r="X996" s="26">
        <v>1.8518000000000001</v>
      </c>
      <c r="Y996" s="26">
        <v>3.529528142857143</v>
      </c>
      <c r="Z996" s="26">
        <v>3.0473414285714289</v>
      </c>
      <c r="AA996" s="26">
        <v>2.8395115714285715</v>
      </c>
      <c r="AB996" s="26">
        <v>2.6034378571428576</v>
      </c>
      <c r="AC996" s="26">
        <v>1.8588422857142854</v>
      </c>
      <c r="AD996" s="26">
        <v>1.1331084285714286</v>
      </c>
      <c r="AE996" s="26">
        <v>0.59099657142857143</v>
      </c>
      <c r="AF996" s="26">
        <v>0.39532899999999999</v>
      </c>
      <c r="AG996" s="26">
        <v>215</v>
      </c>
      <c r="AH996" s="26">
        <v>4</v>
      </c>
    </row>
    <row r="997" spans="1:34" x14ac:dyDescent="0.2">
      <c r="A997" t="s">
        <v>26</v>
      </c>
      <c r="B997" t="s">
        <v>90</v>
      </c>
      <c r="C997" t="s">
        <v>849</v>
      </c>
      <c r="D997">
        <v>1</v>
      </c>
      <c r="E997" s="21">
        <v>4</v>
      </c>
      <c r="F997" s="21" t="s">
        <v>6</v>
      </c>
      <c r="G997" s="21" t="s">
        <v>10</v>
      </c>
      <c r="H997" s="21" t="s">
        <v>10</v>
      </c>
      <c r="I997" s="26">
        <v>1.1696926666666667</v>
      </c>
      <c r="J997" s="26">
        <v>1.6359996666666667</v>
      </c>
      <c r="K997" s="26">
        <v>2.9266750000000004</v>
      </c>
      <c r="L997" s="26">
        <v>4.606068111111111</v>
      </c>
      <c r="M997" s="26">
        <v>5.6395519999999992</v>
      </c>
      <c r="N997" s="26">
        <v>6.9035440000000001</v>
      </c>
      <c r="O997" s="26">
        <v>7.7001362222222225</v>
      </c>
      <c r="P997" s="26">
        <v>6.5926417777777786</v>
      </c>
      <c r="Q997" s="26">
        <v>4.7357207777777788</v>
      </c>
      <c r="R997" s="26">
        <v>3.4577048888888893</v>
      </c>
      <c r="S997" s="26">
        <v>1.9043751111111109</v>
      </c>
      <c r="T997" s="26">
        <v>1.1851474444444443</v>
      </c>
      <c r="U997" s="26">
        <v>0.67096044444444447</v>
      </c>
      <c r="V997" s="26">
        <v>0.7891189999999999</v>
      </c>
      <c r="W997" s="26">
        <v>1.9689742222222222</v>
      </c>
      <c r="X997" s="26">
        <v>2.7029800000000002</v>
      </c>
      <c r="Y997" s="26">
        <v>4.2471566666666671</v>
      </c>
      <c r="Z997" s="26">
        <v>4.6867703333333335</v>
      </c>
      <c r="AA997" s="26">
        <v>3.0938717777777778</v>
      </c>
      <c r="AB997" s="26">
        <v>3.3091159999999999</v>
      </c>
      <c r="AC997" s="26">
        <v>3.3619654444444449</v>
      </c>
      <c r="AD997" s="26">
        <v>2.4117824444444445</v>
      </c>
      <c r="AE997" s="26">
        <v>1.3453539999999999</v>
      </c>
      <c r="AF997" s="26">
        <v>0.94670033333333337</v>
      </c>
      <c r="AG997" s="26">
        <v>217</v>
      </c>
      <c r="AH997" s="26">
        <v>4</v>
      </c>
    </row>
    <row r="998" spans="1:34" x14ac:dyDescent="0.2">
      <c r="A998" t="s">
        <v>26</v>
      </c>
      <c r="B998" t="s">
        <v>90</v>
      </c>
      <c r="C998" t="s">
        <v>850</v>
      </c>
      <c r="D998">
        <v>1</v>
      </c>
      <c r="E998" s="21">
        <v>4</v>
      </c>
      <c r="F998" s="21" t="s">
        <v>6</v>
      </c>
      <c r="G998" s="21" t="s">
        <v>10</v>
      </c>
      <c r="H998" s="21" t="s">
        <v>10</v>
      </c>
      <c r="I998" s="26">
        <v>1.5121066000000001</v>
      </c>
      <c r="J998" s="26">
        <v>2.1237713999999999</v>
      </c>
      <c r="K998" s="26">
        <v>3.4959097999999997</v>
      </c>
      <c r="L998" s="26">
        <v>5.2901822000000003</v>
      </c>
      <c r="M998" s="26">
        <v>6.3344564000000005</v>
      </c>
      <c r="N998" s="26">
        <v>8.0970424000000012</v>
      </c>
      <c r="O998" s="26">
        <v>9.4074598000000016</v>
      </c>
      <c r="P998" s="26">
        <v>8.1393340000000016</v>
      </c>
      <c r="Q998" s="26">
        <v>5.8390535999999997</v>
      </c>
      <c r="R998" s="26">
        <v>4.3245744000000004</v>
      </c>
      <c r="S998" s="26">
        <v>2.3950769999999997</v>
      </c>
      <c r="T998" s="26">
        <v>1.5337101999999998</v>
      </c>
      <c r="U998" s="26">
        <v>0.40338560000000001</v>
      </c>
      <c r="V998" s="26">
        <v>0.59942119999999988</v>
      </c>
      <c r="W998" s="26">
        <v>1.2940476000000001</v>
      </c>
      <c r="X998" s="26">
        <v>1.7966494000000002</v>
      </c>
      <c r="Y998" s="26">
        <v>3.1855908000000004</v>
      </c>
      <c r="Z998" s="26">
        <v>3.4793624000000003</v>
      </c>
      <c r="AA998" s="26">
        <v>2.6281005999999998</v>
      </c>
      <c r="AB998" s="26">
        <v>2.6903343999999998</v>
      </c>
      <c r="AC998" s="26">
        <v>2.058478</v>
      </c>
      <c r="AD998" s="26">
        <v>1.5567880000000001</v>
      </c>
      <c r="AE998" s="26">
        <v>0.85134919999999992</v>
      </c>
      <c r="AF998" s="26">
        <v>0.5961166</v>
      </c>
      <c r="AG998" s="26">
        <v>209</v>
      </c>
      <c r="AH998" s="26">
        <v>4</v>
      </c>
    </row>
    <row r="999" spans="1:34" x14ac:dyDescent="0.2">
      <c r="A999" t="s">
        <v>26</v>
      </c>
      <c r="B999" t="s">
        <v>90</v>
      </c>
      <c r="C999" t="s">
        <v>851</v>
      </c>
      <c r="D999">
        <v>1</v>
      </c>
      <c r="E999" s="21">
        <v>5</v>
      </c>
      <c r="F999" s="21" t="s">
        <v>6</v>
      </c>
      <c r="G999" s="21" t="s">
        <v>10</v>
      </c>
      <c r="H999" s="21" t="s">
        <v>10</v>
      </c>
      <c r="I999" s="26">
        <v>1.3685369999999999</v>
      </c>
      <c r="J999" s="26">
        <v>1.845825</v>
      </c>
      <c r="K999" s="26">
        <v>2.90523825</v>
      </c>
      <c r="L999" s="26">
        <v>4.6849812499999999</v>
      </c>
      <c r="M999" s="26">
        <v>5.7293499999999993</v>
      </c>
      <c r="N999" s="26">
        <v>7.5335262499999995</v>
      </c>
      <c r="O999" s="26">
        <v>8.5155809999999992</v>
      </c>
      <c r="P999" s="26">
        <v>7.3573119999999994</v>
      </c>
      <c r="Q999" s="26">
        <v>5.5252952500000001</v>
      </c>
      <c r="R999" s="26">
        <v>3.9308862499999999</v>
      </c>
      <c r="S999" s="26">
        <v>2.0377177500000001</v>
      </c>
      <c r="T999" s="26">
        <v>1.36324125</v>
      </c>
      <c r="U999" s="26">
        <v>0.36548825000000001</v>
      </c>
      <c r="V999" s="26">
        <v>0.37158399999999997</v>
      </c>
      <c r="W999" s="26">
        <v>0.98852475000000006</v>
      </c>
      <c r="X999" s="26">
        <v>1.46812875</v>
      </c>
      <c r="Y999" s="26">
        <v>3.1752900000000004</v>
      </c>
      <c r="Z999" s="26">
        <v>2.8012377499999999</v>
      </c>
      <c r="AA999" s="26">
        <v>2.9024492500000001</v>
      </c>
      <c r="AB999" s="26">
        <v>2.0772849999999998</v>
      </c>
      <c r="AC999" s="26">
        <v>1.211587</v>
      </c>
      <c r="AD999" s="26">
        <v>0.79415000000000002</v>
      </c>
      <c r="AE999" s="26">
        <v>0.51693524999999996</v>
      </c>
      <c r="AF999" s="26">
        <v>0.36458249999999998</v>
      </c>
      <c r="AG999" s="26">
        <v>230</v>
      </c>
      <c r="AH999" s="26">
        <v>4</v>
      </c>
    </row>
    <row r="1000" spans="1:34" x14ac:dyDescent="0.2">
      <c r="A1000" t="s">
        <v>26</v>
      </c>
      <c r="B1000" t="s">
        <v>90</v>
      </c>
      <c r="C1000" t="s">
        <v>852</v>
      </c>
      <c r="D1000">
        <v>2</v>
      </c>
      <c r="E1000" s="21">
        <v>4</v>
      </c>
      <c r="F1000" s="21" t="s">
        <v>6</v>
      </c>
      <c r="G1000" s="21" t="s">
        <v>10</v>
      </c>
      <c r="H1000" s="21" t="s">
        <v>10</v>
      </c>
      <c r="I1000" s="26">
        <v>1.4064686923076921</v>
      </c>
      <c r="J1000" s="26">
        <v>2.0008334615384613</v>
      </c>
      <c r="K1000" s="26">
        <v>3.3946234615384614</v>
      </c>
      <c r="L1000" s="26">
        <v>5.114442153846154</v>
      </c>
      <c r="M1000" s="26">
        <v>6.1257290769230783</v>
      </c>
      <c r="N1000" s="26">
        <v>7.9016712307692325</v>
      </c>
      <c r="O1000" s="26">
        <v>9.1758616153846155</v>
      </c>
      <c r="P1000" s="26">
        <v>7.9529129230769247</v>
      </c>
      <c r="Q1000" s="26">
        <v>5.6294259230769237</v>
      </c>
      <c r="R1000" s="26">
        <v>4.1369673846153852</v>
      </c>
      <c r="S1000" s="26">
        <v>2.2474737692307687</v>
      </c>
      <c r="T1000" s="26">
        <v>1.4167536153846154</v>
      </c>
      <c r="U1000" s="26">
        <v>0.46446415384615392</v>
      </c>
      <c r="V1000" s="26">
        <v>0.627011076923077</v>
      </c>
      <c r="W1000" s="26">
        <v>1.6148203846153848</v>
      </c>
      <c r="X1000" s="26">
        <v>2.1015977692307688</v>
      </c>
      <c r="Y1000" s="26">
        <v>3.5145470769230771</v>
      </c>
      <c r="Z1000" s="26">
        <v>3.7902092307692308</v>
      </c>
      <c r="AA1000" s="26">
        <v>2.729099230769231</v>
      </c>
      <c r="AB1000" s="26">
        <v>2.6653107692307692</v>
      </c>
      <c r="AC1000" s="26">
        <v>2.4549961538461536</v>
      </c>
      <c r="AD1000" s="26">
        <v>1.7029094615384612</v>
      </c>
      <c r="AE1000" s="26">
        <v>0.93646153846153857</v>
      </c>
      <c r="AF1000" s="26">
        <v>0.67684476923076931</v>
      </c>
      <c r="AG1000" s="26">
        <v>206</v>
      </c>
      <c r="AH1000" s="26">
        <v>4</v>
      </c>
    </row>
    <row r="1001" spans="1:34" x14ac:dyDescent="0.2">
      <c r="A1001" t="s">
        <v>26</v>
      </c>
      <c r="B1001" t="s">
        <v>90</v>
      </c>
      <c r="C1001" t="s">
        <v>853</v>
      </c>
      <c r="D1001">
        <v>1</v>
      </c>
      <c r="E1001" s="21">
        <v>5</v>
      </c>
      <c r="F1001" s="21" t="s">
        <v>6</v>
      </c>
      <c r="G1001" s="21" t="s">
        <v>10</v>
      </c>
      <c r="H1001" s="21" t="s">
        <v>10</v>
      </c>
      <c r="I1001" s="26">
        <v>1.1100610000000002</v>
      </c>
      <c r="J1001" s="26">
        <v>1.5640313333333336</v>
      </c>
      <c r="K1001" s="26">
        <v>2.8032006666666667</v>
      </c>
      <c r="L1001" s="26">
        <v>4.5510867777777779</v>
      </c>
      <c r="M1001" s="26">
        <v>5.6577596666666663</v>
      </c>
      <c r="N1001" s="26">
        <v>7.3262801111111129</v>
      </c>
      <c r="O1001" s="26">
        <v>8.3073826666666655</v>
      </c>
      <c r="P1001" s="26">
        <v>7.029533555555556</v>
      </c>
      <c r="Q1001" s="26">
        <v>4.9864583333333332</v>
      </c>
      <c r="R1001" s="26">
        <v>3.6136121111111112</v>
      </c>
      <c r="S1001" s="26">
        <v>1.8783932222222224</v>
      </c>
      <c r="T1001" s="26">
        <v>1.1385394444444445</v>
      </c>
      <c r="U1001" s="26">
        <v>0.4995803333333334</v>
      </c>
      <c r="V1001" s="26">
        <v>0.62136311111111109</v>
      </c>
      <c r="W1001" s="26">
        <v>1.5760814444444442</v>
      </c>
      <c r="X1001" s="26">
        <v>2.1219743333333332</v>
      </c>
      <c r="Y1001" s="26">
        <v>3.8603870000000007</v>
      </c>
      <c r="Z1001" s="26">
        <v>3.785466222222222</v>
      </c>
      <c r="AA1001" s="26">
        <v>3.1551731111111114</v>
      </c>
      <c r="AB1001" s="26">
        <v>3.0522901111111107</v>
      </c>
      <c r="AC1001" s="26">
        <v>2.5972772222222225</v>
      </c>
      <c r="AD1001" s="26">
        <v>1.5860992222222223</v>
      </c>
      <c r="AE1001" s="26">
        <v>0.81870633333333331</v>
      </c>
      <c r="AF1001" s="26">
        <v>0.66728211111111113</v>
      </c>
      <c r="AG1001" s="26">
        <v>213</v>
      </c>
      <c r="AH1001" s="26">
        <v>4</v>
      </c>
    </row>
    <row r="1002" spans="1:34" x14ac:dyDescent="0.2">
      <c r="A1002" t="s">
        <v>26</v>
      </c>
      <c r="B1002" t="s">
        <v>90</v>
      </c>
      <c r="C1002" t="s">
        <v>854</v>
      </c>
      <c r="D1002">
        <v>1</v>
      </c>
      <c r="E1002" s="21">
        <v>4</v>
      </c>
      <c r="F1002" s="21" t="s">
        <v>6</v>
      </c>
      <c r="G1002" s="21" t="s">
        <v>10</v>
      </c>
      <c r="H1002" s="21" t="s">
        <v>10</v>
      </c>
      <c r="I1002" s="26">
        <v>1.3802713749999997</v>
      </c>
      <c r="J1002" s="26">
        <v>1.9556206250000001</v>
      </c>
      <c r="K1002" s="26">
        <v>3.3374856250000002</v>
      </c>
      <c r="L1002" s="26">
        <v>5.0963617499999998</v>
      </c>
      <c r="M1002" s="26">
        <v>6.1226108749999995</v>
      </c>
      <c r="N1002" s="26">
        <v>7.9036059999999999</v>
      </c>
      <c r="O1002" s="26">
        <v>9.15393875</v>
      </c>
      <c r="P1002" s="26">
        <v>7.8958471250000004</v>
      </c>
      <c r="Q1002" s="26">
        <v>5.6038110000000003</v>
      </c>
      <c r="R1002" s="26">
        <v>4.1145636250000006</v>
      </c>
      <c r="S1002" s="26">
        <v>2.212815</v>
      </c>
      <c r="T1002" s="26">
        <v>1.38802275</v>
      </c>
      <c r="U1002" s="26">
        <v>0.44997675000000004</v>
      </c>
      <c r="V1002" s="26">
        <v>0.61593237499999998</v>
      </c>
      <c r="W1002" s="26">
        <v>1.6112424999999999</v>
      </c>
      <c r="X1002" s="26">
        <v>2.1023551249999999</v>
      </c>
      <c r="Y1002" s="26">
        <v>3.598195875</v>
      </c>
      <c r="Z1002" s="26">
        <v>3.6464026249999999</v>
      </c>
      <c r="AA1002" s="26">
        <v>2.7937916249999999</v>
      </c>
      <c r="AB1002" s="26">
        <v>2.7882815000000001</v>
      </c>
      <c r="AC1002" s="26">
        <v>2.3793618749999998</v>
      </c>
      <c r="AD1002" s="26">
        <v>1.690294875</v>
      </c>
      <c r="AE1002" s="26">
        <v>0.83792900000000003</v>
      </c>
      <c r="AF1002" s="26">
        <v>0.62596600000000002</v>
      </c>
      <c r="AG1002" s="26">
        <v>197</v>
      </c>
      <c r="AH1002" s="26">
        <v>4</v>
      </c>
    </row>
    <row r="1003" spans="1:34" x14ac:dyDescent="0.2">
      <c r="A1003" t="s">
        <v>26</v>
      </c>
      <c r="B1003" t="s">
        <v>90</v>
      </c>
      <c r="C1003" t="s">
        <v>855</v>
      </c>
      <c r="D1003">
        <v>1</v>
      </c>
      <c r="E1003" s="21">
        <v>4</v>
      </c>
      <c r="F1003" s="21" t="s">
        <v>6</v>
      </c>
      <c r="G1003" s="21" t="s">
        <v>10</v>
      </c>
      <c r="H1003" s="21" t="s">
        <v>10</v>
      </c>
      <c r="I1003" s="26">
        <v>1.1973827142857143</v>
      </c>
      <c r="J1003" s="26">
        <v>1.6858219999999999</v>
      </c>
      <c r="K1003" s="26">
        <v>2.9770969999999997</v>
      </c>
      <c r="L1003" s="26">
        <v>4.6715138571428572</v>
      </c>
      <c r="M1003" s="26">
        <v>5.7060432857142853</v>
      </c>
      <c r="N1003" s="26">
        <v>7.1019362857142863</v>
      </c>
      <c r="O1003" s="26">
        <v>8.0373412857142856</v>
      </c>
      <c r="P1003" s="26">
        <v>6.8830098571428566</v>
      </c>
      <c r="Q1003" s="26">
        <v>4.8972819999999997</v>
      </c>
      <c r="R1003" s="26">
        <v>3.5944692857142861</v>
      </c>
      <c r="S1003" s="26">
        <v>1.9427891428571429</v>
      </c>
      <c r="T1003" s="26">
        <v>1.2212157142857143</v>
      </c>
      <c r="U1003" s="26">
        <v>0.62697928571428563</v>
      </c>
      <c r="V1003" s="26">
        <v>0.73967371428571427</v>
      </c>
      <c r="W1003" s="26">
        <v>1.8852378571428574</v>
      </c>
      <c r="X1003" s="26">
        <v>2.4994465714285714</v>
      </c>
      <c r="Y1003" s="26">
        <v>4.2507795714285717</v>
      </c>
      <c r="Z1003" s="26">
        <v>4.7301015714285706</v>
      </c>
      <c r="AA1003" s="26">
        <v>3.3936428571428574</v>
      </c>
      <c r="AB1003" s="26">
        <v>3.1246628571428574</v>
      </c>
      <c r="AC1003" s="26">
        <v>3.2847260000000005</v>
      </c>
      <c r="AD1003" s="26">
        <v>2.4000281428571428</v>
      </c>
      <c r="AE1003" s="26">
        <v>1.1496138571428571</v>
      </c>
      <c r="AF1003" s="26">
        <v>0.86672071428571429</v>
      </c>
      <c r="AG1003" s="26">
        <v>211</v>
      </c>
      <c r="AH1003" s="26">
        <v>4</v>
      </c>
    </row>
    <row r="1004" spans="1:34" x14ac:dyDescent="0.2">
      <c r="A1004" t="s">
        <v>26</v>
      </c>
      <c r="B1004" t="s">
        <v>90</v>
      </c>
      <c r="C1004" t="s">
        <v>856</v>
      </c>
      <c r="D1004">
        <v>1</v>
      </c>
      <c r="E1004" s="21">
        <v>5</v>
      </c>
      <c r="F1004" s="21" t="s">
        <v>6</v>
      </c>
      <c r="G1004" s="21" t="s">
        <v>10</v>
      </c>
      <c r="H1004" s="21" t="s">
        <v>10</v>
      </c>
      <c r="I1004" s="26">
        <v>1.2666233999999998</v>
      </c>
      <c r="J1004" s="26">
        <v>1.7670418000000001</v>
      </c>
      <c r="K1004" s="26">
        <v>2.9929676000000001</v>
      </c>
      <c r="L1004" s="26">
        <v>4.8195551999999999</v>
      </c>
      <c r="M1004" s="26">
        <v>5.9076785999999997</v>
      </c>
      <c r="N1004" s="26">
        <v>7.7649629999999998</v>
      </c>
      <c r="O1004" s="26">
        <v>8.9043147999999999</v>
      </c>
      <c r="P1004" s="26">
        <v>7.6170722</v>
      </c>
      <c r="Q1004" s="26">
        <v>5.5199327999999994</v>
      </c>
      <c r="R1004" s="26">
        <v>3.9797362000000001</v>
      </c>
      <c r="S1004" s="26">
        <v>2.0818196000000002</v>
      </c>
      <c r="T1004" s="26">
        <v>1.3025018000000002</v>
      </c>
      <c r="U1004" s="26">
        <v>0.3202702</v>
      </c>
      <c r="V1004" s="26">
        <v>0.42369000000000001</v>
      </c>
      <c r="W1004" s="26">
        <v>1.286427</v>
      </c>
      <c r="X1004" s="26">
        <v>1.8354455999999999</v>
      </c>
      <c r="Y1004" s="26">
        <v>3.2610350000000006</v>
      </c>
      <c r="Z1004" s="26">
        <v>2.8282156000000001</v>
      </c>
      <c r="AA1004" s="26">
        <v>2.8719242</v>
      </c>
      <c r="AB1004" s="26">
        <v>2.554017</v>
      </c>
      <c r="AC1004" s="26">
        <v>1.8238859999999999</v>
      </c>
      <c r="AD1004" s="26">
        <v>1.1085271999999999</v>
      </c>
      <c r="AE1004" s="26">
        <v>0.62777540000000009</v>
      </c>
      <c r="AF1004" s="26">
        <v>0.40991739999999999</v>
      </c>
      <c r="AG1004" s="26">
        <v>217</v>
      </c>
      <c r="AH1004" s="26">
        <v>4</v>
      </c>
    </row>
    <row r="1005" spans="1:34" x14ac:dyDescent="0.2">
      <c r="A1005" t="s">
        <v>26</v>
      </c>
      <c r="B1005" t="s">
        <v>90</v>
      </c>
      <c r="C1005" t="s">
        <v>746</v>
      </c>
      <c r="D1005">
        <v>1</v>
      </c>
      <c r="E1005" s="21">
        <v>4</v>
      </c>
      <c r="F1005" s="21" t="s">
        <v>6</v>
      </c>
      <c r="G1005" s="21" t="s">
        <v>10</v>
      </c>
      <c r="H1005" s="21" t="s">
        <v>10</v>
      </c>
      <c r="I1005" s="26">
        <v>1.4038792499999999</v>
      </c>
      <c r="J1005" s="26">
        <v>1.9542828749999999</v>
      </c>
      <c r="K1005" s="26">
        <v>3.24637325</v>
      </c>
      <c r="L1005" s="26">
        <v>5.1090808750000001</v>
      </c>
      <c r="M1005" s="26">
        <v>6.1254428750000001</v>
      </c>
      <c r="N1005" s="26">
        <v>8.0381667499999985</v>
      </c>
      <c r="O1005" s="26">
        <v>9.2778349999999996</v>
      </c>
      <c r="P1005" s="26">
        <v>7.9609286250000011</v>
      </c>
      <c r="Q1005" s="26">
        <v>5.7480167499999997</v>
      </c>
      <c r="R1005" s="26">
        <v>4.2294192500000003</v>
      </c>
      <c r="S1005" s="26">
        <v>2.2676387500000001</v>
      </c>
      <c r="T1005" s="26">
        <v>1.43944575</v>
      </c>
      <c r="U1005" s="26">
        <v>0.33848224999999993</v>
      </c>
      <c r="V1005" s="26">
        <v>0.46486924999999996</v>
      </c>
      <c r="W1005" s="26">
        <v>1.21496575</v>
      </c>
      <c r="X1005" s="26">
        <v>1.6487270000000001</v>
      </c>
      <c r="Y1005" s="26">
        <v>2.8549046250000001</v>
      </c>
      <c r="Z1005" s="26">
        <v>2.9117651250000005</v>
      </c>
      <c r="AA1005" s="26">
        <v>2.94840575</v>
      </c>
      <c r="AB1005" s="26">
        <v>2.536133875</v>
      </c>
      <c r="AC1005" s="26">
        <v>1.7739693750000001</v>
      </c>
      <c r="AD1005" s="26">
        <v>1.1584483750000001</v>
      </c>
      <c r="AE1005" s="26">
        <v>0.66669112500000005</v>
      </c>
      <c r="AF1005" s="26">
        <v>0.47831437499999996</v>
      </c>
      <c r="AG1005" s="26">
        <v>219</v>
      </c>
      <c r="AH1005" s="26">
        <v>4</v>
      </c>
    </row>
    <row r="1006" spans="1:34" x14ac:dyDescent="0.2">
      <c r="A1006" t="s">
        <v>26</v>
      </c>
      <c r="B1006" t="s">
        <v>90</v>
      </c>
      <c r="C1006" t="s">
        <v>234</v>
      </c>
      <c r="D1006">
        <v>1</v>
      </c>
      <c r="E1006" s="21">
        <v>4</v>
      </c>
      <c r="F1006" s="21" t="s">
        <v>6</v>
      </c>
      <c r="G1006" s="21" t="s">
        <v>10</v>
      </c>
      <c r="H1006" s="21" t="s">
        <v>10</v>
      </c>
      <c r="I1006" s="26">
        <v>1.3116998750000002</v>
      </c>
      <c r="J1006" s="26">
        <v>1.8482700000000001</v>
      </c>
      <c r="K1006" s="26">
        <v>3.1480816250000001</v>
      </c>
      <c r="L1006" s="26">
        <v>4.9315213750000009</v>
      </c>
      <c r="M1006" s="26">
        <v>5.9778383750000001</v>
      </c>
      <c r="N1006" s="26">
        <v>7.8591821250000002</v>
      </c>
      <c r="O1006" s="26">
        <v>9.0296684999999997</v>
      </c>
      <c r="P1006" s="26">
        <v>7.7215672500000005</v>
      </c>
      <c r="Q1006" s="26">
        <v>5.5015293749999996</v>
      </c>
      <c r="R1006" s="26">
        <v>4.0226581250000004</v>
      </c>
      <c r="S1006" s="26">
        <v>2.1224186249999999</v>
      </c>
      <c r="T1006" s="26">
        <v>1.3334550000000001</v>
      </c>
      <c r="U1006" s="26">
        <v>0.40709187499999999</v>
      </c>
      <c r="V1006" s="26">
        <v>0.55741337499999999</v>
      </c>
      <c r="W1006" s="26">
        <v>1.4269938750000002</v>
      </c>
      <c r="X1006" s="26">
        <v>2.0605333749999999</v>
      </c>
      <c r="Y1006" s="26">
        <v>3.5298807500000007</v>
      </c>
      <c r="Z1006" s="26">
        <v>3.0992305</v>
      </c>
      <c r="AA1006" s="26">
        <v>3.0123587500000002</v>
      </c>
      <c r="AB1006" s="26">
        <v>2.8100771250000003</v>
      </c>
      <c r="AC1006" s="26">
        <v>2.14183675</v>
      </c>
      <c r="AD1006" s="26">
        <v>1.38333225</v>
      </c>
      <c r="AE1006" s="26">
        <v>0.70653862500000009</v>
      </c>
      <c r="AF1006" s="26">
        <v>0.54298912500000007</v>
      </c>
      <c r="AG1006" s="26">
        <v>208</v>
      </c>
      <c r="AH1006" s="26">
        <v>4</v>
      </c>
    </row>
    <row r="1007" spans="1:34" x14ac:dyDescent="0.2">
      <c r="A1007" t="s">
        <v>26</v>
      </c>
      <c r="B1007" t="s">
        <v>90</v>
      </c>
      <c r="C1007" t="s">
        <v>335</v>
      </c>
      <c r="D1007">
        <v>1</v>
      </c>
      <c r="E1007" s="21">
        <v>4</v>
      </c>
      <c r="F1007" s="21" t="s">
        <v>6</v>
      </c>
      <c r="G1007" s="21" t="s">
        <v>10</v>
      </c>
      <c r="H1007" s="21" t="s">
        <v>10</v>
      </c>
      <c r="I1007" s="26">
        <v>1.3007471666666666</v>
      </c>
      <c r="J1007" s="26">
        <v>1.8502349999999999</v>
      </c>
      <c r="K1007" s="26">
        <v>3.2397728333333333</v>
      </c>
      <c r="L1007" s="26">
        <v>4.9232346666666666</v>
      </c>
      <c r="M1007" s="26">
        <v>5.930306166666667</v>
      </c>
      <c r="N1007" s="26">
        <v>7.7023363333333323</v>
      </c>
      <c r="O1007" s="26">
        <v>8.8706741666666673</v>
      </c>
      <c r="P1007" s="26">
        <v>7.650175833333333</v>
      </c>
      <c r="Q1007" s="26">
        <v>5.3774633333333339</v>
      </c>
      <c r="R1007" s="26">
        <v>3.9108323333333335</v>
      </c>
      <c r="S1007" s="26">
        <v>2.0980295</v>
      </c>
      <c r="T1007" s="26">
        <v>1.3239898333333333</v>
      </c>
      <c r="U1007" s="26">
        <v>0.49762749999999994</v>
      </c>
      <c r="V1007" s="26">
        <v>0.69259749999999987</v>
      </c>
      <c r="W1007" s="26">
        <v>1.7354581666666666</v>
      </c>
      <c r="X1007" s="26">
        <v>2.316424833333333</v>
      </c>
      <c r="Y1007" s="26">
        <v>4.0032406666666667</v>
      </c>
      <c r="Z1007" s="26">
        <v>4.0296651666666667</v>
      </c>
      <c r="AA1007" s="26">
        <v>3.0824213333333339</v>
      </c>
      <c r="AB1007" s="26">
        <v>2.8755206666666666</v>
      </c>
      <c r="AC1007" s="26">
        <v>2.4136963333333328</v>
      </c>
      <c r="AD1007" s="26">
        <v>1.9146991666666666</v>
      </c>
      <c r="AE1007" s="26">
        <v>0.96195766666666671</v>
      </c>
      <c r="AF1007" s="26">
        <v>0.73382766666666666</v>
      </c>
      <c r="AG1007" s="26">
        <v>195</v>
      </c>
      <c r="AH1007" s="26">
        <v>3</v>
      </c>
    </row>
    <row r="1008" spans="1:34" x14ac:dyDescent="0.2">
      <c r="A1008" t="s">
        <v>26</v>
      </c>
      <c r="B1008" t="s">
        <v>90</v>
      </c>
      <c r="C1008" t="s">
        <v>336</v>
      </c>
      <c r="D1008">
        <v>1</v>
      </c>
      <c r="E1008" s="21">
        <v>5</v>
      </c>
      <c r="F1008" s="21" t="s">
        <v>6</v>
      </c>
      <c r="G1008" s="21" t="s">
        <v>10</v>
      </c>
      <c r="H1008" s="21" t="s">
        <v>10</v>
      </c>
      <c r="I1008" s="26">
        <v>1.539377</v>
      </c>
      <c r="J1008" s="26">
        <v>2.058481</v>
      </c>
      <c r="K1008" s="26">
        <v>3.2421120000000001</v>
      </c>
      <c r="L1008" s="26">
        <v>5.1281150000000002</v>
      </c>
      <c r="M1008" s="26">
        <v>6.0875589999999997</v>
      </c>
      <c r="N1008" s="26">
        <v>8.0837500000000002</v>
      </c>
      <c r="O1008" s="26">
        <v>9.1740849999999998</v>
      </c>
      <c r="P1008" s="26">
        <v>7.88863</v>
      </c>
      <c r="Q1008" s="26">
        <v>5.960801</v>
      </c>
      <c r="R1008" s="26">
        <v>4.3456760000000001</v>
      </c>
      <c r="S1008" s="26">
        <v>2.34979</v>
      </c>
      <c r="T1008" s="26">
        <v>1.551296</v>
      </c>
      <c r="U1008" s="26">
        <v>0.40334700000000001</v>
      </c>
      <c r="V1008" s="26">
        <v>0.38925799999999999</v>
      </c>
      <c r="W1008" s="26">
        <v>0.92945100000000003</v>
      </c>
      <c r="X1008" s="26">
        <v>1.3642909999999999</v>
      </c>
      <c r="Y1008" s="26">
        <v>2.773895</v>
      </c>
      <c r="Z1008" s="26">
        <v>2.5474830000000002</v>
      </c>
      <c r="AA1008" s="26">
        <v>2.6875619999999998</v>
      </c>
      <c r="AB1008" s="26">
        <v>2.0658080000000001</v>
      </c>
      <c r="AC1008" s="26">
        <v>1.4428350000000001</v>
      </c>
      <c r="AD1008" s="26">
        <v>0.70574099999999995</v>
      </c>
      <c r="AE1008" s="26">
        <v>0.601464</v>
      </c>
      <c r="AF1008" s="26">
        <v>0.41062700000000002</v>
      </c>
      <c r="AG1008" s="26">
        <v>223</v>
      </c>
      <c r="AH1008" s="26">
        <v>4</v>
      </c>
    </row>
    <row r="1009" spans="1:34" x14ac:dyDescent="0.2">
      <c r="A1009" t="s">
        <v>26</v>
      </c>
      <c r="B1009" t="s">
        <v>90</v>
      </c>
      <c r="C1009" t="s">
        <v>454</v>
      </c>
      <c r="D1009">
        <v>2</v>
      </c>
      <c r="E1009" s="21">
        <v>4</v>
      </c>
      <c r="F1009" s="21" t="s">
        <v>6</v>
      </c>
      <c r="G1009" s="21" t="s">
        <v>10</v>
      </c>
      <c r="H1009" s="21" t="s">
        <v>10</v>
      </c>
      <c r="I1009" s="26">
        <v>1.3790549302325581</v>
      </c>
      <c r="J1009" s="26">
        <v>1.9714669302325578</v>
      </c>
      <c r="K1009" s="26">
        <v>3.390971813953489</v>
      </c>
      <c r="L1009" s="26">
        <v>5.0519495581395342</v>
      </c>
      <c r="M1009" s="26">
        <v>6.0167276046511633</v>
      </c>
      <c r="N1009" s="26">
        <v>7.6576960232558129</v>
      </c>
      <c r="O1009" s="26">
        <v>8.9208949767441865</v>
      </c>
      <c r="P1009" s="26">
        <v>7.7970421395348843</v>
      </c>
      <c r="Q1009" s="26">
        <v>5.4523363023255813</v>
      </c>
      <c r="R1009" s="26">
        <v>3.9593781627906979</v>
      </c>
      <c r="S1009" s="26">
        <v>2.186251813953489</v>
      </c>
      <c r="T1009" s="26">
        <v>1.3882850000000002</v>
      </c>
      <c r="U1009" s="26">
        <v>0.58229865116279056</v>
      </c>
      <c r="V1009" s="26">
        <v>0.75068495348837216</v>
      </c>
      <c r="W1009" s="26">
        <v>1.7531165581395349</v>
      </c>
      <c r="X1009" s="26">
        <v>2.2024214651162795</v>
      </c>
      <c r="Y1009" s="26">
        <v>3.6344769767441867</v>
      </c>
      <c r="Z1009" s="26">
        <v>3.935003046511627</v>
      </c>
      <c r="AA1009" s="26">
        <v>2.9696987441860467</v>
      </c>
      <c r="AB1009" s="26">
        <v>2.6253443953488373</v>
      </c>
      <c r="AC1009" s="26">
        <v>3.0045352093023254</v>
      </c>
      <c r="AD1009" s="26">
        <v>2.0293246744186044</v>
      </c>
      <c r="AE1009" s="26">
        <v>1.0112716279069771</v>
      </c>
      <c r="AF1009" s="26">
        <v>0.92703011627906973</v>
      </c>
      <c r="AG1009" s="26">
        <v>187</v>
      </c>
      <c r="AH1009" s="26">
        <v>3</v>
      </c>
    </row>
    <row r="1010" spans="1:34" x14ac:dyDescent="0.2">
      <c r="A1010" t="s">
        <v>26</v>
      </c>
      <c r="B1010" t="s">
        <v>90</v>
      </c>
      <c r="C1010" t="s">
        <v>857</v>
      </c>
      <c r="D1010">
        <v>2</v>
      </c>
      <c r="E1010" s="21">
        <v>4</v>
      </c>
      <c r="F1010" s="21" t="s">
        <v>6</v>
      </c>
      <c r="G1010" s="21" t="s">
        <v>10</v>
      </c>
      <c r="H1010" s="21" t="s">
        <v>10</v>
      </c>
      <c r="I1010" s="26">
        <v>1.896064</v>
      </c>
      <c r="J1010" s="26">
        <v>2.488248</v>
      </c>
      <c r="K1010" s="26">
        <v>3.8866125</v>
      </c>
      <c r="L1010" s="26">
        <v>5.9840409999999995</v>
      </c>
      <c r="M1010" s="26">
        <v>6.8722685000000006</v>
      </c>
      <c r="N1010" s="26">
        <v>8.75793</v>
      </c>
      <c r="O1010" s="26">
        <v>9.9792260000000006</v>
      </c>
      <c r="P1010" s="26">
        <v>8.4991155000000003</v>
      </c>
      <c r="Q1010" s="26">
        <v>6.4469864999999995</v>
      </c>
      <c r="R1010" s="26">
        <v>4.8334264999999998</v>
      </c>
      <c r="S1010" s="26">
        <v>2.8193785</v>
      </c>
      <c r="T1010" s="26">
        <v>1.8886625000000001</v>
      </c>
      <c r="U1010" s="26">
        <v>0.32602799999999998</v>
      </c>
      <c r="V1010" s="26">
        <v>0.396565</v>
      </c>
      <c r="W1010" s="26">
        <v>0.77481750000000005</v>
      </c>
      <c r="X1010" s="26">
        <v>1.1887539999999999</v>
      </c>
      <c r="Y1010" s="26">
        <v>2.7396880000000001</v>
      </c>
      <c r="Z1010" s="26">
        <v>2.4579880000000003</v>
      </c>
      <c r="AA1010" s="26">
        <v>2.6917049999999998</v>
      </c>
      <c r="AB1010" s="26">
        <v>2.066316</v>
      </c>
      <c r="AC1010" s="26">
        <v>1.4598854999999999</v>
      </c>
      <c r="AD1010" s="26">
        <v>0.7643390000000001</v>
      </c>
      <c r="AE1010" s="26">
        <v>0.55918200000000007</v>
      </c>
      <c r="AF1010" s="26">
        <v>0.37372150000000004</v>
      </c>
      <c r="AG1010" s="26">
        <v>198</v>
      </c>
      <c r="AH1010" s="26">
        <v>4</v>
      </c>
    </row>
    <row r="1011" spans="1:34" x14ac:dyDescent="0.2">
      <c r="A1011" t="s">
        <v>26</v>
      </c>
      <c r="B1011" t="s">
        <v>90</v>
      </c>
      <c r="C1011" t="s">
        <v>858</v>
      </c>
      <c r="D1011">
        <v>2</v>
      </c>
      <c r="E1011" s="21">
        <v>4</v>
      </c>
      <c r="F1011" s="21" t="s">
        <v>6</v>
      </c>
      <c r="G1011" s="21" t="s">
        <v>10</v>
      </c>
      <c r="H1011" s="21" t="s">
        <v>10</v>
      </c>
      <c r="I1011" s="26">
        <v>1.1805545909090911</v>
      </c>
      <c r="J1011" s="26">
        <v>1.6636807272727274</v>
      </c>
      <c r="K1011" s="26">
        <v>2.9513639090909085</v>
      </c>
      <c r="L1011" s="26">
        <v>4.5835802272727255</v>
      </c>
      <c r="M1011" s="26">
        <v>5.4965963181818189</v>
      </c>
      <c r="N1011" s="26">
        <v>6.6288726363636377</v>
      </c>
      <c r="O1011" s="26">
        <v>7.3362972727272711</v>
      </c>
      <c r="P1011" s="26">
        <v>6.3433544999999985</v>
      </c>
      <c r="Q1011" s="26">
        <v>4.6060998181818187</v>
      </c>
      <c r="R1011" s="26">
        <v>3.3545517272727277</v>
      </c>
      <c r="S1011" s="26">
        <v>1.9098289545454543</v>
      </c>
      <c r="T1011" s="26">
        <v>1.198544590909091</v>
      </c>
      <c r="U1011" s="26">
        <v>0.76210250000000002</v>
      </c>
      <c r="V1011" s="26">
        <v>0.872398909090909</v>
      </c>
      <c r="W1011" s="26">
        <v>1.9694882727272727</v>
      </c>
      <c r="X1011" s="26">
        <v>2.8209283181818181</v>
      </c>
      <c r="Y1011" s="26">
        <v>4.0562115454545467</v>
      </c>
      <c r="Z1011" s="26">
        <v>4.7322341818181819</v>
      </c>
      <c r="AA1011" s="26">
        <v>3.0623837272727275</v>
      </c>
      <c r="AB1011" s="26">
        <v>3.2982800454545451</v>
      </c>
      <c r="AC1011" s="26">
        <v>3.1405884090909097</v>
      </c>
      <c r="AD1011" s="26">
        <v>2.4397294999999999</v>
      </c>
      <c r="AE1011" s="26">
        <v>1.3809655909090908</v>
      </c>
      <c r="AF1011" s="26">
        <v>1.1306979545454543</v>
      </c>
      <c r="AG1011" s="26">
        <v>200</v>
      </c>
      <c r="AH1011" s="26">
        <v>4</v>
      </c>
    </row>
    <row r="1012" spans="1:34" x14ac:dyDescent="0.2">
      <c r="A1012" t="s">
        <v>26</v>
      </c>
      <c r="B1012" t="s">
        <v>90</v>
      </c>
      <c r="C1012" t="s">
        <v>859</v>
      </c>
      <c r="D1012">
        <v>1</v>
      </c>
      <c r="E1012" s="21">
        <v>5</v>
      </c>
      <c r="F1012" s="21" t="s">
        <v>6</v>
      </c>
      <c r="G1012" s="21" t="s">
        <v>10</v>
      </c>
      <c r="H1012" s="21" t="s">
        <v>10</v>
      </c>
      <c r="I1012" s="26">
        <v>1.3689910000000001</v>
      </c>
      <c r="J1012" s="26">
        <v>1.8603535</v>
      </c>
      <c r="K1012" s="26">
        <v>3.0099505</v>
      </c>
      <c r="L1012" s="26">
        <v>4.8084489999999995</v>
      </c>
      <c r="M1012" s="26">
        <v>5.8768624999999997</v>
      </c>
      <c r="N1012" s="26">
        <v>7.7149805000000002</v>
      </c>
      <c r="O1012" s="26">
        <v>8.7635565</v>
      </c>
      <c r="P1012" s="26">
        <v>7.5553659999999994</v>
      </c>
      <c r="Q1012" s="26">
        <v>5.5956864999999993</v>
      </c>
      <c r="R1012" s="26">
        <v>4.0405379999999997</v>
      </c>
      <c r="S1012" s="26">
        <v>2.1101434999999999</v>
      </c>
      <c r="T1012" s="26">
        <v>1.380018</v>
      </c>
      <c r="U1012" s="26">
        <v>0.42088500000000001</v>
      </c>
      <c r="V1012" s="26">
        <v>0.44502649999999999</v>
      </c>
      <c r="W1012" s="26">
        <v>1.094236</v>
      </c>
      <c r="X1012" s="26">
        <v>1.5636485</v>
      </c>
      <c r="Y1012" s="26">
        <v>3.3313810000000004</v>
      </c>
      <c r="Z1012" s="26">
        <v>2.8070900000000001</v>
      </c>
      <c r="AA1012" s="26">
        <v>3.0033919999999998</v>
      </c>
      <c r="AB1012" s="26">
        <v>2.3158889999999999</v>
      </c>
      <c r="AC1012" s="26">
        <v>1.494095</v>
      </c>
      <c r="AD1012" s="26">
        <v>0.8599675</v>
      </c>
      <c r="AE1012" s="26">
        <v>0.57221999999999995</v>
      </c>
      <c r="AF1012" s="26">
        <v>0.39775450000000001</v>
      </c>
      <c r="AG1012" s="26">
        <v>225</v>
      </c>
      <c r="AH1012" s="26">
        <v>4</v>
      </c>
    </row>
    <row r="1013" spans="1:34" x14ac:dyDescent="0.2">
      <c r="A1013" t="s">
        <v>26</v>
      </c>
      <c r="B1013" t="s">
        <v>90</v>
      </c>
      <c r="C1013" t="s">
        <v>860</v>
      </c>
      <c r="D1013">
        <v>1</v>
      </c>
      <c r="E1013" s="21">
        <v>5</v>
      </c>
      <c r="F1013" s="21" t="s">
        <v>6</v>
      </c>
      <c r="G1013" s="21" t="s">
        <v>10</v>
      </c>
      <c r="H1013" s="21" t="s">
        <v>10</v>
      </c>
      <c r="I1013" s="26">
        <v>1.4922666666666666</v>
      </c>
      <c r="J1013" s="26">
        <v>1.9421193333333333</v>
      </c>
      <c r="K1013" s="26">
        <v>2.9580936666666666</v>
      </c>
      <c r="L1013" s="26">
        <v>4.6988750000000001</v>
      </c>
      <c r="M1013" s="26">
        <v>5.6705449999999997</v>
      </c>
      <c r="N1013" s="26">
        <v>7.5491746666666666</v>
      </c>
      <c r="O1013" s="26">
        <v>8.5551499999999994</v>
      </c>
      <c r="P1013" s="26">
        <v>7.403640666666667</v>
      </c>
      <c r="Q1013" s="26">
        <v>5.6522329999999998</v>
      </c>
      <c r="R1013" s="26">
        <v>4.0547709999999997</v>
      </c>
      <c r="S1013" s="26">
        <v>2.1199273333333335</v>
      </c>
      <c r="T1013" s="26">
        <v>1.4698686666666667</v>
      </c>
      <c r="U1013" s="26">
        <v>0.29916033333333331</v>
      </c>
      <c r="V1013" s="26">
        <v>0.26144099999999998</v>
      </c>
      <c r="W1013" s="26">
        <v>0.78756433333333342</v>
      </c>
      <c r="X1013" s="26">
        <v>1.1114526666666666</v>
      </c>
      <c r="Y1013" s="26">
        <v>2.9089086666666666</v>
      </c>
      <c r="Z1013" s="26">
        <v>2.4769626666666666</v>
      </c>
      <c r="AA1013" s="26">
        <v>2.3766376666666664</v>
      </c>
      <c r="AB1013" s="26">
        <v>1.7101246666666665</v>
      </c>
      <c r="AC1013" s="26">
        <v>1.0759083333333335</v>
      </c>
      <c r="AD1013" s="26">
        <v>0.62432166666666666</v>
      </c>
      <c r="AE1013" s="26">
        <v>0.48934633333333338</v>
      </c>
      <c r="AF1013" s="26">
        <v>0.29146866666666665</v>
      </c>
      <c r="AG1013" s="26">
        <v>226</v>
      </c>
      <c r="AH1013" s="26">
        <v>4</v>
      </c>
    </row>
    <row r="1014" spans="1:34" x14ac:dyDescent="0.2">
      <c r="A1014" t="s">
        <v>26</v>
      </c>
      <c r="B1014" t="s">
        <v>90</v>
      </c>
      <c r="C1014" t="s">
        <v>861</v>
      </c>
      <c r="D1014">
        <v>1</v>
      </c>
      <c r="E1014" s="21">
        <v>5</v>
      </c>
      <c r="F1014" s="21" t="s">
        <v>6</v>
      </c>
      <c r="G1014" s="21" t="s">
        <v>10</v>
      </c>
      <c r="H1014" s="21" t="s">
        <v>10</v>
      </c>
      <c r="I1014" s="26">
        <v>1.1748615</v>
      </c>
      <c r="J1014" s="26">
        <v>1.6621881666666667</v>
      </c>
      <c r="K1014" s="26">
        <v>2.871798333333333</v>
      </c>
      <c r="L1014" s="26">
        <v>4.7034831666666674</v>
      </c>
      <c r="M1014" s="26">
        <v>5.8196830000000004</v>
      </c>
      <c r="N1014" s="26">
        <v>7.6305146666666666</v>
      </c>
      <c r="O1014" s="26">
        <v>8.6076463333333333</v>
      </c>
      <c r="P1014" s="26">
        <v>7.3035766666666655</v>
      </c>
      <c r="Q1014" s="26">
        <v>5.2713738333333326</v>
      </c>
      <c r="R1014" s="26">
        <v>3.7969931666666668</v>
      </c>
      <c r="S1014" s="26">
        <v>1.9639006666666665</v>
      </c>
      <c r="T1014" s="26">
        <v>1.1996269999999998</v>
      </c>
      <c r="U1014" s="26">
        <v>0.32647549999999997</v>
      </c>
      <c r="V1014" s="26">
        <v>0.46014683333333334</v>
      </c>
      <c r="W1014" s="26">
        <v>1.3630858333333336</v>
      </c>
      <c r="X1014" s="26">
        <v>1.9109624999999999</v>
      </c>
      <c r="Y1014" s="26">
        <v>3.6293579999999999</v>
      </c>
      <c r="Z1014" s="26">
        <v>3.1641378333333332</v>
      </c>
      <c r="AA1014" s="26">
        <v>3.0454691666666669</v>
      </c>
      <c r="AB1014" s="26">
        <v>2.7594065000000003</v>
      </c>
      <c r="AC1014" s="26">
        <v>2.1610809999999998</v>
      </c>
      <c r="AD1014" s="26">
        <v>1.2186183333333334</v>
      </c>
      <c r="AE1014" s="26">
        <v>0.65762366666666661</v>
      </c>
      <c r="AF1014" s="26">
        <v>0.43007533333333337</v>
      </c>
      <c r="AG1014" s="26">
        <v>218</v>
      </c>
      <c r="AH1014" s="26">
        <v>4</v>
      </c>
    </row>
    <row r="1015" spans="1:34" x14ac:dyDescent="0.2">
      <c r="A1015" t="s">
        <v>26</v>
      </c>
      <c r="B1015" t="s">
        <v>90</v>
      </c>
      <c r="C1015" t="s">
        <v>862</v>
      </c>
      <c r="D1015">
        <v>2</v>
      </c>
      <c r="E1015" s="21">
        <v>4</v>
      </c>
      <c r="F1015" s="21" t="s">
        <v>6</v>
      </c>
      <c r="G1015" s="21" t="s">
        <v>10</v>
      </c>
      <c r="H1015" s="21" t="s">
        <v>10</v>
      </c>
      <c r="I1015" s="26">
        <v>1.4405837499999998</v>
      </c>
      <c r="J1015" s="26">
        <v>2.0448547499999998</v>
      </c>
      <c r="K1015" s="26">
        <v>3.3852159999999998</v>
      </c>
      <c r="L1015" s="26">
        <v>5.1864115000000002</v>
      </c>
      <c r="M1015" s="26">
        <v>6.22240225</v>
      </c>
      <c r="N1015" s="26">
        <v>8.0553937500000004</v>
      </c>
      <c r="O1015" s="26">
        <v>9.3321034999999988</v>
      </c>
      <c r="P1015" s="26">
        <v>8.0254487500000007</v>
      </c>
      <c r="Q1015" s="26">
        <v>5.7591477499999995</v>
      </c>
      <c r="R1015" s="26">
        <v>4.243779</v>
      </c>
      <c r="S1015" s="26">
        <v>2.3021397499999998</v>
      </c>
      <c r="T1015" s="26">
        <v>1.4641712499999999</v>
      </c>
      <c r="U1015" s="26">
        <v>0.39694300000000005</v>
      </c>
      <c r="V1015" s="26">
        <v>0.56997724999999999</v>
      </c>
      <c r="W1015" s="26">
        <v>1.3650529999999998</v>
      </c>
      <c r="X1015" s="26">
        <v>1.8767070000000001</v>
      </c>
      <c r="Y1015" s="26">
        <v>3.1691910000000001</v>
      </c>
      <c r="Z1015" s="26">
        <v>3.4583340000000002</v>
      </c>
      <c r="AA1015" s="26">
        <v>2.7316674999999999</v>
      </c>
      <c r="AB1015" s="26">
        <v>2.7285300000000001</v>
      </c>
      <c r="AC1015" s="26">
        <v>2.1238677499999996</v>
      </c>
      <c r="AD1015" s="26">
        <v>1.51344225</v>
      </c>
      <c r="AE1015" s="26">
        <v>0.81437124999999999</v>
      </c>
      <c r="AF1015" s="26">
        <v>0.59357199999999999</v>
      </c>
      <c r="AG1015" s="26">
        <v>198</v>
      </c>
      <c r="AH1015" s="26">
        <v>3</v>
      </c>
    </row>
    <row r="1016" spans="1:34" x14ac:dyDescent="0.2">
      <c r="A1016" t="s">
        <v>26</v>
      </c>
      <c r="B1016" t="s">
        <v>90</v>
      </c>
      <c r="C1016" t="s">
        <v>863</v>
      </c>
      <c r="D1016">
        <v>1</v>
      </c>
      <c r="E1016" s="21">
        <v>4</v>
      </c>
      <c r="F1016" s="21" t="s">
        <v>6</v>
      </c>
      <c r="G1016" s="21" t="s">
        <v>10</v>
      </c>
      <c r="H1016" s="21" t="s">
        <v>10</v>
      </c>
      <c r="I1016" s="26">
        <v>1.8207495</v>
      </c>
      <c r="J1016" s="26">
        <v>2.4367305000000004</v>
      </c>
      <c r="K1016" s="26">
        <v>3.7154530000000001</v>
      </c>
      <c r="L1016" s="26">
        <v>5.8496395000000003</v>
      </c>
      <c r="M1016" s="26">
        <v>6.7427960000000002</v>
      </c>
      <c r="N1016" s="26">
        <v>8.6074105000000003</v>
      </c>
      <c r="O1016" s="26">
        <v>9.6854659999999999</v>
      </c>
      <c r="P1016" s="26">
        <v>8.1586130000000008</v>
      </c>
      <c r="Q1016" s="26">
        <v>6.3803045000000003</v>
      </c>
      <c r="R1016" s="26">
        <v>4.6407720000000001</v>
      </c>
      <c r="S1016" s="26">
        <v>2.7310724999999998</v>
      </c>
      <c r="T1016" s="26">
        <v>1.8146374999999999</v>
      </c>
      <c r="U1016" s="26">
        <v>0.23939050000000001</v>
      </c>
      <c r="V1016" s="26">
        <v>0.23830000000000001</v>
      </c>
      <c r="W1016" s="26">
        <v>0.66225800000000001</v>
      </c>
      <c r="X1016" s="26">
        <v>1.0328900000000001</v>
      </c>
      <c r="Y1016" s="26">
        <v>2.3045274999999998</v>
      </c>
      <c r="Z1016" s="26">
        <v>2.17794</v>
      </c>
      <c r="AA1016" s="26">
        <v>2.2029844999999999</v>
      </c>
      <c r="AB1016" s="26">
        <v>1.8853365</v>
      </c>
      <c r="AC1016" s="26">
        <v>1.3304290000000001</v>
      </c>
      <c r="AD1016" s="26">
        <v>0.51278099999999993</v>
      </c>
      <c r="AE1016" s="26">
        <v>0.43748399999999998</v>
      </c>
      <c r="AF1016" s="26">
        <v>0.2285085</v>
      </c>
      <c r="AG1016" s="26">
        <v>209</v>
      </c>
      <c r="AH1016" s="26">
        <v>4</v>
      </c>
    </row>
    <row r="1017" spans="1:34" x14ac:dyDescent="0.2">
      <c r="A1017" t="s">
        <v>26</v>
      </c>
      <c r="B1017" t="s">
        <v>90</v>
      </c>
      <c r="C1017" t="s">
        <v>864</v>
      </c>
      <c r="D1017">
        <v>2</v>
      </c>
      <c r="E1017" s="21">
        <v>4</v>
      </c>
      <c r="F1017" s="21" t="s">
        <v>6</v>
      </c>
      <c r="G1017" s="21" t="s">
        <v>10</v>
      </c>
      <c r="H1017" s="21" t="s">
        <v>10</v>
      </c>
      <c r="I1017" s="26">
        <v>1.9023525000000001</v>
      </c>
      <c r="J1017" s="26">
        <v>2.4931464999999999</v>
      </c>
      <c r="K1017" s="26">
        <v>3.8461880000000002</v>
      </c>
      <c r="L1017" s="26">
        <v>5.9570849999999993</v>
      </c>
      <c r="M1017" s="26">
        <v>6.8320245000000002</v>
      </c>
      <c r="N1017" s="26">
        <v>8.7206925000000002</v>
      </c>
      <c r="O1017" s="26">
        <v>9.8328340000000001</v>
      </c>
      <c r="P1017" s="26">
        <v>8.3389795000000007</v>
      </c>
      <c r="Q1017" s="26">
        <v>6.4185265000000005</v>
      </c>
      <c r="R1017" s="26">
        <v>4.7404190000000002</v>
      </c>
      <c r="S1017" s="26">
        <v>2.8079434999999999</v>
      </c>
      <c r="T1017" s="26">
        <v>1.8829370000000001</v>
      </c>
      <c r="U1017" s="26">
        <v>0.28680699999999998</v>
      </c>
      <c r="V1017" s="26">
        <v>0.30209200000000003</v>
      </c>
      <c r="W1017" s="26">
        <v>0.68317899999999998</v>
      </c>
      <c r="X1017" s="26">
        <v>1.080182</v>
      </c>
      <c r="Y1017" s="26">
        <v>2.4878870000000002</v>
      </c>
      <c r="Z1017" s="26">
        <v>2.2431079999999999</v>
      </c>
      <c r="AA1017" s="26">
        <v>2.413735</v>
      </c>
      <c r="AB1017" s="26">
        <v>2.0027394999999997</v>
      </c>
      <c r="AC1017" s="26">
        <v>1.4153290000000001</v>
      </c>
      <c r="AD1017" s="26">
        <v>0.60820450000000004</v>
      </c>
      <c r="AE1017" s="26">
        <v>0.4756705</v>
      </c>
      <c r="AF1017" s="26">
        <v>0.27394799999999997</v>
      </c>
      <c r="AG1017" s="26">
        <v>202</v>
      </c>
      <c r="AH1017" s="26">
        <v>4</v>
      </c>
    </row>
    <row r="1018" spans="1:34" x14ac:dyDescent="0.2">
      <c r="A1018" t="s">
        <v>26</v>
      </c>
      <c r="B1018" t="s">
        <v>90</v>
      </c>
      <c r="C1018" t="s">
        <v>865</v>
      </c>
      <c r="D1018">
        <v>2</v>
      </c>
      <c r="E1018" s="21">
        <v>4</v>
      </c>
      <c r="F1018" s="21" t="s">
        <v>6</v>
      </c>
      <c r="G1018" s="21" t="s">
        <v>10</v>
      </c>
      <c r="H1018" s="21" t="s">
        <v>10</v>
      </c>
      <c r="I1018" s="26">
        <v>1.4827618333333332</v>
      </c>
      <c r="J1018" s="26">
        <v>2.0945143333333336</v>
      </c>
      <c r="K1018" s="26">
        <v>3.5363419999999994</v>
      </c>
      <c r="L1018" s="26">
        <v>5.240512166666667</v>
      </c>
      <c r="M1018" s="26">
        <v>6.127681916666667</v>
      </c>
      <c r="N1018" s="26">
        <v>7.802742666666667</v>
      </c>
      <c r="O1018" s="26">
        <v>9.0991566666666674</v>
      </c>
      <c r="P1018" s="26">
        <v>7.9836729166666673</v>
      </c>
      <c r="Q1018" s="26">
        <v>5.5977302499999988</v>
      </c>
      <c r="R1018" s="26">
        <v>4.1044679166666667</v>
      </c>
      <c r="S1018" s="26">
        <v>2.317461666666667</v>
      </c>
      <c r="T1018" s="26">
        <v>1.4841409166666664</v>
      </c>
      <c r="U1018" s="26">
        <v>0.59254425000000011</v>
      </c>
      <c r="V1018" s="26">
        <v>0.78019566666666662</v>
      </c>
      <c r="W1018" s="26">
        <v>1.6530680833333335</v>
      </c>
      <c r="X1018" s="26">
        <v>2.3715146666666667</v>
      </c>
      <c r="Y1018" s="26">
        <v>3.7549871666666665</v>
      </c>
      <c r="Z1018" s="26">
        <v>3.8920029999999994</v>
      </c>
      <c r="AA1018" s="26">
        <v>3.0467624166666667</v>
      </c>
      <c r="AB1018" s="26">
        <v>2.6306181666666668</v>
      </c>
      <c r="AC1018" s="26">
        <v>2.9353520000000004</v>
      </c>
      <c r="AD1018" s="26">
        <v>2.0751351666666666</v>
      </c>
      <c r="AE1018" s="26">
        <v>1.2026265833333334</v>
      </c>
      <c r="AF1018" s="26">
        <v>0.89771916666666662</v>
      </c>
      <c r="AG1018" s="26">
        <v>198</v>
      </c>
      <c r="AH1018" s="26">
        <v>3</v>
      </c>
    </row>
    <row r="1019" spans="1:34" x14ac:dyDescent="0.2">
      <c r="A1019" t="s">
        <v>26</v>
      </c>
      <c r="B1019" t="s">
        <v>90</v>
      </c>
      <c r="C1019" t="s">
        <v>610</v>
      </c>
      <c r="D1019">
        <v>1</v>
      </c>
      <c r="E1019" s="21">
        <v>5</v>
      </c>
      <c r="F1019" s="21" t="s">
        <v>6</v>
      </c>
      <c r="G1019" s="21" t="s">
        <v>10</v>
      </c>
      <c r="H1019" s="21" t="s">
        <v>10</v>
      </c>
      <c r="I1019" s="26">
        <v>1.4321288000000001</v>
      </c>
      <c r="J1019" s="26">
        <v>1.8955568</v>
      </c>
      <c r="K1019" s="26">
        <v>2.9636362000000003</v>
      </c>
      <c r="L1019" s="26">
        <v>4.7458917999999999</v>
      </c>
      <c r="M1019" s="26">
        <v>5.7375530000000001</v>
      </c>
      <c r="N1019" s="26">
        <v>7.6197490000000005</v>
      </c>
      <c r="O1019" s="26">
        <v>8.6446241999999991</v>
      </c>
      <c r="P1019" s="26">
        <v>7.4610512</v>
      </c>
      <c r="Q1019" s="26">
        <v>5.6158624000000001</v>
      </c>
      <c r="R1019" s="26">
        <v>4.0219936000000001</v>
      </c>
      <c r="S1019" s="26">
        <v>2.1027195999999995</v>
      </c>
      <c r="T1019" s="26">
        <v>1.4208048</v>
      </c>
      <c r="U1019" s="26">
        <v>0.38327480000000003</v>
      </c>
      <c r="V1019" s="26">
        <v>0.3675718</v>
      </c>
      <c r="W1019" s="26">
        <v>0.96536699999999998</v>
      </c>
      <c r="X1019" s="26">
        <v>1.3552518</v>
      </c>
      <c r="Y1019" s="26">
        <v>3.1517378000000003</v>
      </c>
      <c r="Z1019" s="26">
        <v>2.7475303999999996</v>
      </c>
      <c r="AA1019" s="26">
        <v>2.8165480000000001</v>
      </c>
      <c r="AB1019" s="26">
        <v>2.0078134000000003</v>
      </c>
      <c r="AC1019" s="26">
        <v>1.2912774</v>
      </c>
      <c r="AD1019" s="26">
        <v>0.74447920000000001</v>
      </c>
      <c r="AE1019" s="26">
        <v>0.54566219999999999</v>
      </c>
      <c r="AF1019" s="26">
        <v>0.35280820000000002</v>
      </c>
      <c r="AG1019" s="26">
        <v>225</v>
      </c>
      <c r="AH1019" s="26">
        <v>4</v>
      </c>
    </row>
    <row r="1020" spans="1:34" x14ac:dyDescent="0.2">
      <c r="A1020" t="s">
        <v>26</v>
      </c>
      <c r="B1020" t="s">
        <v>90</v>
      </c>
      <c r="C1020" t="s">
        <v>866</v>
      </c>
      <c r="D1020">
        <v>1</v>
      </c>
      <c r="E1020" s="21">
        <v>5</v>
      </c>
      <c r="F1020" s="21" t="s">
        <v>6</v>
      </c>
      <c r="G1020" s="21" t="s">
        <v>10</v>
      </c>
      <c r="H1020" s="21" t="s">
        <v>10</v>
      </c>
      <c r="I1020" s="26">
        <v>1.3845356666666666</v>
      </c>
      <c r="J1020" s="26">
        <v>1.8957533333333332</v>
      </c>
      <c r="K1020" s="26">
        <v>3.1261740000000002</v>
      </c>
      <c r="L1020" s="26">
        <v>4.9807256666666673</v>
      </c>
      <c r="M1020" s="26">
        <v>5.9789226666666666</v>
      </c>
      <c r="N1020" s="26">
        <v>7.8683293333333326</v>
      </c>
      <c r="O1020" s="26">
        <v>9.0514670000000006</v>
      </c>
      <c r="P1020" s="26">
        <v>7.7766643333333336</v>
      </c>
      <c r="Q1020" s="26">
        <v>5.6834319999999998</v>
      </c>
      <c r="R1020" s="26">
        <v>4.1735196666666665</v>
      </c>
      <c r="S1020" s="26">
        <v>2.2124116666666667</v>
      </c>
      <c r="T1020" s="26">
        <v>1.4157403333333332</v>
      </c>
      <c r="U1020" s="26">
        <v>0.38524333333333333</v>
      </c>
      <c r="V1020" s="26">
        <v>0.45886899999999997</v>
      </c>
      <c r="W1020" s="26">
        <v>1.1640429999999997</v>
      </c>
      <c r="X1020" s="26">
        <v>1.6100179999999999</v>
      </c>
      <c r="Y1020" s="26">
        <v>3.1285570000000003</v>
      </c>
      <c r="Z1020" s="26">
        <v>2.5849603333333335</v>
      </c>
      <c r="AA1020" s="26">
        <v>2.8448446666666665</v>
      </c>
      <c r="AB1020" s="26">
        <v>2.4509076666666663</v>
      </c>
      <c r="AC1020" s="26">
        <v>1.6391663333333331</v>
      </c>
      <c r="AD1020" s="26">
        <v>0.96668866666666664</v>
      </c>
      <c r="AE1020" s="26">
        <v>0.66552133333333341</v>
      </c>
      <c r="AF1020" s="26">
        <v>0.44862966666666665</v>
      </c>
      <c r="AG1020" s="26">
        <v>207</v>
      </c>
      <c r="AH1020" s="26">
        <v>4</v>
      </c>
    </row>
    <row r="1021" spans="1:34" x14ac:dyDescent="0.2">
      <c r="A1021" t="s">
        <v>26</v>
      </c>
      <c r="B1021" t="s">
        <v>90</v>
      </c>
      <c r="C1021" t="s">
        <v>867</v>
      </c>
      <c r="D1021">
        <v>2</v>
      </c>
      <c r="E1021" s="21">
        <v>4</v>
      </c>
      <c r="F1021" s="21" t="s">
        <v>6</v>
      </c>
      <c r="G1021" s="21" t="s">
        <v>10</v>
      </c>
      <c r="H1021" s="21" t="s">
        <v>10</v>
      </c>
      <c r="I1021" s="26">
        <v>1.1756286666666667</v>
      </c>
      <c r="J1021" s="26">
        <v>1.6657163333333334</v>
      </c>
      <c r="K1021" s="26">
        <v>2.9484759999999999</v>
      </c>
      <c r="L1021" s="26">
        <v>4.5608373333333327</v>
      </c>
      <c r="M1021" s="26">
        <v>5.5224898333333323</v>
      </c>
      <c r="N1021" s="26">
        <v>6.7576663333333338</v>
      </c>
      <c r="O1021" s="26">
        <v>7.6090531666666665</v>
      </c>
      <c r="P1021" s="26">
        <v>6.5546485000000017</v>
      </c>
      <c r="Q1021" s="26">
        <v>4.6987998333333332</v>
      </c>
      <c r="R1021" s="26">
        <v>3.4440825000000004</v>
      </c>
      <c r="S1021" s="26">
        <v>1.9155881666666668</v>
      </c>
      <c r="T1021" s="26">
        <v>1.2006363333333332</v>
      </c>
      <c r="U1021" s="26">
        <v>0.70512549999999996</v>
      </c>
      <c r="V1021" s="26">
        <v>0.79939883333333317</v>
      </c>
      <c r="W1021" s="26">
        <v>2.0746341666666668</v>
      </c>
      <c r="X1021" s="26">
        <v>2.9014474999999997</v>
      </c>
      <c r="Y1021" s="26">
        <v>4.2777234999999996</v>
      </c>
      <c r="Z1021" s="26">
        <v>4.7060058333333332</v>
      </c>
      <c r="AA1021" s="26">
        <v>3.0003025000000001</v>
      </c>
      <c r="AB1021" s="26">
        <v>3.3145848333333334</v>
      </c>
      <c r="AC1021" s="26">
        <v>3.3895068333333334</v>
      </c>
      <c r="AD1021" s="26">
        <v>2.462434</v>
      </c>
      <c r="AE1021" s="26">
        <v>1.4401806666666666</v>
      </c>
      <c r="AF1021" s="26">
        <v>1.0478508333333334</v>
      </c>
      <c r="AG1021" s="26">
        <v>200</v>
      </c>
      <c r="AH1021" s="26">
        <v>4</v>
      </c>
    </row>
    <row r="1022" spans="1:34" x14ac:dyDescent="0.2">
      <c r="A1022" t="s">
        <v>26</v>
      </c>
      <c r="B1022" t="s">
        <v>90</v>
      </c>
      <c r="C1022" t="s">
        <v>868</v>
      </c>
      <c r="D1022">
        <v>1</v>
      </c>
      <c r="E1022" s="21">
        <v>5</v>
      </c>
      <c r="F1022" s="21" t="s">
        <v>6</v>
      </c>
      <c r="G1022" s="21" t="s">
        <v>10</v>
      </c>
      <c r="H1022" s="21" t="s">
        <v>10</v>
      </c>
      <c r="I1022" s="26">
        <v>1.5483876666666667</v>
      </c>
      <c r="J1022" s="26">
        <v>2.0345870000000001</v>
      </c>
      <c r="K1022" s="26">
        <v>3.0929683333333333</v>
      </c>
      <c r="L1022" s="26">
        <v>4.9185130000000008</v>
      </c>
      <c r="M1022" s="26">
        <v>5.883292</v>
      </c>
      <c r="N1022" s="26">
        <v>7.7876693333333336</v>
      </c>
      <c r="O1022" s="26">
        <v>8.8252836666666656</v>
      </c>
      <c r="P1022" s="26">
        <v>7.5978936666666668</v>
      </c>
      <c r="Q1022" s="26">
        <v>5.8080506666666665</v>
      </c>
      <c r="R1022" s="26">
        <v>4.1901576666666669</v>
      </c>
      <c r="S1022" s="26">
        <v>2.242083</v>
      </c>
      <c r="T1022" s="26">
        <v>1.5321296666666668</v>
      </c>
      <c r="U1022" s="26">
        <v>0.26256200000000002</v>
      </c>
      <c r="V1022" s="26">
        <v>0.22728299999999999</v>
      </c>
      <c r="W1022" s="26">
        <v>0.7201953333333333</v>
      </c>
      <c r="X1022" s="26">
        <v>1.0162556666666667</v>
      </c>
      <c r="Y1022" s="26">
        <v>2.8227256666666669</v>
      </c>
      <c r="Z1022" s="26">
        <v>2.4143536666666665</v>
      </c>
      <c r="AA1022" s="26">
        <v>2.3062840000000002</v>
      </c>
      <c r="AB1022" s="26">
        <v>1.7572950000000001</v>
      </c>
      <c r="AC1022" s="26">
        <v>1.2411233333333334</v>
      </c>
      <c r="AD1022" s="26">
        <v>0.57383566666666674</v>
      </c>
      <c r="AE1022" s="26">
        <v>0.46233733333333332</v>
      </c>
      <c r="AF1022" s="26">
        <v>0.25121633333333332</v>
      </c>
      <c r="AG1022" s="26">
        <v>223</v>
      </c>
      <c r="AH1022" s="26">
        <v>4</v>
      </c>
    </row>
    <row r="1023" spans="1:34" x14ac:dyDescent="0.2">
      <c r="A1023" t="s">
        <v>26</v>
      </c>
      <c r="B1023" t="s">
        <v>90</v>
      </c>
      <c r="C1023" t="s">
        <v>242</v>
      </c>
      <c r="D1023">
        <v>1</v>
      </c>
      <c r="E1023" s="21">
        <v>4</v>
      </c>
      <c r="F1023" s="21" t="s">
        <v>6</v>
      </c>
      <c r="G1023" s="21" t="s">
        <v>10</v>
      </c>
      <c r="H1023" s="21" t="s">
        <v>10</v>
      </c>
      <c r="I1023" s="26">
        <v>1.1092989090909091</v>
      </c>
      <c r="J1023" s="26">
        <v>1.544599090909091</v>
      </c>
      <c r="K1023" s="26">
        <v>2.7946044545454538</v>
      </c>
      <c r="L1023" s="26">
        <v>4.5130290909090913</v>
      </c>
      <c r="M1023" s="26">
        <v>5.5923678181818177</v>
      </c>
      <c r="N1023" s="26">
        <v>7.1563343636363639</v>
      </c>
      <c r="O1023" s="26">
        <v>8.0512305454545459</v>
      </c>
      <c r="P1023" s="26">
        <v>6.8043923636363619</v>
      </c>
      <c r="Q1023" s="26">
        <v>4.8408751818181823</v>
      </c>
      <c r="R1023" s="26">
        <v>3.5116523636363635</v>
      </c>
      <c r="S1023" s="26">
        <v>1.8464451818181815</v>
      </c>
      <c r="T1023" s="26">
        <v>1.1419270909090911</v>
      </c>
      <c r="U1023" s="26">
        <v>0.55228818181818184</v>
      </c>
      <c r="V1023" s="26">
        <v>0.67231699999999994</v>
      </c>
      <c r="W1023" s="26">
        <v>1.736765090909091</v>
      </c>
      <c r="X1023" s="26">
        <v>2.2883445454545455</v>
      </c>
      <c r="Y1023" s="26">
        <v>3.9369194545454551</v>
      </c>
      <c r="Z1023" s="26">
        <v>4.0415183636363636</v>
      </c>
      <c r="AA1023" s="26">
        <v>3.2856382727272728</v>
      </c>
      <c r="AB1023" s="26">
        <v>3.3541902727272728</v>
      </c>
      <c r="AC1023" s="26">
        <v>3.0065039090909091</v>
      </c>
      <c r="AD1023" s="26">
        <v>1.9070141818181816</v>
      </c>
      <c r="AE1023" s="26">
        <v>0.95570336363636355</v>
      </c>
      <c r="AF1023" s="26">
        <v>0.75148154545454526</v>
      </c>
      <c r="AG1023" s="26">
        <v>216</v>
      </c>
      <c r="AH1023" s="26">
        <v>4</v>
      </c>
    </row>
    <row r="1024" spans="1:34" x14ac:dyDescent="0.2">
      <c r="A1024" t="s">
        <v>26</v>
      </c>
      <c r="B1024" t="s">
        <v>90</v>
      </c>
      <c r="C1024" t="s">
        <v>869</v>
      </c>
      <c r="D1024">
        <v>1</v>
      </c>
      <c r="E1024" s="21">
        <v>5</v>
      </c>
      <c r="F1024" s="21" t="s">
        <v>6</v>
      </c>
      <c r="G1024" s="21" t="s">
        <v>10</v>
      </c>
      <c r="H1024" s="21" t="s">
        <v>10</v>
      </c>
      <c r="I1024" s="26">
        <v>1.5745290000000001</v>
      </c>
      <c r="J1024" s="26">
        <v>2.101102</v>
      </c>
      <c r="K1024" s="26">
        <v>3.2524744999999999</v>
      </c>
      <c r="L1024" s="26">
        <v>5.1580084999999993</v>
      </c>
      <c r="M1024" s="26">
        <v>6.1224340000000002</v>
      </c>
      <c r="N1024" s="26">
        <v>8.0880949999999991</v>
      </c>
      <c r="O1024" s="26">
        <v>9.1670134999999995</v>
      </c>
      <c r="P1024" s="26">
        <v>7.8505509999999994</v>
      </c>
      <c r="Q1024" s="26">
        <v>5.990151</v>
      </c>
      <c r="R1024" s="26">
        <v>4.3590619999999998</v>
      </c>
      <c r="S1024" s="26">
        <v>2.3761960000000002</v>
      </c>
      <c r="T1024" s="26">
        <v>1.5766200000000001</v>
      </c>
      <c r="U1024" s="26">
        <v>0.32426549999999998</v>
      </c>
      <c r="V1024" s="26">
        <v>0.30108049999999997</v>
      </c>
      <c r="W1024" s="26">
        <v>0.79892350000000001</v>
      </c>
      <c r="X1024" s="26">
        <v>1.2043554999999999</v>
      </c>
      <c r="Y1024" s="26">
        <v>2.6871464999999999</v>
      </c>
      <c r="Z1024" s="26">
        <v>2.4838155000000004</v>
      </c>
      <c r="AA1024" s="26">
        <v>2.4952209999999999</v>
      </c>
      <c r="AB1024" s="26">
        <v>1.9738525</v>
      </c>
      <c r="AC1024" s="26">
        <v>1.3997679999999999</v>
      </c>
      <c r="AD1024" s="26">
        <v>0.61387649999999994</v>
      </c>
      <c r="AE1024" s="26">
        <v>0.52562200000000003</v>
      </c>
      <c r="AF1024" s="26">
        <v>0.31995950000000001</v>
      </c>
      <c r="AG1024" s="26">
        <v>227</v>
      </c>
      <c r="AH1024" s="26">
        <v>4</v>
      </c>
    </row>
    <row r="1025" spans="1:34" x14ac:dyDescent="0.2">
      <c r="A1025" t="s">
        <v>26</v>
      </c>
      <c r="B1025" t="s">
        <v>90</v>
      </c>
      <c r="C1025" t="s">
        <v>870</v>
      </c>
      <c r="D1025">
        <v>2</v>
      </c>
      <c r="E1025" s="21">
        <v>4</v>
      </c>
      <c r="F1025" s="21" t="s">
        <v>6</v>
      </c>
      <c r="G1025" s="21" t="s">
        <v>10</v>
      </c>
      <c r="H1025" s="21" t="s">
        <v>10</v>
      </c>
      <c r="I1025" s="26">
        <v>1.3799496666666669</v>
      </c>
      <c r="J1025" s="26">
        <v>1.9328634999999998</v>
      </c>
      <c r="K1025" s="26">
        <v>3.3081138333333331</v>
      </c>
      <c r="L1025" s="26">
        <v>4.9840195000000005</v>
      </c>
      <c r="M1025" s="26">
        <v>5.636131166666666</v>
      </c>
      <c r="N1025" s="26">
        <v>6.8164208333333329</v>
      </c>
      <c r="O1025" s="26">
        <v>7.8467873333333324</v>
      </c>
      <c r="P1025" s="26">
        <v>6.9105939999999988</v>
      </c>
      <c r="Q1025" s="26">
        <v>4.928231666666667</v>
      </c>
      <c r="R1025" s="26">
        <v>3.6619814999999996</v>
      </c>
      <c r="S1025" s="26">
        <v>2.2151654999999999</v>
      </c>
      <c r="T1025" s="26">
        <v>1.4460301666666666</v>
      </c>
      <c r="U1025" s="26">
        <v>1.0020536666666666</v>
      </c>
      <c r="V1025" s="26">
        <v>1.0798590000000001</v>
      </c>
      <c r="W1025" s="26">
        <v>2.5508168333333336</v>
      </c>
      <c r="X1025" s="26">
        <v>3.1747379999999996</v>
      </c>
      <c r="Y1025" s="26">
        <v>4.6988089999999998</v>
      </c>
      <c r="Z1025" s="26">
        <v>4.7744178333333327</v>
      </c>
      <c r="AA1025" s="26">
        <v>2.9565079999999999</v>
      </c>
      <c r="AB1025" s="26">
        <v>3.4175799999999996</v>
      </c>
      <c r="AC1025" s="26">
        <v>3.5278061666666667</v>
      </c>
      <c r="AD1025" s="26">
        <v>2.9768168333333329</v>
      </c>
      <c r="AE1025" s="26">
        <v>2.0824309999999997</v>
      </c>
      <c r="AF1025" s="26">
        <v>1.2687824999999999</v>
      </c>
      <c r="AG1025" s="26">
        <v>202</v>
      </c>
      <c r="AH1025" s="26">
        <v>4</v>
      </c>
    </row>
    <row r="1026" spans="1:34" x14ac:dyDescent="0.2">
      <c r="A1026" t="s">
        <v>26</v>
      </c>
      <c r="B1026" t="s">
        <v>90</v>
      </c>
      <c r="C1026" t="s">
        <v>871</v>
      </c>
      <c r="D1026">
        <v>2</v>
      </c>
      <c r="E1026" s="21">
        <v>4</v>
      </c>
      <c r="F1026" s="21" t="s">
        <v>6</v>
      </c>
      <c r="G1026" s="21" t="s">
        <v>10</v>
      </c>
      <c r="H1026" s="21" t="s">
        <v>10</v>
      </c>
      <c r="I1026" s="26">
        <v>1.326397</v>
      </c>
      <c r="J1026" s="26">
        <v>1.8553486666666668</v>
      </c>
      <c r="K1026" s="26">
        <v>3.2049206666666663</v>
      </c>
      <c r="L1026" s="26">
        <v>4.9058896666666669</v>
      </c>
      <c r="M1026" s="26">
        <v>5.5945399999999994</v>
      </c>
      <c r="N1026" s="26">
        <v>6.7591076666666661</v>
      </c>
      <c r="O1026" s="26">
        <v>7.7478876666666663</v>
      </c>
      <c r="P1026" s="26">
        <v>6.7775159999999994</v>
      </c>
      <c r="Q1026" s="26">
        <v>4.846823333333333</v>
      </c>
      <c r="R1026" s="26">
        <v>3.6102183333333335</v>
      </c>
      <c r="S1026" s="26">
        <v>2.1191836666666668</v>
      </c>
      <c r="T1026" s="26">
        <v>1.4034880000000001</v>
      </c>
      <c r="U1026" s="26">
        <v>0.93429499999999999</v>
      </c>
      <c r="V1026" s="26">
        <v>0.96579533333333334</v>
      </c>
      <c r="W1026" s="26">
        <v>2.295007333333333</v>
      </c>
      <c r="X1026" s="26">
        <v>3.1127923333333332</v>
      </c>
      <c r="Y1026" s="26">
        <v>4.3703713333333338</v>
      </c>
      <c r="Z1026" s="26">
        <v>4.8307796666666674</v>
      </c>
      <c r="AA1026" s="26">
        <v>3.1571089999999997</v>
      </c>
      <c r="AB1026" s="26">
        <v>3.3998333333333335</v>
      </c>
      <c r="AC1026" s="26">
        <v>3.3256356666666669</v>
      </c>
      <c r="AD1026" s="26">
        <v>2.8225163333333332</v>
      </c>
      <c r="AE1026" s="26">
        <v>1.834554</v>
      </c>
      <c r="AF1026" s="26">
        <v>1.1899283333333335</v>
      </c>
      <c r="AG1026" s="26">
        <v>193</v>
      </c>
      <c r="AH1026" s="26">
        <v>3</v>
      </c>
    </row>
    <row r="1027" spans="1:34" x14ac:dyDescent="0.2">
      <c r="A1027" t="s">
        <v>26</v>
      </c>
      <c r="B1027" t="s">
        <v>90</v>
      </c>
      <c r="C1027" t="s">
        <v>872</v>
      </c>
      <c r="D1027">
        <v>1</v>
      </c>
      <c r="E1027" s="21">
        <v>4</v>
      </c>
      <c r="F1027" s="21" t="s">
        <v>6</v>
      </c>
      <c r="G1027" s="21" t="s">
        <v>10</v>
      </c>
      <c r="H1027" s="21" t="s">
        <v>10</v>
      </c>
      <c r="I1027" s="26">
        <v>1.2614142307692309</v>
      </c>
      <c r="J1027" s="26">
        <v>1.6591580769230769</v>
      </c>
      <c r="K1027" s="26">
        <v>2.9514176923076922</v>
      </c>
      <c r="L1027" s="26">
        <v>4.7824284615384611</v>
      </c>
      <c r="M1027" s="26">
        <v>5.6406234615384614</v>
      </c>
      <c r="N1027" s="26">
        <v>6.748968615384614</v>
      </c>
      <c r="O1027" s="26">
        <v>7.412556153846154</v>
      </c>
      <c r="P1027" s="26">
        <v>6.3387101538461543</v>
      </c>
      <c r="Q1027" s="26">
        <v>4.6909939999999999</v>
      </c>
      <c r="R1027" s="26">
        <v>3.4644273846153846</v>
      </c>
      <c r="S1027" s="26">
        <v>2.0205156923076926</v>
      </c>
      <c r="T1027" s="26">
        <v>1.2804579230769233</v>
      </c>
      <c r="U1027" s="26">
        <v>0.97071469230769236</v>
      </c>
      <c r="V1027" s="26">
        <v>1.0097893846153847</v>
      </c>
      <c r="W1027" s="26">
        <v>2.3320214615384613</v>
      </c>
      <c r="X1027" s="26">
        <v>3.178254846153846</v>
      </c>
      <c r="Y1027" s="26">
        <v>4.7064836153846166</v>
      </c>
      <c r="Z1027" s="26">
        <v>4.6892608461538465</v>
      </c>
      <c r="AA1027" s="26">
        <v>3.5973641538461538</v>
      </c>
      <c r="AB1027" s="26">
        <v>3.4732677692307692</v>
      </c>
      <c r="AC1027" s="26">
        <v>4.1180694615384619</v>
      </c>
      <c r="AD1027" s="26">
        <v>2.9635833846153847</v>
      </c>
      <c r="AE1027" s="26">
        <v>1.8003549230769229</v>
      </c>
      <c r="AF1027" s="26">
        <v>1.3153753076923076</v>
      </c>
      <c r="AG1027" s="26">
        <v>177</v>
      </c>
      <c r="AH1027" s="26">
        <v>3</v>
      </c>
    </row>
    <row r="1028" spans="1:34" x14ac:dyDescent="0.2">
      <c r="A1028" t="s">
        <v>27</v>
      </c>
      <c r="B1028" t="s">
        <v>108</v>
      </c>
      <c r="C1028" t="s">
        <v>761</v>
      </c>
      <c r="D1028">
        <v>1</v>
      </c>
      <c r="E1028" s="21">
        <v>4</v>
      </c>
      <c r="F1028" s="21" t="s">
        <v>6</v>
      </c>
      <c r="G1028" s="21" t="s">
        <v>10</v>
      </c>
      <c r="H1028" s="21" t="s">
        <v>10</v>
      </c>
      <c r="I1028" s="26">
        <v>1.3326796000000001</v>
      </c>
      <c r="J1028" s="26">
        <v>1.81935</v>
      </c>
      <c r="K1028" s="26">
        <v>3.0564939999999998</v>
      </c>
      <c r="L1028" s="26">
        <v>4.5122660000000003</v>
      </c>
      <c r="M1028" s="26">
        <v>5.2327968000000009</v>
      </c>
      <c r="N1028" s="26">
        <v>6.1033007999999995</v>
      </c>
      <c r="O1028" s="26">
        <v>6.0907561999999995</v>
      </c>
      <c r="P1028" s="26">
        <v>5.4481192000000007</v>
      </c>
      <c r="Q1028" s="26">
        <v>4.2057434000000002</v>
      </c>
      <c r="R1028" s="26">
        <v>2.9755738000000003</v>
      </c>
      <c r="S1028" s="26">
        <v>2.0044087999999998</v>
      </c>
      <c r="T1028" s="26">
        <v>1.4217696</v>
      </c>
      <c r="U1028" s="26">
        <v>3.738162</v>
      </c>
      <c r="V1028" s="26">
        <v>3.8340618000000006</v>
      </c>
      <c r="W1028" s="26">
        <v>4.5995885999999997</v>
      </c>
      <c r="X1028" s="26">
        <v>3.9565381999999998</v>
      </c>
      <c r="Y1028" s="26">
        <v>4.8268470000000008</v>
      </c>
      <c r="Z1028" s="26">
        <v>4.0928697999999999</v>
      </c>
      <c r="AA1028" s="26">
        <v>4.6369014000000002</v>
      </c>
      <c r="AB1028" s="26">
        <v>3.7914540000000003</v>
      </c>
      <c r="AC1028" s="26">
        <v>3.4933127999999996</v>
      </c>
      <c r="AD1028" s="26">
        <v>2.6039338000000001</v>
      </c>
      <c r="AE1028" s="26">
        <v>3.8504261999999998</v>
      </c>
      <c r="AF1028" s="26">
        <v>4.2366662000000002</v>
      </c>
      <c r="AG1028" s="26">
        <v>199</v>
      </c>
      <c r="AH1028" s="26">
        <v>4</v>
      </c>
    </row>
    <row r="1029" spans="1:34" x14ac:dyDescent="0.2">
      <c r="A1029" t="s">
        <v>27</v>
      </c>
      <c r="B1029" t="s">
        <v>108</v>
      </c>
      <c r="C1029" t="s">
        <v>720</v>
      </c>
      <c r="D1029">
        <v>1</v>
      </c>
      <c r="E1029" s="21">
        <v>4</v>
      </c>
      <c r="F1029" s="21" t="s">
        <v>6</v>
      </c>
      <c r="G1029" s="21" t="s">
        <v>10</v>
      </c>
      <c r="H1029" s="21" t="s">
        <v>10</v>
      </c>
      <c r="I1029" s="26">
        <v>1.4059643333333334</v>
      </c>
      <c r="J1029" s="26">
        <v>1.8938176666666664</v>
      </c>
      <c r="K1029" s="26">
        <v>3.1702613333333338</v>
      </c>
      <c r="L1029" s="26">
        <v>4.6289653333333334</v>
      </c>
      <c r="M1029" s="26">
        <v>5.3285576666666659</v>
      </c>
      <c r="N1029" s="26">
        <v>6.2978736666666668</v>
      </c>
      <c r="O1029" s="26">
        <v>6.2432806666666663</v>
      </c>
      <c r="P1029" s="26">
        <v>5.6002009999999993</v>
      </c>
      <c r="Q1029" s="26">
        <v>4.3048093333333339</v>
      </c>
      <c r="R1029" s="26">
        <v>3.0805986666666665</v>
      </c>
      <c r="S1029" s="26">
        <v>2.0675926666666666</v>
      </c>
      <c r="T1029" s="26">
        <v>1.465028</v>
      </c>
      <c r="U1029" s="26">
        <v>3.8583136666666671</v>
      </c>
      <c r="V1029" s="26">
        <v>3.9312590000000003</v>
      </c>
      <c r="W1029" s="26">
        <v>4.8118123333333331</v>
      </c>
      <c r="X1029" s="26">
        <v>3.9967513333333335</v>
      </c>
      <c r="Y1029" s="26">
        <v>4.5883229999999999</v>
      </c>
      <c r="Z1029" s="26">
        <v>3.8602380000000003</v>
      </c>
      <c r="AA1029" s="26">
        <v>4.2856379999999996</v>
      </c>
      <c r="AB1029" s="26">
        <v>3.3592809999999997</v>
      </c>
      <c r="AC1029" s="26">
        <v>3.3758156666666665</v>
      </c>
      <c r="AD1029" s="26">
        <v>2.6572986666666667</v>
      </c>
      <c r="AE1029" s="26">
        <v>3.9283493333333332</v>
      </c>
      <c r="AF1029" s="26">
        <v>4.4552799999999992</v>
      </c>
      <c r="AG1029" s="26">
        <v>198</v>
      </c>
      <c r="AH1029" s="26">
        <v>3</v>
      </c>
    </row>
    <row r="1030" spans="1:34" x14ac:dyDescent="0.2">
      <c r="A1030" t="s">
        <v>27</v>
      </c>
      <c r="B1030" t="s">
        <v>108</v>
      </c>
      <c r="C1030" t="s">
        <v>806</v>
      </c>
      <c r="D1030">
        <v>2</v>
      </c>
      <c r="E1030" s="21">
        <v>4</v>
      </c>
      <c r="F1030" s="21" t="s">
        <v>6</v>
      </c>
      <c r="G1030" s="21" t="s">
        <v>10</v>
      </c>
      <c r="H1030" s="21" t="s">
        <v>10</v>
      </c>
      <c r="I1030" s="26">
        <v>1.2255229999999999</v>
      </c>
      <c r="J1030" s="26">
        <v>1.6415150000000001</v>
      </c>
      <c r="K1030" s="26">
        <v>2.8417979999999998</v>
      </c>
      <c r="L1030" s="26">
        <v>4.2705200000000003</v>
      </c>
      <c r="M1030" s="26">
        <v>5.1107019999999999</v>
      </c>
      <c r="N1030" s="26">
        <v>6.0480039999999997</v>
      </c>
      <c r="O1030" s="26">
        <v>6.019908</v>
      </c>
      <c r="P1030" s="26">
        <v>5.3739229999999996</v>
      </c>
      <c r="Q1030" s="26">
        <v>4.1674990000000003</v>
      </c>
      <c r="R1030" s="26">
        <v>2.9316469999999999</v>
      </c>
      <c r="S1030" s="26">
        <v>1.943465</v>
      </c>
      <c r="T1030" s="26">
        <v>1.3272139999999999</v>
      </c>
      <c r="U1030" s="26">
        <v>2.8594379999999999</v>
      </c>
      <c r="V1030" s="26">
        <v>3.0170430000000001</v>
      </c>
      <c r="W1030" s="26">
        <v>4.1237769999999996</v>
      </c>
      <c r="X1030" s="26">
        <v>3.5904479999999999</v>
      </c>
      <c r="Y1030" s="26">
        <v>4.4468529999999999</v>
      </c>
      <c r="Z1030" s="26">
        <v>3.5973419999999998</v>
      </c>
      <c r="AA1030" s="26">
        <v>4.4247699999999996</v>
      </c>
      <c r="AB1030" s="26">
        <v>3.3870900000000002</v>
      </c>
      <c r="AC1030" s="26">
        <v>2.890962</v>
      </c>
      <c r="AD1030" s="26">
        <v>2.3297699999999999</v>
      </c>
      <c r="AE1030" s="26">
        <v>3.3322639999999999</v>
      </c>
      <c r="AF1030" s="26">
        <v>3.4684870000000001</v>
      </c>
      <c r="AG1030" s="26">
        <v>200</v>
      </c>
      <c r="AH1030" s="26">
        <v>4</v>
      </c>
    </row>
    <row r="1031" spans="1:34" x14ac:dyDescent="0.2">
      <c r="A1031" t="s">
        <v>27</v>
      </c>
      <c r="B1031" t="s">
        <v>108</v>
      </c>
      <c r="C1031" t="s">
        <v>873</v>
      </c>
      <c r="D1031">
        <v>3</v>
      </c>
      <c r="E1031" s="21">
        <v>4</v>
      </c>
      <c r="F1031" s="21" t="s">
        <v>6</v>
      </c>
      <c r="G1031" s="21" t="s">
        <v>10</v>
      </c>
      <c r="H1031" s="21" t="s">
        <v>10</v>
      </c>
      <c r="I1031" s="26">
        <v>1.3695473333333332</v>
      </c>
      <c r="J1031" s="26">
        <v>1.8566690000000001</v>
      </c>
      <c r="K1031" s="26">
        <v>3.2061853333333334</v>
      </c>
      <c r="L1031" s="26">
        <v>4.8619263333333329</v>
      </c>
      <c r="M1031" s="26">
        <v>5.7995690000000009</v>
      </c>
      <c r="N1031" s="26">
        <v>7.0382216666666659</v>
      </c>
      <c r="O1031" s="26">
        <v>7.0316743333333322</v>
      </c>
      <c r="P1031" s="26">
        <v>6.1798329999999995</v>
      </c>
      <c r="Q1031" s="26">
        <v>4.6694443333333338</v>
      </c>
      <c r="R1031" s="26">
        <v>3.4086556666666668</v>
      </c>
      <c r="S1031" s="26">
        <v>2.1731873333333334</v>
      </c>
      <c r="T1031" s="26">
        <v>1.4464129999999999</v>
      </c>
      <c r="U1031" s="26">
        <v>3.1998116666666667</v>
      </c>
      <c r="V1031" s="26">
        <v>3.2970090000000005</v>
      </c>
      <c r="W1031" s="26">
        <v>4.253543333333333</v>
      </c>
      <c r="X1031" s="26">
        <v>4.1627156666666663</v>
      </c>
      <c r="Y1031" s="26">
        <v>4.4785509999999995</v>
      </c>
      <c r="Z1031" s="26">
        <v>3.5355949999999994</v>
      </c>
      <c r="AA1031" s="26">
        <v>3.5008206666666664</v>
      </c>
      <c r="AB1031" s="26">
        <v>3.2005669999999999</v>
      </c>
      <c r="AC1031" s="26">
        <v>3.1749709999999998</v>
      </c>
      <c r="AD1031" s="26">
        <v>2.5913863333333333</v>
      </c>
      <c r="AE1031" s="26">
        <v>3.7230310000000002</v>
      </c>
      <c r="AF1031" s="26">
        <v>3.8306986666666667</v>
      </c>
      <c r="AG1031" s="26">
        <v>183</v>
      </c>
      <c r="AH1031" s="26">
        <v>3</v>
      </c>
    </row>
    <row r="1032" spans="1:34" x14ac:dyDescent="0.2">
      <c r="A1032" t="s">
        <v>27</v>
      </c>
      <c r="B1032" t="s">
        <v>108</v>
      </c>
      <c r="C1032" t="s">
        <v>874</v>
      </c>
      <c r="D1032">
        <v>1</v>
      </c>
      <c r="E1032" s="21">
        <v>4</v>
      </c>
      <c r="F1032" s="21" t="s">
        <v>6</v>
      </c>
      <c r="G1032" s="21" t="s">
        <v>10</v>
      </c>
      <c r="H1032" s="21" t="s">
        <v>10</v>
      </c>
      <c r="I1032" s="26">
        <v>1.3730978571428574</v>
      </c>
      <c r="J1032" s="26">
        <v>1.8568880000000003</v>
      </c>
      <c r="K1032" s="26">
        <v>3.1225158571428575</v>
      </c>
      <c r="L1032" s="26">
        <v>4.590553428571428</v>
      </c>
      <c r="M1032" s="26">
        <v>5.3218285714285702</v>
      </c>
      <c r="N1032" s="26">
        <v>6.2678215714285708</v>
      </c>
      <c r="O1032" s="26">
        <v>6.2171698571428573</v>
      </c>
      <c r="P1032" s="26">
        <v>5.572031428571429</v>
      </c>
      <c r="Q1032" s="26">
        <v>4.2725004285714281</v>
      </c>
      <c r="R1032" s="26">
        <v>3.0464769999999999</v>
      </c>
      <c r="S1032" s="26">
        <v>2.0446864285714286</v>
      </c>
      <c r="T1032" s="26">
        <v>1.4429591428571429</v>
      </c>
      <c r="U1032" s="26">
        <v>3.754734285714286</v>
      </c>
      <c r="V1032" s="26">
        <v>3.8831568571428572</v>
      </c>
      <c r="W1032" s="26">
        <v>4.7094118571428583</v>
      </c>
      <c r="X1032" s="26">
        <v>3.9721897142857148</v>
      </c>
      <c r="Y1032" s="26">
        <v>4.7085549999999996</v>
      </c>
      <c r="Z1032" s="26">
        <v>3.9389058571428572</v>
      </c>
      <c r="AA1032" s="26">
        <v>4.461588857142857</v>
      </c>
      <c r="AB1032" s="26">
        <v>3.5150934285714288</v>
      </c>
      <c r="AC1032" s="26">
        <v>3.4066398571428569</v>
      </c>
      <c r="AD1032" s="26">
        <v>2.6714888571428577</v>
      </c>
      <c r="AE1032" s="26">
        <v>3.9190360000000006</v>
      </c>
      <c r="AF1032" s="26">
        <v>4.4059285714285714</v>
      </c>
      <c r="AG1032" s="26">
        <v>192</v>
      </c>
      <c r="AH1032" s="26">
        <v>3</v>
      </c>
    </row>
    <row r="1033" spans="1:34" x14ac:dyDescent="0.2">
      <c r="A1033" t="s">
        <v>27</v>
      </c>
      <c r="B1033" t="s">
        <v>108</v>
      </c>
      <c r="C1033" t="s">
        <v>875</v>
      </c>
      <c r="D1033">
        <v>2</v>
      </c>
      <c r="E1033" s="21">
        <v>4</v>
      </c>
      <c r="F1033" s="21" t="s">
        <v>6</v>
      </c>
      <c r="G1033" s="21" t="s">
        <v>10</v>
      </c>
      <c r="H1033" s="21" t="s">
        <v>10</v>
      </c>
      <c r="I1033" s="26">
        <v>1.2360185000000001</v>
      </c>
      <c r="J1033" s="26">
        <v>1.6891315000000002</v>
      </c>
      <c r="K1033" s="26">
        <v>2.9251692499999997</v>
      </c>
      <c r="L1033" s="26">
        <v>4.3493200000000005</v>
      </c>
      <c r="M1033" s="26">
        <v>5.0537152499999998</v>
      </c>
      <c r="N1033" s="26">
        <v>5.8192732500000002</v>
      </c>
      <c r="O1033" s="26">
        <v>5.7802629999999997</v>
      </c>
      <c r="P1033" s="26">
        <v>5.1514082500000002</v>
      </c>
      <c r="Q1033" s="26">
        <v>3.9566509999999999</v>
      </c>
      <c r="R1033" s="26">
        <v>2.8539347499999996</v>
      </c>
      <c r="S1033" s="26">
        <v>1.917853</v>
      </c>
      <c r="T1033" s="26">
        <v>1.3073317499999999</v>
      </c>
      <c r="U1033" s="26">
        <v>3.18140775</v>
      </c>
      <c r="V1033" s="26">
        <v>3.0792417499999996</v>
      </c>
      <c r="W1033" s="26">
        <v>4.0345825</v>
      </c>
      <c r="X1033" s="26">
        <v>3.7301310000000001</v>
      </c>
      <c r="Y1033" s="26">
        <v>4.2345000000000006</v>
      </c>
      <c r="Z1033" s="26">
        <v>3.8207075000000001</v>
      </c>
      <c r="AA1033" s="26">
        <v>5.0005792499999995</v>
      </c>
      <c r="AB1033" s="26">
        <v>3.7730987500000004</v>
      </c>
      <c r="AC1033" s="26">
        <v>3.1827990000000002</v>
      </c>
      <c r="AD1033" s="26">
        <v>2.4193880000000001</v>
      </c>
      <c r="AE1033" s="26">
        <v>3.2849052500000004</v>
      </c>
      <c r="AF1033" s="26">
        <v>3.41603075</v>
      </c>
      <c r="AG1033" s="26">
        <v>212</v>
      </c>
      <c r="AH1033" s="26">
        <v>4</v>
      </c>
    </row>
    <row r="1034" spans="1:34" x14ac:dyDescent="0.2">
      <c r="A1034" t="s">
        <v>27</v>
      </c>
      <c r="B1034" t="s">
        <v>108</v>
      </c>
      <c r="C1034" t="s">
        <v>876</v>
      </c>
      <c r="D1034">
        <v>2</v>
      </c>
      <c r="E1034" s="21">
        <v>4</v>
      </c>
      <c r="F1034" s="21" t="s">
        <v>6</v>
      </c>
      <c r="G1034" s="21" t="s">
        <v>10</v>
      </c>
      <c r="H1034" s="21" t="s">
        <v>10</v>
      </c>
      <c r="I1034" s="26">
        <v>1.342966727272727</v>
      </c>
      <c r="J1034" s="26">
        <v>1.8899650000000001</v>
      </c>
      <c r="K1034" s="26">
        <v>3.1453749090909096</v>
      </c>
      <c r="L1034" s="26">
        <v>4.5874667272727265</v>
      </c>
      <c r="M1034" s="26">
        <v>5.1088685454545448</v>
      </c>
      <c r="N1034" s="26">
        <v>5.7723805454545447</v>
      </c>
      <c r="O1034" s="26">
        <v>5.7312052727272729</v>
      </c>
      <c r="P1034" s="26">
        <v>5.1446263636363634</v>
      </c>
      <c r="Q1034" s="26">
        <v>3.9605164545454552</v>
      </c>
      <c r="R1034" s="26">
        <v>2.8479405454545454</v>
      </c>
      <c r="S1034" s="26">
        <v>1.937799090909091</v>
      </c>
      <c r="T1034" s="26">
        <v>1.3890459090909091</v>
      </c>
      <c r="U1034" s="26">
        <v>4.1422422727272723</v>
      </c>
      <c r="V1034" s="26">
        <v>3.9511058181818184</v>
      </c>
      <c r="W1034" s="26">
        <v>4.7888006363636357</v>
      </c>
      <c r="X1034" s="26">
        <v>3.9817568181818177</v>
      </c>
      <c r="Y1034" s="26">
        <v>4.4208338181818183</v>
      </c>
      <c r="Z1034" s="26">
        <v>4.0535535454545455</v>
      </c>
      <c r="AA1034" s="26">
        <v>4.492570999999999</v>
      </c>
      <c r="AB1034" s="26">
        <v>3.8137177272727283</v>
      </c>
      <c r="AC1034" s="26">
        <v>3.0787084545454548</v>
      </c>
      <c r="AD1034" s="26">
        <v>2.7743310909090906</v>
      </c>
      <c r="AE1034" s="26">
        <v>3.9182509090909083</v>
      </c>
      <c r="AF1034" s="26">
        <v>4.2754177272727274</v>
      </c>
      <c r="AG1034" s="26">
        <v>205</v>
      </c>
      <c r="AH1034" s="26">
        <v>4</v>
      </c>
    </row>
    <row r="1035" spans="1:34" x14ac:dyDescent="0.2">
      <c r="A1035" t="s">
        <v>27</v>
      </c>
      <c r="B1035" t="s">
        <v>108</v>
      </c>
      <c r="C1035" t="s">
        <v>294</v>
      </c>
      <c r="D1035">
        <v>2</v>
      </c>
      <c r="E1035" s="21">
        <v>4</v>
      </c>
      <c r="F1035" s="21" t="s">
        <v>6</v>
      </c>
      <c r="G1035" s="21" t="s">
        <v>10</v>
      </c>
      <c r="H1035" s="21" t="s">
        <v>10</v>
      </c>
      <c r="I1035" s="26">
        <v>1.159886142857143</v>
      </c>
      <c r="J1035" s="26">
        <v>1.561306857142857</v>
      </c>
      <c r="K1035" s="26">
        <v>2.7139242857142856</v>
      </c>
      <c r="L1035" s="26">
        <v>4.2703240000000005</v>
      </c>
      <c r="M1035" s="26">
        <v>5.2302285714285714</v>
      </c>
      <c r="N1035" s="26">
        <v>6.1965004285714285</v>
      </c>
      <c r="O1035" s="26">
        <v>6.1334417142857145</v>
      </c>
      <c r="P1035" s="26">
        <v>5.4787075714285711</v>
      </c>
      <c r="Q1035" s="26">
        <v>4.2104610000000005</v>
      </c>
      <c r="R1035" s="26">
        <v>2.9408214285714283</v>
      </c>
      <c r="S1035" s="26">
        <v>1.8921367142857142</v>
      </c>
      <c r="T1035" s="26">
        <v>1.2170582857142858</v>
      </c>
      <c r="U1035" s="26">
        <v>2.5730107142857142</v>
      </c>
      <c r="V1035" s="26">
        <v>2.3696174285714284</v>
      </c>
      <c r="W1035" s="26">
        <v>3.7144671428571425</v>
      </c>
      <c r="X1035" s="26">
        <v>3.6462222857142854</v>
      </c>
      <c r="Y1035" s="26">
        <v>3.9549805714285711</v>
      </c>
      <c r="Z1035" s="26">
        <v>3.4567779999999999</v>
      </c>
      <c r="AA1035" s="26">
        <v>3.8471102857142858</v>
      </c>
      <c r="AB1035" s="26">
        <v>3.3938012857142859</v>
      </c>
      <c r="AC1035" s="26">
        <v>2.6134281428571424</v>
      </c>
      <c r="AD1035" s="26">
        <v>2.4151387142857144</v>
      </c>
      <c r="AE1035" s="26">
        <v>3.1548380000000003</v>
      </c>
      <c r="AF1035" s="26">
        <v>2.9159741428571424</v>
      </c>
      <c r="AG1035" s="26">
        <v>196</v>
      </c>
      <c r="AH1035" s="26">
        <v>4</v>
      </c>
    </row>
    <row r="1036" spans="1:34" x14ac:dyDescent="0.2">
      <c r="A1036" t="s">
        <v>27</v>
      </c>
      <c r="B1036" t="s">
        <v>108</v>
      </c>
      <c r="C1036" t="s">
        <v>810</v>
      </c>
      <c r="D1036">
        <v>1</v>
      </c>
      <c r="E1036" s="21">
        <v>4</v>
      </c>
      <c r="F1036" s="21" t="s">
        <v>6</v>
      </c>
      <c r="G1036" s="21" t="s">
        <v>10</v>
      </c>
      <c r="H1036" s="21" t="s">
        <v>10</v>
      </c>
      <c r="I1036" s="26">
        <v>1.2146330000000001</v>
      </c>
      <c r="J1036" s="26">
        <v>1.64557</v>
      </c>
      <c r="K1036" s="26">
        <v>2.8552399999999998</v>
      </c>
      <c r="L1036" s="26">
        <v>4.3220689999999999</v>
      </c>
      <c r="M1036" s="26">
        <v>5.083666</v>
      </c>
      <c r="N1036" s="26">
        <v>5.911791</v>
      </c>
      <c r="O1036" s="26">
        <v>5.8834030000000004</v>
      </c>
      <c r="P1036" s="26">
        <v>5.2531509999999999</v>
      </c>
      <c r="Q1036" s="26">
        <v>4.0594900000000003</v>
      </c>
      <c r="R1036" s="26">
        <v>2.936572</v>
      </c>
      <c r="S1036" s="26">
        <v>1.934531</v>
      </c>
      <c r="T1036" s="26">
        <v>1.3074509999999999</v>
      </c>
      <c r="U1036" s="26">
        <v>3.039145</v>
      </c>
      <c r="V1036" s="26">
        <v>2.862412</v>
      </c>
      <c r="W1036" s="26">
        <v>3.997598</v>
      </c>
      <c r="X1036" s="26">
        <v>3.6415320000000002</v>
      </c>
      <c r="Y1036" s="26">
        <v>4.0674840000000003</v>
      </c>
      <c r="Z1036" s="26">
        <v>3.754623</v>
      </c>
      <c r="AA1036" s="26">
        <v>4.5445450000000003</v>
      </c>
      <c r="AB1036" s="26">
        <v>3.5691609999999998</v>
      </c>
      <c r="AC1036" s="26">
        <v>2.9559350000000002</v>
      </c>
      <c r="AD1036" s="26">
        <v>2.2928540000000002</v>
      </c>
      <c r="AE1036" s="26">
        <v>3.2599670000000001</v>
      </c>
      <c r="AF1036" s="26">
        <v>3.3112590000000002</v>
      </c>
      <c r="AG1036" s="26">
        <v>206</v>
      </c>
      <c r="AH1036" s="26">
        <v>4</v>
      </c>
    </row>
    <row r="1037" spans="1:34" x14ac:dyDescent="0.2">
      <c r="A1037" t="s">
        <v>27</v>
      </c>
      <c r="B1037" t="s">
        <v>108</v>
      </c>
      <c r="C1037" t="s">
        <v>877</v>
      </c>
      <c r="D1037">
        <v>2</v>
      </c>
      <c r="E1037" s="21">
        <v>4</v>
      </c>
      <c r="F1037" s="21" t="s">
        <v>6</v>
      </c>
      <c r="G1037" s="21" t="s">
        <v>10</v>
      </c>
      <c r="H1037" s="21" t="s">
        <v>10</v>
      </c>
      <c r="I1037" s="26">
        <v>1.26730075</v>
      </c>
      <c r="J1037" s="26">
        <v>1.7077577499999999</v>
      </c>
      <c r="K1037" s="26">
        <v>2.9981712500000004</v>
      </c>
      <c r="L1037" s="26">
        <v>4.4525269999999999</v>
      </c>
      <c r="M1037" s="26">
        <v>5.0518877500000006</v>
      </c>
      <c r="N1037" s="26">
        <v>5.6572990000000001</v>
      </c>
      <c r="O1037" s="26">
        <v>5.5887439999999993</v>
      </c>
      <c r="P1037" s="26">
        <v>4.9655994999999997</v>
      </c>
      <c r="Q1037" s="26">
        <v>3.7708517500000003</v>
      </c>
      <c r="R1037" s="26">
        <v>2.7352837499999998</v>
      </c>
      <c r="S1037" s="26">
        <v>1.9152659999999999</v>
      </c>
      <c r="T1037" s="26">
        <v>1.3084977500000001</v>
      </c>
      <c r="U1037" s="26">
        <v>2.8340749999999999</v>
      </c>
      <c r="V1037" s="26">
        <v>2.6734572500000002</v>
      </c>
      <c r="W1037" s="26">
        <v>3.4980192499999996</v>
      </c>
      <c r="X1037" s="26">
        <v>3.3535455000000001</v>
      </c>
      <c r="Y1037" s="26">
        <v>4.0527732500000004</v>
      </c>
      <c r="Z1037" s="26">
        <v>3.6210637499999998</v>
      </c>
      <c r="AA1037" s="26">
        <v>4.4870262499999995</v>
      </c>
      <c r="AB1037" s="26">
        <v>3.6180809999999997</v>
      </c>
      <c r="AC1037" s="26">
        <v>2.8465875</v>
      </c>
      <c r="AD1037" s="26">
        <v>2.4127562500000002</v>
      </c>
      <c r="AE1037" s="26">
        <v>2.96323275</v>
      </c>
      <c r="AF1037" s="26">
        <v>3.0391399999999997</v>
      </c>
      <c r="AG1037" s="26">
        <v>207</v>
      </c>
      <c r="AH1037" s="26">
        <v>4</v>
      </c>
    </row>
    <row r="1038" spans="1:34" x14ac:dyDescent="0.2">
      <c r="A1038" t="s">
        <v>27</v>
      </c>
      <c r="B1038" t="s">
        <v>108</v>
      </c>
      <c r="C1038" t="s">
        <v>878</v>
      </c>
      <c r="D1038">
        <v>1</v>
      </c>
      <c r="E1038" s="21">
        <v>4</v>
      </c>
      <c r="F1038" s="21" t="s">
        <v>6</v>
      </c>
      <c r="G1038" s="21" t="s">
        <v>10</v>
      </c>
      <c r="H1038" s="21" t="s">
        <v>10</v>
      </c>
      <c r="I1038" s="26">
        <v>1.2518947499999999</v>
      </c>
      <c r="J1038" s="26">
        <v>1.70541225</v>
      </c>
      <c r="K1038" s="26">
        <v>2.9449494999999999</v>
      </c>
      <c r="L1038" s="26">
        <v>4.35988825</v>
      </c>
      <c r="M1038" s="26">
        <v>5.1190077499999997</v>
      </c>
      <c r="N1038" s="26">
        <v>5.9761719999999992</v>
      </c>
      <c r="O1038" s="26">
        <v>5.9571857499999998</v>
      </c>
      <c r="P1038" s="26">
        <v>5.3561220000000009</v>
      </c>
      <c r="Q1038" s="26">
        <v>4.105944</v>
      </c>
      <c r="R1038" s="26">
        <v>2.9323139999999999</v>
      </c>
      <c r="S1038" s="26">
        <v>1.95892975</v>
      </c>
      <c r="T1038" s="26">
        <v>1.3478889999999999</v>
      </c>
      <c r="U1038" s="26">
        <v>3.2404320000000002</v>
      </c>
      <c r="V1038" s="26">
        <v>3.32101625</v>
      </c>
      <c r="W1038" s="26">
        <v>4.2496710000000002</v>
      </c>
      <c r="X1038" s="26">
        <v>3.6942592500000004</v>
      </c>
      <c r="Y1038" s="26">
        <v>4.4392474999999996</v>
      </c>
      <c r="Z1038" s="26">
        <v>3.8450565000000001</v>
      </c>
      <c r="AA1038" s="26">
        <v>4.5605337500000003</v>
      </c>
      <c r="AB1038" s="26">
        <v>3.60969425</v>
      </c>
      <c r="AC1038" s="26">
        <v>3.1388932499999997</v>
      </c>
      <c r="AD1038" s="26">
        <v>2.3536215</v>
      </c>
      <c r="AE1038" s="26">
        <v>3.4886027500000001</v>
      </c>
      <c r="AF1038" s="26">
        <v>3.7021882499999998</v>
      </c>
      <c r="AG1038" s="26">
        <v>186</v>
      </c>
      <c r="AH1038" s="26">
        <v>3</v>
      </c>
    </row>
    <row r="1039" spans="1:34" x14ac:dyDescent="0.2">
      <c r="A1039" t="s">
        <v>27</v>
      </c>
      <c r="B1039" t="s">
        <v>108</v>
      </c>
      <c r="C1039" t="s">
        <v>879</v>
      </c>
      <c r="D1039">
        <v>2</v>
      </c>
      <c r="E1039" s="21">
        <v>4</v>
      </c>
      <c r="F1039" s="21" t="s">
        <v>6</v>
      </c>
      <c r="G1039" s="21" t="s">
        <v>10</v>
      </c>
      <c r="H1039" s="21" t="s">
        <v>10</v>
      </c>
      <c r="I1039" s="26">
        <v>1.1806812499999999</v>
      </c>
      <c r="J1039" s="26">
        <v>1.5908725000000001</v>
      </c>
      <c r="K1039" s="26">
        <v>2.7718477500000001</v>
      </c>
      <c r="L1039" s="26">
        <v>4.2887297499999999</v>
      </c>
      <c r="M1039" s="26">
        <v>5.1288735000000001</v>
      </c>
      <c r="N1039" s="26">
        <v>6.0003157500000004</v>
      </c>
      <c r="O1039" s="26">
        <v>5.9660474999999993</v>
      </c>
      <c r="P1039" s="26">
        <v>5.2843059999999999</v>
      </c>
      <c r="Q1039" s="26">
        <v>4.0697492500000001</v>
      </c>
      <c r="R1039" s="26">
        <v>2.9125757500000002</v>
      </c>
      <c r="S1039" s="26">
        <v>1.9048575000000001</v>
      </c>
      <c r="T1039" s="26">
        <v>1.2418577499999999</v>
      </c>
      <c r="U1039" s="26">
        <v>2.8587224999999998</v>
      </c>
      <c r="V1039" s="26">
        <v>2.5537377499999998</v>
      </c>
      <c r="W1039" s="26">
        <v>3.8448427499999998</v>
      </c>
      <c r="X1039" s="26">
        <v>3.6634194999999998</v>
      </c>
      <c r="Y1039" s="26">
        <v>3.9855850000000004</v>
      </c>
      <c r="Z1039" s="26">
        <v>3.5306135000000003</v>
      </c>
      <c r="AA1039" s="26">
        <v>4.2607662499999996</v>
      </c>
      <c r="AB1039" s="26">
        <v>3.5143957500000003</v>
      </c>
      <c r="AC1039" s="26">
        <v>2.8952497499999996</v>
      </c>
      <c r="AD1039" s="26">
        <v>2.3141207499999998</v>
      </c>
      <c r="AE1039" s="26">
        <v>3.1416407500000001</v>
      </c>
      <c r="AF1039" s="26">
        <v>3.0137784999999999</v>
      </c>
      <c r="AG1039" s="26">
        <v>194</v>
      </c>
      <c r="AH1039" s="26">
        <v>4</v>
      </c>
    </row>
    <row r="1040" spans="1:34" x14ac:dyDescent="0.2">
      <c r="A1040" t="s">
        <v>27</v>
      </c>
      <c r="B1040" t="s">
        <v>108</v>
      </c>
      <c r="C1040" t="s">
        <v>880</v>
      </c>
      <c r="D1040">
        <v>2</v>
      </c>
      <c r="E1040" s="21">
        <v>4</v>
      </c>
      <c r="F1040" s="21" t="s">
        <v>6</v>
      </c>
      <c r="G1040" s="21" t="s">
        <v>10</v>
      </c>
      <c r="H1040" s="21" t="s">
        <v>10</v>
      </c>
      <c r="I1040" s="26">
        <v>1.3096154999999998</v>
      </c>
      <c r="J1040" s="26">
        <v>1.7886138333333335</v>
      </c>
      <c r="K1040" s="26">
        <v>3.0947078333333331</v>
      </c>
      <c r="L1040" s="26">
        <v>4.5373023333333338</v>
      </c>
      <c r="M1040" s="26">
        <v>5.1103378333333334</v>
      </c>
      <c r="N1040" s="26">
        <v>5.7823021666666667</v>
      </c>
      <c r="O1040" s="26">
        <v>5.7284870000000003</v>
      </c>
      <c r="P1040" s="26">
        <v>5.1268303333333334</v>
      </c>
      <c r="Q1040" s="26">
        <v>3.9426778333333332</v>
      </c>
      <c r="R1040" s="26">
        <v>2.8496355000000002</v>
      </c>
      <c r="S1040" s="26">
        <v>1.9526164999999998</v>
      </c>
      <c r="T1040" s="26">
        <v>1.3717523333333332</v>
      </c>
      <c r="U1040" s="26">
        <v>3.4789848333333335</v>
      </c>
      <c r="V1040" s="26">
        <v>3.4468868333333336</v>
      </c>
      <c r="W1040" s="26">
        <v>4.1119089999999998</v>
      </c>
      <c r="X1040" s="26">
        <v>3.73292</v>
      </c>
      <c r="Y1040" s="26">
        <v>4.2471041666666665</v>
      </c>
      <c r="Z1040" s="26">
        <v>3.8348693333333337</v>
      </c>
      <c r="AA1040" s="26">
        <v>4.8732628333333325</v>
      </c>
      <c r="AB1040" s="26">
        <v>3.6514275</v>
      </c>
      <c r="AC1040" s="26">
        <v>3.1954054999999997</v>
      </c>
      <c r="AD1040" s="26">
        <v>2.5647876666666667</v>
      </c>
      <c r="AE1040" s="26">
        <v>3.4582061666666668</v>
      </c>
      <c r="AF1040" s="26">
        <v>3.7444144999999995</v>
      </c>
      <c r="AG1040" s="26">
        <v>184</v>
      </c>
      <c r="AH1040" s="26">
        <v>3</v>
      </c>
    </row>
    <row r="1041" spans="1:34" x14ac:dyDescent="0.2">
      <c r="A1041" t="s">
        <v>27</v>
      </c>
      <c r="B1041" t="s">
        <v>108</v>
      </c>
      <c r="C1041" t="s">
        <v>881</v>
      </c>
      <c r="D1041">
        <v>2</v>
      </c>
      <c r="E1041" s="21">
        <v>4</v>
      </c>
      <c r="F1041" s="21" t="s">
        <v>6</v>
      </c>
      <c r="G1041" s="21" t="s">
        <v>10</v>
      </c>
      <c r="H1041" s="21" t="s">
        <v>10</v>
      </c>
      <c r="I1041" s="26">
        <v>1.3099240833333334</v>
      </c>
      <c r="J1041" s="26">
        <v>1.7648689166666667</v>
      </c>
      <c r="K1041" s="26">
        <v>3.0154349166666665</v>
      </c>
      <c r="L1041" s="26">
        <v>4.5519451666666662</v>
      </c>
      <c r="M1041" s="26">
        <v>5.4180164166666671</v>
      </c>
      <c r="N1041" s="26">
        <v>6.4279827499999991</v>
      </c>
      <c r="O1041" s="26">
        <v>6.3355668333333321</v>
      </c>
      <c r="P1041" s="26">
        <v>5.6121761666666679</v>
      </c>
      <c r="Q1041" s="26">
        <v>4.3131005833333331</v>
      </c>
      <c r="R1041" s="26">
        <v>3.0408142499999999</v>
      </c>
      <c r="S1041" s="26">
        <v>2.0346549166666663</v>
      </c>
      <c r="T1041" s="26">
        <v>1.3831111666666667</v>
      </c>
      <c r="U1041" s="26">
        <v>3.1992656666666668</v>
      </c>
      <c r="V1041" s="26">
        <v>3.3346619166666671</v>
      </c>
      <c r="W1041" s="26">
        <v>4.3023827500000005</v>
      </c>
      <c r="X1041" s="26">
        <v>3.9001962500000005</v>
      </c>
      <c r="Y1041" s="26">
        <v>4.2342982499999993</v>
      </c>
      <c r="Z1041" s="26">
        <v>3.5937279999999991</v>
      </c>
      <c r="AA1041" s="26">
        <v>4.1965311666666656</v>
      </c>
      <c r="AB1041" s="26">
        <v>3.2877450833333337</v>
      </c>
      <c r="AC1041" s="26">
        <v>2.9749307500000004</v>
      </c>
      <c r="AD1041" s="26">
        <v>2.5475728333333336</v>
      </c>
      <c r="AE1041" s="26">
        <v>3.6257400000000004</v>
      </c>
      <c r="AF1041" s="26">
        <v>3.7302130833333327</v>
      </c>
      <c r="AG1041" s="26">
        <v>184</v>
      </c>
      <c r="AH1041" s="26">
        <v>3</v>
      </c>
    </row>
    <row r="1042" spans="1:34" x14ac:dyDescent="0.2">
      <c r="A1042" t="s">
        <v>27</v>
      </c>
      <c r="B1042" t="s">
        <v>108</v>
      </c>
      <c r="C1042" t="s">
        <v>882</v>
      </c>
      <c r="D1042">
        <v>1</v>
      </c>
      <c r="E1042" s="21">
        <v>4</v>
      </c>
      <c r="F1042" s="21" t="s">
        <v>6</v>
      </c>
      <c r="G1042" s="21" t="s">
        <v>10</v>
      </c>
      <c r="H1042" s="21" t="s">
        <v>10</v>
      </c>
      <c r="I1042" s="26">
        <v>1.313869</v>
      </c>
      <c r="J1042" s="26">
        <v>1.7421282499999999</v>
      </c>
      <c r="K1042" s="26">
        <v>2.9752085000000004</v>
      </c>
      <c r="L1042" s="26">
        <v>4.5286077499999999</v>
      </c>
      <c r="M1042" s="26">
        <v>5.3884410000000003</v>
      </c>
      <c r="N1042" s="26">
        <v>6.3360000000000003</v>
      </c>
      <c r="O1042" s="26">
        <v>6.3048234999999995</v>
      </c>
      <c r="P1042" s="26">
        <v>5.60159875</v>
      </c>
      <c r="Q1042" s="26">
        <v>4.3027372499999998</v>
      </c>
      <c r="R1042" s="26">
        <v>3.0134015000000001</v>
      </c>
      <c r="S1042" s="26">
        <v>2.0346865000000003</v>
      </c>
      <c r="T1042" s="26">
        <v>1.4170797499999999</v>
      </c>
      <c r="U1042" s="26">
        <v>3.0056529999999997</v>
      </c>
      <c r="V1042" s="26">
        <v>3.0648012499999999</v>
      </c>
      <c r="W1042" s="26">
        <v>4.2103979999999996</v>
      </c>
      <c r="X1042" s="26">
        <v>3.7013014999999996</v>
      </c>
      <c r="Y1042" s="26">
        <v>4.2199969999999993</v>
      </c>
      <c r="Z1042" s="26">
        <v>3.4592537500000002</v>
      </c>
      <c r="AA1042" s="26">
        <v>4.2365265000000001</v>
      </c>
      <c r="AB1042" s="26">
        <v>3.2843300000000002</v>
      </c>
      <c r="AC1042" s="26">
        <v>2.837154</v>
      </c>
      <c r="AD1042" s="26">
        <v>2.3232757500000001</v>
      </c>
      <c r="AE1042" s="26">
        <v>3.3308710000000001</v>
      </c>
      <c r="AF1042" s="26">
        <v>3.4879020000000001</v>
      </c>
      <c r="AG1042" s="26">
        <v>201</v>
      </c>
      <c r="AH1042" s="26">
        <v>4</v>
      </c>
    </row>
    <row r="1043" spans="1:34" x14ac:dyDescent="0.2">
      <c r="A1043" t="s">
        <v>27</v>
      </c>
      <c r="B1043" t="s">
        <v>108</v>
      </c>
      <c r="C1043" t="s">
        <v>184</v>
      </c>
      <c r="D1043">
        <v>2</v>
      </c>
      <c r="E1043" s="21">
        <v>4</v>
      </c>
      <c r="F1043" s="21" t="s">
        <v>6</v>
      </c>
      <c r="G1043" s="21" t="s">
        <v>10</v>
      </c>
      <c r="H1043" s="21" t="s">
        <v>10</v>
      </c>
      <c r="I1043" s="26">
        <v>1.3648736666666668</v>
      </c>
      <c r="J1043" s="26">
        <v>1.8401723333333333</v>
      </c>
      <c r="K1043" s="26">
        <v>3.114592333333333</v>
      </c>
      <c r="L1043" s="26">
        <v>4.6381200000000007</v>
      </c>
      <c r="M1043" s="26">
        <v>5.4258939999999996</v>
      </c>
      <c r="N1043" s="26">
        <v>6.5045210000000004</v>
      </c>
      <c r="O1043" s="26">
        <v>6.4454893333333336</v>
      </c>
      <c r="P1043" s="26">
        <v>5.7120113333333338</v>
      </c>
      <c r="Q1043" s="26">
        <v>4.4002213333333335</v>
      </c>
      <c r="R1043" s="26">
        <v>3.1489293333333332</v>
      </c>
      <c r="S1043" s="26">
        <v>2.0917829999999999</v>
      </c>
      <c r="T1043" s="26">
        <v>1.43147</v>
      </c>
      <c r="U1043" s="26">
        <v>3.394482</v>
      </c>
      <c r="V1043" s="26">
        <v>3.6549946666666671</v>
      </c>
      <c r="W1043" s="26">
        <v>4.5579486666666664</v>
      </c>
      <c r="X1043" s="26">
        <v>3.9757613333333333</v>
      </c>
      <c r="Y1043" s="26">
        <v>4.3521150000000004</v>
      </c>
      <c r="Z1043" s="26">
        <v>3.6038619999999999</v>
      </c>
      <c r="AA1043" s="26">
        <v>4.0285893333333336</v>
      </c>
      <c r="AB1043" s="26">
        <v>3.1395893333333333</v>
      </c>
      <c r="AC1043" s="26">
        <v>3.1325713333333334</v>
      </c>
      <c r="AD1043" s="26">
        <v>2.6471066666666672</v>
      </c>
      <c r="AE1043" s="26">
        <v>3.8722096666666665</v>
      </c>
      <c r="AF1043" s="26">
        <v>4.1524159999999997</v>
      </c>
      <c r="AG1043" s="26">
        <v>184</v>
      </c>
      <c r="AH1043" s="26">
        <v>3</v>
      </c>
    </row>
    <row r="1044" spans="1:34" x14ac:dyDescent="0.2">
      <c r="A1044" t="s">
        <v>27</v>
      </c>
      <c r="B1044" t="s">
        <v>108</v>
      </c>
      <c r="C1044" t="s">
        <v>883</v>
      </c>
      <c r="D1044">
        <v>2</v>
      </c>
      <c r="E1044" s="21">
        <v>4</v>
      </c>
      <c r="F1044" s="21" t="s">
        <v>6</v>
      </c>
      <c r="G1044" s="21" t="s">
        <v>10</v>
      </c>
      <c r="H1044" s="21" t="s">
        <v>10</v>
      </c>
      <c r="I1044" s="26">
        <v>1.3285594999999999</v>
      </c>
      <c r="J1044" s="26">
        <v>1.7826964999999999</v>
      </c>
      <c r="K1044" s="26">
        <v>3.0615395000000003</v>
      </c>
      <c r="L1044" s="26">
        <v>4.6652830000000005</v>
      </c>
      <c r="M1044" s="26">
        <v>5.582395</v>
      </c>
      <c r="N1044" s="26">
        <v>6.7518425000000004</v>
      </c>
      <c r="O1044" s="26">
        <v>6.6997964999999997</v>
      </c>
      <c r="P1044" s="26">
        <v>5.9399815</v>
      </c>
      <c r="Q1044" s="26">
        <v>4.5109825000000008</v>
      </c>
      <c r="R1044" s="26">
        <v>3.2521849999999999</v>
      </c>
      <c r="S1044" s="26">
        <v>2.1209914999999997</v>
      </c>
      <c r="T1044" s="26">
        <v>1.3875625</v>
      </c>
      <c r="U1044" s="26">
        <v>3.4022009999999998</v>
      </c>
      <c r="V1044" s="26">
        <v>3.5736790000000003</v>
      </c>
      <c r="W1044" s="26">
        <v>4.6181105000000002</v>
      </c>
      <c r="X1044" s="26">
        <v>4.2190835</v>
      </c>
      <c r="Y1044" s="26">
        <v>4.3528799999999999</v>
      </c>
      <c r="Z1044" s="26">
        <v>3.4577914999999999</v>
      </c>
      <c r="AA1044" s="26">
        <v>3.8245465000000003</v>
      </c>
      <c r="AB1044" s="26">
        <v>2.8953125000000002</v>
      </c>
      <c r="AC1044" s="26">
        <v>3.0733920000000001</v>
      </c>
      <c r="AD1044" s="26">
        <v>2.6426534999999998</v>
      </c>
      <c r="AE1044" s="26">
        <v>4.0308609999999998</v>
      </c>
      <c r="AF1044" s="26">
        <v>4.1042924999999997</v>
      </c>
      <c r="AG1044" s="26">
        <v>196</v>
      </c>
      <c r="AH1044" s="26">
        <v>3</v>
      </c>
    </row>
    <row r="1045" spans="1:34" x14ac:dyDescent="0.2">
      <c r="A1045" t="s">
        <v>27</v>
      </c>
      <c r="B1045" t="s">
        <v>108</v>
      </c>
      <c r="C1045" t="s">
        <v>884</v>
      </c>
      <c r="D1045">
        <v>3</v>
      </c>
      <c r="E1045" s="21">
        <v>4</v>
      </c>
      <c r="F1045" s="21" t="s">
        <v>6</v>
      </c>
      <c r="G1045" s="21" t="s">
        <v>10</v>
      </c>
      <c r="H1045" s="21" t="s">
        <v>10</v>
      </c>
      <c r="I1045" s="26">
        <v>1.3886406666666666</v>
      </c>
      <c r="J1045" s="26">
        <v>1.8989358333333335</v>
      </c>
      <c r="K1045" s="26">
        <v>3.1843818333333331</v>
      </c>
      <c r="L1045" s="26">
        <v>4.7345170000000003</v>
      </c>
      <c r="M1045" s="26">
        <v>5.5847481666666665</v>
      </c>
      <c r="N1045" s="26">
        <v>6.7252433333333341</v>
      </c>
      <c r="O1045" s="26">
        <v>6.6912993333333324</v>
      </c>
      <c r="P1045" s="26">
        <v>5.9476378333333324</v>
      </c>
      <c r="Q1045" s="26">
        <v>4.5219621666666674</v>
      </c>
      <c r="R1045" s="26">
        <v>3.3167316666666671</v>
      </c>
      <c r="S1045" s="26">
        <v>2.1687893333333332</v>
      </c>
      <c r="T1045" s="26">
        <v>1.4817953333333334</v>
      </c>
      <c r="U1045" s="26">
        <v>3.6857936666666666</v>
      </c>
      <c r="V1045" s="26">
        <v>3.8978126666666664</v>
      </c>
      <c r="W1045" s="26">
        <v>4.7250156666666667</v>
      </c>
      <c r="X1045" s="26">
        <v>4.4220039999999994</v>
      </c>
      <c r="Y1045" s="26">
        <v>4.2894835000000002</v>
      </c>
      <c r="Z1045" s="26">
        <v>3.6049923333333336</v>
      </c>
      <c r="AA1045" s="26">
        <v>3.9314895000000001</v>
      </c>
      <c r="AB1045" s="26">
        <v>2.9610671666666666</v>
      </c>
      <c r="AC1045" s="26">
        <v>3.3497228333333329</v>
      </c>
      <c r="AD1045" s="26">
        <v>2.8083146666666665</v>
      </c>
      <c r="AE1045" s="26">
        <v>4.2187036666666664</v>
      </c>
      <c r="AF1045" s="26">
        <v>4.396837333333333</v>
      </c>
      <c r="AG1045" s="26">
        <v>173</v>
      </c>
      <c r="AH1045" s="26">
        <v>3</v>
      </c>
    </row>
    <row r="1046" spans="1:34" x14ac:dyDescent="0.2">
      <c r="A1046" t="s">
        <v>27</v>
      </c>
      <c r="B1046" t="s">
        <v>108</v>
      </c>
      <c r="C1046" t="s">
        <v>885</v>
      </c>
      <c r="D1046">
        <v>2</v>
      </c>
      <c r="E1046" s="21">
        <v>4</v>
      </c>
      <c r="F1046" s="21" t="s">
        <v>6</v>
      </c>
      <c r="G1046" s="21" t="s">
        <v>10</v>
      </c>
      <c r="H1046" s="21" t="s">
        <v>10</v>
      </c>
      <c r="I1046" s="26">
        <v>1.1652057777777776</v>
      </c>
      <c r="J1046" s="26">
        <v>1.564958777777778</v>
      </c>
      <c r="K1046" s="26">
        <v>2.7075224444444448</v>
      </c>
      <c r="L1046" s="26">
        <v>4.2784028888888885</v>
      </c>
      <c r="M1046" s="26">
        <v>5.2364249999999997</v>
      </c>
      <c r="N1046" s="26">
        <v>6.2011324444444442</v>
      </c>
      <c r="O1046" s="26">
        <v>6.1721212222222226</v>
      </c>
      <c r="P1046" s="26">
        <v>5.4655531111111113</v>
      </c>
      <c r="Q1046" s="26">
        <v>4.204413555555556</v>
      </c>
      <c r="R1046" s="26">
        <v>2.9233253333333336</v>
      </c>
      <c r="S1046" s="26">
        <v>1.8982976666666669</v>
      </c>
      <c r="T1046" s="26">
        <v>1.2220773333333335</v>
      </c>
      <c r="U1046" s="26">
        <v>2.5404268888888888</v>
      </c>
      <c r="V1046" s="26">
        <v>2.2645836666666663</v>
      </c>
      <c r="W1046" s="26">
        <v>3.6480557777777785</v>
      </c>
      <c r="X1046" s="26">
        <v>3.5803390000000004</v>
      </c>
      <c r="Y1046" s="26">
        <v>3.858230777777778</v>
      </c>
      <c r="Z1046" s="26">
        <v>3.3665434444444444</v>
      </c>
      <c r="AA1046" s="26">
        <v>3.829244666666666</v>
      </c>
      <c r="AB1046" s="26">
        <v>3.4176858888888884</v>
      </c>
      <c r="AC1046" s="26">
        <v>2.7061854444444449</v>
      </c>
      <c r="AD1046" s="26">
        <v>2.330146111111111</v>
      </c>
      <c r="AE1046" s="26">
        <v>3.0886200000000001</v>
      </c>
      <c r="AF1046" s="26">
        <v>2.8415896666666658</v>
      </c>
      <c r="AG1046" s="26">
        <v>199</v>
      </c>
      <c r="AH1046" s="26">
        <v>4</v>
      </c>
    </row>
    <row r="1047" spans="1:34" x14ac:dyDescent="0.2">
      <c r="A1047" t="s">
        <v>27</v>
      </c>
      <c r="B1047" t="s">
        <v>108</v>
      </c>
      <c r="C1047" t="s">
        <v>886</v>
      </c>
      <c r="D1047">
        <v>3</v>
      </c>
      <c r="E1047" s="21">
        <v>4</v>
      </c>
      <c r="F1047" s="21" t="s">
        <v>6</v>
      </c>
      <c r="G1047" s="21" t="s">
        <v>10</v>
      </c>
      <c r="H1047" s="21" t="s">
        <v>10</v>
      </c>
      <c r="I1047" s="26">
        <v>1.3857606666666669</v>
      </c>
      <c r="J1047" s="26">
        <v>1.8904853333333334</v>
      </c>
      <c r="K1047" s="26">
        <v>3.2129706666666671</v>
      </c>
      <c r="L1047" s="26">
        <v>4.8513679999999999</v>
      </c>
      <c r="M1047" s="26">
        <v>5.7829146666666666</v>
      </c>
      <c r="N1047" s="26">
        <v>7.0058556666666663</v>
      </c>
      <c r="O1047" s="26">
        <v>7.0014543333333341</v>
      </c>
      <c r="P1047" s="26">
        <v>6.1522563333333338</v>
      </c>
      <c r="Q1047" s="26">
        <v>4.6588719999999997</v>
      </c>
      <c r="R1047" s="26">
        <v>3.4015939999999998</v>
      </c>
      <c r="S1047" s="26">
        <v>2.1836576666666665</v>
      </c>
      <c r="T1047" s="26">
        <v>1.4918056666666668</v>
      </c>
      <c r="U1047" s="26">
        <v>3.3974539999999998</v>
      </c>
      <c r="V1047" s="26">
        <v>3.4554883333333333</v>
      </c>
      <c r="W1047" s="26">
        <v>4.3083593333333337</v>
      </c>
      <c r="X1047" s="26">
        <v>4.2276973333333334</v>
      </c>
      <c r="Y1047" s="26">
        <v>4.4087016666666665</v>
      </c>
      <c r="Z1047" s="26">
        <v>3.5973260000000002</v>
      </c>
      <c r="AA1047" s="26">
        <v>3.591493666666667</v>
      </c>
      <c r="AB1047" s="26">
        <v>3.0541836666666669</v>
      </c>
      <c r="AC1047" s="26">
        <v>3.2270716666666668</v>
      </c>
      <c r="AD1047" s="26">
        <v>2.6590586666666667</v>
      </c>
      <c r="AE1047" s="26">
        <v>3.8240486666666662</v>
      </c>
      <c r="AF1047" s="26">
        <v>3.9848846666666673</v>
      </c>
      <c r="AG1047" s="26">
        <v>191</v>
      </c>
      <c r="AH1047" s="26">
        <v>3</v>
      </c>
    </row>
    <row r="1048" spans="1:34" x14ac:dyDescent="0.2">
      <c r="A1048" t="s">
        <v>27</v>
      </c>
      <c r="B1048" t="s">
        <v>108</v>
      </c>
      <c r="C1048" t="s">
        <v>296</v>
      </c>
      <c r="D1048">
        <v>2</v>
      </c>
      <c r="E1048" s="21">
        <v>4</v>
      </c>
      <c r="F1048" s="21" t="s">
        <v>6</v>
      </c>
      <c r="G1048" s="21" t="s">
        <v>10</v>
      </c>
      <c r="H1048" s="21" t="s">
        <v>10</v>
      </c>
      <c r="I1048" s="26">
        <v>1.1935354999999999</v>
      </c>
      <c r="J1048" s="26">
        <v>1.6238779999999999</v>
      </c>
      <c r="K1048" s="26">
        <v>2.7979212500000004</v>
      </c>
      <c r="L1048" s="26">
        <v>4.3219602500000001</v>
      </c>
      <c r="M1048" s="26">
        <v>5.2926834999999999</v>
      </c>
      <c r="N1048" s="26">
        <v>6.217940500000001</v>
      </c>
      <c r="O1048" s="26">
        <v>6.1533757500000004</v>
      </c>
      <c r="P1048" s="26">
        <v>5.5023837499999999</v>
      </c>
      <c r="Q1048" s="26">
        <v>4.2241909999999994</v>
      </c>
      <c r="R1048" s="26">
        <v>2.9588540000000001</v>
      </c>
      <c r="S1048" s="26">
        <v>1.9282115</v>
      </c>
      <c r="T1048" s="26">
        <v>1.2805005</v>
      </c>
      <c r="U1048" s="26">
        <v>2.67827225</v>
      </c>
      <c r="V1048" s="26">
        <v>2.6959962500000003</v>
      </c>
      <c r="W1048" s="26">
        <v>3.9808672500000002</v>
      </c>
      <c r="X1048" s="26">
        <v>3.7697544999999999</v>
      </c>
      <c r="Y1048" s="26">
        <v>4.1656917500000006</v>
      </c>
      <c r="Z1048" s="26">
        <v>3.6032627500000003</v>
      </c>
      <c r="AA1048" s="26">
        <v>3.9802187500000001</v>
      </c>
      <c r="AB1048" s="26">
        <v>3.3768149999999997</v>
      </c>
      <c r="AC1048" s="26">
        <v>2.72229375</v>
      </c>
      <c r="AD1048" s="26">
        <v>2.5557310000000002</v>
      </c>
      <c r="AE1048" s="26">
        <v>3.346409</v>
      </c>
      <c r="AF1048" s="26">
        <v>3.1752392499999997</v>
      </c>
      <c r="AG1048" s="26">
        <v>196</v>
      </c>
      <c r="AH1048" s="26">
        <v>3</v>
      </c>
    </row>
    <row r="1049" spans="1:34" x14ac:dyDescent="0.2">
      <c r="A1049" t="s">
        <v>27</v>
      </c>
      <c r="B1049" t="s">
        <v>108</v>
      </c>
      <c r="C1049" t="s">
        <v>887</v>
      </c>
      <c r="D1049">
        <v>2</v>
      </c>
      <c r="E1049" s="21">
        <v>4</v>
      </c>
      <c r="F1049" s="21" t="s">
        <v>6</v>
      </c>
      <c r="G1049" s="21" t="s">
        <v>10</v>
      </c>
      <c r="H1049" s="21" t="s">
        <v>10</v>
      </c>
      <c r="I1049" s="26">
        <v>1.2633337500000001</v>
      </c>
      <c r="J1049" s="26">
        <v>1.70056075</v>
      </c>
      <c r="K1049" s="26">
        <v>2.9704585000000003</v>
      </c>
      <c r="L1049" s="26">
        <v>4.4325595</v>
      </c>
      <c r="M1049" s="26">
        <v>5.0547692499999997</v>
      </c>
      <c r="N1049" s="26">
        <v>5.688968</v>
      </c>
      <c r="O1049" s="26">
        <v>5.6261640000000002</v>
      </c>
      <c r="P1049" s="26">
        <v>5.0048844999999993</v>
      </c>
      <c r="Q1049" s="26">
        <v>3.815455</v>
      </c>
      <c r="R1049" s="26">
        <v>2.7651295</v>
      </c>
      <c r="S1049" s="26">
        <v>1.9170987500000001</v>
      </c>
      <c r="T1049" s="26">
        <v>1.3040522499999998</v>
      </c>
      <c r="U1049" s="26">
        <v>3.00713425</v>
      </c>
      <c r="V1049" s="26">
        <v>2.8469094999999998</v>
      </c>
      <c r="W1049" s="26">
        <v>3.7085494999999997</v>
      </c>
      <c r="X1049" s="26">
        <v>3.4870130000000001</v>
      </c>
      <c r="Y1049" s="26">
        <v>4.1409554999999996</v>
      </c>
      <c r="Z1049" s="26">
        <v>3.6979555</v>
      </c>
      <c r="AA1049" s="26">
        <v>4.6462074999999992</v>
      </c>
      <c r="AB1049" s="26">
        <v>3.6945425000000003</v>
      </c>
      <c r="AC1049" s="26">
        <v>2.9958039999999997</v>
      </c>
      <c r="AD1049" s="26">
        <v>2.4039060000000001</v>
      </c>
      <c r="AE1049" s="26">
        <v>3.0258225000000003</v>
      </c>
      <c r="AF1049" s="26">
        <v>3.1689739999999995</v>
      </c>
      <c r="AG1049" s="26">
        <v>228</v>
      </c>
      <c r="AH1049" s="26">
        <v>4</v>
      </c>
    </row>
    <row r="1050" spans="1:34" x14ac:dyDescent="0.2">
      <c r="A1050" t="s">
        <v>27</v>
      </c>
      <c r="B1050" t="s">
        <v>108</v>
      </c>
      <c r="C1050" t="s">
        <v>888</v>
      </c>
      <c r="D1050">
        <v>1</v>
      </c>
      <c r="E1050" s="21">
        <v>4</v>
      </c>
      <c r="F1050" s="21" t="s">
        <v>6</v>
      </c>
      <c r="G1050" s="21" t="s">
        <v>10</v>
      </c>
      <c r="H1050" s="21" t="s">
        <v>10</v>
      </c>
      <c r="I1050" s="26">
        <v>1.2944558333333334</v>
      </c>
      <c r="J1050" s="26">
        <v>1.7851751666666666</v>
      </c>
      <c r="K1050" s="26">
        <v>3.0123771666666666</v>
      </c>
      <c r="L1050" s="26">
        <v>4.4333711666666664</v>
      </c>
      <c r="M1050" s="26">
        <v>5.1568033333333325</v>
      </c>
      <c r="N1050" s="26">
        <v>5.9503650000000006</v>
      </c>
      <c r="O1050" s="26">
        <v>5.9435056666666668</v>
      </c>
      <c r="P1050" s="26">
        <v>5.3274335000000006</v>
      </c>
      <c r="Q1050" s="26">
        <v>4.0976516666666667</v>
      </c>
      <c r="R1050" s="26">
        <v>2.9165198333333335</v>
      </c>
      <c r="S1050" s="26">
        <v>1.9761381666666669</v>
      </c>
      <c r="T1050" s="26">
        <v>1.3698886666666665</v>
      </c>
      <c r="U1050" s="26">
        <v>3.5326746666666664</v>
      </c>
      <c r="V1050" s="26">
        <v>3.5770971666666664</v>
      </c>
      <c r="W1050" s="26">
        <v>4.3894523333333328</v>
      </c>
      <c r="X1050" s="26">
        <v>3.8272470000000003</v>
      </c>
      <c r="Y1050" s="26">
        <v>4.5239773333333337</v>
      </c>
      <c r="Z1050" s="26">
        <v>3.9668473333333334</v>
      </c>
      <c r="AA1050" s="26">
        <v>4.6046686666666661</v>
      </c>
      <c r="AB1050" s="26">
        <v>3.6939551666666666</v>
      </c>
      <c r="AC1050" s="26">
        <v>3.3637266666666665</v>
      </c>
      <c r="AD1050" s="26">
        <v>2.4695354999999997</v>
      </c>
      <c r="AE1050" s="26">
        <v>3.6684329999999989</v>
      </c>
      <c r="AF1050" s="26">
        <v>3.8857503333333336</v>
      </c>
      <c r="AG1050" s="26">
        <v>210</v>
      </c>
      <c r="AH1050" s="26">
        <v>4</v>
      </c>
    </row>
    <row r="1051" spans="1:34" x14ac:dyDescent="0.2">
      <c r="A1051" t="s">
        <v>27</v>
      </c>
      <c r="B1051" t="s">
        <v>108</v>
      </c>
      <c r="C1051" t="s">
        <v>672</v>
      </c>
      <c r="D1051">
        <v>2</v>
      </c>
      <c r="E1051" s="21">
        <v>4</v>
      </c>
      <c r="F1051" s="21" t="s">
        <v>6</v>
      </c>
      <c r="G1051" s="21" t="s">
        <v>10</v>
      </c>
      <c r="H1051" s="21" t="s">
        <v>10</v>
      </c>
      <c r="I1051" s="26">
        <v>1.3655038749999999</v>
      </c>
      <c r="J1051" s="26">
        <v>1.8624817499999999</v>
      </c>
      <c r="K1051" s="26">
        <v>3.1236597499999998</v>
      </c>
      <c r="L1051" s="26">
        <v>4.6882935000000003</v>
      </c>
      <c r="M1051" s="26">
        <v>5.4946861250000003</v>
      </c>
      <c r="N1051" s="26">
        <v>6.5586756250000011</v>
      </c>
      <c r="O1051" s="26">
        <v>6.522000124999999</v>
      </c>
      <c r="P1051" s="26">
        <v>5.8124426249999992</v>
      </c>
      <c r="Q1051" s="26">
        <v>4.4689861250000007</v>
      </c>
      <c r="R1051" s="26">
        <v>3.2220546249999997</v>
      </c>
      <c r="S1051" s="26">
        <v>2.1306232500000002</v>
      </c>
      <c r="T1051" s="26">
        <v>1.4479096250000001</v>
      </c>
      <c r="U1051" s="26">
        <v>3.561626875</v>
      </c>
      <c r="V1051" s="26">
        <v>3.8284392500000002</v>
      </c>
      <c r="W1051" s="26">
        <v>4.8775337500000004</v>
      </c>
      <c r="X1051" s="26">
        <v>4.25621925</v>
      </c>
      <c r="Y1051" s="26">
        <v>4.1449351249999999</v>
      </c>
      <c r="Z1051" s="26">
        <v>3.3508241249999999</v>
      </c>
      <c r="AA1051" s="26">
        <v>3.8697148750000001</v>
      </c>
      <c r="AB1051" s="26">
        <v>3.0845536250000003</v>
      </c>
      <c r="AC1051" s="26">
        <v>2.9647346250000002</v>
      </c>
      <c r="AD1051" s="26">
        <v>2.607396</v>
      </c>
      <c r="AE1051" s="26">
        <v>3.9941832500000003</v>
      </c>
      <c r="AF1051" s="26">
        <v>4.334799125</v>
      </c>
      <c r="AG1051" s="26">
        <v>185</v>
      </c>
      <c r="AH1051" s="26">
        <v>3</v>
      </c>
    </row>
    <row r="1052" spans="1:34" x14ac:dyDescent="0.2">
      <c r="A1052" t="s">
        <v>27</v>
      </c>
      <c r="B1052" t="s">
        <v>108</v>
      </c>
      <c r="C1052" t="s">
        <v>298</v>
      </c>
      <c r="D1052">
        <v>1</v>
      </c>
      <c r="E1052" s="21">
        <v>4</v>
      </c>
      <c r="F1052" s="21" t="s">
        <v>6</v>
      </c>
      <c r="G1052" s="21" t="s">
        <v>10</v>
      </c>
      <c r="H1052" s="21" t="s">
        <v>10</v>
      </c>
      <c r="I1052" s="26">
        <v>1.2363440000000001</v>
      </c>
      <c r="J1052" s="26">
        <v>1.685476</v>
      </c>
      <c r="K1052" s="26">
        <v>2.9360940000000002</v>
      </c>
      <c r="L1052" s="26">
        <v>4.3819840000000001</v>
      </c>
      <c r="M1052" s="26">
        <v>5.109191</v>
      </c>
      <c r="N1052" s="26">
        <v>5.8957280000000001</v>
      </c>
      <c r="O1052" s="26">
        <v>5.8652439999999997</v>
      </c>
      <c r="P1052" s="26">
        <v>5.233784</v>
      </c>
      <c r="Q1052" s="26">
        <v>4.0549309999999998</v>
      </c>
      <c r="R1052" s="26">
        <v>2.912436</v>
      </c>
      <c r="S1052" s="26">
        <v>1.9486920000000001</v>
      </c>
      <c r="T1052" s="26">
        <v>1.3317920000000001</v>
      </c>
      <c r="U1052" s="26">
        <v>3.095723</v>
      </c>
      <c r="V1052" s="26">
        <v>3.0059390000000001</v>
      </c>
      <c r="W1052" s="26">
        <v>4.0145080000000002</v>
      </c>
      <c r="X1052" s="26">
        <v>3.653203</v>
      </c>
      <c r="Y1052" s="26">
        <v>4.0909779999999998</v>
      </c>
      <c r="Z1052" s="26">
        <v>3.7973650000000001</v>
      </c>
      <c r="AA1052" s="26">
        <v>4.66845</v>
      </c>
      <c r="AB1052" s="26">
        <v>3.6351429999999998</v>
      </c>
      <c r="AC1052" s="26">
        <v>3.0695700000000001</v>
      </c>
      <c r="AD1052" s="26">
        <v>2.291957</v>
      </c>
      <c r="AE1052" s="26">
        <v>3.3027570000000002</v>
      </c>
      <c r="AF1052" s="26">
        <v>3.4224109999999999</v>
      </c>
      <c r="AG1052" s="26">
        <v>212</v>
      </c>
      <c r="AH1052" s="26">
        <v>4</v>
      </c>
    </row>
    <row r="1053" spans="1:34" x14ac:dyDescent="0.2">
      <c r="A1053" t="s">
        <v>27</v>
      </c>
      <c r="B1053" t="s">
        <v>108</v>
      </c>
      <c r="C1053" t="s">
        <v>191</v>
      </c>
      <c r="D1053">
        <v>2</v>
      </c>
      <c r="E1053" s="21">
        <v>4</v>
      </c>
      <c r="F1053" s="21" t="s">
        <v>6</v>
      </c>
      <c r="G1053" s="21" t="s">
        <v>10</v>
      </c>
      <c r="H1053" s="21" t="s">
        <v>10</v>
      </c>
      <c r="I1053" s="26">
        <v>1.2991155000000001</v>
      </c>
      <c r="J1053" s="26">
        <v>1.8272302499999999</v>
      </c>
      <c r="K1053" s="26">
        <v>3.1083372499999999</v>
      </c>
      <c r="L1053" s="26">
        <v>4.5805057499999995</v>
      </c>
      <c r="M1053" s="26">
        <v>5.0968724999999999</v>
      </c>
      <c r="N1053" s="26">
        <v>5.80055225</v>
      </c>
      <c r="O1053" s="26">
        <v>5.7639099999999992</v>
      </c>
      <c r="P1053" s="26">
        <v>5.1735922500000004</v>
      </c>
      <c r="Q1053" s="26">
        <v>3.98539675</v>
      </c>
      <c r="R1053" s="26">
        <v>2.8761397499999997</v>
      </c>
      <c r="S1053" s="26">
        <v>1.9659857500000002</v>
      </c>
      <c r="T1053" s="26">
        <v>1.373866</v>
      </c>
      <c r="U1053" s="26">
        <v>3.5476675000000002</v>
      </c>
      <c r="V1053" s="26">
        <v>3.4588817500000002</v>
      </c>
      <c r="W1053" s="26">
        <v>4.2459695000000002</v>
      </c>
      <c r="X1053" s="26">
        <v>3.8215669999999999</v>
      </c>
      <c r="Y1053" s="26">
        <v>4.2141805000000003</v>
      </c>
      <c r="Z1053" s="26">
        <v>3.7400112500000002</v>
      </c>
      <c r="AA1053" s="26">
        <v>4.6819122499999999</v>
      </c>
      <c r="AB1053" s="26">
        <v>3.5362947500000006</v>
      </c>
      <c r="AC1053" s="26">
        <v>3.1737047499999997</v>
      </c>
      <c r="AD1053" s="26">
        <v>2.5694680000000001</v>
      </c>
      <c r="AE1053" s="26">
        <v>3.6473932500000004</v>
      </c>
      <c r="AF1053" s="26">
        <v>3.8372322500000005</v>
      </c>
      <c r="AG1053" s="26">
        <v>220</v>
      </c>
      <c r="AH1053" s="26">
        <v>4</v>
      </c>
    </row>
    <row r="1054" spans="1:34" x14ac:dyDescent="0.2">
      <c r="A1054" t="s">
        <v>27</v>
      </c>
      <c r="B1054" t="s">
        <v>108</v>
      </c>
      <c r="C1054" t="s">
        <v>673</v>
      </c>
      <c r="D1054">
        <v>2</v>
      </c>
      <c r="E1054" s="21">
        <v>4</v>
      </c>
      <c r="F1054" s="21" t="s">
        <v>6</v>
      </c>
      <c r="G1054" s="21" t="s">
        <v>10</v>
      </c>
      <c r="H1054" s="21" t="s">
        <v>10</v>
      </c>
      <c r="I1054" s="26">
        <v>1.3552870000000001</v>
      </c>
      <c r="J1054" s="26">
        <v>1.8517725</v>
      </c>
      <c r="K1054" s="26">
        <v>3.090309</v>
      </c>
      <c r="L1054" s="26">
        <v>4.5365029999999997</v>
      </c>
      <c r="M1054" s="26">
        <v>5.1636384999999994</v>
      </c>
      <c r="N1054" s="26">
        <v>5.9769004999999993</v>
      </c>
      <c r="O1054" s="26">
        <v>5.9409535</v>
      </c>
      <c r="P1054" s="26">
        <v>5.3647355000000001</v>
      </c>
      <c r="Q1054" s="26">
        <v>4.1031285000000004</v>
      </c>
      <c r="R1054" s="26">
        <v>2.9164810000000001</v>
      </c>
      <c r="S1054" s="26">
        <v>1.9795659999999999</v>
      </c>
      <c r="T1054" s="26">
        <v>1.4151830000000001</v>
      </c>
      <c r="U1054" s="26">
        <v>4.0851000000000006</v>
      </c>
      <c r="V1054" s="26">
        <v>3.974987</v>
      </c>
      <c r="W1054" s="26">
        <v>4.7133889999999994</v>
      </c>
      <c r="X1054" s="26">
        <v>3.9949059999999998</v>
      </c>
      <c r="Y1054" s="26">
        <v>4.6566624999999995</v>
      </c>
      <c r="Z1054" s="26">
        <v>4.1432900000000004</v>
      </c>
      <c r="AA1054" s="26">
        <v>4.6433059999999999</v>
      </c>
      <c r="AB1054" s="26">
        <v>3.6908270000000001</v>
      </c>
      <c r="AC1054" s="26">
        <v>3.5444179999999998</v>
      </c>
      <c r="AD1054" s="26">
        <v>2.6483140000000001</v>
      </c>
      <c r="AE1054" s="26">
        <v>3.8931874999999998</v>
      </c>
      <c r="AF1054" s="26">
        <v>4.2544445</v>
      </c>
      <c r="AG1054" s="26">
        <v>200</v>
      </c>
      <c r="AH1054" s="26">
        <v>4</v>
      </c>
    </row>
    <row r="1055" spans="1:34" x14ac:dyDescent="0.2">
      <c r="A1055" t="s">
        <v>27</v>
      </c>
      <c r="B1055" t="s">
        <v>108</v>
      </c>
      <c r="C1055" t="s">
        <v>304</v>
      </c>
      <c r="D1055">
        <v>2</v>
      </c>
      <c r="E1055" s="21">
        <v>4</v>
      </c>
      <c r="F1055" s="21" t="s">
        <v>6</v>
      </c>
      <c r="G1055" s="21" t="s">
        <v>10</v>
      </c>
      <c r="H1055" s="21" t="s">
        <v>10</v>
      </c>
      <c r="I1055" s="26">
        <v>1.317366</v>
      </c>
      <c r="J1055" s="26">
        <v>1.768478</v>
      </c>
      <c r="K1055" s="26">
        <v>3.0268359999999999</v>
      </c>
      <c r="L1055" s="26">
        <v>4.6646900000000002</v>
      </c>
      <c r="M1055" s="26">
        <v>5.6006660000000004</v>
      </c>
      <c r="N1055" s="26">
        <v>6.8194970000000001</v>
      </c>
      <c r="O1055" s="26">
        <v>6.7540709999999997</v>
      </c>
      <c r="P1055" s="26">
        <v>5.9687989999999997</v>
      </c>
      <c r="Q1055" s="26">
        <v>4.5221489999999998</v>
      </c>
      <c r="R1055" s="26">
        <v>3.2557369999999999</v>
      </c>
      <c r="S1055" s="26">
        <v>2.08907</v>
      </c>
      <c r="T1055" s="26">
        <v>1.373802</v>
      </c>
      <c r="U1055" s="26">
        <v>3.2614320000000001</v>
      </c>
      <c r="V1055" s="26">
        <v>3.407985</v>
      </c>
      <c r="W1055" s="26">
        <v>4.5505110000000002</v>
      </c>
      <c r="X1055" s="26">
        <v>4.188993</v>
      </c>
      <c r="Y1055" s="26">
        <v>4.4226070000000002</v>
      </c>
      <c r="Z1055" s="26">
        <v>3.5125259999999998</v>
      </c>
      <c r="AA1055" s="26">
        <v>3.762095</v>
      </c>
      <c r="AB1055" s="26">
        <v>2.845485</v>
      </c>
      <c r="AC1055" s="26">
        <v>2.9933040000000002</v>
      </c>
      <c r="AD1055" s="26">
        <v>2.6101860000000001</v>
      </c>
      <c r="AE1055" s="26">
        <v>3.9193470000000001</v>
      </c>
      <c r="AF1055" s="26">
        <v>3.9235899999999999</v>
      </c>
      <c r="AG1055" s="26">
        <v>172</v>
      </c>
      <c r="AH1055" s="26">
        <v>3</v>
      </c>
    </row>
    <row r="1056" spans="1:34" x14ac:dyDescent="0.2">
      <c r="A1056" t="s">
        <v>27</v>
      </c>
      <c r="B1056" t="s">
        <v>108</v>
      </c>
      <c r="C1056" t="s">
        <v>675</v>
      </c>
      <c r="D1056">
        <v>1</v>
      </c>
      <c r="E1056" s="21">
        <v>4</v>
      </c>
      <c r="F1056" s="21" t="s">
        <v>6</v>
      </c>
      <c r="G1056" s="21" t="s">
        <v>10</v>
      </c>
      <c r="H1056" s="21" t="s">
        <v>10</v>
      </c>
      <c r="I1056" s="26">
        <v>1.356668</v>
      </c>
      <c r="J1056" s="26">
        <v>1.856843</v>
      </c>
      <c r="K1056" s="26">
        <v>3.1041110000000001</v>
      </c>
      <c r="L1056" s="26">
        <v>4.5575305000000004</v>
      </c>
      <c r="M1056" s="26">
        <v>5.2408924999999993</v>
      </c>
      <c r="N1056" s="26">
        <v>6.0969370000000005</v>
      </c>
      <c r="O1056" s="26">
        <v>6.0923505000000002</v>
      </c>
      <c r="P1056" s="26">
        <v>5.4502649999999999</v>
      </c>
      <c r="Q1056" s="26">
        <v>4.2031080000000003</v>
      </c>
      <c r="R1056" s="26">
        <v>2.9572395</v>
      </c>
      <c r="S1056" s="26">
        <v>2.0181655000000003</v>
      </c>
      <c r="T1056" s="26">
        <v>1.4401074999999999</v>
      </c>
      <c r="U1056" s="26">
        <v>3.957039</v>
      </c>
      <c r="V1056" s="26">
        <v>3.988318</v>
      </c>
      <c r="W1056" s="26">
        <v>4.7575630000000002</v>
      </c>
      <c r="X1056" s="26">
        <v>4.024527</v>
      </c>
      <c r="Y1056" s="26">
        <v>4.8217759999999998</v>
      </c>
      <c r="Z1056" s="26">
        <v>4.0929264999999999</v>
      </c>
      <c r="AA1056" s="26">
        <v>4.6059915</v>
      </c>
      <c r="AB1056" s="26">
        <v>3.7056855</v>
      </c>
      <c r="AC1056" s="26">
        <v>3.549715</v>
      </c>
      <c r="AD1056" s="26">
        <v>2.6823160000000001</v>
      </c>
      <c r="AE1056" s="26">
        <v>3.9597005000000003</v>
      </c>
      <c r="AF1056" s="26">
        <v>4.4210525000000001</v>
      </c>
      <c r="AG1056" s="26">
        <v>200</v>
      </c>
      <c r="AH1056" s="26">
        <v>4</v>
      </c>
    </row>
    <row r="1057" spans="1:34" x14ac:dyDescent="0.2">
      <c r="A1057" t="s">
        <v>27</v>
      </c>
      <c r="B1057" t="s">
        <v>108</v>
      </c>
      <c r="C1057" t="s">
        <v>723</v>
      </c>
      <c r="D1057">
        <v>2</v>
      </c>
      <c r="E1057" s="21">
        <v>4</v>
      </c>
      <c r="F1057" s="21" t="s">
        <v>6</v>
      </c>
      <c r="G1057" s="21" t="s">
        <v>10</v>
      </c>
      <c r="H1057" s="21" t="s">
        <v>10</v>
      </c>
      <c r="I1057" s="26">
        <v>1.3108303333333333</v>
      </c>
      <c r="J1057" s="26">
        <v>1.7759266666666667</v>
      </c>
      <c r="K1057" s="26">
        <v>3.0447966666666666</v>
      </c>
      <c r="L1057" s="26">
        <v>4.602794666666667</v>
      </c>
      <c r="M1057" s="26">
        <v>5.5558153333333342</v>
      </c>
      <c r="N1057" s="26">
        <v>6.6558671666666669</v>
      </c>
      <c r="O1057" s="26">
        <v>6.5801188333333336</v>
      </c>
      <c r="P1057" s="26">
        <v>5.7868044999999997</v>
      </c>
      <c r="Q1057" s="26">
        <v>4.4511713333333338</v>
      </c>
      <c r="R1057" s="26">
        <v>3.1811574999999999</v>
      </c>
      <c r="S1057" s="26">
        <v>2.0561313333333335</v>
      </c>
      <c r="T1057" s="26">
        <v>1.3634446666666669</v>
      </c>
      <c r="U1057" s="26">
        <v>2.9957576666666674</v>
      </c>
      <c r="V1057" s="26">
        <v>3.3367861666666667</v>
      </c>
      <c r="W1057" s="26">
        <v>4.3822221666666659</v>
      </c>
      <c r="X1057" s="26">
        <v>4.1950296666666667</v>
      </c>
      <c r="Y1057" s="26">
        <v>4.2709406666666672</v>
      </c>
      <c r="Z1057" s="26">
        <v>3.4508174999999999</v>
      </c>
      <c r="AA1057" s="26">
        <v>3.6979048333333329</v>
      </c>
      <c r="AB1057" s="26">
        <v>3.1336398333333335</v>
      </c>
      <c r="AC1057" s="26">
        <v>3.0900513333333333</v>
      </c>
      <c r="AD1057" s="26">
        <v>2.5862261666666666</v>
      </c>
      <c r="AE1057" s="26">
        <v>3.7845210000000002</v>
      </c>
      <c r="AF1057" s="26">
        <v>3.6893123333333335</v>
      </c>
      <c r="AG1057" s="26">
        <v>185</v>
      </c>
      <c r="AH1057" s="26">
        <v>3</v>
      </c>
    </row>
    <row r="1058" spans="1:34" x14ac:dyDescent="0.2">
      <c r="A1058" t="s">
        <v>27</v>
      </c>
      <c r="B1058" t="s">
        <v>108</v>
      </c>
      <c r="C1058" t="s">
        <v>889</v>
      </c>
      <c r="D1058">
        <v>2</v>
      </c>
      <c r="E1058" s="21">
        <v>4</v>
      </c>
      <c r="F1058" s="21" t="s">
        <v>6</v>
      </c>
      <c r="G1058" s="21" t="s">
        <v>10</v>
      </c>
      <c r="H1058" s="21" t="s">
        <v>10</v>
      </c>
      <c r="I1058" s="26">
        <v>1.3750036666666665</v>
      </c>
      <c r="J1058" s="26">
        <v>1.8428046666666669</v>
      </c>
      <c r="K1058" s="26">
        <v>3.1222246666666664</v>
      </c>
      <c r="L1058" s="26">
        <v>4.5896453333333334</v>
      </c>
      <c r="M1058" s="26">
        <v>5.3591574999999994</v>
      </c>
      <c r="N1058" s="26">
        <v>6.3596106666666659</v>
      </c>
      <c r="O1058" s="26">
        <v>6.349073166666666</v>
      </c>
      <c r="P1058" s="26">
        <v>5.6218081666666651</v>
      </c>
      <c r="Q1058" s="26">
        <v>4.2901560000000005</v>
      </c>
      <c r="R1058" s="26">
        <v>3.0585366666666665</v>
      </c>
      <c r="S1058" s="26">
        <v>2.0662793333333336</v>
      </c>
      <c r="T1058" s="26">
        <v>1.4269541666666665</v>
      </c>
      <c r="U1058" s="26">
        <v>3.4584348333333339</v>
      </c>
      <c r="V1058" s="26">
        <v>3.7118858333333331</v>
      </c>
      <c r="W1058" s="26">
        <v>4.5391676666666667</v>
      </c>
      <c r="X1058" s="26">
        <v>3.9097156666666666</v>
      </c>
      <c r="Y1058" s="26">
        <v>4.5259434999999995</v>
      </c>
      <c r="Z1058" s="26">
        <v>3.7416889999999996</v>
      </c>
      <c r="AA1058" s="26">
        <v>4.3485556666666669</v>
      </c>
      <c r="AB1058" s="26">
        <v>3.3261011666666671</v>
      </c>
      <c r="AC1058" s="26">
        <v>3.2267826666666664</v>
      </c>
      <c r="AD1058" s="26">
        <v>2.672458666666667</v>
      </c>
      <c r="AE1058" s="26">
        <v>3.8405616666666664</v>
      </c>
      <c r="AF1058" s="26">
        <v>4.230938833333334</v>
      </c>
      <c r="AG1058" s="26">
        <v>204</v>
      </c>
      <c r="AH1058" s="26">
        <v>4</v>
      </c>
    </row>
    <row r="1059" spans="1:34" x14ac:dyDescent="0.2">
      <c r="A1059" t="s">
        <v>27</v>
      </c>
      <c r="B1059" t="s">
        <v>108</v>
      </c>
      <c r="C1059" t="s">
        <v>890</v>
      </c>
      <c r="D1059">
        <v>2</v>
      </c>
      <c r="E1059" s="21">
        <v>4</v>
      </c>
      <c r="F1059" s="21" t="s">
        <v>6</v>
      </c>
      <c r="G1059" s="21" t="s">
        <v>10</v>
      </c>
      <c r="H1059" s="21" t="s">
        <v>10</v>
      </c>
      <c r="I1059" s="26">
        <v>1.2663989999999998</v>
      </c>
      <c r="J1059" s="26">
        <v>1.7302999999999999</v>
      </c>
      <c r="K1059" s="26">
        <v>3.0025085000000002</v>
      </c>
      <c r="L1059" s="26">
        <v>4.4526254999999999</v>
      </c>
      <c r="M1059" s="26">
        <v>5.0642405000000004</v>
      </c>
      <c r="N1059" s="26">
        <v>5.7007310000000002</v>
      </c>
      <c r="O1059" s="26">
        <v>5.6298680000000001</v>
      </c>
      <c r="P1059" s="26">
        <v>5.0289660000000005</v>
      </c>
      <c r="Q1059" s="26">
        <v>3.8507379999999998</v>
      </c>
      <c r="R1059" s="26">
        <v>2.7881619999999998</v>
      </c>
      <c r="S1059" s="26">
        <v>1.93136</v>
      </c>
      <c r="T1059" s="26">
        <v>1.324058</v>
      </c>
      <c r="U1059" s="26">
        <v>3.1463609999999997</v>
      </c>
      <c r="V1059" s="26">
        <v>3.0490874999999997</v>
      </c>
      <c r="W1059" s="26">
        <v>3.8519585000000003</v>
      </c>
      <c r="X1059" s="26">
        <v>3.5778099999999999</v>
      </c>
      <c r="Y1059" s="26">
        <v>4.1981730000000006</v>
      </c>
      <c r="Z1059" s="26">
        <v>3.7735514999999999</v>
      </c>
      <c r="AA1059" s="26">
        <v>4.8413590000000006</v>
      </c>
      <c r="AB1059" s="26">
        <v>3.7296695</v>
      </c>
      <c r="AC1059" s="26">
        <v>3.0931644999999999</v>
      </c>
      <c r="AD1059" s="26">
        <v>2.4678839999999997</v>
      </c>
      <c r="AE1059" s="26">
        <v>3.1604035000000001</v>
      </c>
      <c r="AF1059" s="26">
        <v>3.3480449999999999</v>
      </c>
      <c r="AG1059" s="26">
        <v>228</v>
      </c>
      <c r="AH1059" s="26">
        <v>4</v>
      </c>
    </row>
    <row r="1060" spans="1:34" x14ac:dyDescent="0.2">
      <c r="A1060" t="s">
        <v>27</v>
      </c>
      <c r="B1060" t="s">
        <v>108</v>
      </c>
      <c r="C1060" t="s">
        <v>891</v>
      </c>
      <c r="D1060">
        <v>2</v>
      </c>
      <c r="E1060" s="21">
        <v>4</v>
      </c>
      <c r="F1060" s="21" t="s">
        <v>6</v>
      </c>
      <c r="G1060" s="21" t="s">
        <v>10</v>
      </c>
      <c r="H1060" s="21" t="s">
        <v>10</v>
      </c>
      <c r="I1060" s="26">
        <v>1.2588840000000001</v>
      </c>
      <c r="J1060" s="26">
        <v>1.7416885</v>
      </c>
      <c r="K1060" s="26">
        <v>3.0011039999999998</v>
      </c>
      <c r="L1060" s="26">
        <v>4.455794</v>
      </c>
      <c r="M1060" s="26">
        <v>5.090306</v>
      </c>
      <c r="N1060" s="26">
        <v>5.8551859999999998</v>
      </c>
      <c r="O1060" s="26">
        <v>5.8236244999999993</v>
      </c>
      <c r="P1060" s="26">
        <v>5.1965520000000005</v>
      </c>
      <c r="Q1060" s="26">
        <v>4.0101370000000003</v>
      </c>
      <c r="R1060" s="26">
        <v>2.9014769999999999</v>
      </c>
      <c r="S1060" s="26">
        <v>1.95465</v>
      </c>
      <c r="T1060" s="26">
        <v>1.3442984999999998</v>
      </c>
      <c r="U1060" s="26">
        <v>3.1737565000000001</v>
      </c>
      <c r="V1060" s="26">
        <v>3.1548449999999999</v>
      </c>
      <c r="W1060" s="26">
        <v>4.0357129999999994</v>
      </c>
      <c r="X1060" s="26">
        <v>3.7283789999999999</v>
      </c>
      <c r="Y1060" s="26">
        <v>4.1426530000000001</v>
      </c>
      <c r="Z1060" s="26">
        <v>3.7772600000000001</v>
      </c>
      <c r="AA1060" s="26">
        <v>4.7794989999999995</v>
      </c>
      <c r="AB1060" s="26">
        <v>3.646941</v>
      </c>
      <c r="AC1060" s="26">
        <v>3.220809</v>
      </c>
      <c r="AD1060" s="26">
        <v>2.3793030000000002</v>
      </c>
      <c r="AE1060" s="26">
        <v>3.4079759999999997</v>
      </c>
      <c r="AF1060" s="26">
        <v>3.5427105000000001</v>
      </c>
      <c r="AG1060" s="26">
        <v>205</v>
      </c>
      <c r="AH1060" s="26">
        <v>4</v>
      </c>
    </row>
    <row r="1061" spans="1:34" x14ac:dyDescent="0.2">
      <c r="A1061" t="s">
        <v>27</v>
      </c>
      <c r="B1061" t="s">
        <v>108</v>
      </c>
      <c r="C1061" t="s">
        <v>206</v>
      </c>
      <c r="D1061">
        <v>1</v>
      </c>
      <c r="E1061" s="21">
        <v>4</v>
      </c>
      <c r="F1061" s="21" t="s">
        <v>6</v>
      </c>
      <c r="G1061" s="21" t="s">
        <v>10</v>
      </c>
      <c r="H1061" s="21" t="s">
        <v>10</v>
      </c>
      <c r="I1061" s="26">
        <v>1.2139734285714283</v>
      </c>
      <c r="J1061" s="26">
        <v>1.6478345714285716</v>
      </c>
      <c r="K1061" s="26">
        <v>2.8497369285714282</v>
      </c>
      <c r="L1061" s="26">
        <v>4.2780984285714281</v>
      </c>
      <c r="M1061" s="26">
        <v>5.099065785714286</v>
      </c>
      <c r="N1061" s="26">
        <v>5.9293515714285698</v>
      </c>
      <c r="O1061" s="26">
        <v>5.9079123571428571</v>
      </c>
      <c r="P1061" s="26">
        <v>5.3129202857142852</v>
      </c>
      <c r="Q1061" s="26">
        <v>4.1000850714285715</v>
      </c>
      <c r="R1061" s="26">
        <v>2.9548646428571432</v>
      </c>
      <c r="S1061" s="26">
        <v>1.9059984999999997</v>
      </c>
      <c r="T1061" s="26">
        <v>1.3114702142857142</v>
      </c>
      <c r="U1061" s="26">
        <v>3.0879028571428573</v>
      </c>
      <c r="V1061" s="26">
        <v>2.9552119285714284</v>
      </c>
      <c r="W1061" s="26">
        <v>4.0336277142857142</v>
      </c>
      <c r="X1061" s="26">
        <v>3.5367454285714293</v>
      </c>
      <c r="Y1061" s="26">
        <v>4.0629262142857145</v>
      </c>
      <c r="Z1061" s="26">
        <v>3.7899687142857137</v>
      </c>
      <c r="AA1061" s="26">
        <v>4.4976682142857145</v>
      </c>
      <c r="AB1061" s="26">
        <v>3.5054842142857146</v>
      </c>
      <c r="AC1061" s="26">
        <v>2.8449182142857148</v>
      </c>
      <c r="AD1061" s="26">
        <v>2.2097485000000003</v>
      </c>
      <c r="AE1061" s="26">
        <v>3.2511088571428566</v>
      </c>
      <c r="AF1061" s="26">
        <v>3.4145687857142848</v>
      </c>
      <c r="AG1061" s="26">
        <v>191</v>
      </c>
      <c r="AH1061" s="26">
        <v>3</v>
      </c>
    </row>
    <row r="1062" spans="1:34" x14ac:dyDescent="0.2">
      <c r="A1062" t="s">
        <v>27</v>
      </c>
      <c r="B1062" t="s">
        <v>108</v>
      </c>
      <c r="C1062" t="s">
        <v>892</v>
      </c>
      <c r="D1062">
        <v>2</v>
      </c>
      <c r="E1062" s="21">
        <v>4</v>
      </c>
      <c r="F1062" s="21" t="s">
        <v>6</v>
      </c>
      <c r="G1062" s="21" t="s">
        <v>10</v>
      </c>
      <c r="H1062" s="21" t="s">
        <v>10</v>
      </c>
      <c r="I1062" s="26">
        <v>1.2251257500000001</v>
      </c>
      <c r="J1062" s="26">
        <v>1.6531034999999998</v>
      </c>
      <c r="K1062" s="26">
        <v>2.860805</v>
      </c>
      <c r="L1062" s="26">
        <v>4.3070444999999999</v>
      </c>
      <c r="M1062" s="26">
        <v>5.0359110000000005</v>
      </c>
      <c r="N1062" s="26">
        <v>5.8319619999999999</v>
      </c>
      <c r="O1062" s="26">
        <v>5.7887562499999996</v>
      </c>
      <c r="P1062" s="26">
        <v>5.1483942500000008</v>
      </c>
      <c r="Q1062" s="26">
        <v>3.95018425</v>
      </c>
      <c r="R1062" s="26">
        <v>2.8426879999999999</v>
      </c>
      <c r="S1062" s="26">
        <v>1.89601975</v>
      </c>
      <c r="T1062" s="26">
        <v>1.284494</v>
      </c>
      <c r="U1062" s="26">
        <v>3.09721775</v>
      </c>
      <c r="V1062" s="26">
        <v>2.9084205000000001</v>
      </c>
      <c r="W1062" s="26">
        <v>3.9642292499999998</v>
      </c>
      <c r="X1062" s="26">
        <v>3.7008887499999998</v>
      </c>
      <c r="Y1062" s="26">
        <v>4.1858622500000005</v>
      </c>
      <c r="Z1062" s="26">
        <v>3.7162769999999998</v>
      </c>
      <c r="AA1062" s="26">
        <v>4.8148212499999996</v>
      </c>
      <c r="AB1062" s="26">
        <v>3.7338724999999999</v>
      </c>
      <c r="AC1062" s="26">
        <v>3.1037494999999997</v>
      </c>
      <c r="AD1062" s="26">
        <v>2.3815457499999999</v>
      </c>
      <c r="AE1062" s="26">
        <v>3.1896467500000001</v>
      </c>
      <c r="AF1062" s="26">
        <v>3.2599039999999997</v>
      </c>
      <c r="AG1062" s="26">
        <v>195</v>
      </c>
      <c r="AH1062" s="26">
        <v>3</v>
      </c>
    </row>
    <row r="1063" spans="1:34" x14ac:dyDescent="0.2">
      <c r="A1063" t="s">
        <v>27</v>
      </c>
      <c r="B1063" t="s">
        <v>108</v>
      </c>
      <c r="C1063" t="s">
        <v>561</v>
      </c>
      <c r="D1063">
        <v>2</v>
      </c>
      <c r="E1063" s="21">
        <v>4</v>
      </c>
      <c r="F1063" s="21" t="s">
        <v>6</v>
      </c>
      <c r="G1063" s="21" t="s">
        <v>10</v>
      </c>
      <c r="H1063" s="21" t="s">
        <v>10</v>
      </c>
      <c r="I1063" s="26">
        <v>1.3176733846153847</v>
      </c>
      <c r="J1063" s="26">
        <v>1.8254687307692303</v>
      </c>
      <c r="K1063" s="26">
        <v>3.1419636153846162</v>
      </c>
      <c r="L1063" s="26">
        <v>4.5735849999999996</v>
      </c>
      <c r="M1063" s="26">
        <v>5.124995038461539</v>
      </c>
      <c r="N1063" s="26">
        <v>5.7411523461538456</v>
      </c>
      <c r="O1063" s="26">
        <v>5.6758373461538465</v>
      </c>
      <c r="P1063" s="26">
        <v>5.0616225769230772</v>
      </c>
      <c r="Q1063" s="26">
        <v>3.8981601153846155</v>
      </c>
      <c r="R1063" s="26">
        <v>2.8346028846153848</v>
      </c>
      <c r="S1063" s="26">
        <v>1.9759985384615377</v>
      </c>
      <c r="T1063" s="26">
        <v>1.3723661538461538</v>
      </c>
      <c r="U1063" s="26">
        <v>3.3422887692307697</v>
      </c>
      <c r="V1063" s="26">
        <v>3.3775311538461543</v>
      </c>
      <c r="W1063" s="26">
        <v>3.9017310769230771</v>
      </c>
      <c r="X1063" s="26">
        <v>3.5617658076923076</v>
      </c>
      <c r="Y1063" s="26">
        <v>4.0828486923076923</v>
      </c>
      <c r="Z1063" s="26">
        <v>3.7511242307692307</v>
      </c>
      <c r="AA1063" s="26">
        <v>4.6732861923076916</v>
      </c>
      <c r="AB1063" s="26">
        <v>3.5692097307692308</v>
      </c>
      <c r="AC1063" s="26">
        <v>3.1339986153846149</v>
      </c>
      <c r="AD1063" s="26">
        <v>2.5719116923076921</v>
      </c>
      <c r="AE1063" s="26">
        <v>3.2961903076923083</v>
      </c>
      <c r="AF1063" s="26">
        <v>3.578228423076923</v>
      </c>
      <c r="AG1063" s="26">
        <v>198</v>
      </c>
      <c r="AH1063" s="26">
        <v>4</v>
      </c>
    </row>
    <row r="1064" spans="1:34" x14ac:dyDescent="0.2">
      <c r="A1064" t="s">
        <v>27</v>
      </c>
      <c r="B1064" t="s">
        <v>108</v>
      </c>
      <c r="C1064" t="s">
        <v>207</v>
      </c>
      <c r="D1064">
        <v>1</v>
      </c>
      <c r="E1064" s="21">
        <v>4</v>
      </c>
      <c r="F1064" s="21" t="s">
        <v>6</v>
      </c>
      <c r="G1064" s="21" t="s">
        <v>10</v>
      </c>
      <c r="H1064" s="21" t="s">
        <v>10</v>
      </c>
      <c r="I1064" s="26">
        <v>1.1999869999999999</v>
      </c>
      <c r="J1064" s="26">
        <v>1.620725</v>
      </c>
      <c r="K1064" s="26">
        <v>2.7932290000000002</v>
      </c>
      <c r="L1064" s="26">
        <v>4.2424489999999997</v>
      </c>
      <c r="M1064" s="26">
        <v>5.103866</v>
      </c>
      <c r="N1064" s="26">
        <v>6.0314519999999998</v>
      </c>
      <c r="O1064" s="26">
        <v>6.0299100000000001</v>
      </c>
      <c r="P1064" s="26">
        <v>5.3701800000000004</v>
      </c>
      <c r="Q1064" s="26">
        <v>4.1656870000000001</v>
      </c>
      <c r="R1064" s="26">
        <v>2.958323</v>
      </c>
      <c r="S1064" s="26">
        <v>1.936534</v>
      </c>
      <c r="T1064" s="26">
        <v>1.3044249999999999</v>
      </c>
      <c r="U1064" s="26">
        <v>2.7125159999999999</v>
      </c>
      <c r="V1064" s="26">
        <v>2.7892160000000001</v>
      </c>
      <c r="W1064" s="26">
        <v>3.9797370000000001</v>
      </c>
      <c r="X1064" s="26">
        <v>3.5595509999999999</v>
      </c>
      <c r="Y1064" s="26">
        <v>4.3157639999999997</v>
      </c>
      <c r="Z1064" s="26">
        <v>3.5709219999999999</v>
      </c>
      <c r="AA1064" s="26">
        <v>4.2423010000000003</v>
      </c>
      <c r="AB1064" s="26">
        <v>3.2789799999999998</v>
      </c>
      <c r="AC1064" s="26">
        <v>2.827315</v>
      </c>
      <c r="AD1064" s="26">
        <v>2.3277770000000002</v>
      </c>
      <c r="AE1064" s="26">
        <v>3.2623570000000002</v>
      </c>
      <c r="AF1064" s="26">
        <v>3.2933849999999998</v>
      </c>
      <c r="AG1064" s="26">
        <v>203</v>
      </c>
      <c r="AH1064" s="26">
        <v>4</v>
      </c>
    </row>
    <row r="1065" spans="1:34" x14ac:dyDescent="0.2">
      <c r="A1065" t="s">
        <v>27</v>
      </c>
      <c r="B1065" t="s">
        <v>108</v>
      </c>
      <c r="C1065" t="s">
        <v>309</v>
      </c>
      <c r="D1065">
        <v>3</v>
      </c>
      <c r="E1065" s="21">
        <v>4</v>
      </c>
      <c r="F1065" s="21" t="s">
        <v>6</v>
      </c>
      <c r="G1065" s="21" t="s">
        <v>10</v>
      </c>
      <c r="H1065" s="21" t="s">
        <v>10</v>
      </c>
      <c r="I1065" s="26">
        <v>1.453435</v>
      </c>
      <c r="J1065" s="26">
        <v>1.9544684999999999</v>
      </c>
      <c r="K1065" s="26">
        <v>3.2848904999999999</v>
      </c>
      <c r="L1065" s="26">
        <v>4.8176415000000006</v>
      </c>
      <c r="M1065" s="26">
        <v>5.7616420000000002</v>
      </c>
      <c r="N1065" s="26">
        <v>6.9519920000000006</v>
      </c>
      <c r="O1065" s="26">
        <v>6.9565640000000002</v>
      </c>
      <c r="P1065" s="26">
        <v>6.133521</v>
      </c>
      <c r="Q1065" s="26">
        <v>4.6566890000000001</v>
      </c>
      <c r="R1065" s="26">
        <v>3.407457</v>
      </c>
      <c r="S1065" s="26">
        <v>2.208634</v>
      </c>
      <c r="T1065" s="26">
        <v>1.511279</v>
      </c>
      <c r="U1065" s="26">
        <v>3.5148764999999997</v>
      </c>
      <c r="V1065" s="26">
        <v>3.6148040000000004</v>
      </c>
      <c r="W1065" s="26">
        <v>4.4643509999999997</v>
      </c>
      <c r="X1065" s="26">
        <v>4.3146909999999998</v>
      </c>
      <c r="Y1065" s="26">
        <v>4.4008114999999997</v>
      </c>
      <c r="Z1065" s="26">
        <v>3.7246000000000001</v>
      </c>
      <c r="AA1065" s="26">
        <v>3.5869434999999998</v>
      </c>
      <c r="AB1065" s="26">
        <v>2.8844045</v>
      </c>
      <c r="AC1065" s="26">
        <v>3.1315335000000002</v>
      </c>
      <c r="AD1065" s="26">
        <v>2.698817</v>
      </c>
      <c r="AE1065" s="26">
        <v>4.0601164999999995</v>
      </c>
      <c r="AF1065" s="26">
        <v>4.1084995000000006</v>
      </c>
      <c r="AG1065" s="26">
        <v>182</v>
      </c>
      <c r="AH1065" s="26">
        <v>3</v>
      </c>
    </row>
    <row r="1066" spans="1:34" x14ac:dyDescent="0.2">
      <c r="A1066" t="s">
        <v>27</v>
      </c>
      <c r="B1066" t="s">
        <v>108</v>
      </c>
      <c r="C1066" t="s">
        <v>681</v>
      </c>
      <c r="D1066">
        <v>2</v>
      </c>
      <c r="E1066" s="21">
        <v>4</v>
      </c>
      <c r="F1066" s="21" t="s">
        <v>6</v>
      </c>
      <c r="G1066" s="21" t="s">
        <v>10</v>
      </c>
      <c r="H1066" s="21" t="s">
        <v>10</v>
      </c>
      <c r="I1066" s="26">
        <v>1.1854560000000001</v>
      </c>
      <c r="J1066" s="26">
        <v>1.6034689999999998</v>
      </c>
      <c r="K1066" s="26">
        <v>2.7596803333333333</v>
      </c>
      <c r="L1066" s="26">
        <v>4.3093286666666666</v>
      </c>
      <c r="M1066" s="26">
        <v>5.259986333333333</v>
      </c>
      <c r="N1066" s="26">
        <v>6.1829306666666666</v>
      </c>
      <c r="O1066" s="26">
        <v>6.1226120000000002</v>
      </c>
      <c r="P1066" s="26">
        <v>5.4728906666666672</v>
      </c>
      <c r="Q1066" s="26">
        <v>4.2139980000000001</v>
      </c>
      <c r="R1066" s="26">
        <v>2.9576983333333331</v>
      </c>
      <c r="S1066" s="26">
        <v>1.9234436666666668</v>
      </c>
      <c r="T1066" s="26">
        <v>1.2474179999999999</v>
      </c>
      <c r="U1066" s="26">
        <v>2.6810036666666668</v>
      </c>
      <c r="V1066" s="26">
        <v>2.5443333333333333</v>
      </c>
      <c r="W1066" s="26">
        <v>3.8986456666666669</v>
      </c>
      <c r="X1066" s="26">
        <v>3.7319640000000001</v>
      </c>
      <c r="Y1066" s="26">
        <v>4.0297623333333332</v>
      </c>
      <c r="Z1066" s="26">
        <v>3.5799180000000006</v>
      </c>
      <c r="AA1066" s="26">
        <v>3.9076276666666665</v>
      </c>
      <c r="AB1066" s="26">
        <v>3.3804459999999996</v>
      </c>
      <c r="AC1066" s="26">
        <v>2.716431</v>
      </c>
      <c r="AD1066" s="26">
        <v>2.4654413333333332</v>
      </c>
      <c r="AE1066" s="26">
        <v>3.2959079999999994</v>
      </c>
      <c r="AF1066" s="26">
        <v>3.071059</v>
      </c>
      <c r="AG1066" s="26">
        <v>206</v>
      </c>
      <c r="AH1066" s="26">
        <v>4</v>
      </c>
    </row>
    <row r="1067" spans="1:34" x14ac:dyDescent="0.2">
      <c r="A1067" t="s">
        <v>27</v>
      </c>
      <c r="B1067" t="s">
        <v>108</v>
      </c>
      <c r="C1067" t="s">
        <v>893</v>
      </c>
      <c r="D1067">
        <v>2</v>
      </c>
      <c r="E1067" s="21">
        <v>4</v>
      </c>
      <c r="F1067" s="21" t="s">
        <v>6</v>
      </c>
      <c r="G1067" s="21" t="s">
        <v>10</v>
      </c>
      <c r="H1067" s="21" t="s">
        <v>10</v>
      </c>
      <c r="I1067" s="26">
        <v>1.2586425000000001</v>
      </c>
      <c r="J1067" s="26">
        <v>1.7261294999999999</v>
      </c>
      <c r="K1067" s="26">
        <v>2.9824710000000003</v>
      </c>
      <c r="L1067" s="26">
        <v>4.3662345</v>
      </c>
      <c r="M1067" s="26">
        <v>5.1213765000000002</v>
      </c>
      <c r="N1067" s="26">
        <v>5.9234369999999998</v>
      </c>
      <c r="O1067" s="26">
        <v>5.9087554999999998</v>
      </c>
      <c r="P1067" s="26">
        <v>5.2980289999999997</v>
      </c>
      <c r="Q1067" s="26">
        <v>4.095415</v>
      </c>
      <c r="R1067" s="26">
        <v>2.9316174999999998</v>
      </c>
      <c r="S1067" s="26">
        <v>1.9746000000000001</v>
      </c>
      <c r="T1067" s="26">
        <v>1.3565715</v>
      </c>
      <c r="U1067" s="26">
        <v>3.1129414999999998</v>
      </c>
      <c r="V1067" s="26">
        <v>3.1529940000000001</v>
      </c>
      <c r="W1067" s="26">
        <v>4.0755289999999995</v>
      </c>
      <c r="X1067" s="26">
        <v>3.6505649999999998</v>
      </c>
      <c r="Y1067" s="26">
        <v>4.1560629999999996</v>
      </c>
      <c r="Z1067" s="26">
        <v>3.8122404999999997</v>
      </c>
      <c r="AA1067" s="26">
        <v>4.5098075</v>
      </c>
      <c r="AB1067" s="26">
        <v>3.6159175000000001</v>
      </c>
      <c r="AC1067" s="26">
        <v>3.152784</v>
      </c>
      <c r="AD1067" s="26">
        <v>2.2654779999999999</v>
      </c>
      <c r="AE1067" s="26">
        <v>3.396048</v>
      </c>
      <c r="AF1067" s="26">
        <v>3.5490940000000002</v>
      </c>
      <c r="AG1067" s="26">
        <v>207</v>
      </c>
      <c r="AH1067" s="26">
        <v>4</v>
      </c>
    </row>
    <row r="1068" spans="1:34" x14ac:dyDescent="0.2">
      <c r="A1068" t="s">
        <v>27</v>
      </c>
      <c r="B1068" t="s">
        <v>108</v>
      </c>
      <c r="C1068" t="s">
        <v>311</v>
      </c>
      <c r="D1068">
        <v>2</v>
      </c>
      <c r="E1068" s="21">
        <v>4</v>
      </c>
      <c r="F1068" s="21" t="s">
        <v>6</v>
      </c>
      <c r="G1068" s="21" t="s">
        <v>10</v>
      </c>
      <c r="H1068" s="21" t="s">
        <v>10</v>
      </c>
      <c r="I1068" s="26">
        <v>1.1799262000000001</v>
      </c>
      <c r="J1068" s="26">
        <v>1.5923122000000001</v>
      </c>
      <c r="K1068" s="26">
        <v>2.7618830000000001</v>
      </c>
      <c r="L1068" s="26">
        <v>4.2503588000000008</v>
      </c>
      <c r="M1068" s="26">
        <v>5.1847408000000001</v>
      </c>
      <c r="N1068" s="26">
        <v>6.0936677999999995</v>
      </c>
      <c r="O1068" s="26">
        <v>6.0359461999999997</v>
      </c>
      <c r="P1068" s="26">
        <v>5.3797411999999998</v>
      </c>
      <c r="Q1068" s="26">
        <v>4.1742207999999996</v>
      </c>
      <c r="R1068" s="26">
        <v>2.9489558000000002</v>
      </c>
      <c r="S1068" s="26">
        <v>1.9214764</v>
      </c>
      <c r="T1068" s="26">
        <v>1.242289</v>
      </c>
      <c r="U1068" s="26">
        <v>2.7583519999999999</v>
      </c>
      <c r="V1068" s="26">
        <v>2.5203235999999998</v>
      </c>
      <c r="W1068" s="26">
        <v>3.9343471999999999</v>
      </c>
      <c r="X1068" s="26">
        <v>3.734337</v>
      </c>
      <c r="Y1068" s="26">
        <v>4.0147667999999994</v>
      </c>
      <c r="Z1068" s="26">
        <v>3.6126102000000002</v>
      </c>
      <c r="AA1068" s="26">
        <v>4.0043156</v>
      </c>
      <c r="AB1068" s="26">
        <v>3.3688428000000004</v>
      </c>
      <c r="AC1068" s="26">
        <v>2.7612231999999999</v>
      </c>
      <c r="AD1068" s="26">
        <v>2.4097881999999999</v>
      </c>
      <c r="AE1068" s="26">
        <v>3.3114912000000003</v>
      </c>
      <c r="AF1068" s="26">
        <v>3.0565764</v>
      </c>
      <c r="AG1068" s="26">
        <v>194</v>
      </c>
      <c r="AH1068" s="26">
        <v>3</v>
      </c>
    </row>
    <row r="1069" spans="1:34" x14ac:dyDescent="0.2">
      <c r="A1069" t="s">
        <v>27</v>
      </c>
      <c r="B1069" t="s">
        <v>108</v>
      </c>
      <c r="C1069" t="s">
        <v>894</v>
      </c>
      <c r="D1069">
        <v>3</v>
      </c>
      <c r="E1069" s="21">
        <v>4</v>
      </c>
      <c r="F1069" s="21" t="s">
        <v>6</v>
      </c>
      <c r="G1069" s="21" t="s">
        <v>10</v>
      </c>
      <c r="H1069" s="21" t="s">
        <v>10</v>
      </c>
      <c r="I1069" s="26">
        <v>1.3998082000000001</v>
      </c>
      <c r="J1069" s="26">
        <v>1.8841881</v>
      </c>
      <c r="K1069" s="26">
        <v>3.1895306000000003</v>
      </c>
      <c r="L1069" s="26">
        <v>4.7669376999999997</v>
      </c>
      <c r="M1069" s="26">
        <v>5.6653606999999999</v>
      </c>
      <c r="N1069" s="26">
        <v>6.8840394000000007</v>
      </c>
      <c r="O1069" s="26">
        <v>6.8580360999999996</v>
      </c>
      <c r="P1069" s="26">
        <v>6.0401948000000001</v>
      </c>
      <c r="Q1069" s="26">
        <v>4.6120685000000003</v>
      </c>
      <c r="R1069" s="26">
        <v>3.3520057999999997</v>
      </c>
      <c r="S1069" s="26">
        <v>2.1754515999999997</v>
      </c>
      <c r="T1069" s="26">
        <v>1.4871110000000001</v>
      </c>
      <c r="U1069" s="26">
        <v>3.5704349000000009</v>
      </c>
      <c r="V1069" s="26">
        <v>3.6398071999999999</v>
      </c>
      <c r="W1069" s="26">
        <v>4.4681183000000013</v>
      </c>
      <c r="X1069" s="26">
        <v>4.3355546999999985</v>
      </c>
      <c r="Y1069" s="26">
        <v>4.3281238999999996</v>
      </c>
      <c r="Z1069" s="26">
        <v>3.6058667000000009</v>
      </c>
      <c r="AA1069" s="26">
        <v>3.7453394000000002</v>
      </c>
      <c r="AB1069" s="26">
        <v>2.8923066000000004</v>
      </c>
      <c r="AC1069" s="26">
        <v>3.3220202999999997</v>
      </c>
      <c r="AD1069" s="26">
        <v>2.7544987999999999</v>
      </c>
      <c r="AE1069" s="26">
        <v>3.9747886999999991</v>
      </c>
      <c r="AF1069" s="26">
        <v>4.1931165000000004</v>
      </c>
      <c r="AG1069" s="26">
        <v>182</v>
      </c>
      <c r="AH1069" s="26">
        <v>3</v>
      </c>
    </row>
    <row r="1070" spans="1:34" x14ac:dyDescent="0.2">
      <c r="A1070" t="s">
        <v>27</v>
      </c>
      <c r="B1070" t="s">
        <v>108</v>
      </c>
      <c r="C1070" t="s">
        <v>895</v>
      </c>
      <c r="D1070">
        <v>2</v>
      </c>
      <c r="E1070" s="21">
        <v>4</v>
      </c>
      <c r="F1070" s="21" t="s">
        <v>6</v>
      </c>
      <c r="G1070" s="21" t="s">
        <v>10</v>
      </c>
      <c r="H1070" s="21" t="s">
        <v>10</v>
      </c>
      <c r="I1070" s="26">
        <v>1.3475803333333332</v>
      </c>
      <c r="J1070" s="26">
        <v>1.8087880000000001</v>
      </c>
      <c r="K1070" s="26">
        <v>3.0728300000000002</v>
      </c>
      <c r="L1070" s="26">
        <v>4.5804036666666672</v>
      </c>
      <c r="M1070" s="26">
        <v>5.4153813333333334</v>
      </c>
      <c r="N1070" s="26">
        <v>6.3982090000000005</v>
      </c>
      <c r="O1070" s="26">
        <v>6.346783666666667</v>
      </c>
      <c r="P1070" s="26">
        <v>5.6290331666666669</v>
      </c>
      <c r="Q1070" s="26">
        <v>4.2933076666666663</v>
      </c>
      <c r="R1070" s="26">
        <v>3.0438731666666663</v>
      </c>
      <c r="S1070" s="26">
        <v>2.0565458333333333</v>
      </c>
      <c r="T1070" s="26">
        <v>1.4110771666666666</v>
      </c>
      <c r="U1070" s="26">
        <v>3.2891619999999997</v>
      </c>
      <c r="V1070" s="26">
        <v>3.5615965000000003</v>
      </c>
      <c r="W1070" s="26">
        <v>4.3856298333333337</v>
      </c>
      <c r="X1070" s="26">
        <v>3.8998908333333335</v>
      </c>
      <c r="Y1070" s="26">
        <v>4.3894393333333328</v>
      </c>
      <c r="Z1070" s="26">
        <v>3.6122503333333333</v>
      </c>
      <c r="AA1070" s="26">
        <v>4.291456666666666</v>
      </c>
      <c r="AB1070" s="26">
        <v>3.3235548333333331</v>
      </c>
      <c r="AC1070" s="26">
        <v>3.1259723333333334</v>
      </c>
      <c r="AD1070" s="26">
        <v>2.6252671666666667</v>
      </c>
      <c r="AE1070" s="26">
        <v>3.7304486666666663</v>
      </c>
      <c r="AF1070" s="26">
        <v>3.9895751666666666</v>
      </c>
      <c r="AG1070" s="26">
        <v>221</v>
      </c>
      <c r="AH1070" s="26">
        <v>4</v>
      </c>
    </row>
    <row r="1071" spans="1:34" x14ac:dyDescent="0.2">
      <c r="A1071" t="s">
        <v>27</v>
      </c>
      <c r="B1071" t="s">
        <v>108</v>
      </c>
      <c r="C1071" t="s">
        <v>896</v>
      </c>
      <c r="D1071">
        <v>1</v>
      </c>
      <c r="E1071" s="21">
        <v>4</v>
      </c>
      <c r="F1071" s="21" t="s">
        <v>6</v>
      </c>
      <c r="G1071" s="21" t="s">
        <v>10</v>
      </c>
      <c r="H1071" s="21" t="s">
        <v>10</v>
      </c>
      <c r="I1071" s="26">
        <v>1.3233874999999999</v>
      </c>
      <c r="J1071" s="26">
        <v>1.8019919999999998</v>
      </c>
      <c r="K1071" s="26">
        <v>3.0399775</v>
      </c>
      <c r="L1071" s="26">
        <v>4.5242450000000005</v>
      </c>
      <c r="M1071" s="26">
        <v>5.2745090000000001</v>
      </c>
      <c r="N1071" s="26">
        <v>6.2172409999999996</v>
      </c>
      <c r="O1071" s="26">
        <v>6.1900455000000001</v>
      </c>
      <c r="P1071" s="26">
        <v>5.5430950000000001</v>
      </c>
      <c r="Q1071" s="26">
        <v>4.2308450000000004</v>
      </c>
      <c r="R1071" s="26">
        <v>3.0216820000000002</v>
      </c>
      <c r="S1071" s="26">
        <v>2.0270130000000002</v>
      </c>
      <c r="T1071" s="26">
        <v>1.4142105</v>
      </c>
      <c r="U1071" s="26">
        <v>3.6036735000000002</v>
      </c>
      <c r="V1071" s="26">
        <v>3.7423204999999999</v>
      </c>
      <c r="W1071" s="26">
        <v>4.5428180000000005</v>
      </c>
      <c r="X1071" s="26">
        <v>3.9125429999999999</v>
      </c>
      <c r="Y1071" s="26">
        <v>4.8296890000000001</v>
      </c>
      <c r="Z1071" s="26">
        <v>4.0349585000000001</v>
      </c>
      <c r="AA1071" s="26">
        <v>4.5872289999999998</v>
      </c>
      <c r="AB1071" s="26">
        <v>3.7673044999999998</v>
      </c>
      <c r="AC1071" s="26">
        <v>3.4007044999999998</v>
      </c>
      <c r="AD1071" s="26">
        <v>2.564066</v>
      </c>
      <c r="AE1071" s="26">
        <v>3.7902795</v>
      </c>
      <c r="AF1071" s="26">
        <v>4.1907595000000004</v>
      </c>
      <c r="AG1071" s="26">
        <v>199</v>
      </c>
      <c r="AH1071" s="26">
        <v>4</v>
      </c>
    </row>
    <row r="1072" spans="1:34" x14ac:dyDescent="0.2">
      <c r="A1072" t="s">
        <v>27</v>
      </c>
      <c r="B1072" t="s">
        <v>108</v>
      </c>
      <c r="C1072" t="s">
        <v>897</v>
      </c>
      <c r="D1072">
        <v>2</v>
      </c>
      <c r="E1072" s="21">
        <v>4</v>
      </c>
      <c r="F1072" s="21" t="s">
        <v>6</v>
      </c>
      <c r="G1072" s="21" t="s">
        <v>10</v>
      </c>
      <c r="H1072" s="21" t="s">
        <v>10</v>
      </c>
      <c r="I1072" s="26">
        <v>1.2437087142857144</v>
      </c>
      <c r="J1072" s="26">
        <v>1.6562257142857142</v>
      </c>
      <c r="K1072" s="26">
        <v>2.9181378571428569</v>
      </c>
      <c r="L1072" s="26">
        <v>4.3740627142857145</v>
      </c>
      <c r="M1072" s="26">
        <v>5.026929285714286</v>
      </c>
      <c r="N1072" s="26">
        <v>5.6832405714285716</v>
      </c>
      <c r="O1072" s="26">
        <v>5.6212844285714283</v>
      </c>
      <c r="P1072" s="26">
        <v>4.9780771428571429</v>
      </c>
      <c r="Q1072" s="26">
        <v>3.7856585714285713</v>
      </c>
      <c r="R1072" s="26">
        <v>2.7627844285714285</v>
      </c>
      <c r="S1072" s="26">
        <v>1.8896409999999999</v>
      </c>
      <c r="T1072" s="26">
        <v>1.2860148571428571</v>
      </c>
      <c r="U1072" s="26">
        <v>2.8821657142857142</v>
      </c>
      <c r="V1072" s="26">
        <v>2.606474285714286</v>
      </c>
      <c r="W1072" s="26">
        <v>3.5685879999999996</v>
      </c>
      <c r="X1072" s="26">
        <v>3.3962871428571431</v>
      </c>
      <c r="Y1072" s="26">
        <v>4.0756838571428569</v>
      </c>
      <c r="Z1072" s="26">
        <v>3.5935724285714286</v>
      </c>
      <c r="AA1072" s="26">
        <v>4.3142957142857146</v>
      </c>
      <c r="AB1072" s="26">
        <v>3.6610382857142851</v>
      </c>
      <c r="AC1072" s="26">
        <v>2.9325484285714287</v>
      </c>
      <c r="AD1072" s="26">
        <v>2.2705995714285714</v>
      </c>
      <c r="AE1072" s="26">
        <v>2.8356672857142855</v>
      </c>
      <c r="AF1072" s="26">
        <v>2.9432399999999999</v>
      </c>
      <c r="AG1072" s="26">
        <v>202</v>
      </c>
      <c r="AH1072" s="26">
        <v>4</v>
      </c>
    </row>
    <row r="1073" spans="1:34" x14ac:dyDescent="0.2">
      <c r="A1073" t="s">
        <v>27</v>
      </c>
      <c r="B1073" t="s">
        <v>108</v>
      </c>
      <c r="C1073" t="s">
        <v>571</v>
      </c>
      <c r="D1073">
        <v>2</v>
      </c>
      <c r="E1073" s="21">
        <v>4</v>
      </c>
      <c r="F1073" s="21" t="s">
        <v>6</v>
      </c>
      <c r="G1073" s="21" t="s">
        <v>10</v>
      </c>
      <c r="H1073" s="21" t="s">
        <v>10</v>
      </c>
      <c r="I1073" s="26">
        <v>1.294624</v>
      </c>
      <c r="J1073" s="26">
        <v>1.7524150000000001</v>
      </c>
      <c r="K1073" s="26">
        <v>3.0162070000000001</v>
      </c>
      <c r="L1073" s="26">
        <v>4.5571090000000005</v>
      </c>
      <c r="M1073" s="26">
        <v>5.4957224999999994</v>
      </c>
      <c r="N1073" s="26">
        <v>6.5804384999999996</v>
      </c>
      <c r="O1073" s="26">
        <v>6.4960930000000001</v>
      </c>
      <c r="P1073" s="26">
        <v>5.7336375000000004</v>
      </c>
      <c r="Q1073" s="26">
        <v>4.4062124999999996</v>
      </c>
      <c r="R1073" s="26">
        <v>3.1169764999999998</v>
      </c>
      <c r="S1073" s="26">
        <v>2.0271090000000003</v>
      </c>
      <c r="T1073" s="26">
        <v>1.3524285</v>
      </c>
      <c r="U1073" s="26">
        <v>2.9623619999999997</v>
      </c>
      <c r="V1073" s="26">
        <v>3.2517205000000002</v>
      </c>
      <c r="W1073" s="26">
        <v>4.3701570000000007</v>
      </c>
      <c r="X1073" s="26">
        <v>4.1291989999999998</v>
      </c>
      <c r="Y1073" s="26">
        <v>4.309742</v>
      </c>
      <c r="Z1073" s="26">
        <v>3.5384919999999997</v>
      </c>
      <c r="AA1073" s="26">
        <v>3.9084295</v>
      </c>
      <c r="AB1073" s="26">
        <v>3.2390534999999998</v>
      </c>
      <c r="AC1073" s="26">
        <v>3.0069235000000001</v>
      </c>
      <c r="AD1073" s="26">
        <v>2.6208204999999998</v>
      </c>
      <c r="AE1073" s="26">
        <v>3.742756</v>
      </c>
      <c r="AF1073" s="26">
        <v>3.6439124999999999</v>
      </c>
      <c r="AG1073" s="26">
        <v>172</v>
      </c>
      <c r="AH1073" s="26">
        <v>3</v>
      </c>
    </row>
    <row r="1074" spans="1:34" x14ac:dyDescent="0.2">
      <c r="A1074" t="s">
        <v>27</v>
      </c>
      <c r="B1074" t="s">
        <v>108</v>
      </c>
      <c r="C1074" t="s">
        <v>683</v>
      </c>
      <c r="D1074">
        <v>2</v>
      </c>
      <c r="E1074" s="21">
        <v>4</v>
      </c>
      <c r="F1074" s="21" t="s">
        <v>6</v>
      </c>
      <c r="G1074" s="21" t="s">
        <v>10</v>
      </c>
      <c r="H1074" s="21" t="s">
        <v>10</v>
      </c>
      <c r="I1074" s="26">
        <v>1.3267379166666666</v>
      </c>
      <c r="J1074" s="26">
        <v>1.7629200833333334</v>
      </c>
      <c r="K1074" s="26">
        <v>3.0072787499999998</v>
      </c>
      <c r="L1074" s="26">
        <v>4.5385170833333337</v>
      </c>
      <c r="M1074" s="26">
        <v>5.3895699166666668</v>
      </c>
      <c r="N1074" s="26">
        <v>6.3251200833333341</v>
      </c>
      <c r="O1074" s="26">
        <v>6.2629330000000003</v>
      </c>
      <c r="P1074" s="26">
        <v>5.5580602500000005</v>
      </c>
      <c r="Q1074" s="26">
        <v>4.2561143333333336</v>
      </c>
      <c r="R1074" s="26">
        <v>3.0299320833333336</v>
      </c>
      <c r="S1074" s="26">
        <v>2.0298121666666664</v>
      </c>
      <c r="T1074" s="26">
        <v>1.4179415833333335</v>
      </c>
      <c r="U1074" s="26">
        <v>3.3974790000000001</v>
      </c>
      <c r="V1074" s="26">
        <v>3.3585668333333332</v>
      </c>
      <c r="W1074" s="26">
        <v>4.2600500833333337</v>
      </c>
      <c r="X1074" s="26">
        <v>3.6967296666666667</v>
      </c>
      <c r="Y1074" s="26">
        <v>4.1780154999999999</v>
      </c>
      <c r="Z1074" s="26">
        <v>3.6849864166666673</v>
      </c>
      <c r="AA1074" s="26">
        <v>4.2812623333333333</v>
      </c>
      <c r="AB1074" s="26">
        <v>3.3410416666666656</v>
      </c>
      <c r="AC1074" s="26">
        <v>2.9761160833333338</v>
      </c>
      <c r="AD1074" s="26">
        <v>2.3723511666666668</v>
      </c>
      <c r="AE1074" s="26">
        <v>3.4341037500000002</v>
      </c>
      <c r="AF1074" s="26">
        <v>3.7673355000000002</v>
      </c>
      <c r="AG1074" s="26">
        <v>200</v>
      </c>
      <c r="AH1074" s="26">
        <v>4</v>
      </c>
    </row>
    <row r="1075" spans="1:34" x14ac:dyDescent="0.2">
      <c r="A1075" t="s">
        <v>27</v>
      </c>
      <c r="B1075" t="s">
        <v>108</v>
      </c>
      <c r="C1075" t="s">
        <v>898</v>
      </c>
      <c r="D1075">
        <v>2</v>
      </c>
      <c r="E1075" s="21">
        <v>4</v>
      </c>
      <c r="F1075" s="21" t="s">
        <v>6</v>
      </c>
      <c r="G1075" s="21" t="s">
        <v>10</v>
      </c>
      <c r="H1075" s="21" t="s">
        <v>10</v>
      </c>
      <c r="I1075" s="26">
        <v>1.3135406521739135</v>
      </c>
      <c r="J1075" s="26">
        <v>1.8421573913043476</v>
      </c>
      <c r="K1075" s="26">
        <v>3.1105433478260873</v>
      </c>
      <c r="L1075" s="26">
        <v>4.5218192608695649</v>
      </c>
      <c r="M1075" s="26">
        <v>5.0167601739130427</v>
      </c>
      <c r="N1075" s="26">
        <v>5.6384183043478258</v>
      </c>
      <c r="O1075" s="26">
        <v>5.5709902173913033</v>
      </c>
      <c r="P1075" s="26">
        <v>5.0080655652173913</v>
      </c>
      <c r="Q1075" s="26">
        <v>3.8746382608695642</v>
      </c>
      <c r="R1075" s="26">
        <v>2.7887295652173916</v>
      </c>
      <c r="S1075" s="26">
        <v>1.9019774347826086</v>
      </c>
      <c r="T1075" s="26">
        <v>1.3591364347826087</v>
      </c>
      <c r="U1075" s="26">
        <v>4.0854697391304349</v>
      </c>
      <c r="V1075" s="26">
        <v>4.0442568695652179</v>
      </c>
      <c r="W1075" s="26">
        <v>4.5487670869565218</v>
      </c>
      <c r="X1075" s="26">
        <v>3.9508240434782609</v>
      </c>
      <c r="Y1075" s="26">
        <v>4.4449139999999998</v>
      </c>
      <c r="Z1075" s="26">
        <v>3.9858186086956522</v>
      </c>
      <c r="AA1075" s="26">
        <v>4.713462434782608</v>
      </c>
      <c r="AB1075" s="26">
        <v>3.7377607391304353</v>
      </c>
      <c r="AC1075" s="26">
        <v>3.2366780434782605</v>
      </c>
      <c r="AD1075" s="26">
        <v>2.7993420869565222</v>
      </c>
      <c r="AE1075" s="26">
        <v>3.782224956521739</v>
      </c>
      <c r="AF1075" s="26">
        <v>4.2760201739130421</v>
      </c>
      <c r="AG1075" s="26">
        <v>220</v>
      </c>
      <c r="AH1075" s="26">
        <v>4</v>
      </c>
    </row>
    <row r="1076" spans="1:34" x14ac:dyDescent="0.2">
      <c r="A1076" t="s">
        <v>27</v>
      </c>
      <c r="B1076" t="s">
        <v>108</v>
      </c>
      <c r="C1076" t="s">
        <v>730</v>
      </c>
      <c r="D1076">
        <v>1</v>
      </c>
      <c r="E1076" s="21">
        <v>4</v>
      </c>
      <c r="F1076" s="21" t="s">
        <v>6</v>
      </c>
      <c r="G1076" s="21" t="s">
        <v>10</v>
      </c>
      <c r="H1076" s="21" t="s">
        <v>10</v>
      </c>
      <c r="I1076" s="26">
        <v>1.1975935</v>
      </c>
      <c r="J1076" s="26">
        <v>1.6168715</v>
      </c>
      <c r="K1076" s="26">
        <v>2.7953760000000001</v>
      </c>
      <c r="L1076" s="26">
        <v>4.2760769999999999</v>
      </c>
      <c r="M1076" s="26">
        <v>5.1205680000000005</v>
      </c>
      <c r="N1076" s="26">
        <v>6.0113365000000005</v>
      </c>
      <c r="O1076" s="26">
        <v>5.9737705000000005</v>
      </c>
      <c r="P1076" s="26">
        <v>5.3212475000000001</v>
      </c>
      <c r="Q1076" s="26">
        <v>4.1210434999999999</v>
      </c>
      <c r="R1076" s="26">
        <v>2.9439625</v>
      </c>
      <c r="S1076" s="26">
        <v>1.9284845000000002</v>
      </c>
      <c r="T1076" s="26">
        <v>1.2622355000000001</v>
      </c>
      <c r="U1076" s="26">
        <v>2.8952054999999999</v>
      </c>
      <c r="V1076" s="26">
        <v>2.6442525000000003</v>
      </c>
      <c r="W1076" s="26">
        <v>3.9450985000000003</v>
      </c>
      <c r="X1076" s="26">
        <v>3.667605</v>
      </c>
      <c r="Y1076" s="26">
        <v>4.0115175000000001</v>
      </c>
      <c r="Z1076" s="26">
        <v>3.6545319999999997</v>
      </c>
      <c r="AA1076" s="26">
        <v>4.2740705000000005</v>
      </c>
      <c r="AB1076" s="26">
        <v>3.4635715</v>
      </c>
      <c r="AC1076" s="26">
        <v>2.8627574999999998</v>
      </c>
      <c r="AD1076" s="26">
        <v>2.3242335000000001</v>
      </c>
      <c r="AE1076" s="26">
        <v>3.2515270000000003</v>
      </c>
      <c r="AF1076" s="26">
        <v>3.1413824999999997</v>
      </c>
      <c r="AG1076" s="26">
        <v>206</v>
      </c>
      <c r="AH1076" s="26">
        <v>4</v>
      </c>
    </row>
    <row r="1077" spans="1:34" x14ac:dyDescent="0.2">
      <c r="A1077" t="s">
        <v>27</v>
      </c>
      <c r="B1077" t="s">
        <v>108</v>
      </c>
      <c r="C1077" t="s">
        <v>574</v>
      </c>
      <c r="D1077">
        <v>1</v>
      </c>
      <c r="E1077" s="21">
        <v>4</v>
      </c>
      <c r="F1077" s="21" t="s">
        <v>6</v>
      </c>
      <c r="G1077" s="21" t="s">
        <v>10</v>
      </c>
      <c r="H1077" s="21" t="s">
        <v>10</v>
      </c>
      <c r="I1077" s="26">
        <v>1.3472138333333332</v>
      </c>
      <c r="J1077" s="26">
        <v>1.8144271666666665</v>
      </c>
      <c r="K1077" s="26">
        <v>3.0686718333333332</v>
      </c>
      <c r="L1077" s="26">
        <v>4.5517023333333331</v>
      </c>
      <c r="M1077" s="26">
        <v>5.3253089999999998</v>
      </c>
      <c r="N1077" s="26">
        <v>6.2598111666666663</v>
      </c>
      <c r="O1077" s="26">
        <v>6.2571675000000004</v>
      </c>
      <c r="P1077" s="26">
        <v>5.5705538333333324</v>
      </c>
      <c r="Q1077" s="26">
        <v>4.2505421666666665</v>
      </c>
      <c r="R1077" s="26">
        <v>3.0285555</v>
      </c>
      <c r="S1077" s="26">
        <v>2.0514671666666668</v>
      </c>
      <c r="T1077" s="26">
        <v>1.4224048333333332</v>
      </c>
      <c r="U1077" s="26">
        <v>3.553455833333333</v>
      </c>
      <c r="V1077" s="26">
        <v>3.7212325000000006</v>
      </c>
      <c r="W1077" s="26">
        <v>4.5201171666666662</v>
      </c>
      <c r="X1077" s="26">
        <v>3.8877121666666667</v>
      </c>
      <c r="Y1077" s="26">
        <v>4.6642596666666671</v>
      </c>
      <c r="Z1077" s="26">
        <v>3.8976178333333333</v>
      </c>
      <c r="AA1077" s="26">
        <v>4.4968806666666667</v>
      </c>
      <c r="AB1077" s="26">
        <v>3.5805271666666667</v>
      </c>
      <c r="AC1077" s="26">
        <v>3.3114835</v>
      </c>
      <c r="AD1077" s="26">
        <v>2.5935356666666665</v>
      </c>
      <c r="AE1077" s="26">
        <v>3.7767529999999998</v>
      </c>
      <c r="AF1077" s="26">
        <v>4.1957254999999991</v>
      </c>
      <c r="AG1077" s="26">
        <v>192</v>
      </c>
      <c r="AH1077" s="26">
        <v>3</v>
      </c>
    </row>
    <row r="1078" spans="1:34" x14ac:dyDescent="0.2">
      <c r="A1078" t="s">
        <v>27</v>
      </c>
      <c r="B1078" t="s">
        <v>108</v>
      </c>
      <c r="C1078" t="s">
        <v>684</v>
      </c>
      <c r="D1078">
        <v>2</v>
      </c>
      <c r="E1078" s="21">
        <v>4</v>
      </c>
      <c r="F1078" s="21" t="s">
        <v>6</v>
      </c>
      <c r="G1078" s="21" t="s">
        <v>10</v>
      </c>
      <c r="H1078" s="21" t="s">
        <v>10</v>
      </c>
      <c r="I1078" s="26">
        <v>1.24898</v>
      </c>
      <c r="J1078" s="26">
        <v>1.6942904000000003</v>
      </c>
      <c r="K1078" s="26">
        <v>2.9652812000000006</v>
      </c>
      <c r="L1078" s="26">
        <v>4.5283145999999999</v>
      </c>
      <c r="M1078" s="26">
        <v>5.5667603999999997</v>
      </c>
      <c r="N1078" s="26">
        <v>6.8069419999999994</v>
      </c>
      <c r="O1078" s="26">
        <v>6.6891856000000001</v>
      </c>
      <c r="P1078" s="26">
        <v>5.8506586</v>
      </c>
      <c r="Q1078" s="26">
        <v>4.4786386</v>
      </c>
      <c r="R1078" s="26">
        <v>3.1663249999999996</v>
      </c>
      <c r="S1078" s="26">
        <v>2.0211885999999999</v>
      </c>
      <c r="T1078" s="26">
        <v>1.3072504</v>
      </c>
      <c r="U1078" s="26">
        <v>2.8080492000000001</v>
      </c>
      <c r="V1078" s="26">
        <v>3.1435216000000001</v>
      </c>
      <c r="W1078" s="26">
        <v>4.4258756000000004</v>
      </c>
      <c r="X1078" s="26">
        <v>3.9812752000000002</v>
      </c>
      <c r="Y1078" s="26">
        <v>4.3383342000000003</v>
      </c>
      <c r="Z1078" s="26">
        <v>3.3178367999999998</v>
      </c>
      <c r="AA1078" s="26">
        <v>3.6542756000000005</v>
      </c>
      <c r="AB1078" s="26">
        <v>2.8406890000000002</v>
      </c>
      <c r="AC1078" s="26">
        <v>2.8373884</v>
      </c>
      <c r="AD1078" s="26">
        <v>2.5373074000000004</v>
      </c>
      <c r="AE1078" s="26">
        <v>3.6919256000000003</v>
      </c>
      <c r="AF1078" s="26">
        <v>3.5457663999999993</v>
      </c>
      <c r="AG1078" s="26">
        <v>186</v>
      </c>
      <c r="AH1078" s="26">
        <v>3</v>
      </c>
    </row>
    <row r="1079" spans="1:34" x14ac:dyDescent="0.2">
      <c r="A1079" t="s">
        <v>27</v>
      </c>
      <c r="B1079" t="s">
        <v>108</v>
      </c>
      <c r="C1079" t="s">
        <v>211</v>
      </c>
      <c r="D1079">
        <v>2</v>
      </c>
      <c r="E1079" s="21">
        <v>4</v>
      </c>
      <c r="F1079" s="21" t="s">
        <v>6</v>
      </c>
      <c r="G1079" s="21" t="s">
        <v>10</v>
      </c>
      <c r="H1079" s="21" t="s">
        <v>10</v>
      </c>
      <c r="I1079" s="26">
        <v>1.2052076</v>
      </c>
      <c r="J1079" s="26">
        <v>1.6182708000000001</v>
      </c>
      <c r="K1079" s="26">
        <v>2.7999776000000001</v>
      </c>
      <c r="L1079" s="26">
        <v>4.2805166999999997</v>
      </c>
      <c r="M1079" s="26">
        <v>5.2335298000000012</v>
      </c>
      <c r="N1079" s="26">
        <v>6.1581068000000005</v>
      </c>
      <c r="O1079" s="26">
        <v>6.1093603000000005</v>
      </c>
      <c r="P1079" s="26">
        <v>5.4320643999999998</v>
      </c>
      <c r="Q1079" s="26">
        <v>4.2000849000000002</v>
      </c>
      <c r="R1079" s="26">
        <v>2.9226097999999996</v>
      </c>
      <c r="S1079" s="26">
        <v>1.9235119999999999</v>
      </c>
      <c r="T1079" s="26">
        <v>1.2887687999999997</v>
      </c>
      <c r="U1079" s="26">
        <v>2.6777163000000002</v>
      </c>
      <c r="V1079" s="26">
        <v>2.8030399000000004</v>
      </c>
      <c r="W1079" s="26">
        <v>4.1011742</v>
      </c>
      <c r="X1079" s="26">
        <v>3.7564431999999996</v>
      </c>
      <c r="Y1079" s="26">
        <v>4.3963541999999993</v>
      </c>
      <c r="Z1079" s="26">
        <v>3.5702679999999996</v>
      </c>
      <c r="AA1079" s="26">
        <v>4.2117982000000005</v>
      </c>
      <c r="AB1079" s="26">
        <v>3.3091056999999999</v>
      </c>
      <c r="AC1079" s="26">
        <v>2.7438308999999999</v>
      </c>
      <c r="AD1079" s="26">
        <v>2.5491110999999997</v>
      </c>
      <c r="AE1079" s="26">
        <v>3.3880059999999999</v>
      </c>
      <c r="AF1079" s="26">
        <v>3.2855350999999997</v>
      </c>
      <c r="AG1079" s="26">
        <v>196</v>
      </c>
      <c r="AH1079" s="26">
        <v>3</v>
      </c>
    </row>
    <row r="1080" spans="1:34" x14ac:dyDescent="0.2">
      <c r="A1080" t="s">
        <v>27</v>
      </c>
      <c r="B1080" t="s">
        <v>108</v>
      </c>
      <c r="C1080" t="s">
        <v>899</v>
      </c>
      <c r="D1080">
        <v>3</v>
      </c>
      <c r="E1080" s="21">
        <v>4</v>
      </c>
      <c r="F1080" s="21" t="s">
        <v>6</v>
      </c>
      <c r="G1080" s="21" t="s">
        <v>10</v>
      </c>
      <c r="H1080" s="21" t="s">
        <v>10</v>
      </c>
      <c r="I1080" s="26">
        <v>1.4094500000000001</v>
      </c>
      <c r="J1080" s="26">
        <v>1.9362330000000001</v>
      </c>
      <c r="K1080" s="26">
        <v>3.2367714999999997</v>
      </c>
      <c r="L1080" s="26">
        <v>4.8490040000000008</v>
      </c>
      <c r="M1080" s="26">
        <v>5.7963365000000007</v>
      </c>
      <c r="N1080" s="26">
        <v>7.0092370000000006</v>
      </c>
      <c r="O1080" s="26">
        <v>7.0043069999999998</v>
      </c>
      <c r="P1080" s="26">
        <v>6.1647110000000005</v>
      </c>
      <c r="Q1080" s="26">
        <v>4.671227</v>
      </c>
      <c r="R1080" s="26">
        <v>3.4112580000000001</v>
      </c>
      <c r="S1080" s="26">
        <v>2.1967444999999999</v>
      </c>
      <c r="T1080" s="26">
        <v>1.5023974999999998</v>
      </c>
      <c r="U1080" s="26">
        <v>3.4282184999999998</v>
      </c>
      <c r="V1080" s="26">
        <v>3.5063295000000001</v>
      </c>
      <c r="W1080" s="26">
        <v>4.3593349999999997</v>
      </c>
      <c r="X1080" s="26">
        <v>4.2361129999999996</v>
      </c>
      <c r="Y1080" s="26">
        <v>4.4346405000000004</v>
      </c>
      <c r="Z1080" s="26">
        <v>3.6709769999999997</v>
      </c>
      <c r="AA1080" s="26">
        <v>3.5717585000000001</v>
      </c>
      <c r="AB1080" s="26">
        <v>3.0456284999999998</v>
      </c>
      <c r="AC1080" s="26">
        <v>3.1443180000000002</v>
      </c>
      <c r="AD1080" s="26">
        <v>2.6596410000000001</v>
      </c>
      <c r="AE1080" s="26">
        <v>3.9231075</v>
      </c>
      <c r="AF1080" s="26">
        <v>3.9955785000000001</v>
      </c>
      <c r="AG1080" s="26">
        <v>191</v>
      </c>
      <c r="AH1080" s="26">
        <v>3</v>
      </c>
    </row>
    <row r="1081" spans="1:34" x14ac:dyDescent="0.2">
      <c r="A1081" t="s">
        <v>27</v>
      </c>
      <c r="B1081" t="s">
        <v>108</v>
      </c>
      <c r="C1081" t="s">
        <v>900</v>
      </c>
      <c r="D1081">
        <v>2</v>
      </c>
      <c r="E1081" s="21">
        <v>4</v>
      </c>
      <c r="F1081" s="21" t="s">
        <v>6</v>
      </c>
      <c r="G1081" s="21" t="s">
        <v>10</v>
      </c>
      <c r="H1081" s="21" t="s">
        <v>10</v>
      </c>
      <c r="I1081" s="26">
        <v>1.3211641111111112</v>
      </c>
      <c r="J1081" s="26">
        <v>1.7817268888888889</v>
      </c>
      <c r="K1081" s="26">
        <v>3.0606017777777779</v>
      </c>
      <c r="L1081" s="26">
        <v>4.6275022222222226</v>
      </c>
      <c r="M1081" s="26">
        <v>5.567906777777778</v>
      </c>
      <c r="N1081" s="26">
        <v>6.6927527777777778</v>
      </c>
      <c r="O1081" s="26">
        <v>6.6478391111111108</v>
      </c>
      <c r="P1081" s="26">
        <v>5.8588008888888901</v>
      </c>
      <c r="Q1081" s="26">
        <v>4.490717222222222</v>
      </c>
      <c r="R1081" s="26">
        <v>3.2095501111111111</v>
      </c>
      <c r="S1081" s="26">
        <v>2.1077695555555556</v>
      </c>
      <c r="T1081" s="26">
        <v>1.3887020000000001</v>
      </c>
      <c r="U1081" s="26">
        <v>3.2907120000000005</v>
      </c>
      <c r="V1081" s="26">
        <v>3.5243961111111108</v>
      </c>
      <c r="W1081" s="26">
        <v>4.5841497777777782</v>
      </c>
      <c r="X1081" s="26">
        <v>4.1380593333333335</v>
      </c>
      <c r="Y1081" s="26">
        <v>4.3163680000000006</v>
      </c>
      <c r="Z1081" s="26">
        <v>3.3647514444444444</v>
      </c>
      <c r="AA1081" s="26">
        <v>3.7622744444444454</v>
      </c>
      <c r="AB1081" s="26">
        <v>2.9220300000000003</v>
      </c>
      <c r="AC1081" s="26">
        <v>3.0306293333333336</v>
      </c>
      <c r="AD1081" s="26">
        <v>2.6003196666666666</v>
      </c>
      <c r="AE1081" s="26">
        <v>4.0071180000000002</v>
      </c>
      <c r="AF1081" s="26">
        <v>4.0478154444444447</v>
      </c>
      <c r="AG1081" s="26">
        <v>185</v>
      </c>
      <c r="AH1081" s="26">
        <v>3</v>
      </c>
    </row>
    <row r="1082" spans="1:34" x14ac:dyDescent="0.2">
      <c r="A1082" t="s">
        <v>27</v>
      </c>
      <c r="B1082" t="s">
        <v>108</v>
      </c>
      <c r="C1082" t="s">
        <v>213</v>
      </c>
      <c r="D1082">
        <v>2</v>
      </c>
      <c r="E1082" s="21">
        <v>4</v>
      </c>
      <c r="F1082" s="21" t="s">
        <v>6</v>
      </c>
      <c r="G1082" s="21" t="s">
        <v>10</v>
      </c>
      <c r="H1082" s="21" t="s">
        <v>10</v>
      </c>
      <c r="I1082" s="26">
        <v>1.27361375</v>
      </c>
      <c r="J1082" s="26">
        <v>1.7782862500000001</v>
      </c>
      <c r="K1082" s="26">
        <v>3.0393897500000002</v>
      </c>
      <c r="L1082" s="26">
        <v>4.5131787499999998</v>
      </c>
      <c r="M1082" s="26">
        <v>5.1016757500000001</v>
      </c>
      <c r="N1082" s="26">
        <v>5.7944479999999992</v>
      </c>
      <c r="O1082" s="26">
        <v>5.7758482499999992</v>
      </c>
      <c r="P1082" s="26">
        <v>5.1807367500000003</v>
      </c>
      <c r="Q1082" s="26">
        <v>3.9952797499999999</v>
      </c>
      <c r="R1082" s="26">
        <v>2.8721567499999998</v>
      </c>
      <c r="S1082" s="26">
        <v>1.9505017499999999</v>
      </c>
      <c r="T1082" s="26">
        <v>1.35697125</v>
      </c>
      <c r="U1082" s="26">
        <v>3.2534919999999996</v>
      </c>
      <c r="V1082" s="26">
        <v>3.2216550000000002</v>
      </c>
      <c r="W1082" s="26">
        <v>4.0832017500000006</v>
      </c>
      <c r="X1082" s="26">
        <v>3.7838762499999996</v>
      </c>
      <c r="Y1082" s="26">
        <v>4.1284902499999996</v>
      </c>
      <c r="Z1082" s="26">
        <v>3.6780452500000003</v>
      </c>
      <c r="AA1082" s="26">
        <v>4.6915085000000003</v>
      </c>
      <c r="AB1082" s="26">
        <v>3.5129294999999998</v>
      </c>
      <c r="AC1082" s="26">
        <v>3.2518905</v>
      </c>
      <c r="AD1082" s="26">
        <v>2.4447747500000001</v>
      </c>
      <c r="AE1082" s="26">
        <v>3.5539205000000003</v>
      </c>
      <c r="AF1082" s="26">
        <v>3.6365467499999999</v>
      </c>
      <c r="AG1082" s="26">
        <v>222</v>
      </c>
      <c r="AH1082" s="26">
        <v>4</v>
      </c>
    </row>
    <row r="1083" spans="1:34" x14ac:dyDescent="0.2">
      <c r="A1083" t="s">
        <v>27</v>
      </c>
      <c r="B1083" t="s">
        <v>108</v>
      </c>
      <c r="C1083" t="s">
        <v>214</v>
      </c>
      <c r="D1083">
        <v>1</v>
      </c>
      <c r="E1083" s="21">
        <v>4</v>
      </c>
      <c r="F1083" s="21" t="s">
        <v>6</v>
      </c>
      <c r="G1083" s="21" t="s">
        <v>10</v>
      </c>
      <c r="H1083" s="21" t="s">
        <v>10</v>
      </c>
      <c r="I1083" s="26">
        <v>1.3087313611111111</v>
      </c>
      <c r="J1083" s="26">
        <v>1.7437765277777773</v>
      </c>
      <c r="K1083" s="26">
        <v>2.9948816666666671</v>
      </c>
      <c r="L1083" s="26">
        <v>4.5001871388888892</v>
      </c>
      <c r="M1083" s="26">
        <v>5.4386644166666658</v>
      </c>
      <c r="N1083" s="26">
        <v>6.3689750277777772</v>
      </c>
      <c r="O1083" s="26">
        <v>6.3799395833333339</v>
      </c>
      <c r="P1083" s="26">
        <v>5.6412873333333318</v>
      </c>
      <c r="Q1083" s="26">
        <v>4.3064601666666658</v>
      </c>
      <c r="R1083" s="26">
        <v>3.0203973611111117</v>
      </c>
      <c r="S1083" s="26">
        <v>2.0444346944444445</v>
      </c>
      <c r="T1083" s="26">
        <v>1.4092519166666666</v>
      </c>
      <c r="U1083" s="26">
        <v>2.797278194444444</v>
      </c>
      <c r="V1083" s="26">
        <v>2.8764409166666671</v>
      </c>
      <c r="W1083" s="26">
        <v>4.2022966111111124</v>
      </c>
      <c r="X1083" s="26">
        <v>3.8299721388888881</v>
      </c>
      <c r="Y1083" s="26">
        <v>4.3302743055555553</v>
      </c>
      <c r="Z1083" s="26">
        <v>3.3845988611111113</v>
      </c>
      <c r="AA1083" s="26">
        <v>4.2523886388888892</v>
      </c>
      <c r="AB1083" s="26">
        <v>3.2635393333333331</v>
      </c>
      <c r="AC1083" s="26">
        <v>2.7846125277777776</v>
      </c>
      <c r="AD1083" s="26">
        <v>2.428055333333333</v>
      </c>
      <c r="AE1083" s="26">
        <v>3.3861078055555556</v>
      </c>
      <c r="AF1083" s="26">
        <v>3.3998961388888898</v>
      </c>
      <c r="AG1083" s="26">
        <v>176</v>
      </c>
      <c r="AH1083" s="26">
        <v>3</v>
      </c>
    </row>
    <row r="1084" spans="1:34" x14ac:dyDescent="0.2">
      <c r="A1084" t="s">
        <v>27</v>
      </c>
      <c r="B1084" t="s">
        <v>108</v>
      </c>
      <c r="C1084" t="s">
        <v>901</v>
      </c>
      <c r="D1084">
        <v>1</v>
      </c>
      <c r="E1084" s="21">
        <v>4</v>
      </c>
      <c r="F1084" s="21" t="s">
        <v>6</v>
      </c>
      <c r="G1084" s="21" t="s">
        <v>10</v>
      </c>
      <c r="H1084" s="21" t="s">
        <v>10</v>
      </c>
      <c r="I1084" s="26">
        <v>1.2354505</v>
      </c>
      <c r="J1084" s="26">
        <v>1.6791400000000001</v>
      </c>
      <c r="K1084" s="26">
        <v>2.8862420000000002</v>
      </c>
      <c r="L1084" s="26">
        <v>4.3044600000000006</v>
      </c>
      <c r="M1084" s="26">
        <v>5.1251789999999993</v>
      </c>
      <c r="N1084" s="26">
        <v>5.9482239999999997</v>
      </c>
      <c r="O1084" s="26">
        <v>5.9473579999999995</v>
      </c>
      <c r="P1084" s="26">
        <v>5.3443284999999996</v>
      </c>
      <c r="Q1084" s="26">
        <v>4.1243879999999997</v>
      </c>
      <c r="R1084" s="26">
        <v>2.9603329999999999</v>
      </c>
      <c r="S1084" s="26">
        <v>1.9404905000000001</v>
      </c>
      <c r="T1084" s="26">
        <v>1.3421430000000001</v>
      </c>
      <c r="U1084" s="26">
        <v>3.1051660000000001</v>
      </c>
      <c r="V1084" s="26">
        <v>3.0585335000000002</v>
      </c>
      <c r="W1084" s="26">
        <v>4.0705615000000002</v>
      </c>
      <c r="X1084" s="26">
        <v>3.5377684999999999</v>
      </c>
      <c r="Y1084" s="26">
        <v>4.1431659999999999</v>
      </c>
      <c r="Z1084" s="26">
        <v>3.7873405</v>
      </c>
      <c r="AA1084" s="26">
        <v>4.4988764999999997</v>
      </c>
      <c r="AB1084" s="26">
        <v>3.5172949999999998</v>
      </c>
      <c r="AC1084" s="26">
        <v>2.9016109999999999</v>
      </c>
      <c r="AD1084" s="26">
        <v>2.2085755000000002</v>
      </c>
      <c r="AE1084" s="26">
        <v>3.2887124999999999</v>
      </c>
      <c r="AF1084" s="26">
        <v>3.4965785</v>
      </c>
      <c r="AG1084" s="26">
        <v>195</v>
      </c>
      <c r="AH1084" s="26">
        <v>4</v>
      </c>
    </row>
    <row r="1085" spans="1:34" x14ac:dyDescent="0.2">
      <c r="A1085" t="s">
        <v>27</v>
      </c>
      <c r="B1085" t="s">
        <v>108</v>
      </c>
      <c r="C1085" t="s">
        <v>317</v>
      </c>
      <c r="D1085">
        <v>2</v>
      </c>
      <c r="E1085" s="21">
        <v>4</v>
      </c>
      <c r="F1085" s="21" t="s">
        <v>6</v>
      </c>
      <c r="G1085" s="21" t="s">
        <v>10</v>
      </c>
      <c r="H1085" s="21" t="s">
        <v>10</v>
      </c>
      <c r="I1085" s="26">
        <v>1.3127499999999999</v>
      </c>
      <c r="J1085" s="26">
        <v>1.785093235294118</v>
      </c>
      <c r="K1085" s="26">
        <v>3.0994468823529409</v>
      </c>
      <c r="L1085" s="26">
        <v>4.5549493529411773</v>
      </c>
      <c r="M1085" s="26">
        <v>5.094905117647059</v>
      </c>
      <c r="N1085" s="26">
        <v>5.7278562941176476</v>
      </c>
      <c r="O1085" s="26">
        <v>5.6585784705882354</v>
      </c>
      <c r="P1085" s="26">
        <v>5.0754247058823525</v>
      </c>
      <c r="Q1085" s="26">
        <v>3.8670201764705885</v>
      </c>
      <c r="R1085" s="26">
        <v>2.8175854705882353</v>
      </c>
      <c r="S1085" s="26">
        <v>1.9639306470588234</v>
      </c>
      <c r="T1085" s="26">
        <v>1.3539456470588231</v>
      </c>
      <c r="U1085" s="26">
        <v>3.1511947058823528</v>
      </c>
      <c r="V1085" s="26">
        <v>3.1480052352941179</v>
      </c>
      <c r="W1085" s="26">
        <v>3.813458117647059</v>
      </c>
      <c r="X1085" s="26">
        <v>3.5058346470588235</v>
      </c>
      <c r="Y1085" s="26">
        <v>4.0846375882352941</v>
      </c>
      <c r="Z1085" s="26">
        <v>3.7238014705882345</v>
      </c>
      <c r="AA1085" s="26">
        <v>4.7148842352941172</v>
      </c>
      <c r="AB1085" s="26">
        <v>3.6247718823529418</v>
      </c>
      <c r="AC1085" s="26">
        <v>3.0597715882352947</v>
      </c>
      <c r="AD1085" s="26">
        <v>2.5230091764705884</v>
      </c>
      <c r="AE1085" s="26">
        <v>3.2102720588235294</v>
      </c>
      <c r="AF1085" s="26">
        <v>3.4133657058823537</v>
      </c>
      <c r="AG1085" s="26">
        <v>198</v>
      </c>
      <c r="AH1085" s="26">
        <v>4</v>
      </c>
    </row>
    <row r="1086" spans="1:34" x14ac:dyDescent="0.2">
      <c r="A1086" t="s">
        <v>27</v>
      </c>
      <c r="B1086" t="s">
        <v>108</v>
      </c>
      <c r="C1086" t="s">
        <v>902</v>
      </c>
      <c r="D1086">
        <v>2</v>
      </c>
      <c r="E1086" s="21">
        <v>4</v>
      </c>
      <c r="F1086" s="21" t="s">
        <v>6</v>
      </c>
      <c r="G1086" s="21" t="s">
        <v>10</v>
      </c>
      <c r="H1086" s="21" t="s">
        <v>10</v>
      </c>
      <c r="I1086" s="26">
        <v>1.1574211249999999</v>
      </c>
      <c r="J1086" s="26">
        <v>1.5590072500000001</v>
      </c>
      <c r="K1086" s="26">
        <v>2.7058594999999994</v>
      </c>
      <c r="L1086" s="26">
        <v>4.2642486250000005</v>
      </c>
      <c r="M1086" s="26">
        <v>5.2284992500000005</v>
      </c>
      <c r="N1086" s="26">
        <v>6.1848891249999998</v>
      </c>
      <c r="O1086" s="26">
        <v>6.1388216250000003</v>
      </c>
      <c r="P1086" s="26">
        <v>5.4639110000000004</v>
      </c>
      <c r="Q1086" s="26">
        <v>4.1931799999999999</v>
      </c>
      <c r="R1086" s="26">
        <v>2.9228136249999999</v>
      </c>
      <c r="S1086" s="26">
        <v>1.8942656250000001</v>
      </c>
      <c r="T1086" s="26">
        <v>1.2166498749999999</v>
      </c>
      <c r="U1086" s="26">
        <v>2.5728167499999999</v>
      </c>
      <c r="V1086" s="26">
        <v>2.3077673750000001</v>
      </c>
      <c r="W1086" s="26">
        <v>3.6718576250000003</v>
      </c>
      <c r="X1086" s="26">
        <v>3.6089250000000002</v>
      </c>
      <c r="Y1086" s="26">
        <v>3.8965456249999999</v>
      </c>
      <c r="Z1086" s="26">
        <v>3.4136614999999999</v>
      </c>
      <c r="AA1086" s="26">
        <v>3.8397502499999998</v>
      </c>
      <c r="AB1086" s="26">
        <v>3.4027020000000001</v>
      </c>
      <c r="AC1086" s="26">
        <v>2.6560354999999998</v>
      </c>
      <c r="AD1086" s="26">
        <v>2.356839125</v>
      </c>
      <c r="AE1086" s="26">
        <v>3.1088397500000005</v>
      </c>
      <c r="AF1086" s="26">
        <v>2.8671115</v>
      </c>
      <c r="AG1086" s="26">
        <v>196</v>
      </c>
      <c r="AH1086" s="26">
        <v>4</v>
      </c>
    </row>
    <row r="1087" spans="1:34" x14ac:dyDescent="0.2">
      <c r="A1087" t="s">
        <v>27</v>
      </c>
      <c r="B1087" t="s">
        <v>108</v>
      </c>
      <c r="C1087" t="s">
        <v>903</v>
      </c>
      <c r="D1087">
        <v>2</v>
      </c>
      <c r="E1087" s="21">
        <v>4</v>
      </c>
      <c r="F1087" s="21" t="s">
        <v>6</v>
      </c>
      <c r="G1087" s="21" t="s">
        <v>10</v>
      </c>
      <c r="H1087" s="21" t="s">
        <v>10</v>
      </c>
      <c r="I1087" s="26">
        <v>1.3176434705882354</v>
      </c>
      <c r="J1087" s="26">
        <v>1.8130724117647059</v>
      </c>
      <c r="K1087" s="26">
        <v>3.110941470588235</v>
      </c>
      <c r="L1087" s="26">
        <v>4.5597632352941178</v>
      </c>
      <c r="M1087" s="26">
        <v>5.0778221176470586</v>
      </c>
      <c r="N1087" s="26">
        <v>5.713842588235293</v>
      </c>
      <c r="O1087" s="26">
        <v>5.6491969411764718</v>
      </c>
      <c r="P1087" s="26">
        <v>5.0404804117647055</v>
      </c>
      <c r="Q1087" s="26">
        <v>3.8892389411764707</v>
      </c>
      <c r="R1087" s="26">
        <v>2.8179925882352941</v>
      </c>
      <c r="S1087" s="26">
        <v>1.9514831176470588</v>
      </c>
      <c r="T1087" s="26">
        <v>1.379884294117647</v>
      </c>
      <c r="U1087" s="26">
        <v>3.5869839999999997</v>
      </c>
      <c r="V1087" s="26">
        <v>3.5974778823529414</v>
      </c>
      <c r="W1087" s="26">
        <v>4.0794864705882352</v>
      </c>
      <c r="X1087" s="26">
        <v>3.6896151764705887</v>
      </c>
      <c r="Y1087" s="26">
        <v>4.2127884705882348</v>
      </c>
      <c r="Z1087" s="26">
        <v>3.827557176470588</v>
      </c>
      <c r="AA1087" s="26">
        <v>4.7513307058823537</v>
      </c>
      <c r="AB1087" s="26">
        <v>3.5964976470588237</v>
      </c>
      <c r="AC1087" s="26">
        <v>3.1937973529411767</v>
      </c>
      <c r="AD1087" s="26">
        <v>2.6322437647058821</v>
      </c>
      <c r="AE1087" s="26">
        <v>3.4412429411764709</v>
      </c>
      <c r="AF1087" s="26">
        <v>3.81016794117647</v>
      </c>
      <c r="AG1087" s="26">
        <v>184</v>
      </c>
      <c r="AH1087" s="26">
        <v>3</v>
      </c>
    </row>
    <row r="1088" spans="1:34" x14ac:dyDescent="0.2">
      <c r="A1088" t="s">
        <v>27</v>
      </c>
      <c r="B1088" t="s">
        <v>108</v>
      </c>
      <c r="C1088" t="s">
        <v>691</v>
      </c>
      <c r="D1088">
        <v>2</v>
      </c>
      <c r="E1088" s="21">
        <v>4</v>
      </c>
      <c r="F1088" s="21" t="s">
        <v>6</v>
      </c>
      <c r="G1088" s="21" t="s">
        <v>10</v>
      </c>
      <c r="H1088" s="21" t="s">
        <v>10</v>
      </c>
      <c r="I1088" s="26">
        <v>1.33284175</v>
      </c>
      <c r="J1088" s="26">
        <v>1.8747821874999997</v>
      </c>
      <c r="K1088" s="26">
        <v>3.1382068750000003</v>
      </c>
      <c r="L1088" s="26">
        <v>4.6193256874999991</v>
      </c>
      <c r="M1088" s="26">
        <v>5.1369805625000007</v>
      </c>
      <c r="N1088" s="26">
        <v>5.8054379374999998</v>
      </c>
      <c r="O1088" s="26">
        <v>5.7650050625000002</v>
      </c>
      <c r="P1088" s="26">
        <v>5.1841572499999993</v>
      </c>
      <c r="Q1088" s="26">
        <v>3.9917408124999998</v>
      </c>
      <c r="R1088" s="26">
        <v>2.8639741250000004</v>
      </c>
      <c r="S1088" s="26">
        <v>1.9367198749999999</v>
      </c>
      <c r="T1088" s="26">
        <v>1.3924658750000003</v>
      </c>
      <c r="U1088" s="26">
        <v>3.8695146874999997</v>
      </c>
      <c r="V1088" s="26">
        <v>3.7111782499999997</v>
      </c>
      <c r="W1088" s="26">
        <v>4.5521723125000007</v>
      </c>
      <c r="X1088" s="26">
        <v>3.8881046874999994</v>
      </c>
      <c r="Y1088" s="26">
        <v>4.2906395625</v>
      </c>
      <c r="Z1088" s="26">
        <v>3.8418174375</v>
      </c>
      <c r="AA1088" s="26">
        <v>4.4797531874999992</v>
      </c>
      <c r="AB1088" s="26">
        <v>3.6338175000000001</v>
      </c>
      <c r="AC1088" s="26">
        <v>3.1187454375000003</v>
      </c>
      <c r="AD1088" s="26">
        <v>2.6816576875</v>
      </c>
      <c r="AE1088" s="26">
        <v>3.8487175625000001</v>
      </c>
      <c r="AF1088" s="26">
        <v>4.0097528124999995</v>
      </c>
      <c r="AG1088" s="26">
        <v>209</v>
      </c>
      <c r="AH1088" s="26">
        <v>4</v>
      </c>
    </row>
    <row r="1089" spans="1:34" x14ac:dyDescent="0.2">
      <c r="A1089" t="s">
        <v>27</v>
      </c>
      <c r="B1089" t="s">
        <v>108</v>
      </c>
      <c r="C1089" t="s">
        <v>904</v>
      </c>
      <c r="D1089">
        <v>2</v>
      </c>
      <c r="E1089" s="21">
        <v>4</v>
      </c>
      <c r="F1089" s="21" t="s">
        <v>6</v>
      </c>
      <c r="G1089" s="21" t="s">
        <v>10</v>
      </c>
      <c r="H1089" s="21" t="s">
        <v>10</v>
      </c>
      <c r="I1089" s="26">
        <v>1.3251785</v>
      </c>
      <c r="J1089" s="26">
        <v>1.7785894999999998</v>
      </c>
      <c r="K1089" s="26">
        <v>3.0097639999999997</v>
      </c>
      <c r="L1089" s="26">
        <v>4.5028939999999995</v>
      </c>
      <c r="M1089" s="26">
        <v>5.2876940000000001</v>
      </c>
      <c r="N1089" s="26">
        <v>6.2207067499999997</v>
      </c>
      <c r="O1089" s="26">
        <v>6.2201909999999998</v>
      </c>
      <c r="P1089" s="26">
        <v>5.5301832500000003</v>
      </c>
      <c r="Q1089" s="26">
        <v>4.220961</v>
      </c>
      <c r="R1089" s="26">
        <v>3.0147452500000003</v>
      </c>
      <c r="S1089" s="26">
        <v>2.0370482500000002</v>
      </c>
      <c r="T1089" s="26">
        <v>1.40591925</v>
      </c>
      <c r="U1089" s="26">
        <v>3.5054665000000003</v>
      </c>
      <c r="V1089" s="26">
        <v>3.58364825</v>
      </c>
      <c r="W1089" s="26">
        <v>4.4411682499999996</v>
      </c>
      <c r="X1089" s="26">
        <v>3.81499575</v>
      </c>
      <c r="Y1089" s="26">
        <v>4.61170525</v>
      </c>
      <c r="Z1089" s="26">
        <v>3.9021827499999997</v>
      </c>
      <c r="AA1089" s="26">
        <v>4.4999905</v>
      </c>
      <c r="AB1089" s="26">
        <v>3.6178084999999998</v>
      </c>
      <c r="AC1089" s="26">
        <v>3.231055</v>
      </c>
      <c r="AD1089" s="26">
        <v>2.4744449999999998</v>
      </c>
      <c r="AE1089" s="26">
        <v>3.6378267500000003</v>
      </c>
      <c r="AF1089" s="26">
        <v>4.0081492499999998</v>
      </c>
      <c r="AG1089" s="26">
        <v>197</v>
      </c>
      <c r="AH1089" s="26">
        <v>3</v>
      </c>
    </row>
    <row r="1090" spans="1:34" x14ac:dyDescent="0.2">
      <c r="A1090" t="s">
        <v>27</v>
      </c>
      <c r="B1090" t="s">
        <v>108</v>
      </c>
      <c r="C1090" t="s">
        <v>905</v>
      </c>
      <c r="D1090">
        <v>2</v>
      </c>
      <c r="E1090" s="21">
        <v>4</v>
      </c>
      <c r="F1090" s="21" t="s">
        <v>6</v>
      </c>
      <c r="G1090" s="21" t="s">
        <v>10</v>
      </c>
      <c r="H1090" s="21" t="s">
        <v>10</v>
      </c>
      <c r="I1090" s="26">
        <v>1.2961562</v>
      </c>
      <c r="J1090" s="26">
        <v>1.8234007999999999</v>
      </c>
      <c r="K1090" s="26">
        <v>3.0801623999999999</v>
      </c>
      <c r="L1090" s="26">
        <v>4.5625394000000004</v>
      </c>
      <c r="M1090" s="26">
        <v>5.0951989999999991</v>
      </c>
      <c r="N1090" s="26">
        <v>5.8203231999999998</v>
      </c>
      <c r="O1090" s="26">
        <v>5.7894895999999987</v>
      </c>
      <c r="P1090" s="26">
        <v>5.1924825999999999</v>
      </c>
      <c r="Q1090" s="26">
        <v>3.996747</v>
      </c>
      <c r="R1090" s="26">
        <v>2.8769020000000003</v>
      </c>
      <c r="S1090" s="26">
        <v>1.9282627999999999</v>
      </c>
      <c r="T1090" s="26">
        <v>1.3783339999999999</v>
      </c>
      <c r="U1090" s="26">
        <v>3.3974451999999999</v>
      </c>
      <c r="V1090" s="26">
        <v>3.3253028000000002</v>
      </c>
      <c r="W1090" s="26">
        <v>4.1729810000000001</v>
      </c>
      <c r="X1090" s="26">
        <v>3.7975645999999998</v>
      </c>
      <c r="Y1090" s="26">
        <v>4.1292199999999992</v>
      </c>
      <c r="Z1090" s="26">
        <v>3.5480538000000004</v>
      </c>
      <c r="AA1090" s="26">
        <v>4.5656150000000002</v>
      </c>
      <c r="AB1090" s="26">
        <v>3.3675635999999995</v>
      </c>
      <c r="AC1090" s="26">
        <v>3.2589774</v>
      </c>
      <c r="AD1090" s="26">
        <v>2.5190644</v>
      </c>
      <c r="AE1090" s="26">
        <v>3.6947242000000005</v>
      </c>
      <c r="AF1090" s="26">
        <v>3.6734119999999999</v>
      </c>
      <c r="AG1090" s="26">
        <v>199</v>
      </c>
      <c r="AH1090" s="26">
        <v>3</v>
      </c>
    </row>
    <row r="1091" spans="1:34" x14ac:dyDescent="0.2">
      <c r="A1091" t="s">
        <v>27</v>
      </c>
      <c r="B1091" t="s">
        <v>108</v>
      </c>
      <c r="C1091" t="s">
        <v>217</v>
      </c>
      <c r="D1091">
        <v>2</v>
      </c>
      <c r="E1091" s="21">
        <v>4</v>
      </c>
      <c r="F1091" s="21" t="s">
        <v>6</v>
      </c>
      <c r="G1091" s="21" t="s">
        <v>10</v>
      </c>
      <c r="H1091" s="21" t="s">
        <v>10</v>
      </c>
      <c r="I1091" s="26">
        <v>1.2965186666666666</v>
      </c>
      <c r="J1091" s="26">
        <v>1.7535513333333332</v>
      </c>
      <c r="K1091" s="26">
        <v>3.0570385000000004</v>
      </c>
      <c r="L1091" s="26">
        <v>4.5336148333333339</v>
      </c>
      <c r="M1091" s="26">
        <v>5.1001974999999993</v>
      </c>
      <c r="N1091" s="26">
        <v>5.6944876666666673</v>
      </c>
      <c r="O1091" s="26">
        <v>5.6371221666666678</v>
      </c>
      <c r="P1091" s="26">
        <v>5.033175833333333</v>
      </c>
      <c r="Q1091" s="26">
        <v>3.8333806666666668</v>
      </c>
      <c r="R1091" s="26">
        <v>2.7840181666666663</v>
      </c>
      <c r="S1091" s="26">
        <v>1.9473505</v>
      </c>
      <c r="T1091" s="26">
        <v>1.3380373333333333</v>
      </c>
      <c r="U1091" s="26">
        <v>3.0244740000000001</v>
      </c>
      <c r="V1091" s="26">
        <v>2.9832853333333333</v>
      </c>
      <c r="W1091" s="26">
        <v>3.7137596666666663</v>
      </c>
      <c r="X1091" s="26">
        <v>3.4552336666666665</v>
      </c>
      <c r="Y1091" s="26">
        <v>4.0801828333333336</v>
      </c>
      <c r="Z1091" s="26">
        <v>3.6750540000000007</v>
      </c>
      <c r="AA1091" s="26">
        <v>4.6783756666666667</v>
      </c>
      <c r="AB1091" s="26">
        <v>3.6391718333333336</v>
      </c>
      <c r="AC1091" s="26">
        <v>2.9863055000000003</v>
      </c>
      <c r="AD1091" s="26">
        <v>2.4948661666666667</v>
      </c>
      <c r="AE1091" s="26">
        <v>3.1334033333333333</v>
      </c>
      <c r="AF1091" s="26">
        <v>3.286241</v>
      </c>
      <c r="AG1091" s="26">
        <v>198</v>
      </c>
      <c r="AH1091" s="26">
        <v>4</v>
      </c>
    </row>
    <row r="1092" spans="1:34" x14ac:dyDescent="0.2">
      <c r="A1092" t="s">
        <v>27</v>
      </c>
      <c r="B1092" t="s">
        <v>108</v>
      </c>
      <c r="C1092" t="s">
        <v>218</v>
      </c>
      <c r="D1092">
        <v>2</v>
      </c>
      <c r="E1092" s="21">
        <v>4</v>
      </c>
      <c r="F1092" s="21" t="s">
        <v>6</v>
      </c>
      <c r="G1092" s="21" t="s">
        <v>10</v>
      </c>
      <c r="H1092" s="21" t="s">
        <v>10</v>
      </c>
      <c r="I1092" s="26">
        <v>1.2785705000000001</v>
      </c>
      <c r="J1092" s="26">
        <v>1.7734425</v>
      </c>
      <c r="K1092" s="26">
        <v>3.0393455</v>
      </c>
      <c r="L1092" s="26">
        <v>4.4816035000000003</v>
      </c>
      <c r="M1092" s="26">
        <v>5.0922974999999999</v>
      </c>
      <c r="N1092" s="26">
        <v>5.8032655000000002</v>
      </c>
      <c r="O1092" s="26">
        <v>5.7722115000000001</v>
      </c>
      <c r="P1092" s="26">
        <v>5.1806990000000006</v>
      </c>
      <c r="Q1092" s="26">
        <v>3.9910245</v>
      </c>
      <c r="R1092" s="26">
        <v>2.8625699999999998</v>
      </c>
      <c r="S1092" s="26">
        <v>1.946345</v>
      </c>
      <c r="T1092" s="26">
        <v>1.3474699999999999</v>
      </c>
      <c r="U1092" s="26">
        <v>3.300608</v>
      </c>
      <c r="V1092" s="26">
        <v>3.2674889999999999</v>
      </c>
      <c r="W1092" s="26">
        <v>4.0796220000000005</v>
      </c>
      <c r="X1092" s="26">
        <v>3.7534529999999999</v>
      </c>
      <c r="Y1092" s="26">
        <v>4.2012595000000008</v>
      </c>
      <c r="Z1092" s="26">
        <v>3.7897335000000001</v>
      </c>
      <c r="AA1092" s="26">
        <v>4.8822190000000001</v>
      </c>
      <c r="AB1092" s="26">
        <v>3.6507244999999999</v>
      </c>
      <c r="AC1092" s="26">
        <v>3.2269019999999999</v>
      </c>
      <c r="AD1092" s="26">
        <v>2.4642900000000001</v>
      </c>
      <c r="AE1092" s="26">
        <v>3.447972</v>
      </c>
      <c r="AF1092" s="26">
        <v>3.6266375000000002</v>
      </c>
      <c r="AG1092" s="26">
        <v>205</v>
      </c>
      <c r="AH1092" s="26">
        <v>4</v>
      </c>
    </row>
    <row r="1093" spans="1:34" x14ac:dyDescent="0.2">
      <c r="A1093" t="s">
        <v>27</v>
      </c>
      <c r="B1093" t="s">
        <v>108</v>
      </c>
      <c r="C1093" t="s">
        <v>906</v>
      </c>
      <c r="D1093">
        <v>2</v>
      </c>
      <c r="E1093" s="21">
        <v>4</v>
      </c>
      <c r="F1093" s="21" t="s">
        <v>6</v>
      </c>
      <c r="G1093" s="21" t="s">
        <v>10</v>
      </c>
      <c r="H1093" s="21" t="s">
        <v>10</v>
      </c>
      <c r="I1093" s="26">
        <v>1.3090516666666667</v>
      </c>
      <c r="J1093" s="26">
        <v>1.8406575000000001</v>
      </c>
      <c r="K1093" s="26">
        <v>3.1433093333333328</v>
      </c>
      <c r="L1093" s="26">
        <v>4.5796489166666676</v>
      </c>
      <c r="M1093" s="26">
        <v>5.0804660000000004</v>
      </c>
      <c r="N1093" s="26">
        <v>5.7490969999999999</v>
      </c>
      <c r="O1093" s="26">
        <v>5.7035870833333329</v>
      </c>
      <c r="P1093" s="26">
        <v>5.1163032499999996</v>
      </c>
      <c r="Q1093" s="26">
        <v>3.9510254166666665</v>
      </c>
      <c r="R1093" s="26">
        <v>2.845906166666667</v>
      </c>
      <c r="S1093" s="26">
        <v>1.9549339166666666</v>
      </c>
      <c r="T1093" s="26">
        <v>1.3708955833333334</v>
      </c>
      <c r="U1093" s="26">
        <v>3.8720820000000007</v>
      </c>
      <c r="V1093" s="26">
        <v>3.7948515</v>
      </c>
      <c r="W1093" s="26">
        <v>4.4221465833333333</v>
      </c>
      <c r="X1093" s="26">
        <v>3.8843220833333336</v>
      </c>
      <c r="Y1093" s="26">
        <v>4.3616338333333333</v>
      </c>
      <c r="Z1093" s="26">
        <v>3.9208365000000001</v>
      </c>
      <c r="AA1093" s="26">
        <v>4.7279620000000007</v>
      </c>
      <c r="AB1093" s="26">
        <v>3.6700170000000001</v>
      </c>
      <c r="AC1093" s="26">
        <v>3.1880358333333336</v>
      </c>
      <c r="AD1093" s="26">
        <v>2.7014701666666667</v>
      </c>
      <c r="AE1093" s="26">
        <v>3.7134027500000002</v>
      </c>
      <c r="AF1093" s="26">
        <v>4.0986296666666666</v>
      </c>
      <c r="AG1093" s="26">
        <v>220</v>
      </c>
      <c r="AH1093" s="26">
        <v>4</v>
      </c>
    </row>
    <row r="1094" spans="1:34" x14ac:dyDescent="0.2">
      <c r="A1094" t="s">
        <v>27</v>
      </c>
      <c r="B1094" t="s">
        <v>108</v>
      </c>
      <c r="C1094" t="s">
        <v>907</v>
      </c>
      <c r="D1094">
        <v>2</v>
      </c>
      <c r="E1094" s="21">
        <v>4</v>
      </c>
      <c r="F1094" s="21" t="s">
        <v>6</v>
      </c>
      <c r="G1094" s="21" t="s">
        <v>10</v>
      </c>
      <c r="H1094" s="21" t="s">
        <v>10</v>
      </c>
      <c r="I1094" s="26">
        <v>1.314586142857143</v>
      </c>
      <c r="J1094" s="26">
        <v>1.7994908095238096</v>
      </c>
      <c r="K1094" s="26">
        <v>3.0882149523809526</v>
      </c>
      <c r="L1094" s="26">
        <v>4.4896605714285718</v>
      </c>
      <c r="M1094" s="26">
        <v>5.0077169047619048</v>
      </c>
      <c r="N1094" s="26">
        <v>5.6122101428571423</v>
      </c>
      <c r="O1094" s="26">
        <v>5.5576689047619041</v>
      </c>
      <c r="P1094" s="26">
        <v>4.9682480476190474</v>
      </c>
      <c r="Q1094" s="26">
        <v>3.8465641904761907</v>
      </c>
      <c r="R1094" s="26">
        <v>2.7677856190476189</v>
      </c>
      <c r="S1094" s="26">
        <v>1.9225970476190473</v>
      </c>
      <c r="T1094" s="26">
        <v>1.3566454285714284</v>
      </c>
      <c r="U1094" s="26">
        <v>3.7172213809523811</v>
      </c>
      <c r="V1094" s="26">
        <v>3.7389302380952385</v>
      </c>
      <c r="W1094" s="26">
        <v>4.1323512380952376</v>
      </c>
      <c r="X1094" s="26">
        <v>3.7325021428571423</v>
      </c>
      <c r="Y1094" s="26">
        <v>4.2427650476190477</v>
      </c>
      <c r="Z1094" s="26">
        <v>3.8366345714285708</v>
      </c>
      <c r="AA1094" s="26">
        <v>4.722575428571429</v>
      </c>
      <c r="AB1094" s="26">
        <v>3.5930612380952387</v>
      </c>
      <c r="AC1094" s="26">
        <v>3.2256027619047623</v>
      </c>
      <c r="AD1094" s="26">
        <v>2.6840601428571427</v>
      </c>
      <c r="AE1094" s="26">
        <v>3.4871599523809529</v>
      </c>
      <c r="AF1094" s="26">
        <v>3.9081490952380955</v>
      </c>
      <c r="AG1094" s="26">
        <v>204</v>
      </c>
      <c r="AH1094" s="26">
        <v>4</v>
      </c>
    </row>
    <row r="1095" spans="1:34" x14ac:dyDescent="0.2">
      <c r="A1095" t="s">
        <v>27</v>
      </c>
      <c r="B1095" t="s">
        <v>108</v>
      </c>
      <c r="C1095" t="s">
        <v>655</v>
      </c>
      <c r="D1095">
        <v>2</v>
      </c>
      <c r="E1095" s="21">
        <v>4</v>
      </c>
      <c r="F1095" s="21" t="s">
        <v>6</v>
      </c>
      <c r="G1095" s="21" t="s">
        <v>10</v>
      </c>
      <c r="H1095" s="21" t="s">
        <v>10</v>
      </c>
      <c r="I1095" s="26">
        <v>1.2203561999999999</v>
      </c>
      <c r="J1095" s="26">
        <v>1.6290756000000002</v>
      </c>
      <c r="K1095" s="26">
        <v>2.8593684000000001</v>
      </c>
      <c r="L1095" s="26">
        <v>4.3140162000000002</v>
      </c>
      <c r="M1095" s="26">
        <v>5.0209954000000003</v>
      </c>
      <c r="N1095" s="26">
        <v>5.7570677999999997</v>
      </c>
      <c r="O1095" s="26">
        <v>5.7016609999999996</v>
      </c>
      <c r="P1095" s="26">
        <v>5.0569776000000006</v>
      </c>
      <c r="Q1095" s="26">
        <v>3.8557100000000006</v>
      </c>
      <c r="R1095" s="26">
        <v>2.7860922000000001</v>
      </c>
      <c r="S1095" s="26">
        <v>1.8867266</v>
      </c>
      <c r="T1095" s="26">
        <v>1.2642663999999999</v>
      </c>
      <c r="U1095" s="26">
        <v>3.0190944000000002</v>
      </c>
      <c r="V1095" s="26">
        <v>2.7775235999999999</v>
      </c>
      <c r="W1095" s="26">
        <v>3.8003382000000001</v>
      </c>
      <c r="X1095" s="26">
        <v>3.5810192000000001</v>
      </c>
      <c r="Y1095" s="26">
        <v>4.1600272</v>
      </c>
      <c r="Z1095" s="26">
        <v>3.5696633999999996</v>
      </c>
      <c r="AA1095" s="26">
        <v>4.5675240000000006</v>
      </c>
      <c r="AB1095" s="26">
        <v>3.7295332000000001</v>
      </c>
      <c r="AC1095" s="26">
        <v>3.0295929999999998</v>
      </c>
      <c r="AD1095" s="26">
        <v>2.3319714</v>
      </c>
      <c r="AE1095" s="26">
        <v>3.0126516000000003</v>
      </c>
      <c r="AF1095" s="26">
        <v>3.0985356000000004</v>
      </c>
      <c r="AG1095" s="26">
        <v>228</v>
      </c>
      <c r="AH1095" s="26">
        <v>4</v>
      </c>
    </row>
    <row r="1096" spans="1:34" x14ac:dyDescent="0.2">
      <c r="A1096" t="s">
        <v>27</v>
      </c>
      <c r="B1096" t="s">
        <v>108</v>
      </c>
      <c r="C1096" t="s">
        <v>319</v>
      </c>
      <c r="D1096">
        <v>1</v>
      </c>
      <c r="E1096" s="21">
        <v>4</v>
      </c>
      <c r="F1096" s="21" t="s">
        <v>6</v>
      </c>
      <c r="G1096" s="21" t="s">
        <v>10</v>
      </c>
      <c r="H1096" s="21" t="s">
        <v>10</v>
      </c>
      <c r="I1096" s="26">
        <v>1.2649387999999999</v>
      </c>
      <c r="J1096" s="26">
        <v>1.7405704</v>
      </c>
      <c r="K1096" s="26">
        <v>2.9924762</v>
      </c>
      <c r="L1096" s="26">
        <v>4.3917051999999996</v>
      </c>
      <c r="M1096" s="26">
        <v>5.1194611999999999</v>
      </c>
      <c r="N1096" s="26">
        <v>5.9020148000000008</v>
      </c>
      <c r="O1096" s="26">
        <v>5.9125708000000001</v>
      </c>
      <c r="P1096" s="26">
        <v>5.2884298000000003</v>
      </c>
      <c r="Q1096" s="26">
        <v>4.0772831999999992</v>
      </c>
      <c r="R1096" s="26">
        <v>2.9203373999999998</v>
      </c>
      <c r="S1096" s="26">
        <v>1.9653853999999999</v>
      </c>
      <c r="T1096" s="26">
        <v>1.3532845999999998</v>
      </c>
      <c r="U1096" s="26">
        <v>3.3247001999999997</v>
      </c>
      <c r="V1096" s="26">
        <v>3.3740597999999999</v>
      </c>
      <c r="W1096" s="26">
        <v>4.2387256000000004</v>
      </c>
      <c r="X1096" s="26">
        <v>3.7520888000000001</v>
      </c>
      <c r="Y1096" s="26">
        <v>4.3445850000000004</v>
      </c>
      <c r="Z1096" s="26">
        <v>3.8749820000000001</v>
      </c>
      <c r="AA1096" s="26">
        <v>4.5698983999999996</v>
      </c>
      <c r="AB1096" s="26">
        <v>3.6461914000000002</v>
      </c>
      <c r="AC1096" s="26">
        <v>3.2731345999999997</v>
      </c>
      <c r="AD1096" s="26">
        <v>2.3810206000000003</v>
      </c>
      <c r="AE1096" s="26">
        <v>3.5528966000000004</v>
      </c>
      <c r="AF1096" s="26">
        <v>3.7132166</v>
      </c>
      <c r="AG1096" s="26">
        <v>207</v>
      </c>
      <c r="AH1096" s="26">
        <v>4</v>
      </c>
    </row>
    <row r="1097" spans="1:34" x14ac:dyDescent="0.2">
      <c r="A1097" t="s">
        <v>27</v>
      </c>
      <c r="B1097" t="s">
        <v>108</v>
      </c>
      <c r="C1097" t="s">
        <v>693</v>
      </c>
      <c r="D1097">
        <v>2</v>
      </c>
      <c r="E1097" s="21">
        <v>4</v>
      </c>
      <c r="F1097" s="21" t="s">
        <v>6</v>
      </c>
      <c r="G1097" s="21" t="s">
        <v>10</v>
      </c>
      <c r="H1097" s="21" t="s">
        <v>10</v>
      </c>
      <c r="I1097" s="26">
        <v>1.3439225714285714</v>
      </c>
      <c r="J1097" s="26">
        <v>1.8022058571428572</v>
      </c>
      <c r="K1097" s="26">
        <v>3.0912999999999999</v>
      </c>
      <c r="L1097" s="26">
        <v>4.7235891428571435</v>
      </c>
      <c r="M1097" s="26">
        <v>5.6321787142857138</v>
      </c>
      <c r="N1097" s="26">
        <v>6.8740930000000002</v>
      </c>
      <c r="O1097" s="26">
        <v>6.840140857142857</v>
      </c>
      <c r="P1097" s="26">
        <v>6.0195038571428574</v>
      </c>
      <c r="Q1097" s="26">
        <v>4.5695351428571422</v>
      </c>
      <c r="R1097" s="26">
        <v>3.3236372857142853</v>
      </c>
      <c r="S1097" s="26">
        <v>2.1372602857142859</v>
      </c>
      <c r="T1097" s="26">
        <v>1.4037194285714285</v>
      </c>
      <c r="U1097" s="26">
        <v>3.338384</v>
      </c>
      <c r="V1097" s="26">
        <v>3.4469815714285716</v>
      </c>
      <c r="W1097" s="26">
        <v>4.4925311428571417</v>
      </c>
      <c r="X1097" s="26">
        <v>4.2529541428571429</v>
      </c>
      <c r="Y1097" s="26">
        <v>4.396515</v>
      </c>
      <c r="Z1097" s="26">
        <v>3.540218857142857</v>
      </c>
      <c r="AA1097" s="26">
        <v>3.7345709999999994</v>
      </c>
      <c r="AB1097" s="26">
        <v>2.8682495714285716</v>
      </c>
      <c r="AC1097" s="26">
        <v>3.1545238571428569</v>
      </c>
      <c r="AD1097" s="26">
        <v>2.6539694285714286</v>
      </c>
      <c r="AE1097" s="26">
        <v>3.875775</v>
      </c>
      <c r="AF1097" s="26">
        <v>4.0148865714285717</v>
      </c>
      <c r="AG1097" s="26">
        <v>180</v>
      </c>
      <c r="AH1097" s="26">
        <v>3</v>
      </c>
    </row>
    <row r="1098" spans="1:34" x14ac:dyDescent="0.2">
      <c r="A1098" t="s">
        <v>27</v>
      </c>
      <c r="B1098" t="s">
        <v>108</v>
      </c>
      <c r="C1098" t="s">
        <v>321</v>
      </c>
      <c r="D1098">
        <v>2</v>
      </c>
      <c r="E1098" s="21">
        <v>4</v>
      </c>
      <c r="F1098" s="21" t="s">
        <v>6</v>
      </c>
      <c r="G1098" s="21" t="s">
        <v>10</v>
      </c>
      <c r="H1098" s="21" t="s">
        <v>10</v>
      </c>
      <c r="I1098" s="26">
        <v>1.4053618000000001</v>
      </c>
      <c r="J1098" s="26">
        <v>1.8983447999999998</v>
      </c>
      <c r="K1098" s="26">
        <v>3.1768778000000002</v>
      </c>
      <c r="L1098" s="26">
        <v>4.6974246000000006</v>
      </c>
      <c r="M1098" s="26">
        <v>5.4482249999999999</v>
      </c>
      <c r="N1098" s="26">
        <v>6.4901160000000004</v>
      </c>
      <c r="O1098" s="26">
        <v>6.4436579999999992</v>
      </c>
      <c r="P1098" s="26">
        <v>5.7284999999999995</v>
      </c>
      <c r="Q1098" s="26">
        <v>4.3924732000000004</v>
      </c>
      <c r="R1098" s="26">
        <v>3.1871283999999998</v>
      </c>
      <c r="S1098" s="26">
        <v>2.1211782000000001</v>
      </c>
      <c r="T1098" s="26">
        <v>1.4683906</v>
      </c>
      <c r="U1098" s="26">
        <v>3.5350824000000003</v>
      </c>
      <c r="V1098" s="26">
        <v>3.7827457999999998</v>
      </c>
      <c r="W1098" s="26">
        <v>4.7789549999999998</v>
      </c>
      <c r="X1098" s="26">
        <v>4.0122986000000003</v>
      </c>
      <c r="Y1098" s="26">
        <v>4.2344016</v>
      </c>
      <c r="Z1098" s="26">
        <v>3.5749085999999997</v>
      </c>
      <c r="AA1098" s="26">
        <v>3.8622937999999998</v>
      </c>
      <c r="AB1098" s="26">
        <v>3.1305190000000001</v>
      </c>
      <c r="AC1098" s="26">
        <v>3.0870599999999997</v>
      </c>
      <c r="AD1098" s="26">
        <v>2.6167863999999996</v>
      </c>
      <c r="AE1098" s="26">
        <v>3.9047885999999998</v>
      </c>
      <c r="AF1098" s="26">
        <v>4.3014647999999998</v>
      </c>
      <c r="AG1098" s="26">
        <v>189</v>
      </c>
      <c r="AH1098" s="26">
        <v>3</v>
      </c>
    </row>
    <row r="1099" spans="1:34" x14ac:dyDescent="0.2">
      <c r="A1099" t="s">
        <v>27</v>
      </c>
      <c r="B1099" t="s">
        <v>108</v>
      </c>
      <c r="C1099" t="s">
        <v>785</v>
      </c>
      <c r="D1099">
        <v>2</v>
      </c>
      <c r="E1099" s="21">
        <v>4</v>
      </c>
      <c r="F1099" s="21" t="s">
        <v>6</v>
      </c>
      <c r="G1099" s="21" t="s">
        <v>10</v>
      </c>
      <c r="H1099" s="21" t="s">
        <v>10</v>
      </c>
      <c r="I1099" s="26">
        <v>1.347003</v>
      </c>
      <c r="J1099" s="26">
        <v>1.8076669999999999</v>
      </c>
      <c r="K1099" s="26">
        <v>3.1238090000000001</v>
      </c>
      <c r="L1099" s="26">
        <v>4.7059055000000001</v>
      </c>
      <c r="M1099" s="26">
        <v>5.5973935000000008</v>
      </c>
      <c r="N1099" s="26">
        <v>6.7678860000000007</v>
      </c>
      <c r="O1099" s="26">
        <v>6.7222744999999993</v>
      </c>
      <c r="P1099" s="26">
        <v>5.9621390000000005</v>
      </c>
      <c r="Q1099" s="26">
        <v>4.5250385</v>
      </c>
      <c r="R1099" s="26">
        <v>3.2979029999999998</v>
      </c>
      <c r="S1099" s="26">
        <v>2.1434709999999999</v>
      </c>
      <c r="T1099" s="26">
        <v>1.4209100000000001</v>
      </c>
      <c r="U1099" s="26">
        <v>3.4928274999999998</v>
      </c>
      <c r="V1099" s="26">
        <v>3.6570865000000001</v>
      </c>
      <c r="W1099" s="26">
        <v>4.6260375000000007</v>
      </c>
      <c r="X1099" s="26">
        <v>4.2771045000000001</v>
      </c>
      <c r="Y1099" s="26">
        <v>4.3204515000000008</v>
      </c>
      <c r="Z1099" s="26">
        <v>3.4926225</v>
      </c>
      <c r="AA1099" s="26">
        <v>3.8415270000000001</v>
      </c>
      <c r="AB1099" s="26">
        <v>2.911486</v>
      </c>
      <c r="AC1099" s="26">
        <v>3.1729314999999998</v>
      </c>
      <c r="AD1099" s="26">
        <v>2.6808304999999999</v>
      </c>
      <c r="AE1099" s="26">
        <v>4.0502900000000004</v>
      </c>
      <c r="AF1099" s="26">
        <v>4.188326</v>
      </c>
      <c r="AG1099" s="26">
        <v>172</v>
      </c>
      <c r="AH1099" s="26">
        <v>3</v>
      </c>
    </row>
    <row r="1100" spans="1:34" x14ac:dyDescent="0.2">
      <c r="A1100" t="s">
        <v>27</v>
      </c>
      <c r="B1100" t="s">
        <v>108</v>
      </c>
      <c r="C1100" t="s">
        <v>222</v>
      </c>
      <c r="D1100">
        <v>2</v>
      </c>
      <c r="E1100" s="21">
        <v>4</v>
      </c>
      <c r="F1100" s="21" t="s">
        <v>6</v>
      </c>
      <c r="G1100" s="21" t="s">
        <v>10</v>
      </c>
      <c r="H1100" s="21" t="s">
        <v>10</v>
      </c>
      <c r="I1100" s="26">
        <v>1.2591509999999999</v>
      </c>
      <c r="J1100" s="26">
        <v>1.7267143333333335</v>
      </c>
      <c r="K1100" s="26">
        <v>2.9877836666666666</v>
      </c>
      <c r="L1100" s="26">
        <v>4.4294046666666667</v>
      </c>
      <c r="M1100" s="26">
        <v>5.1063346666666662</v>
      </c>
      <c r="N1100" s="26">
        <v>5.888314666666667</v>
      </c>
      <c r="O1100" s="26">
        <v>5.8696323333333327</v>
      </c>
      <c r="P1100" s="26">
        <v>5.2649509999999999</v>
      </c>
      <c r="Q1100" s="26">
        <v>4.0729466666666667</v>
      </c>
      <c r="R1100" s="26">
        <v>2.917313</v>
      </c>
      <c r="S1100" s="26">
        <v>1.964126</v>
      </c>
      <c r="T1100" s="26">
        <v>1.3493943333333334</v>
      </c>
      <c r="U1100" s="26">
        <v>3.0837570000000003</v>
      </c>
      <c r="V1100" s="26">
        <v>3.0982176666666668</v>
      </c>
      <c r="W1100" s="26">
        <v>4.0193979999999998</v>
      </c>
      <c r="X1100" s="26">
        <v>3.6830243333333335</v>
      </c>
      <c r="Y1100" s="26">
        <v>4.0921039999999991</v>
      </c>
      <c r="Z1100" s="26">
        <v>3.7927006666666667</v>
      </c>
      <c r="AA1100" s="26">
        <v>4.5860293333333333</v>
      </c>
      <c r="AB1100" s="26">
        <v>3.6395623333333336</v>
      </c>
      <c r="AC1100" s="26">
        <v>3.1956156666666669</v>
      </c>
      <c r="AD1100" s="26">
        <v>2.2879130000000001</v>
      </c>
      <c r="AE1100" s="26">
        <v>3.3841129999999997</v>
      </c>
      <c r="AF1100" s="26">
        <v>3.5046336666666669</v>
      </c>
      <c r="AG1100" s="26">
        <v>187</v>
      </c>
      <c r="AH1100" s="26">
        <v>3</v>
      </c>
    </row>
    <row r="1101" spans="1:34" x14ac:dyDescent="0.2">
      <c r="A1101" t="s">
        <v>27</v>
      </c>
      <c r="B1101" t="s">
        <v>108</v>
      </c>
      <c r="C1101" t="s">
        <v>908</v>
      </c>
      <c r="D1101">
        <v>2</v>
      </c>
      <c r="E1101" s="21">
        <v>4</v>
      </c>
      <c r="F1101" s="21" t="s">
        <v>6</v>
      </c>
      <c r="G1101" s="21" t="s">
        <v>10</v>
      </c>
      <c r="H1101" s="21" t="s">
        <v>10</v>
      </c>
      <c r="I1101" s="26">
        <v>1.2956863333333333</v>
      </c>
      <c r="J1101" s="26">
        <v>1.7983636666666669</v>
      </c>
      <c r="K1101" s="26">
        <v>3.0969719999999996</v>
      </c>
      <c r="L1101" s="26">
        <v>4.5421473333333333</v>
      </c>
      <c r="M1101" s="26">
        <v>5.0847470000000001</v>
      </c>
      <c r="N1101" s="26">
        <v>5.7321623333333322</v>
      </c>
      <c r="O1101" s="26">
        <v>5.672098000000001</v>
      </c>
      <c r="P1101" s="26">
        <v>5.0871536666666666</v>
      </c>
      <c r="Q1101" s="26">
        <v>3.8849523333333331</v>
      </c>
      <c r="R1101" s="26">
        <v>2.828530666666667</v>
      </c>
      <c r="S1101" s="26">
        <v>1.967973</v>
      </c>
      <c r="T1101" s="26">
        <v>1.3629113333333331</v>
      </c>
      <c r="U1101" s="26">
        <v>3.3707499999999997</v>
      </c>
      <c r="V1101" s="26">
        <v>3.363016</v>
      </c>
      <c r="W1101" s="26">
        <v>3.985552666666667</v>
      </c>
      <c r="X1101" s="26">
        <v>3.6355396666666664</v>
      </c>
      <c r="Y1101" s="26">
        <v>4.1882876666666666</v>
      </c>
      <c r="Z1101" s="26">
        <v>3.8123230000000006</v>
      </c>
      <c r="AA1101" s="26">
        <v>4.828056666666666</v>
      </c>
      <c r="AB1101" s="26">
        <v>3.6482816666666671</v>
      </c>
      <c r="AC1101" s="26">
        <v>3.1561869999999996</v>
      </c>
      <c r="AD1101" s="26">
        <v>2.5633153333333332</v>
      </c>
      <c r="AE1101" s="26">
        <v>3.3448073333333332</v>
      </c>
      <c r="AF1101" s="26">
        <v>3.6202843333333337</v>
      </c>
      <c r="AG1101" s="26">
        <v>198</v>
      </c>
      <c r="AH1101" s="26">
        <v>4</v>
      </c>
    </row>
    <row r="1102" spans="1:34" x14ac:dyDescent="0.2">
      <c r="A1102" t="s">
        <v>27</v>
      </c>
      <c r="B1102" t="s">
        <v>108</v>
      </c>
      <c r="C1102" t="s">
        <v>224</v>
      </c>
      <c r="D1102">
        <v>1</v>
      </c>
      <c r="E1102" s="21">
        <v>4</v>
      </c>
      <c r="F1102" s="21" t="s">
        <v>6</v>
      </c>
      <c r="G1102" s="21" t="s">
        <v>10</v>
      </c>
      <c r="H1102" s="21" t="s">
        <v>10</v>
      </c>
      <c r="I1102" s="26">
        <v>1.2899133333333335</v>
      </c>
      <c r="J1102" s="26">
        <v>1.7557011666666666</v>
      </c>
      <c r="K1102" s="26">
        <v>2.9737925000000001</v>
      </c>
      <c r="L1102" s="26">
        <v>4.4287946666666667</v>
      </c>
      <c r="M1102" s="26">
        <v>5.2336789999999995</v>
      </c>
      <c r="N1102" s="26">
        <v>6.1163176666666663</v>
      </c>
      <c r="O1102" s="26">
        <v>6.1175466666666667</v>
      </c>
      <c r="P1102" s="26">
        <v>5.4652024999999993</v>
      </c>
      <c r="Q1102" s="26">
        <v>4.183908166666666</v>
      </c>
      <c r="R1102" s="26">
        <v>2.9747158333333332</v>
      </c>
      <c r="S1102" s="26">
        <v>2.0043970000000004</v>
      </c>
      <c r="T1102" s="26">
        <v>1.3882459999999999</v>
      </c>
      <c r="U1102" s="26">
        <v>3.3414915000000001</v>
      </c>
      <c r="V1102" s="26">
        <v>3.4527286666666668</v>
      </c>
      <c r="W1102" s="26">
        <v>4.364106333333333</v>
      </c>
      <c r="X1102" s="26">
        <v>3.7661894999999994</v>
      </c>
      <c r="Y1102" s="26">
        <v>4.6123296666666667</v>
      </c>
      <c r="Z1102" s="26">
        <v>3.8573374999999999</v>
      </c>
      <c r="AA1102" s="26">
        <v>4.539682833333333</v>
      </c>
      <c r="AB1102" s="26">
        <v>3.6274313333333335</v>
      </c>
      <c r="AC1102" s="26">
        <v>3.1902023333333331</v>
      </c>
      <c r="AD1102" s="26">
        <v>2.4190761666666662</v>
      </c>
      <c r="AE1102" s="26">
        <v>3.5694401666666669</v>
      </c>
      <c r="AF1102" s="26">
        <v>3.8443996666666673</v>
      </c>
      <c r="AG1102" s="26">
        <v>207</v>
      </c>
      <c r="AH1102" s="26">
        <v>4</v>
      </c>
    </row>
    <row r="1103" spans="1:34" x14ac:dyDescent="0.2">
      <c r="A1103" t="s">
        <v>27</v>
      </c>
      <c r="B1103" t="s">
        <v>108</v>
      </c>
      <c r="C1103" t="s">
        <v>225</v>
      </c>
      <c r="D1103">
        <v>3</v>
      </c>
      <c r="E1103" s="21">
        <v>4</v>
      </c>
      <c r="F1103" s="21" t="s">
        <v>6</v>
      </c>
      <c r="G1103" s="21" t="s">
        <v>10</v>
      </c>
      <c r="H1103" s="21" t="s">
        <v>10</v>
      </c>
      <c r="I1103" s="26">
        <v>1.3675437500000001</v>
      </c>
      <c r="J1103" s="26">
        <v>1.8437250000000001</v>
      </c>
      <c r="K1103" s="26">
        <v>3.1553835000000001</v>
      </c>
      <c r="L1103" s="26">
        <v>4.7290675000000002</v>
      </c>
      <c r="M1103" s="26">
        <v>5.6193967499999999</v>
      </c>
      <c r="N1103" s="26">
        <v>6.81377875</v>
      </c>
      <c r="O1103" s="26">
        <v>6.7707127500000004</v>
      </c>
      <c r="P1103" s="26">
        <v>5.9933482499999995</v>
      </c>
      <c r="Q1103" s="26">
        <v>4.5515802499999998</v>
      </c>
      <c r="R1103" s="26">
        <v>3.32269675</v>
      </c>
      <c r="S1103" s="26">
        <v>2.159583</v>
      </c>
      <c r="T1103" s="26">
        <v>1.4561747500000002</v>
      </c>
      <c r="U1103" s="26">
        <v>3.5405747500000002</v>
      </c>
      <c r="V1103" s="26">
        <v>3.6760435</v>
      </c>
      <c r="W1103" s="26">
        <v>4.5712907500000002</v>
      </c>
      <c r="X1103" s="26">
        <v>4.3281015000000007</v>
      </c>
      <c r="Y1103" s="26">
        <v>4.3086022499999999</v>
      </c>
      <c r="Z1103" s="26">
        <v>3.53887675</v>
      </c>
      <c r="AA1103" s="26">
        <v>3.8225767500000001</v>
      </c>
      <c r="AB1103" s="26">
        <v>2.9031212499999999</v>
      </c>
      <c r="AC1103" s="26">
        <v>3.2910215000000003</v>
      </c>
      <c r="AD1103" s="26">
        <v>2.7289492500000003</v>
      </c>
      <c r="AE1103" s="26">
        <v>4.0207455000000003</v>
      </c>
      <c r="AF1103" s="26">
        <v>4.2238787499999999</v>
      </c>
      <c r="AG1103" s="26">
        <v>172</v>
      </c>
      <c r="AH1103" s="26">
        <v>3</v>
      </c>
    </row>
    <row r="1104" spans="1:34" x14ac:dyDescent="0.2">
      <c r="A1104" t="s">
        <v>27</v>
      </c>
      <c r="B1104" t="s">
        <v>108</v>
      </c>
      <c r="C1104" t="s">
        <v>499</v>
      </c>
      <c r="D1104">
        <v>2</v>
      </c>
      <c r="E1104" s="21">
        <v>4</v>
      </c>
      <c r="F1104" s="21" t="s">
        <v>6</v>
      </c>
      <c r="G1104" s="21" t="s">
        <v>10</v>
      </c>
      <c r="H1104" s="21" t="s">
        <v>10</v>
      </c>
      <c r="I1104" s="26">
        <v>1.3220288333333332</v>
      </c>
      <c r="J1104" s="26">
        <v>1.7918781666666668</v>
      </c>
      <c r="K1104" s="26">
        <v>3.112517</v>
      </c>
      <c r="L1104" s="26">
        <v>4.6010696666666666</v>
      </c>
      <c r="M1104" s="26">
        <v>5.1273383333333342</v>
      </c>
      <c r="N1104" s="26">
        <v>5.7172998333333327</v>
      </c>
      <c r="O1104" s="26">
        <v>5.6341609999999989</v>
      </c>
      <c r="P1104" s="26">
        <v>5.0444641666666667</v>
      </c>
      <c r="Q1104" s="26">
        <v>3.8712444999999995</v>
      </c>
      <c r="R1104" s="26">
        <v>2.8011361666666663</v>
      </c>
      <c r="S1104" s="26">
        <v>1.9902318333333335</v>
      </c>
      <c r="T1104" s="26">
        <v>1.3790983333333333</v>
      </c>
      <c r="U1104" s="26">
        <v>3.0620598333333331</v>
      </c>
      <c r="V1104" s="26">
        <v>3.1087998333333338</v>
      </c>
      <c r="W1104" s="26">
        <v>3.7370199999999998</v>
      </c>
      <c r="X1104" s="26">
        <v>3.4264796666666668</v>
      </c>
      <c r="Y1104" s="26">
        <v>3.9488450000000004</v>
      </c>
      <c r="Z1104" s="26">
        <v>3.6485844999999997</v>
      </c>
      <c r="AA1104" s="26">
        <v>4.5747001666666662</v>
      </c>
      <c r="AB1104" s="26">
        <v>3.5885095000000002</v>
      </c>
      <c r="AC1104" s="26">
        <v>3.0426153333333334</v>
      </c>
      <c r="AD1104" s="26">
        <v>2.538397666666667</v>
      </c>
      <c r="AE1104" s="26">
        <v>3.1688433333333332</v>
      </c>
      <c r="AF1104" s="26">
        <v>3.3276565000000002</v>
      </c>
      <c r="AG1104" s="26">
        <v>201</v>
      </c>
      <c r="AH1104" s="26">
        <v>3</v>
      </c>
    </row>
    <row r="1105" spans="1:34" x14ac:dyDescent="0.2">
      <c r="A1105" t="s">
        <v>27</v>
      </c>
      <c r="B1105" t="s">
        <v>108</v>
      </c>
      <c r="C1105" t="s">
        <v>695</v>
      </c>
      <c r="D1105">
        <v>2</v>
      </c>
      <c r="E1105" s="21">
        <v>4</v>
      </c>
      <c r="F1105" s="21" t="s">
        <v>6</v>
      </c>
      <c r="G1105" s="21" t="s">
        <v>10</v>
      </c>
      <c r="H1105" s="21" t="s">
        <v>10</v>
      </c>
      <c r="I1105" s="26">
        <v>1.192876</v>
      </c>
      <c r="J1105" s="26">
        <v>1.5996319999999999</v>
      </c>
      <c r="K1105" s="26">
        <v>2.7945723333333334</v>
      </c>
      <c r="L1105" s="26">
        <v>4.2874456666666667</v>
      </c>
      <c r="M1105" s="26">
        <v>5.0652706666666667</v>
      </c>
      <c r="N1105" s="26">
        <v>5.9027936666666667</v>
      </c>
      <c r="O1105" s="26">
        <v>5.8696610000000007</v>
      </c>
      <c r="P1105" s="26">
        <v>5.2012770000000002</v>
      </c>
      <c r="Q1105" s="26">
        <v>4.0072753333333333</v>
      </c>
      <c r="R1105" s="26">
        <v>2.8860240000000004</v>
      </c>
      <c r="S1105" s="26">
        <v>1.8951499999999999</v>
      </c>
      <c r="T1105" s="26">
        <v>1.2626733333333335</v>
      </c>
      <c r="U1105" s="26">
        <v>2.958332</v>
      </c>
      <c r="V1105" s="26">
        <v>2.6779066666666664</v>
      </c>
      <c r="W1105" s="26">
        <v>3.8730593333333334</v>
      </c>
      <c r="X1105" s="26">
        <v>3.6704123333333336</v>
      </c>
      <c r="Y1105" s="26">
        <v>4.0618919999999994</v>
      </c>
      <c r="Z1105" s="26">
        <v>3.5695739999999998</v>
      </c>
      <c r="AA1105" s="26">
        <v>4.4763426666666666</v>
      </c>
      <c r="AB1105" s="26">
        <v>3.603927333333333</v>
      </c>
      <c r="AC1105" s="26">
        <v>2.9764096666666666</v>
      </c>
      <c r="AD1105" s="26">
        <v>2.3222990000000001</v>
      </c>
      <c r="AE1105" s="26">
        <v>3.1198610000000002</v>
      </c>
      <c r="AF1105" s="26">
        <v>3.0784459999999996</v>
      </c>
      <c r="AG1105" s="26">
        <v>196</v>
      </c>
      <c r="AH1105" s="26">
        <v>4</v>
      </c>
    </row>
    <row r="1106" spans="1:34" x14ac:dyDescent="0.2">
      <c r="A1106" t="s">
        <v>27</v>
      </c>
      <c r="B1106" t="s">
        <v>108</v>
      </c>
      <c r="C1106" t="s">
        <v>909</v>
      </c>
      <c r="D1106">
        <v>3</v>
      </c>
      <c r="E1106" s="21">
        <v>4</v>
      </c>
      <c r="F1106" s="21" t="s">
        <v>6</v>
      </c>
      <c r="G1106" s="21" t="s">
        <v>10</v>
      </c>
      <c r="H1106" s="21" t="s">
        <v>10</v>
      </c>
      <c r="I1106" s="26">
        <v>1.36319675</v>
      </c>
      <c r="J1106" s="26">
        <v>1.8297647499999998</v>
      </c>
      <c r="K1106" s="26">
        <v>3.1636264999999999</v>
      </c>
      <c r="L1106" s="26">
        <v>4.7834950000000003</v>
      </c>
      <c r="M1106" s="26">
        <v>5.6939935000000004</v>
      </c>
      <c r="N1106" s="26">
        <v>6.9626867499999996</v>
      </c>
      <c r="O1106" s="26">
        <v>6.9651699999999996</v>
      </c>
      <c r="P1106" s="26">
        <v>6.1040484999999993</v>
      </c>
      <c r="Q1106" s="26">
        <v>4.6422172499999999</v>
      </c>
      <c r="R1106" s="26">
        <v>3.3739369999999997</v>
      </c>
      <c r="S1106" s="26">
        <v>2.1638307499999998</v>
      </c>
      <c r="T1106" s="26">
        <v>1.43993525</v>
      </c>
      <c r="U1106" s="26">
        <v>3.3292062500000004</v>
      </c>
      <c r="V1106" s="26">
        <v>3.3725264999999998</v>
      </c>
      <c r="W1106" s="26">
        <v>4.2952262500000007</v>
      </c>
      <c r="X1106" s="26">
        <v>4.2420919999999995</v>
      </c>
      <c r="Y1106" s="26">
        <v>4.3396477500000001</v>
      </c>
      <c r="Z1106" s="26">
        <v>3.4742734999999998</v>
      </c>
      <c r="AA1106" s="26">
        <v>3.6190170000000004</v>
      </c>
      <c r="AB1106" s="26">
        <v>2.9272007499999999</v>
      </c>
      <c r="AC1106" s="26">
        <v>3.3463522499999998</v>
      </c>
      <c r="AD1106" s="26">
        <v>2.6717765</v>
      </c>
      <c r="AE1106" s="26">
        <v>3.7086784999999995</v>
      </c>
      <c r="AF1106" s="26">
        <v>4.0016462500000003</v>
      </c>
      <c r="AG1106" s="26">
        <v>185</v>
      </c>
      <c r="AH1106" s="26">
        <v>3</v>
      </c>
    </row>
    <row r="1107" spans="1:34" x14ac:dyDescent="0.2">
      <c r="A1107" t="s">
        <v>27</v>
      </c>
      <c r="B1107" t="s">
        <v>108</v>
      </c>
      <c r="C1107" t="s">
        <v>910</v>
      </c>
      <c r="D1107">
        <v>2</v>
      </c>
      <c r="E1107" s="21">
        <v>4</v>
      </c>
      <c r="F1107" s="21" t="s">
        <v>6</v>
      </c>
      <c r="G1107" s="21" t="s">
        <v>10</v>
      </c>
      <c r="H1107" s="21" t="s">
        <v>10</v>
      </c>
      <c r="I1107" s="26">
        <v>1.3373366666666666</v>
      </c>
      <c r="J1107" s="26">
        <v>1.8788323333333332</v>
      </c>
      <c r="K1107" s="26">
        <v>3.1132590000000007</v>
      </c>
      <c r="L1107" s="26">
        <v>4.5450065000000004</v>
      </c>
      <c r="M1107" s="26">
        <v>5.1395588333333331</v>
      </c>
      <c r="N1107" s="26">
        <v>5.8404561666666668</v>
      </c>
      <c r="O1107" s="26">
        <v>5.8097793333333341</v>
      </c>
      <c r="P1107" s="26">
        <v>5.2322381666666669</v>
      </c>
      <c r="Q1107" s="26">
        <v>4.0311838333333334</v>
      </c>
      <c r="R1107" s="26">
        <v>2.853335833333333</v>
      </c>
      <c r="S1107" s="26">
        <v>1.9400830000000002</v>
      </c>
      <c r="T1107" s="26">
        <v>1.3882118333333338</v>
      </c>
      <c r="U1107" s="26">
        <v>4.0346708333333332</v>
      </c>
      <c r="V1107" s="26">
        <v>3.9436733333333329</v>
      </c>
      <c r="W1107" s="26">
        <v>4.6913933333333331</v>
      </c>
      <c r="X1107" s="26">
        <v>3.9032201666666673</v>
      </c>
      <c r="Y1107" s="26">
        <v>4.4098280000000001</v>
      </c>
      <c r="Z1107" s="26">
        <v>3.9873483333333333</v>
      </c>
      <c r="AA1107" s="26">
        <v>4.5531523333333332</v>
      </c>
      <c r="AB1107" s="26">
        <v>3.6977553333333333</v>
      </c>
      <c r="AC1107" s="26">
        <v>3.489468333333333</v>
      </c>
      <c r="AD1107" s="26">
        <v>2.6824285000000003</v>
      </c>
      <c r="AE1107" s="26">
        <v>3.9312055000000004</v>
      </c>
      <c r="AF1107" s="26">
        <v>4.0351921666666666</v>
      </c>
      <c r="AG1107" s="26">
        <v>203</v>
      </c>
      <c r="AH1107" s="26">
        <v>4</v>
      </c>
    </row>
    <row r="1108" spans="1:34" x14ac:dyDescent="0.2">
      <c r="A1108" t="s">
        <v>27</v>
      </c>
      <c r="B1108" t="s">
        <v>108</v>
      </c>
      <c r="C1108" t="s">
        <v>699</v>
      </c>
      <c r="D1108">
        <v>2</v>
      </c>
      <c r="E1108" s="21">
        <v>4</v>
      </c>
      <c r="F1108" s="21" t="s">
        <v>6</v>
      </c>
      <c r="G1108" s="21" t="s">
        <v>10</v>
      </c>
      <c r="H1108" s="21" t="s">
        <v>10</v>
      </c>
      <c r="I1108" s="26">
        <v>1.3212888</v>
      </c>
      <c r="J1108" s="26">
        <v>1.7887674</v>
      </c>
      <c r="K1108" s="26">
        <v>3.0709781999999999</v>
      </c>
      <c r="L1108" s="26">
        <v>4.6232512000000003</v>
      </c>
      <c r="M1108" s="26">
        <v>5.5724195999999999</v>
      </c>
      <c r="N1108" s="26">
        <v>6.6870998000000004</v>
      </c>
      <c r="O1108" s="26">
        <v>6.6245472000000003</v>
      </c>
      <c r="P1108" s="26">
        <v>5.8326007999999998</v>
      </c>
      <c r="Q1108" s="26">
        <v>4.4796592000000004</v>
      </c>
      <c r="R1108" s="26">
        <v>3.2021747999999994</v>
      </c>
      <c r="S1108" s="26">
        <v>2.0867394000000004</v>
      </c>
      <c r="T1108" s="26">
        <v>1.378881</v>
      </c>
      <c r="U1108" s="26">
        <v>3.1336262000000001</v>
      </c>
      <c r="V1108" s="26">
        <v>3.4392564000000001</v>
      </c>
      <c r="W1108" s="26">
        <v>4.4548188</v>
      </c>
      <c r="X1108" s="26">
        <v>4.1415221999999998</v>
      </c>
      <c r="Y1108" s="26">
        <v>4.2700781999999995</v>
      </c>
      <c r="Z1108" s="26">
        <v>3.3752907999999997</v>
      </c>
      <c r="AA1108" s="26">
        <v>3.6506832000000005</v>
      </c>
      <c r="AB1108" s="26">
        <v>3.0011432</v>
      </c>
      <c r="AC1108" s="26">
        <v>3.0741144</v>
      </c>
      <c r="AD1108" s="26">
        <v>2.5598351999999998</v>
      </c>
      <c r="AE1108" s="26">
        <v>3.8655336</v>
      </c>
      <c r="AF1108" s="26">
        <v>3.8426174000000004</v>
      </c>
      <c r="AG1108" s="26">
        <v>185</v>
      </c>
      <c r="AH1108" s="26">
        <v>3</v>
      </c>
    </row>
    <row r="1109" spans="1:34" x14ac:dyDescent="0.2">
      <c r="A1109" t="s">
        <v>27</v>
      </c>
      <c r="B1109" t="s">
        <v>108</v>
      </c>
      <c r="C1109" t="s">
        <v>838</v>
      </c>
      <c r="D1109">
        <v>2</v>
      </c>
      <c r="E1109" s="21">
        <v>4</v>
      </c>
      <c r="F1109" s="21" t="s">
        <v>6</v>
      </c>
      <c r="G1109" s="21" t="s">
        <v>10</v>
      </c>
      <c r="H1109" s="21" t="s">
        <v>10</v>
      </c>
      <c r="I1109" s="26">
        <v>1.2938864285714284</v>
      </c>
      <c r="J1109" s="26">
        <v>1.7312445714285716</v>
      </c>
      <c r="K1109" s="26">
        <v>2.9737962857142857</v>
      </c>
      <c r="L1109" s="26">
        <v>4.5409687142857145</v>
      </c>
      <c r="M1109" s="26">
        <v>5.4100008571428564</v>
      </c>
      <c r="N1109" s="26">
        <v>6.4156948571428583</v>
      </c>
      <c r="O1109" s="26">
        <v>6.3138642857142866</v>
      </c>
      <c r="P1109" s="26">
        <v>5.5885508571428568</v>
      </c>
      <c r="Q1109" s="26">
        <v>4.3065059999999997</v>
      </c>
      <c r="R1109" s="26">
        <v>3.0298131428571429</v>
      </c>
      <c r="S1109" s="26">
        <v>2.0155155714285713</v>
      </c>
      <c r="T1109" s="26">
        <v>1.3757105714285716</v>
      </c>
      <c r="U1109" s="26">
        <v>3.2094208571428573</v>
      </c>
      <c r="V1109" s="26">
        <v>3.1137897142857147</v>
      </c>
      <c r="W1109" s="26">
        <v>4.2046222857142856</v>
      </c>
      <c r="X1109" s="26">
        <v>3.7906788571428569</v>
      </c>
      <c r="Y1109" s="26">
        <v>4.0472978571428575</v>
      </c>
      <c r="Z1109" s="26">
        <v>3.6131610000000003</v>
      </c>
      <c r="AA1109" s="26">
        <v>4.1479698571428569</v>
      </c>
      <c r="AB1109" s="26">
        <v>3.2432129999999999</v>
      </c>
      <c r="AC1109" s="26">
        <v>2.8123767142857141</v>
      </c>
      <c r="AD1109" s="26">
        <v>2.3909004285714284</v>
      </c>
      <c r="AE1109" s="26">
        <v>3.4286614285714285</v>
      </c>
      <c r="AF1109" s="26">
        <v>3.5235797142857139</v>
      </c>
      <c r="AG1109" s="26">
        <v>205</v>
      </c>
      <c r="AH1109" s="26">
        <v>4</v>
      </c>
    </row>
    <row r="1110" spans="1:34" x14ac:dyDescent="0.2">
      <c r="A1110" t="s">
        <v>27</v>
      </c>
      <c r="B1110" t="s">
        <v>108</v>
      </c>
      <c r="C1110" t="s">
        <v>911</v>
      </c>
      <c r="D1110">
        <v>2</v>
      </c>
      <c r="E1110" s="21">
        <v>4</v>
      </c>
      <c r="F1110" s="21" t="s">
        <v>6</v>
      </c>
      <c r="G1110" s="21" t="s">
        <v>10</v>
      </c>
      <c r="H1110" s="21" t="s">
        <v>10</v>
      </c>
      <c r="I1110" s="26">
        <v>1.25694525</v>
      </c>
      <c r="J1110" s="26">
        <v>1.7226494999999999</v>
      </c>
      <c r="K1110" s="26">
        <v>2.9802474999999999</v>
      </c>
      <c r="L1110" s="26">
        <v>4.3954880000000003</v>
      </c>
      <c r="M1110" s="26">
        <v>5.0235940000000001</v>
      </c>
      <c r="N1110" s="26">
        <v>5.7780497499999992</v>
      </c>
      <c r="O1110" s="26">
        <v>5.7230912500000004</v>
      </c>
      <c r="P1110" s="26">
        <v>5.10999625</v>
      </c>
      <c r="Q1110" s="26">
        <v>3.9271884999999997</v>
      </c>
      <c r="R1110" s="26">
        <v>2.8562080000000001</v>
      </c>
      <c r="S1110" s="26">
        <v>1.9151802500000001</v>
      </c>
      <c r="T1110" s="26">
        <v>1.3127469999999999</v>
      </c>
      <c r="U1110" s="26">
        <v>3.2795017499999997</v>
      </c>
      <c r="V1110" s="26">
        <v>3.2230175000000001</v>
      </c>
      <c r="W1110" s="26">
        <v>4.0742804999999995</v>
      </c>
      <c r="X1110" s="26">
        <v>3.7546249999999999</v>
      </c>
      <c r="Y1110" s="26">
        <v>4.2796787499999995</v>
      </c>
      <c r="Z1110" s="26">
        <v>3.8672082500000005</v>
      </c>
      <c r="AA1110" s="26">
        <v>5.0897520000000007</v>
      </c>
      <c r="AB1110" s="26">
        <v>3.7907379999999997</v>
      </c>
      <c r="AC1110" s="26">
        <v>3.2424875000000002</v>
      </c>
      <c r="AD1110" s="26">
        <v>2.4781337499999996</v>
      </c>
      <c r="AE1110" s="26">
        <v>3.3558349999999999</v>
      </c>
      <c r="AF1110" s="26">
        <v>3.5379567499999998</v>
      </c>
      <c r="AG1110" s="26">
        <v>195</v>
      </c>
      <c r="AH1110" s="26">
        <v>3</v>
      </c>
    </row>
    <row r="1111" spans="1:34" x14ac:dyDescent="0.2">
      <c r="A1111" t="s">
        <v>27</v>
      </c>
      <c r="B1111" t="s">
        <v>108</v>
      </c>
      <c r="C1111" t="s">
        <v>701</v>
      </c>
      <c r="D1111">
        <v>1</v>
      </c>
      <c r="E1111" s="21">
        <v>4</v>
      </c>
      <c r="F1111" s="21" t="s">
        <v>6</v>
      </c>
      <c r="G1111" s="21" t="s">
        <v>10</v>
      </c>
      <c r="H1111" s="21" t="s">
        <v>10</v>
      </c>
      <c r="I1111" s="26">
        <v>1.2330925000000001</v>
      </c>
      <c r="J1111" s="26">
        <v>1.668914</v>
      </c>
      <c r="K1111" s="26">
        <v>2.8922895</v>
      </c>
      <c r="L1111" s="26">
        <v>4.3021409999999998</v>
      </c>
      <c r="M1111" s="26">
        <v>5.1369435000000001</v>
      </c>
      <c r="N1111" s="26">
        <v>6.0087619999999999</v>
      </c>
      <c r="O1111" s="26">
        <v>6.0066870000000003</v>
      </c>
      <c r="P1111" s="26">
        <v>5.3815279999999994</v>
      </c>
      <c r="Q1111" s="26">
        <v>4.1433144999999998</v>
      </c>
      <c r="R1111" s="26">
        <v>2.9372379999999998</v>
      </c>
      <c r="S1111" s="26">
        <v>1.960653</v>
      </c>
      <c r="T1111" s="26">
        <v>1.3391454999999999</v>
      </c>
      <c r="U1111" s="26">
        <v>3.0261434999999999</v>
      </c>
      <c r="V1111" s="26">
        <v>3.1122510000000001</v>
      </c>
      <c r="W1111" s="26">
        <v>4.1401675000000004</v>
      </c>
      <c r="X1111" s="26">
        <v>3.5875145000000002</v>
      </c>
      <c r="Y1111" s="26">
        <v>4.3690340000000001</v>
      </c>
      <c r="Z1111" s="26">
        <v>3.7103479999999998</v>
      </c>
      <c r="AA1111" s="26">
        <v>4.4753369999999997</v>
      </c>
      <c r="AB1111" s="26">
        <v>3.476899</v>
      </c>
      <c r="AC1111" s="26">
        <v>2.9523820000000001</v>
      </c>
      <c r="AD1111" s="26">
        <v>2.2885505000000004</v>
      </c>
      <c r="AE1111" s="26">
        <v>3.3499080000000001</v>
      </c>
      <c r="AF1111" s="26">
        <v>3.5436684999999999</v>
      </c>
      <c r="AG1111" s="26">
        <v>195</v>
      </c>
      <c r="AH1111" s="26">
        <v>4</v>
      </c>
    </row>
    <row r="1112" spans="1:34" x14ac:dyDescent="0.2">
      <c r="A1112" t="s">
        <v>27</v>
      </c>
      <c r="B1112" t="s">
        <v>108</v>
      </c>
      <c r="C1112" t="s">
        <v>912</v>
      </c>
      <c r="D1112">
        <v>1</v>
      </c>
      <c r="E1112" s="21">
        <v>4</v>
      </c>
      <c r="F1112" s="21" t="s">
        <v>6</v>
      </c>
      <c r="G1112" s="21" t="s">
        <v>10</v>
      </c>
      <c r="H1112" s="21" t="s">
        <v>10</v>
      </c>
      <c r="I1112" s="26">
        <v>1.3417472000000001</v>
      </c>
      <c r="J1112" s="26">
        <v>1.8358206000000004</v>
      </c>
      <c r="K1112" s="26">
        <v>3.0887055999999999</v>
      </c>
      <c r="L1112" s="26">
        <v>4.5494587999999991</v>
      </c>
      <c r="M1112" s="26">
        <v>5.2770160000000006</v>
      </c>
      <c r="N1112" s="26">
        <v>6.1831949999999996</v>
      </c>
      <c r="O1112" s="26">
        <v>6.1481795999999997</v>
      </c>
      <c r="P1112" s="26">
        <v>5.5121066000000001</v>
      </c>
      <c r="Q1112" s="26">
        <v>4.2380366</v>
      </c>
      <c r="R1112" s="26">
        <v>3.0047860000000002</v>
      </c>
      <c r="S1112" s="26">
        <v>2.0154419999999997</v>
      </c>
      <c r="T1112" s="26">
        <v>1.4316925999999999</v>
      </c>
      <c r="U1112" s="26">
        <v>3.7991817999999995</v>
      </c>
      <c r="V1112" s="26">
        <v>3.9175449999999996</v>
      </c>
      <c r="W1112" s="26">
        <v>4.7022817999999997</v>
      </c>
      <c r="X1112" s="26">
        <v>4.0027470000000012</v>
      </c>
      <c r="Y1112" s="26">
        <v>4.8476359999999996</v>
      </c>
      <c r="Z1112" s="26">
        <v>4.0592132000000003</v>
      </c>
      <c r="AA1112" s="26">
        <v>4.5895706000000001</v>
      </c>
      <c r="AB1112" s="26">
        <v>3.7138432000000003</v>
      </c>
      <c r="AC1112" s="26">
        <v>3.4953854</v>
      </c>
      <c r="AD1112" s="26">
        <v>2.6724898000000001</v>
      </c>
      <c r="AE1112" s="26">
        <v>3.9322525999999995</v>
      </c>
      <c r="AF1112" s="26">
        <v>4.3992881999999991</v>
      </c>
      <c r="AG1112" s="26">
        <v>192</v>
      </c>
      <c r="AH1112" s="26">
        <v>3</v>
      </c>
    </row>
    <row r="1113" spans="1:34" x14ac:dyDescent="0.2">
      <c r="A1113" t="s">
        <v>27</v>
      </c>
      <c r="B1113" t="s">
        <v>108</v>
      </c>
      <c r="C1113" t="s">
        <v>227</v>
      </c>
      <c r="D1113">
        <v>1</v>
      </c>
      <c r="E1113" s="21">
        <v>4</v>
      </c>
      <c r="F1113" s="21" t="s">
        <v>6</v>
      </c>
      <c r="G1113" s="21" t="s">
        <v>10</v>
      </c>
      <c r="H1113" s="21" t="s">
        <v>10</v>
      </c>
      <c r="I1113" s="26">
        <v>1.3732655999999999</v>
      </c>
      <c r="J1113" s="26">
        <v>1.8774652000000001</v>
      </c>
      <c r="K1113" s="26">
        <v>3.136352</v>
      </c>
      <c r="L1113" s="26">
        <v>4.5949325999999999</v>
      </c>
      <c r="M1113" s="26">
        <v>5.2610913999999998</v>
      </c>
      <c r="N1113" s="26">
        <v>6.1575546000000001</v>
      </c>
      <c r="O1113" s="26">
        <v>6.1388634</v>
      </c>
      <c r="P1113" s="26">
        <v>5.4964312</v>
      </c>
      <c r="Q1113" s="26">
        <v>4.2339419999999999</v>
      </c>
      <c r="R1113" s="26">
        <v>3.0061917999999999</v>
      </c>
      <c r="S1113" s="26">
        <v>2.0295605999999999</v>
      </c>
      <c r="T1113" s="26">
        <v>1.4528209999999999</v>
      </c>
      <c r="U1113" s="26">
        <v>3.9873151999999998</v>
      </c>
      <c r="V1113" s="26">
        <v>4.0162980000000008</v>
      </c>
      <c r="W1113" s="26">
        <v>4.8433858000000001</v>
      </c>
      <c r="X1113" s="26">
        <v>4.0408080000000002</v>
      </c>
      <c r="Y1113" s="26">
        <v>4.7630840000000001</v>
      </c>
      <c r="Z1113" s="26">
        <v>4.0021322000000001</v>
      </c>
      <c r="AA1113" s="26">
        <v>4.5033411999999995</v>
      </c>
      <c r="AB1113" s="26">
        <v>3.5717042000000001</v>
      </c>
      <c r="AC1113" s="26">
        <v>3.5178773999999997</v>
      </c>
      <c r="AD1113" s="26">
        <v>2.7057167999999998</v>
      </c>
      <c r="AE1113" s="26">
        <v>3.9971336000000002</v>
      </c>
      <c r="AF1113" s="26">
        <v>4.5057797999999991</v>
      </c>
      <c r="AG1113" s="26">
        <v>192</v>
      </c>
      <c r="AH1113" s="26">
        <v>3</v>
      </c>
    </row>
    <row r="1114" spans="1:34" x14ac:dyDescent="0.2">
      <c r="A1114" t="s">
        <v>27</v>
      </c>
      <c r="B1114" t="s">
        <v>108</v>
      </c>
      <c r="C1114" t="s">
        <v>228</v>
      </c>
      <c r="D1114">
        <v>2</v>
      </c>
      <c r="E1114" s="21">
        <v>4</v>
      </c>
      <c r="F1114" s="21" t="s">
        <v>6</v>
      </c>
      <c r="G1114" s="21" t="s">
        <v>10</v>
      </c>
      <c r="H1114" s="21" t="s">
        <v>10</v>
      </c>
      <c r="I1114" s="26">
        <v>1.2317635</v>
      </c>
      <c r="J1114" s="26">
        <v>1.6902715000000001</v>
      </c>
      <c r="K1114" s="26">
        <v>2.9338344999999997</v>
      </c>
      <c r="L1114" s="26">
        <v>4.3777135000000005</v>
      </c>
      <c r="M1114" s="26">
        <v>5.0826539999999998</v>
      </c>
      <c r="N1114" s="26">
        <v>5.8354365000000001</v>
      </c>
      <c r="O1114" s="26">
        <v>5.8240350000000003</v>
      </c>
      <c r="P1114" s="26">
        <v>5.2032914999999997</v>
      </c>
      <c r="Q1114" s="26">
        <v>3.9966490000000001</v>
      </c>
      <c r="R1114" s="26">
        <v>2.8767659999999999</v>
      </c>
      <c r="S1114" s="26">
        <v>1.9335610000000001</v>
      </c>
      <c r="T1114" s="26">
        <v>1.323869</v>
      </c>
      <c r="U1114" s="26">
        <v>3.1550409999999998</v>
      </c>
      <c r="V1114" s="26">
        <v>3.0684430000000003</v>
      </c>
      <c r="W1114" s="26">
        <v>4.0324925</v>
      </c>
      <c r="X1114" s="26">
        <v>3.7125595000000002</v>
      </c>
      <c r="Y1114" s="26">
        <v>4.1728540000000001</v>
      </c>
      <c r="Z1114" s="26">
        <v>3.8116240000000001</v>
      </c>
      <c r="AA1114" s="26">
        <v>4.8716810000000006</v>
      </c>
      <c r="AB1114" s="26">
        <v>3.7112955000000003</v>
      </c>
      <c r="AC1114" s="26">
        <v>3.1584254999999999</v>
      </c>
      <c r="AD1114" s="26">
        <v>2.373621</v>
      </c>
      <c r="AE1114" s="26">
        <v>3.3168155000000001</v>
      </c>
      <c r="AF1114" s="26">
        <v>3.4408645</v>
      </c>
      <c r="AG1114" s="26">
        <v>212</v>
      </c>
      <c r="AH1114" s="26">
        <v>4</v>
      </c>
    </row>
    <row r="1115" spans="1:34" x14ac:dyDescent="0.2">
      <c r="A1115" t="s">
        <v>27</v>
      </c>
      <c r="B1115" t="s">
        <v>108</v>
      </c>
      <c r="C1115" t="s">
        <v>229</v>
      </c>
      <c r="D1115">
        <v>2</v>
      </c>
      <c r="E1115" s="21">
        <v>4</v>
      </c>
      <c r="F1115" s="21" t="s">
        <v>6</v>
      </c>
      <c r="G1115" s="21" t="s">
        <v>10</v>
      </c>
      <c r="H1115" s="21" t="s">
        <v>10</v>
      </c>
      <c r="I1115" s="26">
        <v>1.267792</v>
      </c>
      <c r="J1115" s="26">
        <v>1.7290985000000001</v>
      </c>
      <c r="K1115" s="26">
        <v>3.0061774999999997</v>
      </c>
      <c r="L1115" s="26">
        <v>4.4590490000000003</v>
      </c>
      <c r="M1115" s="26">
        <v>5.0292744999999996</v>
      </c>
      <c r="N1115" s="26">
        <v>5.7255804999999995</v>
      </c>
      <c r="O1115" s="26">
        <v>5.6768529999999995</v>
      </c>
      <c r="P1115" s="26">
        <v>5.0714829999999997</v>
      </c>
      <c r="Q1115" s="26">
        <v>3.8872749999999998</v>
      </c>
      <c r="R1115" s="26">
        <v>2.8239385000000001</v>
      </c>
      <c r="S1115" s="26">
        <v>1.9257095</v>
      </c>
      <c r="T1115" s="26">
        <v>1.3252280000000001</v>
      </c>
      <c r="U1115" s="26">
        <v>3.2884855000000002</v>
      </c>
      <c r="V1115" s="26">
        <v>3.2341284999999997</v>
      </c>
      <c r="W1115" s="26">
        <v>4.0171085</v>
      </c>
      <c r="X1115" s="26">
        <v>3.6989780000000003</v>
      </c>
      <c r="Y1115" s="26">
        <v>4.2691440000000007</v>
      </c>
      <c r="Z1115" s="26">
        <v>3.85121</v>
      </c>
      <c r="AA1115" s="26">
        <v>5.0368580000000005</v>
      </c>
      <c r="AB1115" s="26">
        <v>3.7710319999999999</v>
      </c>
      <c r="AC1115" s="26">
        <v>3.2057000000000002</v>
      </c>
      <c r="AD1115" s="26">
        <v>2.5076939999999999</v>
      </c>
      <c r="AE1115" s="26">
        <v>3.312243</v>
      </c>
      <c r="AF1115" s="26">
        <v>3.5260470000000002</v>
      </c>
      <c r="AG1115" s="26">
        <v>184</v>
      </c>
      <c r="AH1115" s="26">
        <v>3</v>
      </c>
    </row>
    <row r="1116" spans="1:34" x14ac:dyDescent="0.2">
      <c r="A1116" t="s">
        <v>27</v>
      </c>
      <c r="B1116" t="s">
        <v>108</v>
      </c>
      <c r="C1116" t="s">
        <v>913</v>
      </c>
      <c r="D1116">
        <v>2</v>
      </c>
      <c r="E1116" s="21">
        <v>4</v>
      </c>
      <c r="F1116" s="21" t="s">
        <v>6</v>
      </c>
      <c r="G1116" s="21" t="s">
        <v>10</v>
      </c>
      <c r="H1116" s="21" t="s">
        <v>10</v>
      </c>
      <c r="I1116" s="26">
        <v>1.3445695454545457</v>
      </c>
      <c r="J1116" s="26">
        <v>1.8121087272727274</v>
      </c>
      <c r="K1116" s="26">
        <v>3.1115916363636362</v>
      </c>
      <c r="L1116" s="26">
        <v>4.636496181818182</v>
      </c>
      <c r="M1116" s="26">
        <v>5.4975526363636362</v>
      </c>
      <c r="N1116" s="26">
        <v>6.5880109090909089</v>
      </c>
      <c r="O1116" s="26">
        <v>6.5346883636363637</v>
      </c>
      <c r="P1116" s="26">
        <v>5.7945272727272723</v>
      </c>
      <c r="Q1116" s="26">
        <v>4.4716809090909093</v>
      </c>
      <c r="R1116" s="26">
        <v>3.1936720909090912</v>
      </c>
      <c r="S1116" s="26">
        <v>2.1116343636363637</v>
      </c>
      <c r="T1116" s="26">
        <v>1.4293895454545456</v>
      </c>
      <c r="U1116" s="26">
        <v>3.3357817272727273</v>
      </c>
      <c r="V1116" s="26">
        <v>3.6073115454545457</v>
      </c>
      <c r="W1116" s="26">
        <v>4.595620272727273</v>
      </c>
      <c r="X1116" s="26">
        <v>4.0933475454545452</v>
      </c>
      <c r="Y1116" s="26">
        <v>4.2648310909090918</v>
      </c>
      <c r="Z1116" s="26">
        <v>3.4441474545454551</v>
      </c>
      <c r="AA1116" s="26">
        <v>3.7897549090909091</v>
      </c>
      <c r="AB1116" s="26">
        <v>3.051774636363636</v>
      </c>
      <c r="AC1116" s="26">
        <v>3.0852872727272724</v>
      </c>
      <c r="AD1116" s="26">
        <v>2.6094905454545456</v>
      </c>
      <c r="AE1116" s="26">
        <v>3.947537727272727</v>
      </c>
      <c r="AF1116" s="26">
        <v>4.1136826363636363</v>
      </c>
      <c r="AG1116" s="26">
        <v>184</v>
      </c>
      <c r="AH1116" s="26">
        <v>3</v>
      </c>
    </row>
    <row r="1117" spans="1:34" x14ac:dyDescent="0.2">
      <c r="A1117" t="s">
        <v>27</v>
      </c>
      <c r="B1117" t="s">
        <v>108</v>
      </c>
      <c r="C1117" t="s">
        <v>914</v>
      </c>
      <c r="D1117">
        <v>1</v>
      </c>
      <c r="E1117" s="21">
        <v>4</v>
      </c>
      <c r="F1117" s="21" t="s">
        <v>6</v>
      </c>
      <c r="G1117" s="21" t="s">
        <v>10</v>
      </c>
      <c r="H1117" s="21" t="s">
        <v>10</v>
      </c>
      <c r="I1117" s="26">
        <v>1.2906245714285713</v>
      </c>
      <c r="J1117" s="26">
        <v>1.7319070000000001</v>
      </c>
      <c r="K1117" s="26">
        <v>2.9464098571428572</v>
      </c>
      <c r="L1117" s="26">
        <v>4.4262378571428576</v>
      </c>
      <c r="M1117" s="26">
        <v>5.2739221428571428</v>
      </c>
      <c r="N1117" s="26">
        <v>6.2088325714285721</v>
      </c>
      <c r="O1117" s="26">
        <v>6.1801697142857135</v>
      </c>
      <c r="P1117" s="26">
        <v>5.4947077142857141</v>
      </c>
      <c r="Q1117" s="26">
        <v>4.2444617142857144</v>
      </c>
      <c r="R1117" s="26">
        <v>2.9829784285714287</v>
      </c>
      <c r="S1117" s="26">
        <v>2.0118037142857146</v>
      </c>
      <c r="T1117" s="26">
        <v>1.3908652857142856</v>
      </c>
      <c r="U1117" s="26">
        <v>3.1249605714285713</v>
      </c>
      <c r="V1117" s="26">
        <v>3.2576565714285715</v>
      </c>
      <c r="W1117" s="26">
        <v>4.285291142857143</v>
      </c>
      <c r="X1117" s="26">
        <v>3.7064547142857145</v>
      </c>
      <c r="Y1117" s="26">
        <v>4.4859101428571426</v>
      </c>
      <c r="Z1117" s="26">
        <v>3.6454702857142851</v>
      </c>
      <c r="AA1117" s="26">
        <v>4.4217250000000003</v>
      </c>
      <c r="AB1117" s="26">
        <v>3.4517251428571432</v>
      </c>
      <c r="AC1117" s="26">
        <v>2.9983584285714282</v>
      </c>
      <c r="AD1117" s="26">
        <v>2.3784858571428571</v>
      </c>
      <c r="AE1117" s="26">
        <v>3.4452284285714283</v>
      </c>
      <c r="AF1117" s="26">
        <v>3.6702430000000001</v>
      </c>
      <c r="AG1117" s="26">
        <v>196</v>
      </c>
      <c r="AH1117" s="26">
        <v>3</v>
      </c>
    </row>
    <row r="1118" spans="1:34" x14ac:dyDescent="0.2">
      <c r="A1118" t="s">
        <v>27</v>
      </c>
      <c r="B1118" t="s">
        <v>108</v>
      </c>
      <c r="C1118" t="s">
        <v>915</v>
      </c>
      <c r="D1118">
        <v>2</v>
      </c>
      <c r="E1118" s="21">
        <v>4</v>
      </c>
      <c r="F1118" s="21" t="s">
        <v>6</v>
      </c>
      <c r="G1118" s="21" t="s">
        <v>10</v>
      </c>
      <c r="H1118" s="21" t="s">
        <v>10</v>
      </c>
      <c r="I1118" s="26">
        <v>1.2102499999999998</v>
      </c>
      <c r="J1118" s="26">
        <v>1.637729</v>
      </c>
      <c r="K1118" s="26">
        <v>2.8653005</v>
      </c>
      <c r="L1118" s="26">
        <v>4.3192364999999997</v>
      </c>
      <c r="M1118" s="26">
        <v>5.0631889999999995</v>
      </c>
      <c r="N1118" s="26">
        <v>5.8890945000000006</v>
      </c>
      <c r="O1118" s="26">
        <v>5.8529855</v>
      </c>
      <c r="P1118" s="26">
        <v>5.2108585000000005</v>
      </c>
      <c r="Q1118" s="26">
        <v>4.0121295000000003</v>
      </c>
      <c r="R1118" s="26">
        <v>2.8876024999999998</v>
      </c>
      <c r="S1118" s="26">
        <v>1.9194960000000001</v>
      </c>
      <c r="T1118" s="26">
        <v>1.2988085</v>
      </c>
      <c r="U1118" s="26">
        <v>3.0600360000000002</v>
      </c>
      <c r="V1118" s="26">
        <v>2.8706849999999999</v>
      </c>
      <c r="W1118" s="26">
        <v>3.9826230000000002</v>
      </c>
      <c r="X1118" s="26">
        <v>3.6926455000000002</v>
      </c>
      <c r="Y1118" s="26">
        <v>4.1225295000000006</v>
      </c>
      <c r="Z1118" s="26">
        <v>3.7299674999999999</v>
      </c>
      <c r="AA1118" s="26">
        <v>4.6898020000000002</v>
      </c>
      <c r="AB1118" s="26">
        <v>3.6590739999999999</v>
      </c>
      <c r="AC1118" s="26">
        <v>3.0488235000000001</v>
      </c>
      <c r="AD1118" s="26">
        <v>2.348379</v>
      </c>
      <c r="AE1118" s="26">
        <v>3.2330049999999999</v>
      </c>
      <c r="AF1118" s="26">
        <v>3.2721330000000002</v>
      </c>
      <c r="AG1118" s="26">
        <v>212</v>
      </c>
      <c r="AH1118" s="26">
        <v>4</v>
      </c>
    </row>
    <row r="1119" spans="1:34" x14ac:dyDescent="0.2">
      <c r="A1119" t="s">
        <v>27</v>
      </c>
      <c r="B1119" t="s">
        <v>108</v>
      </c>
      <c r="C1119" t="s">
        <v>740</v>
      </c>
      <c r="D1119">
        <v>2</v>
      </c>
      <c r="E1119" s="21">
        <v>4</v>
      </c>
      <c r="F1119" s="21" t="s">
        <v>6</v>
      </c>
      <c r="G1119" s="21" t="s">
        <v>10</v>
      </c>
      <c r="H1119" s="21" t="s">
        <v>10</v>
      </c>
      <c r="I1119" s="26">
        <v>1.3317060000000001</v>
      </c>
      <c r="J1119" s="26">
        <v>1.8011329090909092</v>
      </c>
      <c r="K1119" s="26">
        <v>3.0846775454545461</v>
      </c>
      <c r="L1119" s="26">
        <v>4.599454818181818</v>
      </c>
      <c r="M1119" s="26">
        <v>5.5001148181818182</v>
      </c>
      <c r="N1119" s="26">
        <v>6.5525810000000009</v>
      </c>
      <c r="O1119" s="26">
        <v>6.472096636363637</v>
      </c>
      <c r="P1119" s="26">
        <v>5.7482344545454538</v>
      </c>
      <c r="Q1119" s="26">
        <v>4.4217735454545455</v>
      </c>
      <c r="R1119" s="26">
        <v>3.1486728181818178</v>
      </c>
      <c r="S1119" s="26">
        <v>2.0892319090909095</v>
      </c>
      <c r="T1119" s="26">
        <v>1.4168944545454545</v>
      </c>
      <c r="U1119" s="26">
        <v>3.2114380909090912</v>
      </c>
      <c r="V1119" s="26">
        <v>3.5107068181818182</v>
      </c>
      <c r="W1119" s="26">
        <v>4.4555820909090906</v>
      </c>
      <c r="X1119" s="26">
        <v>4.0791841818181815</v>
      </c>
      <c r="Y1119" s="26">
        <v>4.293314545454546</v>
      </c>
      <c r="Z1119" s="26">
        <v>3.5096362727272723</v>
      </c>
      <c r="AA1119" s="26">
        <v>3.9010542727272721</v>
      </c>
      <c r="AB1119" s="26">
        <v>3.1548271818181819</v>
      </c>
      <c r="AC1119" s="26">
        <v>3.1074831818181816</v>
      </c>
      <c r="AD1119" s="26">
        <v>2.6184355454545454</v>
      </c>
      <c r="AE1119" s="26">
        <v>3.8371513636363632</v>
      </c>
      <c r="AF1119" s="26">
        <v>3.9349129999999999</v>
      </c>
      <c r="AG1119" s="26">
        <v>184</v>
      </c>
      <c r="AH1119" s="26">
        <v>3</v>
      </c>
    </row>
    <row r="1120" spans="1:34" x14ac:dyDescent="0.2">
      <c r="A1120" t="s">
        <v>27</v>
      </c>
      <c r="B1120" t="s">
        <v>108</v>
      </c>
      <c r="C1120" t="s">
        <v>916</v>
      </c>
      <c r="D1120">
        <v>2</v>
      </c>
      <c r="E1120" s="21">
        <v>4</v>
      </c>
      <c r="F1120" s="21" t="s">
        <v>6</v>
      </c>
      <c r="G1120" s="21" t="s">
        <v>10</v>
      </c>
      <c r="H1120" s="21" t="s">
        <v>10</v>
      </c>
      <c r="I1120" s="26">
        <v>1.2467386666666667</v>
      </c>
      <c r="J1120" s="26">
        <v>1.6722890000000001</v>
      </c>
      <c r="K1120" s="26">
        <v>2.8784981666666667</v>
      </c>
      <c r="L1120" s="26">
        <v>4.3610660000000001</v>
      </c>
      <c r="M1120" s="26">
        <v>5.3373489999999997</v>
      </c>
      <c r="N1120" s="26">
        <v>6.2650874999999999</v>
      </c>
      <c r="O1120" s="26">
        <v>6.2347671666666669</v>
      </c>
      <c r="P1120" s="26">
        <v>5.5608921666666662</v>
      </c>
      <c r="Q1120" s="26">
        <v>4.243125833333333</v>
      </c>
      <c r="R1120" s="26">
        <v>2.9600230000000001</v>
      </c>
      <c r="S1120" s="26">
        <v>1.9719291666666665</v>
      </c>
      <c r="T1120" s="26">
        <v>1.33826</v>
      </c>
      <c r="U1120" s="26">
        <v>2.7124386666666669</v>
      </c>
      <c r="V1120" s="26">
        <v>2.8020783333333337</v>
      </c>
      <c r="W1120" s="26">
        <v>4.1770491666666665</v>
      </c>
      <c r="X1120" s="26">
        <v>3.8722483333333333</v>
      </c>
      <c r="Y1120" s="26">
        <v>4.5141043333333331</v>
      </c>
      <c r="Z1120" s="26">
        <v>3.5077165000000003</v>
      </c>
      <c r="AA1120" s="26">
        <v>4.3282193333333332</v>
      </c>
      <c r="AB1120" s="26">
        <v>3.2981261666666666</v>
      </c>
      <c r="AC1120" s="26">
        <v>2.7201996666666663</v>
      </c>
      <c r="AD1120" s="26">
        <v>2.5920746666666665</v>
      </c>
      <c r="AE1120" s="26">
        <v>3.4269855000000002</v>
      </c>
      <c r="AF1120" s="26">
        <v>3.3804970000000001</v>
      </c>
      <c r="AG1120" s="26">
        <v>198</v>
      </c>
      <c r="AH1120" s="26">
        <v>4</v>
      </c>
    </row>
    <row r="1121" spans="1:34" x14ac:dyDescent="0.2">
      <c r="A1121" t="s">
        <v>27</v>
      </c>
      <c r="B1121" t="s">
        <v>108</v>
      </c>
      <c r="C1121" t="s">
        <v>741</v>
      </c>
      <c r="D1121">
        <v>2</v>
      </c>
      <c r="E1121" s="21">
        <v>4</v>
      </c>
      <c r="F1121" s="21" t="s">
        <v>6</v>
      </c>
      <c r="G1121" s="21" t="s">
        <v>10</v>
      </c>
      <c r="H1121" s="21" t="s">
        <v>10</v>
      </c>
      <c r="I1121" s="26">
        <v>1.191025</v>
      </c>
      <c r="J1121" s="26">
        <v>1.609456</v>
      </c>
      <c r="K1121" s="26">
        <v>2.7907095000000002</v>
      </c>
      <c r="L1121" s="26">
        <v>4.2796994999999995</v>
      </c>
      <c r="M1121" s="26">
        <v>5.2146790000000003</v>
      </c>
      <c r="N1121" s="26">
        <v>6.1213875</v>
      </c>
      <c r="O1121" s="26">
        <v>6.0718224999999997</v>
      </c>
      <c r="P1121" s="26">
        <v>5.4241425000000003</v>
      </c>
      <c r="Q1121" s="26">
        <v>4.1928035000000001</v>
      </c>
      <c r="R1121" s="26">
        <v>2.9620299999999999</v>
      </c>
      <c r="S1121" s="26">
        <v>1.931392</v>
      </c>
      <c r="T1121" s="26">
        <v>1.2776565</v>
      </c>
      <c r="U1121" s="26">
        <v>2.7063644999999998</v>
      </c>
      <c r="V1121" s="26">
        <v>2.6365055000000002</v>
      </c>
      <c r="W1121" s="26">
        <v>3.9665865</v>
      </c>
      <c r="X1121" s="26">
        <v>3.7044245</v>
      </c>
      <c r="Y1121" s="26">
        <v>4.1287880000000001</v>
      </c>
      <c r="Z1121" s="26">
        <v>3.6157089999999998</v>
      </c>
      <c r="AA1121" s="26">
        <v>4.0300754999999997</v>
      </c>
      <c r="AB1121" s="26">
        <v>3.3353275</v>
      </c>
      <c r="AC1121" s="26">
        <v>2.763496</v>
      </c>
      <c r="AD1121" s="26">
        <v>2.445252</v>
      </c>
      <c r="AE1121" s="26">
        <v>3.3222490000000002</v>
      </c>
      <c r="AF1121" s="26">
        <v>3.1552674999999999</v>
      </c>
      <c r="AG1121" s="26">
        <v>206</v>
      </c>
      <c r="AH1121" s="26">
        <v>4</v>
      </c>
    </row>
    <row r="1122" spans="1:34" x14ac:dyDescent="0.2">
      <c r="A1122" t="s">
        <v>27</v>
      </c>
      <c r="B1122" t="s">
        <v>108</v>
      </c>
      <c r="C1122" t="s">
        <v>917</v>
      </c>
      <c r="D1122">
        <v>2</v>
      </c>
      <c r="E1122" s="21">
        <v>4</v>
      </c>
      <c r="F1122" s="21" t="s">
        <v>6</v>
      </c>
      <c r="G1122" s="21" t="s">
        <v>10</v>
      </c>
      <c r="H1122" s="21" t="s">
        <v>10</v>
      </c>
      <c r="I1122" s="26">
        <v>1.2881782500000001</v>
      </c>
      <c r="J1122" s="26">
        <v>1.8059897499999999</v>
      </c>
      <c r="K1122" s="26">
        <v>3.0969112499999998</v>
      </c>
      <c r="L1122" s="26">
        <v>4.5425485000000005</v>
      </c>
      <c r="M1122" s="26">
        <v>5.1159932499999998</v>
      </c>
      <c r="N1122" s="26">
        <v>5.806750000000001</v>
      </c>
      <c r="O1122" s="26">
        <v>5.7626200000000001</v>
      </c>
      <c r="P1122" s="26">
        <v>5.1682164999999998</v>
      </c>
      <c r="Q1122" s="26">
        <v>3.9850434999999997</v>
      </c>
      <c r="R1122" s="26">
        <v>2.8773627499999996</v>
      </c>
      <c r="S1122" s="26">
        <v>1.9600152500000001</v>
      </c>
      <c r="T1122" s="26">
        <v>1.3615105000000001</v>
      </c>
      <c r="U1122" s="26">
        <v>3.4244282500000001</v>
      </c>
      <c r="V1122" s="26">
        <v>3.3722507499999996</v>
      </c>
      <c r="W1122" s="26">
        <v>4.1477807499999999</v>
      </c>
      <c r="X1122" s="26">
        <v>3.7816204999999998</v>
      </c>
      <c r="Y1122" s="26">
        <v>4.2021147499999998</v>
      </c>
      <c r="Z1122" s="26">
        <v>3.7573895000000004</v>
      </c>
      <c r="AA1122" s="26">
        <v>4.7774865000000002</v>
      </c>
      <c r="AB1122" s="26">
        <v>3.5782022499999999</v>
      </c>
      <c r="AC1122" s="26">
        <v>3.2031860000000005</v>
      </c>
      <c r="AD1122" s="26">
        <v>2.5183902499999999</v>
      </c>
      <c r="AE1122" s="26">
        <v>3.5452875000000006</v>
      </c>
      <c r="AF1122" s="26">
        <v>3.7423377499999999</v>
      </c>
      <c r="AG1122" s="26">
        <v>205</v>
      </c>
      <c r="AH1122" s="26">
        <v>4</v>
      </c>
    </row>
    <row r="1123" spans="1:34" x14ac:dyDescent="0.2">
      <c r="A1123" t="s">
        <v>27</v>
      </c>
      <c r="B1123" t="s">
        <v>108</v>
      </c>
      <c r="C1123" t="s">
        <v>918</v>
      </c>
      <c r="D1123">
        <v>1</v>
      </c>
      <c r="E1123" s="21">
        <v>4</v>
      </c>
      <c r="F1123" s="21" t="s">
        <v>6</v>
      </c>
      <c r="G1123" s="21" t="s">
        <v>10</v>
      </c>
      <c r="H1123" s="21" t="s">
        <v>10</v>
      </c>
      <c r="I1123" s="26">
        <v>1.1835073333333332</v>
      </c>
      <c r="J1123" s="26">
        <v>1.5887970000000002</v>
      </c>
      <c r="K1123" s="26">
        <v>2.767865333333333</v>
      </c>
      <c r="L1123" s="26">
        <v>4.2577593333333326</v>
      </c>
      <c r="M1123" s="26">
        <v>5.1887949999999998</v>
      </c>
      <c r="N1123" s="26">
        <v>6.0992706666666665</v>
      </c>
      <c r="O1123" s="26">
        <v>6.0352413333333343</v>
      </c>
      <c r="P1123" s="26">
        <v>5.3606213333333335</v>
      </c>
      <c r="Q1123" s="26">
        <v>4.1661876666666666</v>
      </c>
      <c r="R1123" s="26">
        <v>2.9354639999999996</v>
      </c>
      <c r="S1123" s="26">
        <v>1.9184483333333333</v>
      </c>
      <c r="T1123" s="26">
        <v>1.2418020000000001</v>
      </c>
      <c r="U1123" s="26">
        <v>2.7566916666666668</v>
      </c>
      <c r="V1123" s="26">
        <v>2.4534409999999998</v>
      </c>
      <c r="W1123" s="26">
        <v>3.8541646666666671</v>
      </c>
      <c r="X1123" s="26">
        <v>3.6866773333333334</v>
      </c>
      <c r="Y1123" s="26">
        <v>3.9495266666666669</v>
      </c>
      <c r="Z1123" s="26">
        <v>3.5394030000000001</v>
      </c>
      <c r="AA1123" s="26">
        <v>4.0409333333333333</v>
      </c>
      <c r="AB1123" s="26">
        <v>3.4266673333333331</v>
      </c>
      <c r="AC1123" s="26">
        <v>2.8004056666666663</v>
      </c>
      <c r="AD1123" s="26">
        <v>2.3517733333333335</v>
      </c>
      <c r="AE1123" s="26">
        <v>3.220463333333333</v>
      </c>
      <c r="AF1123" s="26">
        <v>2.9852816666666668</v>
      </c>
      <c r="AG1123" s="26">
        <v>207</v>
      </c>
      <c r="AH1123" s="26">
        <v>4</v>
      </c>
    </row>
    <row r="1124" spans="1:34" x14ac:dyDescent="0.2">
      <c r="A1124" t="s">
        <v>27</v>
      </c>
      <c r="B1124" t="s">
        <v>108</v>
      </c>
      <c r="C1124" t="s">
        <v>230</v>
      </c>
      <c r="D1124">
        <v>2</v>
      </c>
      <c r="E1124" s="21">
        <v>4</v>
      </c>
      <c r="F1124" s="21" t="s">
        <v>6</v>
      </c>
      <c r="G1124" s="21" t="s">
        <v>10</v>
      </c>
      <c r="H1124" s="21" t="s">
        <v>10</v>
      </c>
      <c r="I1124" s="26">
        <v>1.3218724736842107</v>
      </c>
      <c r="J1124" s="26">
        <v>1.8178924210526317</v>
      </c>
      <c r="K1124" s="26">
        <v>3.1299471052631573</v>
      </c>
      <c r="L1124" s="26">
        <v>4.5488131052631582</v>
      </c>
      <c r="M1124" s="26">
        <v>5.0896205789473683</v>
      </c>
      <c r="N1124" s="26">
        <v>5.7421234736842095</v>
      </c>
      <c r="O1124" s="26">
        <v>5.6950337894736833</v>
      </c>
      <c r="P1124" s="26">
        <v>5.1041866315789477</v>
      </c>
      <c r="Q1124" s="26">
        <v>3.936451263157895</v>
      </c>
      <c r="R1124" s="26">
        <v>2.8469744736842104</v>
      </c>
      <c r="S1124" s="26">
        <v>1.9506986842105263</v>
      </c>
      <c r="T1124" s="26">
        <v>1.3780773684210528</v>
      </c>
      <c r="U1124" s="26">
        <v>3.7014098421052628</v>
      </c>
      <c r="V1124" s="26">
        <v>3.6731313684210525</v>
      </c>
      <c r="W1124" s="26">
        <v>4.2287494210526315</v>
      </c>
      <c r="X1124" s="26">
        <v>3.7841742631578938</v>
      </c>
      <c r="Y1124" s="26">
        <v>4.294643578947368</v>
      </c>
      <c r="Z1124" s="26">
        <v>3.8679577894736847</v>
      </c>
      <c r="AA1124" s="26">
        <v>4.7885513157894737</v>
      </c>
      <c r="AB1124" s="26">
        <v>3.6280015789473681</v>
      </c>
      <c r="AC1124" s="26">
        <v>3.2059041578947367</v>
      </c>
      <c r="AD1124" s="26">
        <v>2.6466658421052633</v>
      </c>
      <c r="AE1124" s="26">
        <v>3.5632232105263157</v>
      </c>
      <c r="AF1124" s="26">
        <v>3.9427623157894733</v>
      </c>
      <c r="AG1124" s="26">
        <v>184</v>
      </c>
      <c r="AH1124" s="26">
        <v>3</v>
      </c>
    </row>
    <row r="1125" spans="1:34" x14ac:dyDescent="0.2">
      <c r="A1125" t="s">
        <v>27</v>
      </c>
      <c r="B1125" t="s">
        <v>108</v>
      </c>
      <c r="C1125" t="s">
        <v>232</v>
      </c>
      <c r="D1125">
        <v>2</v>
      </c>
      <c r="E1125" s="21">
        <v>4</v>
      </c>
      <c r="F1125" s="21" t="s">
        <v>6</v>
      </c>
      <c r="G1125" s="21" t="s">
        <v>10</v>
      </c>
      <c r="H1125" s="21" t="s">
        <v>10</v>
      </c>
      <c r="I1125" s="26">
        <v>1.3116396562500001</v>
      </c>
      <c r="J1125" s="26">
        <v>1.8032633749999998</v>
      </c>
      <c r="K1125" s="26">
        <v>3.0997449374999997</v>
      </c>
      <c r="L1125" s="26">
        <v>4.5339192500000003</v>
      </c>
      <c r="M1125" s="26">
        <v>5.06056834375</v>
      </c>
      <c r="N1125" s="26">
        <v>5.6492461874999993</v>
      </c>
      <c r="O1125" s="26">
        <v>5.5806106875000001</v>
      </c>
      <c r="P1125" s="26">
        <v>4.9647328124999994</v>
      </c>
      <c r="Q1125" s="26">
        <v>3.8290400937500007</v>
      </c>
      <c r="R1125" s="26">
        <v>2.7621954375</v>
      </c>
      <c r="S1125" s="26">
        <v>1.95072096875</v>
      </c>
      <c r="T1125" s="26">
        <v>1.3628475625000005</v>
      </c>
      <c r="U1125" s="26">
        <v>3.1750506250000003</v>
      </c>
      <c r="V1125" s="26">
        <v>3.2479193437499996</v>
      </c>
      <c r="W1125" s="26">
        <v>3.7136508749999995</v>
      </c>
      <c r="X1125" s="26">
        <v>3.4854881562499993</v>
      </c>
      <c r="Y1125" s="26">
        <v>3.9319553750000003</v>
      </c>
      <c r="Z1125" s="26">
        <v>3.6372625625000001</v>
      </c>
      <c r="AA1125" s="26">
        <v>4.5138130937499996</v>
      </c>
      <c r="AB1125" s="26">
        <v>3.5588980937500003</v>
      </c>
      <c r="AC1125" s="26">
        <v>3.1106313437499997</v>
      </c>
      <c r="AD1125" s="26">
        <v>2.5914655312499995</v>
      </c>
      <c r="AE1125" s="26">
        <v>3.1673807187500005</v>
      </c>
      <c r="AF1125" s="26">
        <v>3.3592297500000008</v>
      </c>
      <c r="AG1125" s="26">
        <v>205</v>
      </c>
      <c r="AH1125" s="26">
        <v>4</v>
      </c>
    </row>
    <row r="1126" spans="1:34" x14ac:dyDescent="0.2">
      <c r="A1126" t="s">
        <v>27</v>
      </c>
      <c r="B1126" t="s">
        <v>108</v>
      </c>
      <c r="C1126" t="s">
        <v>919</v>
      </c>
      <c r="D1126">
        <v>2</v>
      </c>
      <c r="E1126" s="21">
        <v>4</v>
      </c>
      <c r="F1126" s="21" t="s">
        <v>6</v>
      </c>
      <c r="G1126" s="21" t="s">
        <v>10</v>
      </c>
      <c r="H1126" s="21" t="s">
        <v>10</v>
      </c>
      <c r="I1126" s="26">
        <v>1.2534366666666668</v>
      </c>
      <c r="J1126" s="26">
        <v>1.7299626666666665</v>
      </c>
      <c r="K1126" s="26">
        <v>2.9811296666666665</v>
      </c>
      <c r="L1126" s="26">
        <v>4.4230270000000003</v>
      </c>
      <c r="M1126" s="26">
        <v>5.073016</v>
      </c>
      <c r="N1126" s="26">
        <v>5.8270229999999996</v>
      </c>
      <c r="O1126" s="26">
        <v>5.8012236666666661</v>
      </c>
      <c r="P1126" s="26">
        <v>5.1736926666666667</v>
      </c>
      <c r="Q1126" s="26">
        <v>3.9760273333333331</v>
      </c>
      <c r="R1126" s="26">
        <v>2.8825290000000003</v>
      </c>
      <c r="S1126" s="26">
        <v>1.9400376666666668</v>
      </c>
      <c r="T1126" s="26">
        <v>1.3355133333333333</v>
      </c>
      <c r="U1126" s="26">
        <v>3.2193553333333331</v>
      </c>
      <c r="V1126" s="26">
        <v>3.1769913333333335</v>
      </c>
      <c r="W1126" s="26">
        <v>4.0554596666666667</v>
      </c>
      <c r="X1126" s="26">
        <v>3.7383053333333334</v>
      </c>
      <c r="Y1126" s="26">
        <v>4.196711333333333</v>
      </c>
      <c r="Z1126" s="26">
        <v>3.8202829999999999</v>
      </c>
      <c r="AA1126" s="26">
        <v>4.9124893333333342</v>
      </c>
      <c r="AB1126" s="26">
        <v>3.7057526666666667</v>
      </c>
      <c r="AC1126" s="26">
        <v>3.2161023333333332</v>
      </c>
      <c r="AD1126" s="26">
        <v>2.4156873333333331</v>
      </c>
      <c r="AE1126" s="26">
        <v>3.3823253333333336</v>
      </c>
      <c r="AF1126" s="26">
        <v>3.5378046666666663</v>
      </c>
      <c r="AG1126" s="26">
        <v>205</v>
      </c>
      <c r="AH1126" s="26">
        <v>4</v>
      </c>
    </row>
    <row r="1127" spans="1:34" x14ac:dyDescent="0.2">
      <c r="A1127" t="s">
        <v>27</v>
      </c>
      <c r="B1127" t="s">
        <v>108</v>
      </c>
      <c r="C1127" t="s">
        <v>333</v>
      </c>
      <c r="D1127">
        <v>1</v>
      </c>
      <c r="E1127" s="21">
        <v>4</v>
      </c>
      <c r="F1127" s="21" t="s">
        <v>6</v>
      </c>
      <c r="G1127" s="21" t="s">
        <v>10</v>
      </c>
      <c r="H1127" s="21" t="s">
        <v>10</v>
      </c>
      <c r="I1127" s="26">
        <v>1.304718375</v>
      </c>
      <c r="J1127" s="26">
        <v>1.8251165</v>
      </c>
      <c r="K1127" s="26">
        <v>3.0652406249999999</v>
      </c>
      <c r="L1127" s="26">
        <v>4.4906072500000001</v>
      </c>
      <c r="M1127" s="26">
        <v>5.1318183749999999</v>
      </c>
      <c r="N1127" s="26">
        <v>5.9002352499999997</v>
      </c>
      <c r="O1127" s="26">
        <v>5.8763235000000007</v>
      </c>
      <c r="P1127" s="26">
        <v>5.290737375</v>
      </c>
      <c r="Q1127" s="26">
        <v>4.0549179999999998</v>
      </c>
      <c r="R1127" s="26">
        <v>2.8969348749999999</v>
      </c>
      <c r="S1127" s="26">
        <v>1.9688351250000002</v>
      </c>
      <c r="T1127" s="26">
        <v>1.3790358749999998</v>
      </c>
      <c r="U1127" s="26">
        <v>3.6034082500000002</v>
      </c>
      <c r="V1127" s="26">
        <v>3.5963950000000002</v>
      </c>
      <c r="W1127" s="26">
        <v>4.3674426249999998</v>
      </c>
      <c r="X1127" s="26">
        <v>3.8211038749999999</v>
      </c>
      <c r="Y1127" s="26">
        <v>4.3643156249999997</v>
      </c>
      <c r="Z1127" s="26">
        <v>3.8755467500000003</v>
      </c>
      <c r="AA1127" s="26">
        <v>4.5510258749999997</v>
      </c>
      <c r="AB1127" s="26">
        <v>3.61829475</v>
      </c>
      <c r="AC1127" s="26">
        <v>3.3997450000000002</v>
      </c>
      <c r="AD1127" s="26">
        <v>2.5018126250000003</v>
      </c>
      <c r="AE1127" s="26">
        <v>3.7066809999999997</v>
      </c>
      <c r="AF1127" s="26">
        <v>3.81599975</v>
      </c>
      <c r="AG1127" s="26">
        <v>207</v>
      </c>
      <c r="AH1127" s="26">
        <v>4</v>
      </c>
    </row>
    <row r="1128" spans="1:34" x14ac:dyDescent="0.2">
      <c r="A1128" t="s">
        <v>27</v>
      </c>
      <c r="B1128" t="s">
        <v>108</v>
      </c>
      <c r="C1128" t="s">
        <v>920</v>
      </c>
      <c r="D1128">
        <v>1</v>
      </c>
      <c r="E1128" s="21">
        <v>4</v>
      </c>
      <c r="F1128" s="21" t="s">
        <v>6</v>
      </c>
      <c r="G1128" s="21" t="s">
        <v>10</v>
      </c>
      <c r="H1128" s="21" t="s">
        <v>10</v>
      </c>
      <c r="I1128" s="26">
        <v>1.1946380000000001</v>
      </c>
      <c r="J1128" s="26">
        <v>1.614088</v>
      </c>
      <c r="K1128" s="26">
        <v>2.7966769999999999</v>
      </c>
      <c r="L1128" s="26">
        <v>4.3116539999999999</v>
      </c>
      <c r="M1128" s="26">
        <v>5.0782610000000004</v>
      </c>
      <c r="N1128" s="26">
        <v>5.9373610000000001</v>
      </c>
      <c r="O1128" s="26">
        <v>5.9209430000000003</v>
      </c>
      <c r="P1128" s="26">
        <v>5.2701330000000004</v>
      </c>
      <c r="Q1128" s="26">
        <v>4.0536830000000004</v>
      </c>
      <c r="R1128" s="26">
        <v>2.9153720000000001</v>
      </c>
      <c r="S1128" s="26">
        <v>1.9119900000000001</v>
      </c>
      <c r="T1128" s="26">
        <v>1.269444</v>
      </c>
      <c r="U1128" s="26">
        <v>2.9438800000000001</v>
      </c>
      <c r="V1128" s="26">
        <v>2.682086</v>
      </c>
      <c r="W1128" s="26">
        <v>3.9140109999999999</v>
      </c>
      <c r="X1128" s="26">
        <v>3.6754980000000002</v>
      </c>
      <c r="Y1128" s="26">
        <v>4.0407060000000001</v>
      </c>
      <c r="Z1128" s="26">
        <v>3.6244329999999998</v>
      </c>
      <c r="AA1128" s="26">
        <v>4.4303379999999999</v>
      </c>
      <c r="AB1128" s="26">
        <v>3.5657640000000002</v>
      </c>
      <c r="AC1128" s="26">
        <v>2.948537</v>
      </c>
      <c r="AD1128" s="26">
        <v>2.323941</v>
      </c>
      <c r="AE1128" s="26">
        <v>3.1867220000000001</v>
      </c>
      <c r="AF1128" s="26">
        <v>3.1275330000000001</v>
      </c>
      <c r="AG1128" s="26">
        <v>206</v>
      </c>
      <c r="AH1128" s="26">
        <v>4</v>
      </c>
    </row>
    <row r="1129" spans="1:34" x14ac:dyDescent="0.2">
      <c r="A1129" t="s">
        <v>27</v>
      </c>
      <c r="B1129" t="s">
        <v>108</v>
      </c>
      <c r="C1129" t="s">
        <v>921</v>
      </c>
      <c r="D1129">
        <v>2</v>
      </c>
      <c r="E1129" s="21">
        <v>4</v>
      </c>
      <c r="F1129" s="21" t="s">
        <v>6</v>
      </c>
      <c r="G1129" s="21" t="s">
        <v>10</v>
      </c>
      <c r="H1129" s="21" t="s">
        <v>10</v>
      </c>
      <c r="I1129" s="26">
        <v>1.2727917500000001</v>
      </c>
      <c r="J1129" s="26">
        <v>1.76385725</v>
      </c>
      <c r="K1129" s="26">
        <v>3.0264832500000001</v>
      </c>
      <c r="L1129" s="26">
        <v>4.4715699999999998</v>
      </c>
      <c r="M1129" s="26">
        <v>5.1114435</v>
      </c>
      <c r="N1129" s="26">
        <v>5.8368527500000003</v>
      </c>
      <c r="O1129" s="26">
        <v>5.8149507499999995</v>
      </c>
      <c r="P1129" s="26">
        <v>5.2125692499999996</v>
      </c>
      <c r="Q1129" s="26">
        <v>4.0136912499999999</v>
      </c>
      <c r="R1129" s="26">
        <v>2.8830390000000001</v>
      </c>
      <c r="S1129" s="26">
        <v>1.9422617500000001</v>
      </c>
      <c r="T1129" s="26">
        <v>1.35934025</v>
      </c>
      <c r="U1129" s="26">
        <v>3.2148412500000001</v>
      </c>
      <c r="V1129" s="26">
        <v>3.239274</v>
      </c>
      <c r="W1129" s="26">
        <v>4.1008202499999999</v>
      </c>
      <c r="X1129" s="26">
        <v>3.7701514999999999</v>
      </c>
      <c r="Y1129" s="26">
        <v>4.1491862500000005</v>
      </c>
      <c r="Z1129" s="26">
        <v>3.7235887499999998</v>
      </c>
      <c r="AA1129" s="26">
        <v>4.5762134999999997</v>
      </c>
      <c r="AB1129" s="26">
        <v>3.5563704999999999</v>
      </c>
      <c r="AC1129" s="26">
        <v>3.3159832499999999</v>
      </c>
      <c r="AD1129" s="26">
        <v>2.3930605000000003</v>
      </c>
      <c r="AE1129" s="26">
        <v>3.5575764999999997</v>
      </c>
      <c r="AF1129" s="26">
        <v>3.61094275</v>
      </c>
      <c r="AG1129" s="26">
        <v>202</v>
      </c>
      <c r="AH1129" s="26">
        <v>4</v>
      </c>
    </row>
    <row r="1130" spans="1:34" x14ac:dyDescent="0.2">
      <c r="A1130" t="s">
        <v>27</v>
      </c>
      <c r="B1130" t="s">
        <v>108</v>
      </c>
      <c r="C1130" t="s">
        <v>922</v>
      </c>
      <c r="D1130">
        <v>2</v>
      </c>
      <c r="E1130" s="21">
        <v>4</v>
      </c>
      <c r="F1130" s="21" t="s">
        <v>6</v>
      </c>
      <c r="G1130" s="21" t="s">
        <v>10</v>
      </c>
      <c r="H1130" s="21" t="s">
        <v>10</v>
      </c>
      <c r="I1130" s="26">
        <v>1.2414654999999999</v>
      </c>
      <c r="J1130" s="26">
        <v>1.6835800000000001</v>
      </c>
      <c r="K1130" s="26">
        <v>2.9359470000000001</v>
      </c>
      <c r="L1130" s="26">
        <v>4.3771210000000007</v>
      </c>
      <c r="M1130" s="26">
        <v>5.0353100000000008</v>
      </c>
      <c r="N1130" s="26">
        <v>5.7474410000000002</v>
      </c>
      <c r="O1130" s="26">
        <v>5.6791874999999994</v>
      </c>
      <c r="P1130" s="26">
        <v>5.0627150000000007</v>
      </c>
      <c r="Q1130" s="26">
        <v>3.8754080000000002</v>
      </c>
      <c r="R1130" s="26">
        <v>2.8218540000000001</v>
      </c>
      <c r="S1130" s="26">
        <v>1.895716</v>
      </c>
      <c r="T1130" s="26">
        <v>1.2919610000000001</v>
      </c>
      <c r="U1130" s="26">
        <v>3.2230654999999997</v>
      </c>
      <c r="V1130" s="26">
        <v>3.1162634999999996</v>
      </c>
      <c r="W1130" s="26">
        <v>4.0017304999999999</v>
      </c>
      <c r="X1130" s="26">
        <v>3.7092885</v>
      </c>
      <c r="Y1130" s="26">
        <v>4.2904095</v>
      </c>
      <c r="Z1130" s="26">
        <v>3.8281045000000002</v>
      </c>
      <c r="AA1130" s="26">
        <v>5.0603794999999998</v>
      </c>
      <c r="AB1130" s="26">
        <v>3.8245665</v>
      </c>
      <c r="AC1130" s="26">
        <v>3.199017</v>
      </c>
      <c r="AD1130" s="26">
        <v>2.4666569999999997</v>
      </c>
      <c r="AE1130" s="26">
        <v>3.2371675</v>
      </c>
      <c r="AF1130" s="26">
        <v>3.4093825</v>
      </c>
      <c r="AG1130" s="26">
        <v>195</v>
      </c>
      <c r="AH1130" s="26">
        <v>3</v>
      </c>
    </row>
    <row r="1131" spans="1:34" x14ac:dyDescent="0.2">
      <c r="A1131" t="s">
        <v>27</v>
      </c>
      <c r="B1131" t="s">
        <v>108</v>
      </c>
      <c r="C1131" t="s">
        <v>234</v>
      </c>
      <c r="D1131">
        <v>1</v>
      </c>
      <c r="E1131" s="21">
        <v>4</v>
      </c>
      <c r="F1131" s="21" t="s">
        <v>6</v>
      </c>
      <c r="G1131" s="21" t="s">
        <v>10</v>
      </c>
      <c r="H1131" s="21" t="s">
        <v>10</v>
      </c>
      <c r="I1131" s="26">
        <v>1.3405195000000001</v>
      </c>
      <c r="J1131" s="26">
        <v>1.8297500000000002</v>
      </c>
      <c r="K1131" s="26">
        <v>3.0648179999999998</v>
      </c>
      <c r="L1131" s="26">
        <v>4.5070134999999993</v>
      </c>
      <c r="M1131" s="26">
        <v>5.1891099999999994</v>
      </c>
      <c r="N1131" s="26">
        <v>6.0161980000000002</v>
      </c>
      <c r="O1131" s="26">
        <v>6.0189450000000004</v>
      </c>
      <c r="P1131" s="26">
        <v>5.3820139999999999</v>
      </c>
      <c r="Q1131" s="26">
        <v>4.133864</v>
      </c>
      <c r="R1131" s="26">
        <v>2.9253929999999997</v>
      </c>
      <c r="S1131" s="26">
        <v>1.9956925000000001</v>
      </c>
      <c r="T1131" s="26">
        <v>1.4145049999999999</v>
      </c>
      <c r="U1131" s="26">
        <v>3.8143254999999998</v>
      </c>
      <c r="V1131" s="26">
        <v>3.8239065000000001</v>
      </c>
      <c r="W1131" s="26">
        <v>4.5735394999999999</v>
      </c>
      <c r="X1131" s="26">
        <v>3.9315885000000002</v>
      </c>
      <c r="Y1131" s="26">
        <v>4.6818085000000007</v>
      </c>
      <c r="Z1131" s="26">
        <v>4.0790015000000004</v>
      </c>
      <c r="AA1131" s="26">
        <v>4.6247264999999995</v>
      </c>
      <c r="AB1131" s="26">
        <v>3.7309025</v>
      </c>
      <c r="AC1131" s="26">
        <v>3.490316</v>
      </c>
      <c r="AD1131" s="26">
        <v>2.5802325000000002</v>
      </c>
      <c r="AE1131" s="26">
        <v>3.814651</v>
      </c>
      <c r="AF1131" s="26">
        <v>4.1367289999999999</v>
      </c>
      <c r="AG1131" s="26">
        <v>210</v>
      </c>
      <c r="AH1131" s="26">
        <v>4</v>
      </c>
    </row>
    <row r="1132" spans="1:34" x14ac:dyDescent="0.2">
      <c r="A1132" t="s">
        <v>27</v>
      </c>
      <c r="B1132" t="s">
        <v>108</v>
      </c>
      <c r="C1132" t="s">
        <v>336</v>
      </c>
      <c r="D1132">
        <v>1</v>
      </c>
      <c r="E1132" s="21">
        <v>4</v>
      </c>
      <c r="F1132" s="21" t="s">
        <v>6</v>
      </c>
      <c r="G1132" s="21" t="s">
        <v>10</v>
      </c>
      <c r="H1132" s="21" t="s">
        <v>10</v>
      </c>
      <c r="I1132" s="26">
        <v>1.1992193333333334</v>
      </c>
      <c r="J1132" s="26">
        <v>1.6190423333333335</v>
      </c>
      <c r="K1132" s="26">
        <v>2.7972173333333337</v>
      </c>
      <c r="L1132" s="26">
        <v>4.2416833333333335</v>
      </c>
      <c r="M1132" s="26">
        <v>5.0930879999999998</v>
      </c>
      <c r="N1132" s="26">
        <v>6.004121333333333</v>
      </c>
      <c r="O1132" s="26">
        <v>5.9759546666666665</v>
      </c>
      <c r="P1132" s="26">
        <v>5.326915333333333</v>
      </c>
      <c r="Q1132" s="26">
        <v>4.1435700000000004</v>
      </c>
      <c r="R1132" s="26">
        <v>2.959025</v>
      </c>
      <c r="S1132" s="26">
        <v>1.9320050000000002</v>
      </c>
      <c r="T1132" s="26">
        <v>1.276743</v>
      </c>
      <c r="U1132" s="26">
        <v>2.8805083333333332</v>
      </c>
      <c r="V1132" s="26">
        <v>2.7275993333333335</v>
      </c>
      <c r="W1132" s="26">
        <v>3.973980333333333</v>
      </c>
      <c r="X1132" s="26">
        <v>3.5994309999999996</v>
      </c>
      <c r="Y1132" s="26">
        <v>4.089198333333333</v>
      </c>
      <c r="Z1132" s="26">
        <v>3.6849643333333333</v>
      </c>
      <c r="AA1132" s="26">
        <v>4.2619103333333337</v>
      </c>
      <c r="AB1132" s="26">
        <v>3.3750260000000001</v>
      </c>
      <c r="AC1132" s="26">
        <v>2.8145310000000001</v>
      </c>
      <c r="AD1132" s="26">
        <v>2.2969523333333335</v>
      </c>
      <c r="AE1132" s="26">
        <v>3.2626633333333337</v>
      </c>
      <c r="AF1132" s="26">
        <v>3.2372853333333338</v>
      </c>
      <c r="AG1132" s="26">
        <v>191</v>
      </c>
      <c r="AH1132" s="26">
        <v>3</v>
      </c>
    </row>
    <row r="1133" spans="1:34" x14ac:dyDescent="0.2">
      <c r="A1133" t="s">
        <v>27</v>
      </c>
      <c r="B1133" t="s">
        <v>108</v>
      </c>
      <c r="C1133" t="s">
        <v>236</v>
      </c>
      <c r="D1133">
        <v>2</v>
      </c>
      <c r="E1133" s="21">
        <v>4</v>
      </c>
      <c r="F1133" s="21" t="s">
        <v>6</v>
      </c>
      <c r="G1133" s="21" t="s">
        <v>10</v>
      </c>
      <c r="H1133" s="21" t="s">
        <v>10</v>
      </c>
      <c r="I1133" s="26">
        <v>1.2232037999999998</v>
      </c>
      <c r="J1133" s="26">
        <v>1.6382098000000003</v>
      </c>
      <c r="K1133" s="26">
        <v>2.831887</v>
      </c>
      <c r="L1133" s="26">
        <v>4.2708088000000002</v>
      </c>
      <c r="M1133" s="26">
        <v>5.1728572000000002</v>
      </c>
      <c r="N1133" s="26">
        <v>6.1100769999999995</v>
      </c>
      <c r="O1133" s="26">
        <v>6.1004357999999996</v>
      </c>
      <c r="P1133" s="26">
        <v>5.4297038000000004</v>
      </c>
      <c r="Q1133" s="26">
        <v>4.1816368000000006</v>
      </c>
      <c r="R1133" s="26">
        <v>2.9150491999999999</v>
      </c>
      <c r="S1133" s="26">
        <v>1.9398172000000002</v>
      </c>
      <c r="T1133" s="26">
        <v>1.3187856</v>
      </c>
      <c r="U1133" s="26">
        <v>2.7248212000000001</v>
      </c>
      <c r="V1133" s="26">
        <v>2.9570588</v>
      </c>
      <c r="W1133" s="26">
        <v>4.1964951999999993</v>
      </c>
      <c r="X1133" s="26">
        <v>3.7089639999999995</v>
      </c>
      <c r="Y1133" s="26">
        <v>4.5532105999999999</v>
      </c>
      <c r="Z1133" s="26">
        <v>3.4928404</v>
      </c>
      <c r="AA1133" s="26">
        <v>4.4158840000000001</v>
      </c>
      <c r="AB1133" s="26">
        <v>3.3141158000000006</v>
      </c>
      <c r="AC1133" s="26">
        <v>2.7981113999999998</v>
      </c>
      <c r="AD1133" s="26">
        <v>2.4712307999999998</v>
      </c>
      <c r="AE1133" s="26">
        <v>3.3991068000000006</v>
      </c>
      <c r="AF1133" s="26">
        <v>3.4147691999999998</v>
      </c>
      <c r="AG1133" s="26">
        <v>222</v>
      </c>
      <c r="AH1133" s="26">
        <v>4</v>
      </c>
    </row>
    <row r="1134" spans="1:34" x14ac:dyDescent="0.2">
      <c r="A1134" t="s">
        <v>27</v>
      </c>
      <c r="B1134" t="s">
        <v>108</v>
      </c>
      <c r="C1134" t="s">
        <v>923</v>
      </c>
      <c r="D1134">
        <v>2</v>
      </c>
      <c r="E1134" s="21">
        <v>4</v>
      </c>
      <c r="F1134" s="21" t="s">
        <v>6</v>
      </c>
      <c r="G1134" s="21" t="s">
        <v>10</v>
      </c>
      <c r="H1134" s="21" t="s">
        <v>10</v>
      </c>
      <c r="I1134" s="26">
        <v>1.4234899999999999</v>
      </c>
      <c r="J1134" s="26">
        <v>1.911502</v>
      </c>
      <c r="K1134" s="26">
        <v>3.1997810000000002</v>
      </c>
      <c r="L1134" s="26">
        <v>4.6679449999999996</v>
      </c>
      <c r="M1134" s="26">
        <v>5.4122490000000001</v>
      </c>
      <c r="N1134" s="26">
        <v>6.3782560000000004</v>
      </c>
      <c r="O1134" s="26">
        <v>6.3248990000000003</v>
      </c>
      <c r="P1134" s="26">
        <v>5.6756070000000003</v>
      </c>
      <c r="Q1134" s="26">
        <v>4.3468059999999999</v>
      </c>
      <c r="R1134" s="26">
        <v>3.1487080000000001</v>
      </c>
      <c r="S1134" s="26">
        <v>2.1077249999999998</v>
      </c>
      <c r="T1134" s="26">
        <v>1.478872</v>
      </c>
      <c r="U1134" s="26">
        <v>3.7207849999999998</v>
      </c>
      <c r="V1134" s="26">
        <v>3.8520050000000001</v>
      </c>
      <c r="W1134" s="26">
        <v>4.773447</v>
      </c>
      <c r="X1134" s="26">
        <v>3.9561809999999999</v>
      </c>
      <c r="Y1134" s="26">
        <v>4.3507749999999996</v>
      </c>
      <c r="Z1134" s="26">
        <v>3.7119309999999999</v>
      </c>
      <c r="AA1134" s="26">
        <v>3.9899390000000001</v>
      </c>
      <c r="AB1134" s="26">
        <v>3.1585190000000001</v>
      </c>
      <c r="AC1134" s="26">
        <v>3.1829550000000002</v>
      </c>
      <c r="AD1134" s="26">
        <v>2.598649</v>
      </c>
      <c r="AE1134" s="26">
        <v>3.8608530000000001</v>
      </c>
      <c r="AF1134" s="26">
        <v>4.3498330000000003</v>
      </c>
      <c r="AG1134" s="26">
        <v>177</v>
      </c>
      <c r="AH1134" s="26">
        <v>3</v>
      </c>
    </row>
    <row r="1135" spans="1:34" x14ac:dyDescent="0.2">
      <c r="A1135" t="s">
        <v>27</v>
      </c>
      <c r="B1135" t="s">
        <v>108</v>
      </c>
      <c r="C1135" t="s">
        <v>747</v>
      </c>
      <c r="D1135">
        <v>2</v>
      </c>
      <c r="E1135" s="21">
        <v>4</v>
      </c>
      <c r="F1135" s="21" t="s">
        <v>6</v>
      </c>
      <c r="G1135" s="21" t="s">
        <v>10</v>
      </c>
      <c r="H1135" s="21" t="s">
        <v>10</v>
      </c>
      <c r="I1135" s="26">
        <v>1.2464740000000001</v>
      </c>
      <c r="J1135" s="26">
        <v>1.6773435000000001</v>
      </c>
      <c r="K1135" s="26">
        <v>2.8760485</v>
      </c>
      <c r="L1135" s="26">
        <v>4.3229340000000001</v>
      </c>
      <c r="M1135" s="26">
        <v>5.1848635000000005</v>
      </c>
      <c r="N1135" s="26">
        <v>6.1387680000000007</v>
      </c>
      <c r="O1135" s="26">
        <v>6.1232985000000006</v>
      </c>
      <c r="P1135" s="26">
        <v>5.4569475000000001</v>
      </c>
      <c r="Q1135" s="26">
        <v>4.2115600000000004</v>
      </c>
      <c r="R1135" s="26">
        <v>2.9283440000000001</v>
      </c>
      <c r="S1135" s="26">
        <v>1.9589025000000002</v>
      </c>
      <c r="T1135" s="26">
        <v>1.3485735000000001</v>
      </c>
      <c r="U1135" s="26">
        <v>2.8318249999999998</v>
      </c>
      <c r="V1135" s="26">
        <v>3.0712409999999997</v>
      </c>
      <c r="W1135" s="26">
        <v>4.2352939999999997</v>
      </c>
      <c r="X1135" s="26">
        <v>3.6958774999999999</v>
      </c>
      <c r="Y1135" s="26">
        <v>4.5531015000000004</v>
      </c>
      <c r="Z1135" s="26">
        <v>3.5033365000000001</v>
      </c>
      <c r="AA1135" s="26">
        <v>4.4488874999999997</v>
      </c>
      <c r="AB1135" s="26">
        <v>3.3679749999999999</v>
      </c>
      <c r="AC1135" s="26">
        <v>2.8708805000000002</v>
      </c>
      <c r="AD1135" s="26">
        <v>2.4218250000000001</v>
      </c>
      <c r="AE1135" s="26">
        <v>3.4087730000000001</v>
      </c>
      <c r="AF1135" s="26">
        <v>3.5034475</v>
      </c>
      <c r="AG1135" s="26">
        <v>222</v>
      </c>
      <c r="AH1135" s="26">
        <v>4</v>
      </c>
    </row>
    <row r="1136" spans="1:34" x14ac:dyDescent="0.2">
      <c r="A1136" t="s">
        <v>27</v>
      </c>
      <c r="B1136" t="s">
        <v>108</v>
      </c>
      <c r="C1136" t="s">
        <v>515</v>
      </c>
      <c r="D1136">
        <v>1</v>
      </c>
      <c r="E1136" s="21">
        <v>4</v>
      </c>
      <c r="F1136" s="21" t="s">
        <v>6</v>
      </c>
      <c r="G1136" s="21" t="s">
        <v>10</v>
      </c>
      <c r="H1136" s="21" t="s">
        <v>10</v>
      </c>
      <c r="I1136" s="26">
        <v>1.3086085000000001</v>
      </c>
      <c r="J1136" s="26">
        <v>1.7795350000000001</v>
      </c>
      <c r="K1136" s="26">
        <v>3.0020290000000003</v>
      </c>
      <c r="L1136" s="26">
        <v>4.4647245</v>
      </c>
      <c r="M1136" s="26">
        <v>5.2071275000000004</v>
      </c>
      <c r="N1136" s="26">
        <v>6.1171914999999997</v>
      </c>
      <c r="O1136" s="26">
        <v>6.0832199999999998</v>
      </c>
      <c r="P1136" s="26">
        <v>5.4718524999999998</v>
      </c>
      <c r="Q1136" s="26">
        <v>4.1856414999999991</v>
      </c>
      <c r="R1136" s="26">
        <v>2.9837875</v>
      </c>
      <c r="S1136" s="26">
        <v>1.9935010000000002</v>
      </c>
      <c r="T1136" s="26">
        <v>1.4019645000000001</v>
      </c>
      <c r="U1136" s="26">
        <v>3.5265975000000003</v>
      </c>
      <c r="V1136" s="26">
        <v>3.6369255000000003</v>
      </c>
      <c r="W1136" s="26">
        <v>4.4704130000000006</v>
      </c>
      <c r="X1136" s="26">
        <v>3.8589574999999998</v>
      </c>
      <c r="Y1136" s="26">
        <v>4.7518270000000005</v>
      </c>
      <c r="Z1136" s="26">
        <v>4.0057960000000001</v>
      </c>
      <c r="AA1136" s="26">
        <v>4.6083235</v>
      </c>
      <c r="AB1136" s="26">
        <v>3.7520435000000001</v>
      </c>
      <c r="AC1136" s="26">
        <v>3.3502939999999999</v>
      </c>
      <c r="AD1136" s="26">
        <v>2.4992235000000003</v>
      </c>
      <c r="AE1136" s="26">
        <v>3.7058825</v>
      </c>
      <c r="AF1136" s="26">
        <v>4.0284844999999994</v>
      </c>
      <c r="AG1136" s="26">
        <v>207</v>
      </c>
      <c r="AH1136" s="26">
        <v>4</v>
      </c>
    </row>
    <row r="1137" spans="1:34" x14ac:dyDescent="0.2">
      <c r="A1137" t="s">
        <v>27</v>
      </c>
      <c r="B1137" t="s">
        <v>108</v>
      </c>
      <c r="C1137" t="s">
        <v>924</v>
      </c>
      <c r="D1137">
        <v>2</v>
      </c>
      <c r="E1137" s="21">
        <v>4</v>
      </c>
      <c r="F1137" s="21" t="s">
        <v>6</v>
      </c>
      <c r="G1137" s="21" t="s">
        <v>10</v>
      </c>
      <c r="H1137" s="21" t="s">
        <v>10</v>
      </c>
      <c r="I1137" s="26">
        <v>1.3928756</v>
      </c>
      <c r="J1137" s="26">
        <v>1.8887066000000001</v>
      </c>
      <c r="K1137" s="26">
        <v>3.1532765999999999</v>
      </c>
      <c r="L1137" s="26">
        <v>4.7048233999999995</v>
      </c>
      <c r="M1137" s="26">
        <v>5.4645045999999997</v>
      </c>
      <c r="N1137" s="26">
        <v>6.5379118000000007</v>
      </c>
      <c r="O1137" s="26">
        <v>6.4745533999999996</v>
      </c>
      <c r="P1137" s="26">
        <v>5.7512425999999994</v>
      </c>
      <c r="Q1137" s="26">
        <v>4.4455051999999995</v>
      </c>
      <c r="R1137" s="26">
        <v>3.2172075999999996</v>
      </c>
      <c r="S1137" s="26">
        <v>2.1288629999999999</v>
      </c>
      <c r="T1137" s="26">
        <v>1.4628580000000002</v>
      </c>
      <c r="U1137" s="26">
        <v>3.4682223999999997</v>
      </c>
      <c r="V1137" s="26">
        <v>3.7898802000000003</v>
      </c>
      <c r="W1137" s="26">
        <v>4.8887993999999999</v>
      </c>
      <c r="X1137" s="26">
        <v>4.1111693999999996</v>
      </c>
      <c r="Y1137" s="26">
        <v>4.1511361999999998</v>
      </c>
      <c r="Z1137" s="26">
        <v>3.4635457999999999</v>
      </c>
      <c r="AA1137" s="26">
        <v>3.8201394</v>
      </c>
      <c r="AB1137" s="26">
        <v>3.1622998000000004</v>
      </c>
      <c r="AC1137" s="26">
        <v>3.0164176</v>
      </c>
      <c r="AD1137" s="26">
        <v>2.6368762000000001</v>
      </c>
      <c r="AE1137" s="26">
        <v>3.9594543999999998</v>
      </c>
      <c r="AF1137" s="26">
        <v>4.3503786000000009</v>
      </c>
      <c r="AG1137" s="26">
        <v>189</v>
      </c>
      <c r="AH1137" s="26">
        <v>3</v>
      </c>
    </row>
    <row r="1138" spans="1:34" x14ac:dyDescent="0.2">
      <c r="A1138" t="s">
        <v>27</v>
      </c>
      <c r="B1138" t="s">
        <v>108</v>
      </c>
      <c r="C1138" t="s">
        <v>925</v>
      </c>
      <c r="D1138">
        <v>2</v>
      </c>
      <c r="E1138" s="21">
        <v>4</v>
      </c>
      <c r="F1138" s="21" t="s">
        <v>6</v>
      </c>
      <c r="G1138" s="21" t="s">
        <v>10</v>
      </c>
      <c r="H1138" s="21" t="s">
        <v>10</v>
      </c>
      <c r="I1138" s="26">
        <v>1.3506065</v>
      </c>
      <c r="J1138" s="26">
        <v>1.8274154999999999</v>
      </c>
      <c r="K1138" s="26">
        <v>3.1136150000000002</v>
      </c>
      <c r="L1138" s="26">
        <v>4.6751199999999997</v>
      </c>
      <c r="M1138" s="26">
        <v>5.5558645000000002</v>
      </c>
      <c r="N1138" s="26">
        <v>6.6265700000000001</v>
      </c>
      <c r="O1138" s="26">
        <v>6.6200910000000004</v>
      </c>
      <c r="P1138" s="26">
        <v>5.8850525000000005</v>
      </c>
      <c r="Q1138" s="26">
        <v>4.4870904999999999</v>
      </c>
      <c r="R1138" s="26">
        <v>3.2370419999999998</v>
      </c>
      <c r="S1138" s="26">
        <v>2.1338239999999997</v>
      </c>
      <c r="T1138" s="26">
        <v>1.4386645</v>
      </c>
      <c r="U1138" s="26">
        <v>3.5769320000000002</v>
      </c>
      <c r="V1138" s="26">
        <v>3.7935530000000002</v>
      </c>
      <c r="W1138" s="26">
        <v>4.7480840000000004</v>
      </c>
      <c r="X1138" s="26">
        <v>4.2778400000000003</v>
      </c>
      <c r="Y1138" s="26">
        <v>4.2593565</v>
      </c>
      <c r="Z1138" s="26">
        <v>3.4144079999999999</v>
      </c>
      <c r="AA1138" s="26">
        <v>3.9067655000000001</v>
      </c>
      <c r="AB1138" s="26">
        <v>2.9968075000000001</v>
      </c>
      <c r="AC1138" s="26">
        <v>3.1348099999999999</v>
      </c>
      <c r="AD1138" s="26">
        <v>2.6800420000000003</v>
      </c>
      <c r="AE1138" s="26">
        <v>4.1578755000000003</v>
      </c>
      <c r="AF1138" s="26">
        <v>4.3329445</v>
      </c>
      <c r="AG1138" s="26">
        <v>196</v>
      </c>
      <c r="AH1138" s="26">
        <v>3</v>
      </c>
    </row>
    <row r="1139" spans="1:34" x14ac:dyDescent="0.2">
      <c r="A1139" t="s">
        <v>27</v>
      </c>
      <c r="B1139" t="s">
        <v>108</v>
      </c>
      <c r="C1139" t="s">
        <v>926</v>
      </c>
      <c r="D1139">
        <v>2</v>
      </c>
      <c r="E1139" s="21">
        <v>4</v>
      </c>
      <c r="F1139" s="21" t="s">
        <v>6</v>
      </c>
      <c r="G1139" s="21" t="s">
        <v>10</v>
      </c>
      <c r="H1139" s="21" t="s">
        <v>10</v>
      </c>
      <c r="I1139" s="26">
        <v>1.2029654999999999</v>
      </c>
      <c r="J1139" s="26">
        <v>1.6191415</v>
      </c>
      <c r="K1139" s="26">
        <v>2.8043095</v>
      </c>
      <c r="L1139" s="26">
        <v>4.3059139999999996</v>
      </c>
      <c r="M1139" s="26">
        <v>5.2955505</v>
      </c>
      <c r="N1139" s="26">
        <v>6.2434940000000001</v>
      </c>
      <c r="O1139" s="26">
        <v>6.1748620000000001</v>
      </c>
      <c r="P1139" s="26">
        <v>5.5016674999999999</v>
      </c>
      <c r="Q1139" s="26">
        <v>4.2251130000000003</v>
      </c>
      <c r="R1139" s="26">
        <v>2.9335879999999999</v>
      </c>
      <c r="S1139" s="26">
        <v>1.9246544999999999</v>
      </c>
      <c r="T1139" s="26">
        <v>1.2799525</v>
      </c>
      <c r="U1139" s="26">
        <v>2.7008254999999997</v>
      </c>
      <c r="V1139" s="26">
        <v>2.786117</v>
      </c>
      <c r="W1139" s="26">
        <v>4.0503974999999999</v>
      </c>
      <c r="X1139" s="26">
        <v>3.867299</v>
      </c>
      <c r="Y1139" s="26">
        <v>4.3998240000000006</v>
      </c>
      <c r="Z1139" s="26">
        <v>3.6135519999999999</v>
      </c>
      <c r="AA1139" s="26">
        <v>4.1259645000000003</v>
      </c>
      <c r="AB1139" s="26">
        <v>3.3146765</v>
      </c>
      <c r="AC1139" s="26">
        <v>2.6921379999999999</v>
      </c>
      <c r="AD1139" s="26">
        <v>2.6847539999999999</v>
      </c>
      <c r="AE1139" s="26">
        <v>3.4131600000000004</v>
      </c>
      <c r="AF1139" s="26">
        <v>3.2172235000000002</v>
      </c>
      <c r="AG1139" s="26">
        <v>194</v>
      </c>
      <c r="AH1139" s="26">
        <v>4</v>
      </c>
    </row>
    <row r="1140" spans="1:34" x14ac:dyDescent="0.2">
      <c r="A1140" t="s">
        <v>27</v>
      </c>
      <c r="B1140" t="s">
        <v>108</v>
      </c>
      <c r="C1140" t="s">
        <v>342</v>
      </c>
      <c r="D1140">
        <v>2</v>
      </c>
      <c r="E1140" s="21">
        <v>4</v>
      </c>
      <c r="F1140" s="21" t="s">
        <v>6</v>
      </c>
      <c r="G1140" s="21" t="s">
        <v>10</v>
      </c>
      <c r="H1140" s="21" t="s">
        <v>10</v>
      </c>
      <c r="I1140" s="26">
        <v>1.24950725</v>
      </c>
      <c r="J1140" s="26">
        <v>1.6838962499999999</v>
      </c>
      <c r="K1140" s="26">
        <v>2.9464147500000002</v>
      </c>
      <c r="L1140" s="26">
        <v>4.5427822500000001</v>
      </c>
      <c r="M1140" s="26">
        <v>5.5779637499999994</v>
      </c>
      <c r="N1140" s="26">
        <v>6.8289770000000001</v>
      </c>
      <c r="O1140" s="26">
        <v>6.7507902500000005</v>
      </c>
      <c r="P1140" s="26">
        <v>5.9073937499999998</v>
      </c>
      <c r="Q1140" s="26">
        <v>4.4967757500000003</v>
      </c>
      <c r="R1140" s="26">
        <v>3.1928277500000002</v>
      </c>
      <c r="S1140" s="26">
        <v>2.0292602500000001</v>
      </c>
      <c r="T1140" s="26">
        <v>1.3060657500000001</v>
      </c>
      <c r="U1140" s="26">
        <v>2.9463785000000002</v>
      </c>
      <c r="V1140" s="26">
        <v>3.1466945000000002</v>
      </c>
      <c r="W1140" s="26">
        <v>4.4988427500000006</v>
      </c>
      <c r="X1140" s="26">
        <v>4.0063744999999997</v>
      </c>
      <c r="Y1140" s="26">
        <v>4.4288827499999996</v>
      </c>
      <c r="Z1140" s="26">
        <v>3.4131309999999999</v>
      </c>
      <c r="AA1140" s="26">
        <v>3.7318859999999998</v>
      </c>
      <c r="AB1140" s="26">
        <v>2.7422267499999995</v>
      </c>
      <c r="AC1140" s="26">
        <v>2.7316987500000005</v>
      </c>
      <c r="AD1140" s="26">
        <v>2.5350982499999999</v>
      </c>
      <c r="AE1140" s="26">
        <v>3.7855445000000003</v>
      </c>
      <c r="AF1140" s="26">
        <v>3.5811802500000001</v>
      </c>
      <c r="AG1140" s="26">
        <v>169</v>
      </c>
      <c r="AH1140" s="26">
        <v>3</v>
      </c>
    </row>
    <row r="1141" spans="1:34" x14ac:dyDescent="0.2">
      <c r="A1141" t="s">
        <v>27</v>
      </c>
      <c r="B1141" t="s">
        <v>108</v>
      </c>
      <c r="C1141" t="s">
        <v>620</v>
      </c>
      <c r="D1141">
        <v>1</v>
      </c>
      <c r="E1141" s="21">
        <v>4</v>
      </c>
      <c r="F1141" s="21" t="s">
        <v>6</v>
      </c>
      <c r="G1141" s="21" t="s">
        <v>10</v>
      </c>
      <c r="H1141" s="21" t="s">
        <v>10</v>
      </c>
      <c r="I1141" s="26">
        <v>1.396366</v>
      </c>
      <c r="J1141" s="26">
        <v>1.8786063749999999</v>
      </c>
      <c r="K1141" s="26">
        <v>3.1592111250000006</v>
      </c>
      <c r="L1141" s="26">
        <v>4.6341697499999999</v>
      </c>
      <c r="M1141" s="26">
        <v>5.3891292499999999</v>
      </c>
      <c r="N1141" s="26">
        <v>6.3768108750000003</v>
      </c>
      <c r="O1141" s="26">
        <v>6.3665737499999997</v>
      </c>
      <c r="P1141" s="26">
        <v>5.66031175</v>
      </c>
      <c r="Q1141" s="26">
        <v>4.3194388749999995</v>
      </c>
      <c r="R1141" s="26">
        <v>3.0947234999999997</v>
      </c>
      <c r="S1141" s="26">
        <v>2.0890152500000001</v>
      </c>
      <c r="T1141" s="26">
        <v>1.4520873750000001</v>
      </c>
      <c r="U1141" s="26">
        <v>3.6399732500000002</v>
      </c>
      <c r="V1141" s="26">
        <v>3.7880100000000003</v>
      </c>
      <c r="W1141" s="26">
        <v>4.6939311250000006</v>
      </c>
      <c r="X1141" s="26">
        <v>3.9184173749999998</v>
      </c>
      <c r="Y1141" s="26">
        <v>4.4689171249999999</v>
      </c>
      <c r="Z1141" s="26">
        <v>3.7918817499999999</v>
      </c>
      <c r="AA1141" s="26">
        <v>4.1914625000000001</v>
      </c>
      <c r="AB1141" s="26">
        <v>3.1909074999999998</v>
      </c>
      <c r="AC1141" s="26">
        <v>3.21360175</v>
      </c>
      <c r="AD1141" s="26">
        <v>2.6574876250000004</v>
      </c>
      <c r="AE1141" s="26">
        <v>3.898463375</v>
      </c>
      <c r="AF1141" s="26">
        <v>4.3488737500000001</v>
      </c>
      <c r="AG1141" s="26">
        <v>187</v>
      </c>
      <c r="AH1141" s="26">
        <v>3</v>
      </c>
    </row>
    <row r="1142" spans="1:34" x14ac:dyDescent="0.2">
      <c r="A1142" t="s">
        <v>27</v>
      </c>
      <c r="B1142" t="s">
        <v>108</v>
      </c>
      <c r="C1142" t="s">
        <v>242</v>
      </c>
      <c r="D1142">
        <v>2</v>
      </c>
      <c r="E1142" s="21">
        <v>4</v>
      </c>
      <c r="F1142" s="21" t="s">
        <v>6</v>
      </c>
      <c r="G1142" s="21" t="s">
        <v>10</v>
      </c>
      <c r="H1142" s="21" t="s">
        <v>10</v>
      </c>
      <c r="I1142" s="26">
        <v>1.2714570000000001</v>
      </c>
      <c r="J1142" s="26">
        <v>1.7074925000000001</v>
      </c>
      <c r="K1142" s="26">
        <v>2.925608</v>
      </c>
      <c r="L1142" s="26">
        <v>4.3629127499999996</v>
      </c>
      <c r="M1142" s="26">
        <v>5.2002282500000003</v>
      </c>
      <c r="N1142" s="26">
        <v>6.0754460000000012</v>
      </c>
      <c r="O1142" s="26">
        <v>6.0942412499999996</v>
      </c>
      <c r="P1142" s="26">
        <v>5.4413272499999996</v>
      </c>
      <c r="Q1142" s="26">
        <v>4.1765602499999996</v>
      </c>
      <c r="R1142" s="26">
        <v>2.9473405000000001</v>
      </c>
      <c r="S1142" s="26">
        <v>1.9675412499999998</v>
      </c>
      <c r="T1142" s="26">
        <v>1.3730342499999999</v>
      </c>
      <c r="U1142" s="26">
        <v>3.1173159999999998</v>
      </c>
      <c r="V1142" s="26">
        <v>3.2736080000000003</v>
      </c>
      <c r="W1142" s="26">
        <v>4.2747530000000005</v>
      </c>
      <c r="X1142" s="26">
        <v>3.6928385000000001</v>
      </c>
      <c r="Y1142" s="26">
        <v>4.5514609999999998</v>
      </c>
      <c r="Z1142" s="26">
        <v>3.719061</v>
      </c>
      <c r="AA1142" s="26">
        <v>4.5081197500000005</v>
      </c>
      <c r="AB1142" s="26">
        <v>3.5236019999999999</v>
      </c>
      <c r="AC1142" s="26">
        <v>3.0492387499999998</v>
      </c>
      <c r="AD1142" s="26">
        <v>2.3770777500000002</v>
      </c>
      <c r="AE1142" s="26">
        <v>3.46681325</v>
      </c>
      <c r="AF1142" s="26">
        <v>3.6787537499999998</v>
      </c>
      <c r="AG1142" s="26">
        <v>196</v>
      </c>
      <c r="AH1142" s="26">
        <v>3</v>
      </c>
    </row>
    <row r="1143" spans="1:34" x14ac:dyDescent="0.2">
      <c r="A1143" t="s">
        <v>27</v>
      </c>
      <c r="B1143" t="s">
        <v>108</v>
      </c>
      <c r="C1143" t="s">
        <v>621</v>
      </c>
      <c r="D1143">
        <v>2</v>
      </c>
      <c r="E1143" s="21">
        <v>4</v>
      </c>
      <c r="F1143" s="21" t="s">
        <v>6</v>
      </c>
      <c r="G1143" s="21" t="s">
        <v>10</v>
      </c>
      <c r="H1143" s="21" t="s">
        <v>10</v>
      </c>
      <c r="I1143" s="26">
        <v>1.3376129999999999</v>
      </c>
      <c r="J1143" s="26">
        <v>1.8540490000000001</v>
      </c>
      <c r="K1143" s="26">
        <v>3.0872320000000002</v>
      </c>
      <c r="L1143" s="26">
        <v>4.5279939999999996</v>
      </c>
      <c r="M1143" s="26">
        <v>5.1475770000000001</v>
      </c>
      <c r="N1143" s="26">
        <v>5.9128150000000002</v>
      </c>
      <c r="O1143" s="26">
        <v>5.8932779999999996</v>
      </c>
      <c r="P1143" s="26">
        <v>5.3113190000000001</v>
      </c>
      <c r="Q1143" s="26">
        <v>4.0711519999999997</v>
      </c>
      <c r="R1143" s="26">
        <v>2.8971260000000001</v>
      </c>
      <c r="S1143" s="26">
        <v>1.9582569999999999</v>
      </c>
      <c r="T1143" s="26">
        <v>1.391648</v>
      </c>
      <c r="U1143" s="26">
        <v>4.0206179999999998</v>
      </c>
      <c r="V1143" s="26">
        <v>3.9014280000000001</v>
      </c>
      <c r="W1143" s="26">
        <v>4.6371900000000004</v>
      </c>
      <c r="X1143" s="26">
        <v>3.9378700000000002</v>
      </c>
      <c r="Y1143" s="26">
        <v>4.5266310000000001</v>
      </c>
      <c r="Z1143" s="26">
        <v>4.0931629999999997</v>
      </c>
      <c r="AA1143" s="26">
        <v>4.61897</v>
      </c>
      <c r="AB1143" s="26">
        <v>3.681136</v>
      </c>
      <c r="AC1143" s="26">
        <v>3.5113319999999999</v>
      </c>
      <c r="AD1143" s="26">
        <v>2.6178710000000001</v>
      </c>
      <c r="AE1143" s="26">
        <v>3.843588</v>
      </c>
      <c r="AF1143" s="26">
        <v>4.0961980000000002</v>
      </c>
      <c r="AG1143" s="26">
        <v>203</v>
      </c>
      <c r="AH1143" s="26">
        <v>4</v>
      </c>
    </row>
    <row r="1144" spans="1:34" x14ac:dyDescent="0.2">
      <c r="A1144" t="s">
        <v>27</v>
      </c>
      <c r="B1144" t="s">
        <v>108</v>
      </c>
      <c r="C1144" t="s">
        <v>622</v>
      </c>
      <c r="D1144">
        <v>2</v>
      </c>
      <c r="E1144" s="21">
        <v>4</v>
      </c>
      <c r="F1144" s="21" t="s">
        <v>6</v>
      </c>
      <c r="G1144" s="21" t="s">
        <v>10</v>
      </c>
      <c r="H1144" s="21" t="s">
        <v>10</v>
      </c>
      <c r="I1144" s="26">
        <v>1.3017458</v>
      </c>
      <c r="J1144" s="26">
        <v>1.7506993999999998</v>
      </c>
      <c r="K1144" s="26">
        <v>3.0043373999999998</v>
      </c>
      <c r="L1144" s="26">
        <v>4.6161935999999999</v>
      </c>
      <c r="M1144" s="26">
        <v>5.5845730000000007</v>
      </c>
      <c r="N1144" s="26">
        <v>6.7831755999999999</v>
      </c>
      <c r="O1144" s="26">
        <v>6.6915193999999998</v>
      </c>
      <c r="P1144" s="26">
        <v>5.889462</v>
      </c>
      <c r="Q1144" s="26">
        <v>4.5016258000000002</v>
      </c>
      <c r="R1144" s="26">
        <v>3.1995750000000003</v>
      </c>
      <c r="S1144" s="26">
        <v>2.0713531999999999</v>
      </c>
      <c r="T1144" s="26">
        <v>1.3514784</v>
      </c>
      <c r="U1144" s="26">
        <v>3.111275</v>
      </c>
      <c r="V1144" s="26">
        <v>3.3560439999999998</v>
      </c>
      <c r="W1144" s="26">
        <v>4.5233474000000005</v>
      </c>
      <c r="X1144" s="26">
        <v>4.0844742000000007</v>
      </c>
      <c r="Y1144" s="26">
        <v>4.3567109999999998</v>
      </c>
      <c r="Z1144" s="26">
        <v>3.3733008</v>
      </c>
      <c r="AA1144" s="26">
        <v>3.7152012000000001</v>
      </c>
      <c r="AB1144" s="26">
        <v>2.8385959999999999</v>
      </c>
      <c r="AC1144" s="26">
        <v>2.9272070000000001</v>
      </c>
      <c r="AD1144" s="26">
        <v>2.5591708</v>
      </c>
      <c r="AE1144" s="26">
        <v>3.8780145999999993</v>
      </c>
      <c r="AF1144" s="26">
        <v>3.8056761999999997</v>
      </c>
      <c r="AG1144" s="26">
        <v>185</v>
      </c>
      <c r="AH1144" s="26">
        <v>3</v>
      </c>
    </row>
    <row r="1145" spans="1:34" x14ac:dyDescent="0.2">
      <c r="A1145" t="s">
        <v>27</v>
      </c>
      <c r="B1145" t="s">
        <v>108</v>
      </c>
      <c r="C1145" t="s">
        <v>760</v>
      </c>
      <c r="D1145">
        <v>2</v>
      </c>
      <c r="E1145" s="21">
        <v>4</v>
      </c>
      <c r="F1145" s="21" t="s">
        <v>6</v>
      </c>
      <c r="G1145" s="21" t="s">
        <v>10</v>
      </c>
      <c r="H1145" s="21" t="s">
        <v>10</v>
      </c>
      <c r="I1145" s="26">
        <v>1.34454125</v>
      </c>
      <c r="J1145" s="26">
        <v>1.88866325</v>
      </c>
      <c r="K1145" s="26">
        <v>3.137635</v>
      </c>
      <c r="L1145" s="26">
        <v>4.5806642499999999</v>
      </c>
      <c r="M1145" s="26">
        <v>5.1404479999999992</v>
      </c>
      <c r="N1145" s="26">
        <v>5.8142277500000006</v>
      </c>
      <c r="O1145" s="26">
        <v>5.7723775000000002</v>
      </c>
      <c r="P1145" s="26">
        <v>5.1980180000000002</v>
      </c>
      <c r="Q1145" s="26">
        <v>3.9960957499999998</v>
      </c>
      <c r="R1145" s="26">
        <v>2.861294</v>
      </c>
      <c r="S1145" s="26">
        <v>1.9432079999999998</v>
      </c>
      <c r="T1145" s="26">
        <v>1.4001129999999999</v>
      </c>
      <c r="U1145" s="26">
        <v>3.9359877499999998</v>
      </c>
      <c r="V1145" s="26">
        <v>3.8484319999999999</v>
      </c>
      <c r="W1145" s="26">
        <v>4.6377937500000002</v>
      </c>
      <c r="X1145" s="26">
        <v>3.8730564999999997</v>
      </c>
      <c r="Y1145" s="26">
        <v>4.3223817499999999</v>
      </c>
      <c r="Z1145" s="26">
        <v>3.8574119999999996</v>
      </c>
      <c r="AA1145" s="26">
        <v>4.4335227499999998</v>
      </c>
      <c r="AB1145" s="26">
        <v>3.6832702499999996</v>
      </c>
      <c r="AC1145" s="26">
        <v>3.2778140000000002</v>
      </c>
      <c r="AD1145" s="26">
        <v>2.7038212499999998</v>
      </c>
      <c r="AE1145" s="26">
        <v>3.9226747499999997</v>
      </c>
      <c r="AF1145" s="26">
        <v>3.9567907499999997</v>
      </c>
      <c r="AG1145" s="26">
        <v>209</v>
      </c>
      <c r="AH1145" s="26">
        <v>4</v>
      </c>
    </row>
    <row r="1146" spans="1:34" x14ac:dyDescent="0.2">
      <c r="A1146" t="s">
        <v>27</v>
      </c>
      <c r="B1146" t="s">
        <v>108</v>
      </c>
      <c r="C1146" t="s">
        <v>927</v>
      </c>
      <c r="D1146">
        <v>2</v>
      </c>
      <c r="E1146" s="21">
        <v>4</v>
      </c>
      <c r="F1146" s="21" t="s">
        <v>6</v>
      </c>
      <c r="G1146" s="21" t="s">
        <v>10</v>
      </c>
      <c r="H1146" s="21" t="s">
        <v>10</v>
      </c>
      <c r="I1146" s="26">
        <v>1.2759747499999998</v>
      </c>
      <c r="J1146" s="26">
        <v>1.746321</v>
      </c>
      <c r="K1146" s="26">
        <v>3.0224850000000001</v>
      </c>
      <c r="L1146" s="26">
        <v>4.4531135000000006</v>
      </c>
      <c r="M1146" s="26">
        <v>5.0419599999999996</v>
      </c>
      <c r="N1146" s="26">
        <v>5.7552127500000001</v>
      </c>
      <c r="O1146" s="26">
        <v>5.72095325</v>
      </c>
      <c r="P1146" s="26">
        <v>5.1170157500000002</v>
      </c>
      <c r="Q1146" s="26">
        <v>3.9262472499999999</v>
      </c>
      <c r="R1146" s="26">
        <v>2.8364587499999998</v>
      </c>
      <c r="S1146" s="26">
        <v>1.928715</v>
      </c>
      <c r="T1146" s="26">
        <v>1.32965475</v>
      </c>
      <c r="U1146" s="26">
        <v>3.330193</v>
      </c>
      <c r="V1146" s="26">
        <v>3.2889925</v>
      </c>
      <c r="W1146" s="26">
        <v>4.0830335</v>
      </c>
      <c r="X1146" s="26">
        <v>3.7523987500000002</v>
      </c>
      <c r="Y1146" s="26">
        <v>4.2598650000000005</v>
      </c>
      <c r="Z1146" s="26">
        <v>3.85194525</v>
      </c>
      <c r="AA1146" s="26">
        <v>5.0099862499999999</v>
      </c>
      <c r="AB1146" s="26">
        <v>3.732389</v>
      </c>
      <c r="AC1146" s="26">
        <v>3.23534525</v>
      </c>
      <c r="AD1146" s="26">
        <v>2.5001375000000001</v>
      </c>
      <c r="AE1146" s="26">
        <v>3.4058039999999998</v>
      </c>
      <c r="AF1146" s="26">
        <v>3.6109447500000003</v>
      </c>
      <c r="AG1146" s="26">
        <v>184</v>
      </c>
      <c r="AH1146" s="26">
        <v>3</v>
      </c>
    </row>
    <row r="1147" spans="1:34" x14ac:dyDescent="0.2">
      <c r="A1147" t="s">
        <v>27</v>
      </c>
      <c r="B1147" t="s">
        <v>108</v>
      </c>
      <c r="C1147" t="s">
        <v>719</v>
      </c>
      <c r="D1147">
        <v>1</v>
      </c>
      <c r="E1147" s="21">
        <v>4</v>
      </c>
      <c r="F1147" s="21" t="s">
        <v>6</v>
      </c>
      <c r="G1147" s="21" t="s">
        <v>10</v>
      </c>
      <c r="H1147" s="21" t="s">
        <v>10</v>
      </c>
      <c r="I1147" s="26">
        <v>1.2094939999999998</v>
      </c>
      <c r="J1147" s="26">
        <v>1.6397629999999999</v>
      </c>
      <c r="K1147" s="26">
        <v>2.8200479999999999</v>
      </c>
      <c r="L1147" s="26">
        <v>4.2571744999999996</v>
      </c>
      <c r="M1147" s="26">
        <v>5.1029400000000003</v>
      </c>
      <c r="N1147" s="26">
        <v>5.9944044999999999</v>
      </c>
      <c r="O1147" s="26">
        <v>5.9809915</v>
      </c>
      <c r="P1147" s="26">
        <v>5.3426390000000001</v>
      </c>
      <c r="Q1147" s="26">
        <v>4.1542870000000001</v>
      </c>
      <c r="R1147" s="26">
        <v>2.9665974999999998</v>
      </c>
      <c r="S1147" s="26">
        <v>1.9391345</v>
      </c>
      <c r="T1147" s="26">
        <v>1.3155985000000001</v>
      </c>
      <c r="U1147" s="26">
        <v>2.9254224999999998</v>
      </c>
      <c r="V1147" s="26">
        <v>2.8887890000000001</v>
      </c>
      <c r="W1147" s="26">
        <v>4.0091929999999998</v>
      </c>
      <c r="X1147" s="26">
        <v>3.5124675000000001</v>
      </c>
      <c r="Y1147" s="26">
        <v>4.1880044999999999</v>
      </c>
      <c r="Z1147" s="26">
        <v>3.6845835</v>
      </c>
      <c r="AA1147" s="26">
        <v>4.3634079999999997</v>
      </c>
      <c r="AB1147" s="26">
        <v>3.3837964999999999</v>
      </c>
      <c r="AC1147" s="26">
        <v>2.8175924999999999</v>
      </c>
      <c r="AD1147" s="26">
        <v>2.2327764999999999</v>
      </c>
      <c r="AE1147" s="26">
        <v>3.2369829999999999</v>
      </c>
      <c r="AF1147" s="26">
        <v>3.3765890000000001</v>
      </c>
      <c r="AG1147" s="26">
        <v>191</v>
      </c>
      <c r="AH1147" s="26">
        <v>3</v>
      </c>
    </row>
    <row r="1148" spans="1:34" x14ac:dyDescent="0.2">
      <c r="A1148" t="s">
        <v>28</v>
      </c>
      <c r="B1148" t="s">
        <v>115</v>
      </c>
      <c r="C1148" t="s">
        <v>928</v>
      </c>
      <c r="D1148">
        <v>3</v>
      </c>
      <c r="E1148" s="21">
        <v>2</v>
      </c>
      <c r="F1148" s="21" t="s">
        <v>6</v>
      </c>
      <c r="G1148" s="21" t="s">
        <v>114</v>
      </c>
      <c r="H1148" s="21" t="s">
        <v>10</v>
      </c>
      <c r="I1148" s="26">
        <v>2.0508561250000001</v>
      </c>
      <c r="J1148" s="26">
        <v>2.779962125</v>
      </c>
      <c r="K1148" s="26">
        <v>3.8845460000000003</v>
      </c>
      <c r="L1148" s="26">
        <v>5.0391248749999988</v>
      </c>
      <c r="M1148" s="26">
        <v>5.9265580000000009</v>
      </c>
      <c r="N1148" s="26">
        <v>6.5089243749999994</v>
      </c>
      <c r="O1148" s="26">
        <v>6.289149375</v>
      </c>
      <c r="P1148" s="26">
        <v>5.8597326249999995</v>
      </c>
      <c r="Q1148" s="26">
        <v>5.0208732500000002</v>
      </c>
      <c r="R1148" s="26">
        <v>3.9533361249999999</v>
      </c>
      <c r="S1148" s="26">
        <v>2.7869329999999994</v>
      </c>
      <c r="T1148" s="26">
        <v>2.1174394999999997</v>
      </c>
      <c r="U1148" s="26">
        <v>4.8013201250000002</v>
      </c>
      <c r="V1148" s="26">
        <v>3.9536408750000001</v>
      </c>
      <c r="W1148" s="26">
        <v>3.777923125</v>
      </c>
      <c r="X1148" s="26">
        <v>3.4880848749999998</v>
      </c>
      <c r="Y1148" s="26">
        <v>4.7433166249999994</v>
      </c>
      <c r="Z1148" s="26">
        <v>4.4282803749999999</v>
      </c>
      <c r="AA1148" s="26">
        <v>5.4241638750000005</v>
      </c>
      <c r="AB1148" s="26">
        <v>4.8340738750000005</v>
      </c>
      <c r="AC1148" s="26">
        <v>4.2890560000000004</v>
      </c>
      <c r="AD1148" s="26">
        <v>2.9946333749999998</v>
      </c>
      <c r="AE1148" s="26">
        <v>3.8317570000000001</v>
      </c>
      <c r="AF1148" s="26">
        <v>5.1044060000000009</v>
      </c>
      <c r="AG1148" s="26">
        <v>111</v>
      </c>
      <c r="AH1148" s="26">
        <v>1</v>
      </c>
    </row>
    <row r="1149" spans="1:34" x14ac:dyDescent="0.2">
      <c r="A1149" t="s">
        <v>28</v>
      </c>
      <c r="B1149" t="s">
        <v>115</v>
      </c>
      <c r="C1149" t="s">
        <v>720</v>
      </c>
      <c r="D1149">
        <v>3</v>
      </c>
      <c r="E1149" s="21">
        <v>2</v>
      </c>
      <c r="F1149" s="21" t="s">
        <v>6</v>
      </c>
      <c r="G1149" s="21" t="s">
        <v>114</v>
      </c>
      <c r="H1149" s="21" t="s">
        <v>10</v>
      </c>
      <c r="I1149" s="26">
        <v>1.9868028</v>
      </c>
      <c r="J1149" s="26">
        <v>2.7143272000000005</v>
      </c>
      <c r="K1149" s="26">
        <v>3.8129558000000001</v>
      </c>
      <c r="L1149" s="26">
        <v>4.9468155999999999</v>
      </c>
      <c r="M1149" s="26">
        <v>5.8499239999999997</v>
      </c>
      <c r="N1149" s="26">
        <v>6.5466894</v>
      </c>
      <c r="O1149" s="26">
        <v>6.3697821999999995</v>
      </c>
      <c r="P1149" s="26">
        <v>5.9435511999999999</v>
      </c>
      <c r="Q1149" s="26">
        <v>5.0104129999999998</v>
      </c>
      <c r="R1149" s="26">
        <v>3.8982084000000001</v>
      </c>
      <c r="S1149" s="26">
        <v>2.7300475999999998</v>
      </c>
      <c r="T1149" s="26">
        <v>2.0477395999999999</v>
      </c>
      <c r="U1149" s="26">
        <v>4.564440799999999</v>
      </c>
      <c r="V1149" s="26">
        <v>4.0482859999999992</v>
      </c>
      <c r="W1149" s="26">
        <v>3.8312162000000001</v>
      </c>
      <c r="X1149" s="26">
        <v>3.4166945999999996</v>
      </c>
      <c r="Y1149" s="26">
        <v>4.7242756000000004</v>
      </c>
      <c r="Z1149" s="26">
        <v>4.0452364000000003</v>
      </c>
      <c r="AA1149" s="26">
        <v>4.6014578000000004</v>
      </c>
      <c r="AB1149" s="26">
        <v>4.0734144000000008</v>
      </c>
      <c r="AC1149" s="26">
        <v>3.8708079999999994</v>
      </c>
      <c r="AD1149" s="26">
        <v>2.9805581999999999</v>
      </c>
      <c r="AE1149" s="26">
        <v>4.0362625999999997</v>
      </c>
      <c r="AF1149" s="26">
        <v>5.4035466000000003</v>
      </c>
      <c r="AG1149" s="26">
        <v>119</v>
      </c>
      <c r="AH1149" s="26">
        <v>1</v>
      </c>
    </row>
    <row r="1150" spans="1:34" x14ac:dyDescent="0.2">
      <c r="A1150" t="s">
        <v>28</v>
      </c>
      <c r="B1150" t="s">
        <v>115</v>
      </c>
      <c r="C1150" t="s">
        <v>929</v>
      </c>
      <c r="D1150">
        <v>3</v>
      </c>
      <c r="E1150" s="21">
        <v>2</v>
      </c>
      <c r="F1150" s="21" t="s">
        <v>6</v>
      </c>
      <c r="G1150" s="21" t="s">
        <v>114</v>
      </c>
      <c r="H1150" s="21" t="s">
        <v>10</v>
      </c>
      <c r="I1150" s="26">
        <v>2.2081198571428571</v>
      </c>
      <c r="J1150" s="26">
        <v>2.9430584285714283</v>
      </c>
      <c r="K1150" s="26">
        <v>4.0931264285714288</v>
      </c>
      <c r="L1150" s="26">
        <v>5.3213732857142864</v>
      </c>
      <c r="M1150" s="26">
        <v>6.1126618571428581</v>
      </c>
      <c r="N1150" s="26">
        <v>6.5691232857142863</v>
      </c>
      <c r="O1150" s="26">
        <v>6.2269057142857136</v>
      </c>
      <c r="P1150" s="26">
        <v>5.8267169999999995</v>
      </c>
      <c r="Q1150" s="26">
        <v>5.0210968571428571</v>
      </c>
      <c r="R1150" s="26">
        <v>3.9933084285714284</v>
      </c>
      <c r="S1150" s="26">
        <v>2.8045894285714286</v>
      </c>
      <c r="T1150" s="26">
        <v>2.2383895714285722</v>
      </c>
      <c r="U1150" s="26">
        <v>4.432677142857143</v>
      </c>
      <c r="V1150" s="26">
        <v>4.8546322857142856</v>
      </c>
      <c r="W1150" s="26">
        <v>4.4627294285714285</v>
      </c>
      <c r="X1150" s="26">
        <v>4.0726021428571428</v>
      </c>
      <c r="Y1150" s="26">
        <v>4.2430154285714288</v>
      </c>
      <c r="Z1150" s="26">
        <v>4.1373372857142856</v>
      </c>
      <c r="AA1150" s="26">
        <v>6.683434000000001</v>
      </c>
      <c r="AB1150" s="26">
        <v>5.5516519999999998</v>
      </c>
      <c r="AC1150" s="26">
        <v>4.4914450000000006</v>
      </c>
      <c r="AD1150" s="26">
        <v>2.5993999999999997</v>
      </c>
      <c r="AE1150" s="26">
        <v>3.4839592857142856</v>
      </c>
      <c r="AF1150" s="26">
        <v>5.2112301428571426</v>
      </c>
      <c r="AG1150" s="26">
        <v>106</v>
      </c>
      <c r="AH1150" s="26">
        <v>1</v>
      </c>
    </row>
    <row r="1151" spans="1:34" x14ac:dyDescent="0.2">
      <c r="A1151" t="s">
        <v>28</v>
      </c>
      <c r="B1151" t="s">
        <v>115</v>
      </c>
      <c r="C1151" t="s">
        <v>930</v>
      </c>
      <c r="D1151">
        <v>3</v>
      </c>
      <c r="E1151" s="21">
        <v>2</v>
      </c>
      <c r="F1151" s="21" t="s">
        <v>6</v>
      </c>
      <c r="G1151" s="21" t="s">
        <v>114</v>
      </c>
      <c r="H1151" s="21" t="s">
        <v>10</v>
      </c>
      <c r="I1151" s="26">
        <v>2.21384325</v>
      </c>
      <c r="J1151" s="26">
        <v>2.9300269999999999</v>
      </c>
      <c r="K1151" s="26">
        <v>4.0688027499999997</v>
      </c>
      <c r="L1151" s="26">
        <v>5.2607542499999997</v>
      </c>
      <c r="M1151" s="26">
        <v>6.0811809999999999</v>
      </c>
      <c r="N1151" s="26">
        <v>6.5019317499999998</v>
      </c>
      <c r="O1151" s="26">
        <v>6.1609454999999995</v>
      </c>
      <c r="P1151" s="26">
        <v>5.7800332499999998</v>
      </c>
      <c r="Q1151" s="26">
        <v>5.0213405</v>
      </c>
      <c r="R1151" s="26">
        <v>4.0221062500000002</v>
      </c>
      <c r="S1151" s="26">
        <v>2.8470322499999998</v>
      </c>
      <c r="T1151" s="26">
        <v>2.2621724999999997</v>
      </c>
      <c r="U1151" s="26">
        <v>4.3017547499999997</v>
      </c>
      <c r="V1151" s="26">
        <v>4.5171717499999993</v>
      </c>
      <c r="W1151" s="26">
        <v>4.1447450000000003</v>
      </c>
      <c r="X1151" s="26">
        <v>3.6789562500000001</v>
      </c>
      <c r="Y1151" s="26">
        <v>4.3519984999999997</v>
      </c>
      <c r="Z1151" s="26">
        <v>4.6560214999999996</v>
      </c>
      <c r="AA1151" s="26">
        <v>7.0151552500000003</v>
      </c>
      <c r="AB1151" s="26">
        <v>6.2169687499999995</v>
      </c>
      <c r="AC1151" s="26">
        <v>4.9731904999999994</v>
      </c>
      <c r="AD1151" s="26">
        <v>2.659033</v>
      </c>
      <c r="AE1151" s="26">
        <v>3.3504892499999999</v>
      </c>
      <c r="AF1151" s="26">
        <v>5.1164839999999998</v>
      </c>
      <c r="AG1151" s="26">
        <v>106</v>
      </c>
      <c r="AH1151" s="26">
        <v>1</v>
      </c>
    </row>
    <row r="1152" spans="1:34" x14ac:dyDescent="0.2">
      <c r="A1152" t="s">
        <v>28</v>
      </c>
      <c r="B1152" t="s">
        <v>115</v>
      </c>
      <c r="C1152" t="s">
        <v>931</v>
      </c>
      <c r="D1152">
        <v>3</v>
      </c>
      <c r="E1152" s="21">
        <v>2</v>
      </c>
      <c r="F1152" s="21" t="s">
        <v>6</v>
      </c>
      <c r="G1152" s="21" t="s">
        <v>114</v>
      </c>
      <c r="H1152" s="21" t="s">
        <v>10</v>
      </c>
      <c r="I1152" s="26">
        <v>2.0089599090909092</v>
      </c>
      <c r="J1152" s="26">
        <v>2.7549346363636364</v>
      </c>
      <c r="K1152" s="26">
        <v>3.9331952727272732</v>
      </c>
      <c r="L1152" s="26">
        <v>5.1048803636363624</v>
      </c>
      <c r="M1152" s="26">
        <v>5.9780092727272738</v>
      </c>
      <c r="N1152" s="26">
        <v>6.6523777272727278</v>
      </c>
      <c r="O1152" s="26">
        <v>6.4370597272727279</v>
      </c>
      <c r="P1152" s="26">
        <v>6.0102848181818187</v>
      </c>
      <c r="Q1152" s="26">
        <v>5.0130917272727267</v>
      </c>
      <c r="R1152" s="26">
        <v>3.8725090909090909</v>
      </c>
      <c r="S1152" s="26">
        <v>2.7124818181818187</v>
      </c>
      <c r="T1152" s="26">
        <v>2.0672379090909092</v>
      </c>
      <c r="U1152" s="26">
        <v>5.0239554545454546</v>
      </c>
      <c r="V1152" s="26">
        <v>4.5158914545454545</v>
      </c>
      <c r="W1152" s="26">
        <v>5.0523288181818184</v>
      </c>
      <c r="X1152" s="26">
        <v>4.1394133636363639</v>
      </c>
      <c r="Y1152" s="26">
        <v>4.868819363636363</v>
      </c>
      <c r="Z1152" s="26">
        <v>3.9354818181818185</v>
      </c>
      <c r="AA1152" s="26">
        <v>4.3679740000000002</v>
      </c>
      <c r="AB1152" s="26">
        <v>3.7830976363636357</v>
      </c>
      <c r="AC1152" s="26">
        <v>3.6590684545454537</v>
      </c>
      <c r="AD1152" s="26">
        <v>3.009903</v>
      </c>
      <c r="AE1152" s="26">
        <v>4.2474850909090911</v>
      </c>
      <c r="AF1152" s="26">
        <v>6.1125900909090909</v>
      </c>
      <c r="AG1152" s="26">
        <v>126</v>
      </c>
      <c r="AH1152" s="26">
        <v>2</v>
      </c>
    </row>
    <row r="1153" spans="1:34" x14ac:dyDescent="0.2">
      <c r="A1153" t="s">
        <v>28</v>
      </c>
      <c r="B1153" t="s">
        <v>115</v>
      </c>
      <c r="C1153" t="s">
        <v>932</v>
      </c>
      <c r="D1153">
        <v>3</v>
      </c>
      <c r="E1153" s="21">
        <v>2</v>
      </c>
      <c r="F1153" s="21" t="s">
        <v>6</v>
      </c>
      <c r="G1153" s="21" t="s">
        <v>114</v>
      </c>
      <c r="H1153" s="21" t="s">
        <v>10</v>
      </c>
      <c r="I1153" s="26">
        <v>1.973289857142857</v>
      </c>
      <c r="J1153" s="26">
        <v>2.7043761428571429</v>
      </c>
      <c r="K1153" s="26">
        <v>3.7798292857142854</v>
      </c>
      <c r="L1153" s="26">
        <v>4.892899714285714</v>
      </c>
      <c r="M1153" s="26">
        <v>5.7973564285714287</v>
      </c>
      <c r="N1153" s="26">
        <v>6.5314585714285727</v>
      </c>
      <c r="O1153" s="26">
        <v>6.4191197142857144</v>
      </c>
      <c r="P1153" s="26">
        <v>5.9817347142857145</v>
      </c>
      <c r="Q1153" s="26">
        <v>5.0170468571428568</v>
      </c>
      <c r="R1153" s="26">
        <v>3.903145857142857</v>
      </c>
      <c r="S1153" s="26">
        <v>2.7188068571428574</v>
      </c>
      <c r="T1153" s="26">
        <v>2.0325687142857141</v>
      </c>
      <c r="U1153" s="26">
        <v>4.1786944285714283</v>
      </c>
      <c r="V1153" s="26">
        <v>3.7829377142857141</v>
      </c>
      <c r="W1153" s="26">
        <v>3.5624954285714283</v>
      </c>
      <c r="X1153" s="26">
        <v>3.0900858571428569</v>
      </c>
      <c r="Y1153" s="26">
        <v>4.6844734285714287</v>
      </c>
      <c r="Z1153" s="26">
        <v>3.939692285714286</v>
      </c>
      <c r="AA1153" s="26">
        <v>4.4164662857142849</v>
      </c>
      <c r="AB1153" s="26">
        <v>3.8435692857142856</v>
      </c>
      <c r="AC1153" s="26">
        <v>3.9667521428571431</v>
      </c>
      <c r="AD1153" s="26">
        <v>2.9182702857142857</v>
      </c>
      <c r="AE1153" s="26">
        <v>4.0312255714285712</v>
      </c>
      <c r="AF1153" s="26">
        <v>5.1372602857142855</v>
      </c>
      <c r="AG1153" s="26">
        <v>126</v>
      </c>
      <c r="AH1153" s="26">
        <v>2</v>
      </c>
    </row>
    <row r="1154" spans="1:34" x14ac:dyDescent="0.2">
      <c r="A1154" t="s">
        <v>28</v>
      </c>
      <c r="B1154" t="s">
        <v>115</v>
      </c>
      <c r="C1154" t="s">
        <v>933</v>
      </c>
      <c r="D1154">
        <v>3</v>
      </c>
      <c r="E1154" s="21">
        <v>3</v>
      </c>
      <c r="F1154" s="21" t="s">
        <v>6</v>
      </c>
      <c r="G1154" s="21" t="s">
        <v>114</v>
      </c>
      <c r="H1154" s="21" t="s">
        <v>10</v>
      </c>
      <c r="I1154" s="26">
        <v>1.8861025714285713</v>
      </c>
      <c r="J1154" s="26">
        <v>2.6312737142857143</v>
      </c>
      <c r="K1154" s="26">
        <v>3.8348971428571423</v>
      </c>
      <c r="L1154" s="26">
        <v>5.0314931428571423</v>
      </c>
      <c r="M1154" s="26">
        <v>5.7922835714285714</v>
      </c>
      <c r="N1154" s="26">
        <v>6.728267857142856</v>
      </c>
      <c r="O1154" s="26">
        <v>6.8958512857142846</v>
      </c>
      <c r="P1154" s="26">
        <v>6.380897142857143</v>
      </c>
      <c r="Q1154" s="26">
        <v>5.0653711428571437</v>
      </c>
      <c r="R1154" s="26">
        <v>3.7169621428571427</v>
      </c>
      <c r="S1154" s="26">
        <v>2.5477242857142857</v>
      </c>
      <c r="T1154" s="26">
        <v>1.9220674285714288</v>
      </c>
      <c r="U1154" s="26">
        <v>4.0467604285714289</v>
      </c>
      <c r="V1154" s="26">
        <v>4.034681714285715</v>
      </c>
      <c r="W1154" s="26">
        <v>4.1372679999999997</v>
      </c>
      <c r="X1154" s="26">
        <v>4.0555677142857132</v>
      </c>
      <c r="Y1154" s="26">
        <v>4.4336301428571421</v>
      </c>
      <c r="Z1154" s="26">
        <v>2.9937865714285712</v>
      </c>
      <c r="AA1154" s="26">
        <v>3.3482372857142848</v>
      </c>
      <c r="AB1154" s="26">
        <v>2.7073122857142851</v>
      </c>
      <c r="AC1154" s="26">
        <v>2.8903411428571424</v>
      </c>
      <c r="AD1154" s="26">
        <v>2.4469474285714283</v>
      </c>
      <c r="AE1154" s="26">
        <v>3.5888651428571428</v>
      </c>
      <c r="AF1154" s="26">
        <v>4.3744288571428571</v>
      </c>
      <c r="AG1154" s="26">
        <v>161</v>
      </c>
      <c r="AH1154" s="26">
        <v>2</v>
      </c>
    </row>
    <row r="1155" spans="1:34" x14ac:dyDescent="0.2">
      <c r="A1155" t="s">
        <v>28</v>
      </c>
      <c r="B1155" t="s">
        <v>115</v>
      </c>
      <c r="C1155" t="s">
        <v>934</v>
      </c>
      <c r="D1155">
        <v>3</v>
      </c>
      <c r="E1155" s="21">
        <v>3</v>
      </c>
      <c r="F1155" s="21" t="s">
        <v>6</v>
      </c>
      <c r="G1155" s="21" t="s">
        <v>114</v>
      </c>
      <c r="H1155" s="21" t="s">
        <v>10</v>
      </c>
      <c r="I1155" s="26">
        <v>1.906044125</v>
      </c>
      <c r="J1155" s="26">
        <v>2.6584517500000002</v>
      </c>
      <c r="K1155" s="26">
        <v>3.8775012500000003</v>
      </c>
      <c r="L1155" s="26">
        <v>5.0542447499999996</v>
      </c>
      <c r="M1155" s="26">
        <v>5.7842421249999996</v>
      </c>
      <c r="N1155" s="26">
        <v>6.7623080000000009</v>
      </c>
      <c r="O1155" s="26">
        <v>7.0911521249999989</v>
      </c>
      <c r="P1155" s="26">
        <v>6.5699651250000004</v>
      </c>
      <c r="Q1155" s="26">
        <v>5.1156103750000002</v>
      </c>
      <c r="R1155" s="26">
        <v>3.7597247499999997</v>
      </c>
      <c r="S1155" s="26">
        <v>2.555418</v>
      </c>
      <c r="T1155" s="26">
        <v>1.932217375</v>
      </c>
      <c r="U1155" s="26">
        <v>3.7028897500000002</v>
      </c>
      <c r="V1155" s="26">
        <v>3.7496113749999997</v>
      </c>
      <c r="W1155" s="26">
        <v>3.6537265000000003</v>
      </c>
      <c r="X1155" s="26">
        <v>4.1504545000000004</v>
      </c>
      <c r="Y1155" s="26">
        <v>4.2072731250000004</v>
      </c>
      <c r="Z1155" s="26">
        <v>3.0301336249999999</v>
      </c>
      <c r="AA1155" s="26">
        <v>2.9110916250000001</v>
      </c>
      <c r="AB1155" s="26">
        <v>2.5213412499999999</v>
      </c>
      <c r="AC1155" s="26">
        <v>2.8676306250000003</v>
      </c>
      <c r="AD1155" s="26">
        <v>2.3920482500000002</v>
      </c>
      <c r="AE1155" s="26">
        <v>3.5285742500000001</v>
      </c>
      <c r="AF1155" s="26">
        <v>3.9744576249999994</v>
      </c>
      <c r="AG1155" s="26">
        <v>134</v>
      </c>
      <c r="AH1155" s="26">
        <v>2</v>
      </c>
    </row>
    <row r="1156" spans="1:34" x14ac:dyDescent="0.2">
      <c r="A1156" t="s">
        <v>28</v>
      </c>
      <c r="B1156" t="s">
        <v>115</v>
      </c>
      <c r="C1156" t="s">
        <v>935</v>
      </c>
      <c r="D1156">
        <v>3</v>
      </c>
      <c r="E1156" s="21">
        <v>3</v>
      </c>
      <c r="F1156" s="21" t="s">
        <v>6</v>
      </c>
      <c r="G1156" s="21" t="s">
        <v>114</v>
      </c>
      <c r="H1156" s="21" t="s">
        <v>10</v>
      </c>
      <c r="I1156" s="26">
        <v>1.9284448260869564</v>
      </c>
      <c r="J1156" s="26">
        <v>2.6840546086956518</v>
      </c>
      <c r="K1156" s="26">
        <v>3.9163970869565219</v>
      </c>
      <c r="L1156" s="26">
        <v>5.0556731739130427</v>
      </c>
      <c r="M1156" s="26">
        <v>5.7776477826086952</v>
      </c>
      <c r="N1156" s="26">
        <v>6.7813495652173916</v>
      </c>
      <c r="O1156" s="26">
        <v>7.1493736521739137</v>
      </c>
      <c r="P1156" s="26">
        <v>6.6421732173913055</v>
      </c>
      <c r="Q1156" s="26">
        <v>5.1661553043478259</v>
      </c>
      <c r="R1156" s="26">
        <v>3.8029003478260877</v>
      </c>
      <c r="S1156" s="26">
        <v>2.5755984782608685</v>
      </c>
      <c r="T1156" s="26">
        <v>1.9414997391304352</v>
      </c>
      <c r="U1156" s="26">
        <v>3.5330136521739139</v>
      </c>
      <c r="V1156" s="26">
        <v>3.6813518695652165</v>
      </c>
      <c r="W1156" s="26">
        <v>3.5654037391304345</v>
      </c>
      <c r="X1156" s="26">
        <v>4.0070549565217393</v>
      </c>
      <c r="Y1156" s="26">
        <v>4.2875659130434789</v>
      </c>
      <c r="Z1156" s="26">
        <v>3.1873881739130439</v>
      </c>
      <c r="AA1156" s="26">
        <v>2.8333620000000002</v>
      </c>
      <c r="AB1156" s="26">
        <v>2.3688437826086957</v>
      </c>
      <c r="AC1156" s="26">
        <v>2.887056956521739</v>
      </c>
      <c r="AD1156" s="26">
        <v>2.5758322173913046</v>
      </c>
      <c r="AE1156" s="26">
        <v>3.6131327826086959</v>
      </c>
      <c r="AF1156" s="26">
        <v>3.9235894782608702</v>
      </c>
      <c r="AG1156" s="26">
        <v>134</v>
      </c>
      <c r="AH1156" s="26">
        <v>2</v>
      </c>
    </row>
    <row r="1157" spans="1:34" x14ac:dyDescent="0.2">
      <c r="A1157" t="s">
        <v>28</v>
      </c>
      <c r="B1157" t="s">
        <v>115</v>
      </c>
      <c r="C1157" t="s">
        <v>936</v>
      </c>
      <c r="D1157">
        <v>3</v>
      </c>
      <c r="E1157" s="21">
        <v>2</v>
      </c>
      <c r="F1157" s="21" t="s">
        <v>6</v>
      </c>
      <c r="G1157" s="21" t="s">
        <v>114</v>
      </c>
      <c r="H1157" s="21" t="s">
        <v>10</v>
      </c>
      <c r="I1157" s="26">
        <v>1.9901747142857145</v>
      </c>
      <c r="J1157" s="26">
        <v>2.7065234999999999</v>
      </c>
      <c r="K1157" s="26">
        <v>3.7424737142857132</v>
      </c>
      <c r="L1157" s="26">
        <v>4.8415704285714289</v>
      </c>
      <c r="M1157" s="26">
        <v>5.7682987857142862</v>
      </c>
      <c r="N1157" s="26">
        <v>6.4749731428571424</v>
      </c>
      <c r="O1157" s="26">
        <v>6.2929185714285722</v>
      </c>
      <c r="P1157" s="26">
        <v>5.8695980714285714</v>
      </c>
      <c r="Q1157" s="26">
        <v>4.9750321428571436</v>
      </c>
      <c r="R1157" s="26">
        <v>3.9251617142857138</v>
      </c>
      <c r="S1157" s="26">
        <v>2.757345642857143</v>
      </c>
      <c r="T1157" s="26">
        <v>2.0528075714285712</v>
      </c>
      <c r="U1157" s="26">
        <v>4.1370689285714288</v>
      </c>
      <c r="V1157" s="26">
        <v>3.3926202857142864</v>
      </c>
      <c r="W1157" s="26">
        <v>3.0987442142857136</v>
      </c>
      <c r="X1157" s="26">
        <v>2.8258577142857142</v>
      </c>
      <c r="Y1157" s="26">
        <v>4.7802394999999995</v>
      </c>
      <c r="Z1157" s="26">
        <v>4.050249142857143</v>
      </c>
      <c r="AA1157" s="26">
        <v>4.6704310714285713</v>
      </c>
      <c r="AB1157" s="26">
        <v>4.4624533571428566</v>
      </c>
      <c r="AC1157" s="26">
        <v>4.5968512142857145</v>
      </c>
      <c r="AD1157" s="26">
        <v>2.9529119285714285</v>
      </c>
      <c r="AE1157" s="26">
        <v>3.870784</v>
      </c>
      <c r="AF1157" s="26">
        <v>4.7236322142857139</v>
      </c>
      <c r="AG1157" s="26">
        <v>104</v>
      </c>
      <c r="AH1157" s="26">
        <v>1</v>
      </c>
    </row>
    <row r="1158" spans="1:34" x14ac:dyDescent="0.2">
      <c r="A1158" t="s">
        <v>28</v>
      </c>
      <c r="B1158" t="s">
        <v>115</v>
      </c>
      <c r="C1158" t="s">
        <v>883</v>
      </c>
      <c r="D1158">
        <v>3</v>
      </c>
      <c r="E1158" s="21">
        <v>3</v>
      </c>
      <c r="F1158" s="21" t="s">
        <v>6</v>
      </c>
      <c r="G1158" s="21" t="s">
        <v>114</v>
      </c>
      <c r="H1158" s="21" t="s">
        <v>10</v>
      </c>
      <c r="I1158" s="26">
        <v>1.9038696666666663</v>
      </c>
      <c r="J1158" s="26">
        <v>2.6334053333333336</v>
      </c>
      <c r="K1158" s="26">
        <v>3.8341240000000005</v>
      </c>
      <c r="L1158" s="26">
        <v>5.0449273333333329</v>
      </c>
      <c r="M1158" s="26">
        <v>5.9154283333333337</v>
      </c>
      <c r="N1158" s="26">
        <v>6.7595893333333334</v>
      </c>
      <c r="O1158" s="26">
        <v>6.7028203333333325</v>
      </c>
      <c r="P1158" s="26">
        <v>6.1945933333333327</v>
      </c>
      <c r="Q1158" s="26">
        <v>4.9966073333333334</v>
      </c>
      <c r="R1158" s="26">
        <v>3.7165236666666668</v>
      </c>
      <c r="S1158" s="26">
        <v>2.552388333333333</v>
      </c>
      <c r="T1158" s="26">
        <v>1.9500310000000001</v>
      </c>
      <c r="U1158" s="26">
        <v>4.4414706666666666</v>
      </c>
      <c r="V1158" s="26">
        <v>4.4421783333333336</v>
      </c>
      <c r="W1158" s="26">
        <v>4.9651286666666667</v>
      </c>
      <c r="X1158" s="26">
        <v>4.1208460000000002</v>
      </c>
      <c r="Y1158" s="26">
        <v>4.7455816666666673</v>
      </c>
      <c r="Z1158" s="26">
        <v>3.1568573333333334</v>
      </c>
      <c r="AA1158" s="26">
        <v>3.6373120000000001</v>
      </c>
      <c r="AB1158" s="26">
        <v>2.9578896666666665</v>
      </c>
      <c r="AC1158" s="26">
        <v>2.7854466666666671</v>
      </c>
      <c r="AD1158" s="26">
        <v>2.6756790000000001</v>
      </c>
      <c r="AE1158" s="26">
        <v>3.9553756666666668</v>
      </c>
      <c r="AF1158" s="26">
        <v>5.1642666666666663</v>
      </c>
      <c r="AG1158" s="26">
        <v>149</v>
      </c>
      <c r="AH1158" s="26">
        <v>2</v>
      </c>
    </row>
    <row r="1159" spans="1:34" x14ac:dyDescent="0.2">
      <c r="A1159" t="s">
        <v>28</v>
      </c>
      <c r="B1159" t="s">
        <v>115</v>
      </c>
      <c r="C1159" t="s">
        <v>937</v>
      </c>
      <c r="D1159">
        <v>3</v>
      </c>
      <c r="E1159" s="21">
        <v>2</v>
      </c>
      <c r="F1159" s="21" t="s">
        <v>6</v>
      </c>
      <c r="G1159" s="21" t="s">
        <v>114</v>
      </c>
      <c r="H1159" s="21" t="s">
        <v>10</v>
      </c>
      <c r="I1159" s="26">
        <v>2.0352842499999997</v>
      </c>
      <c r="J1159" s="26">
        <v>2.7276427499999998</v>
      </c>
      <c r="K1159" s="26">
        <v>3.7506240000000002</v>
      </c>
      <c r="L1159" s="26">
        <v>4.8591627499999994</v>
      </c>
      <c r="M1159" s="26">
        <v>5.7796489999999991</v>
      </c>
      <c r="N1159" s="26">
        <v>6.4467227500000002</v>
      </c>
      <c r="O1159" s="26">
        <v>6.2512947500000005</v>
      </c>
      <c r="P1159" s="26">
        <v>5.8129507500000006</v>
      </c>
      <c r="Q1159" s="26">
        <v>4.9864224999999998</v>
      </c>
      <c r="R1159" s="26">
        <v>3.9588484999999998</v>
      </c>
      <c r="S1159" s="26">
        <v>2.7983247499999999</v>
      </c>
      <c r="T1159" s="26">
        <v>2.1010912500000001</v>
      </c>
      <c r="U1159" s="26">
        <v>4.2079964999999993</v>
      </c>
      <c r="V1159" s="26">
        <v>3.236812</v>
      </c>
      <c r="W1159" s="26">
        <v>2.8902475000000001</v>
      </c>
      <c r="X1159" s="26">
        <v>2.7773984999999999</v>
      </c>
      <c r="Y1159" s="26">
        <v>4.6748295000000004</v>
      </c>
      <c r="Z1159" s="26">
        <v>4.2374920000000005</v>
      </c>
      <c r="AA1159" s="26">
        <v>5.0056250000000002</v>
      </c>
      <c r="AB1159" s="26">
        <v>4.9460894999999994</v>
      </c>
      <c r="AC1159" s="26">
        <v>4.8948122500000002</v>
      </c>
      <c r="AD1159" s="26">
        <v>2.9549842499999999</v>
      </c>
      <c r="AE1159" s="26">
        <v>3.7102172500000004</v>
      </c>
      <c r="AF1159" s="26">
        <v>4.50373175</v>
      </c>
      <c r="AG1159" s="26">
        <v>82</v>
      </c>
      <c r="AH1159" s="26">
        <v>1</v>
      </c>
    </row>
    <row r="1160" spans="1:34" x14ac:dyDescent="0.2">
      <c r="A1160" t="s">
        <v>28</v>
      </c>
      <c r="B1160" t="s">
        <v>115</v>
      </c>
      <c r="C1160" t="s">
        <v>938</v>
      </c>
      <c r="D1160">
        <v>3</v>
      </c>
      <c r="E1160" s="21">
        <v>3</v>
      </c>
      <c r="F1160" s="21" t="s">
        <v>6</v>
      </c>
      <c r="G1160" s="21" t="s">
        <v>114</v>
      </c>
      <c r="H1160" s="21" t="s">
        <v>10</v>
      </c>
      <c r="I1160" s="26">
        <v>1.9271556000000001</v>
      </c>
      <c r="J1160" s="26">
        <v>2.6846563999999997</v>
      </c>
      <c r="K1160" s="26">
        <v>3.888172</v>
      </c>
      <c r="L1160" s="26">
        <v>5.0707280000000008</v>
      </c>
      <c r="M1160" s="26">
        <v>5.9221497999999997</v>
      </c>
      <c r="N1160" s="26">
        <v>6.7355409999999996</v>
      </c>
      <c r="O1160" s="26">
        <v>6.5979229999999998</v>
      </c>
      <c r="P1160" s="26">
        <v>6.1214259999999996</v>
      </c>
      <c r="Q1160" s="26">
        <v>4.9974428</v>
      </c>
      <c r="R1160" s="26">
        <v>3.7492338000000003</v>
      </c>
      <c r="S1160" s="26">
        <v>2.5902134000000001</v>
      </c>
      <c r="T1160" s="26">
        <v>2.0014224</v>
      </c>
      <c r="U1160" s="26">
        <v>4.7130221999999993</v>
      </c>
      <c r="V1160" s="26">
        <v>4.4987496</v>
      </c>
      <c r="W1160" s="26">
        <v>5.3021883999999995</v>
      </c>
      <c r="X1160" s="26">
        <v>4.3373474000000005</v>
      </c>
      <c r="Y1160" s="26">
        <v>4.7483974</v>
      </c>
      <c r="Z1160" s="26">
        <v>3.2143986</v>
      </c>
      <c r="AA1160" s="26">
        <v>3.7646402000000001</v>
      </c>
      <c r="AB1160" s="26">
        <v>3.2238704</v>
      </c>
      <c r="AC1160" s="26">
        <v>2.8671663999999999</v>
      </c>
      <c r="AD1160" s="26">
        <v>2.6266256000000001</v>
      </c>
      <c r="AE1160" s="26">
        <v>4.1219874000000001</v>
      </c>
      <c r="AF1160" s="26">
        <v>5.6045752000000002</v>
      </c>
      <c r="AG1160" s="26">
        <v>125</v>
      </c>
      <c r="AH1160" s="26">
        <v>2</v>
      </c>
    </row>
    <row r="1161" spans="1:34" x14ac:dyDescent="0.2">
      <c r="A1161" t="s">
        <v>28</v>
      </c>
      <c r="B1161" t="s">
        <v>115</v>
      </c>
      <c r="C1161" t="s">
        <v>939</v>
      </c>
      <c r="D1161">
        <v>3</v>
      </c>
      <c r="E1161" s="21">
        <v>3</v>
      </c>
      <c r="F1161" s="21" t="s">
        <v>6</v>
      </c>
      <c r="G1161" s="21" t="s">
        <v>114</v>
      </c>
      <c r="H1161" s="21" t="s">
        <v>10</v>
      </c>
      <c r="I1161" s="26">
        <v>1.8470991999999999</v>
      </c>
      <c r="J1161" s="26">
        <v>2.5853592000000001</v>
      </c>
      <c r="K1161" s="26">
        <v>3.8374420000000002</v>
      </c>
      <c r="L1161" s="26">
        <v>5.0564802000000002</v>
      </c>
      <c r="M1161" s="26">
        <v>5.7842444000000004</v>
      </c>
      <c r="N1161" s="26">
        <v>6.7970585999999997</v>
      </c>
      <c r="O1161" s="26">
        <v>6.9958789999999995</v>
      </c>
      <c r="P1161" s="26">
        <v>6.4244612000000005</v>
      </c>
      <c r="Q1161" s="26">
        <v>5.0325669999999993</v>
      </c>
      <c r="R1161" s="26">
        <v>3.6911633999999998</v>
      </c>
      <c r="S1161" s="26">
        <v>2.4670463999999996</v>
      </c>
      <c r="T1161" s="26">
        <v>1.8944019999999999</v>
      </c>
      <c r="U1161" s="26">
        <v>4.2391192000000002</v>
      </c>
      <c r="V1161" s="26">
        <v>3.8983663999999996</v>
      </c>
      <c r="W1161" s="26">
        <v>4.3894660000000005</v>
      </c>
      <c r="X1161" s="26">
        <v>4.1812680000000002</v>
      </c>
      <c r="Y1161" s="26">
        <v>4.5659586000000001</v>
      </c>
      <c r="Z1161" s="26">
        <v>2.8872957999999995</v>
      </c>
      <c r="AA1161" s="26">
        <v>3.5063892000000001</v>
      </c>
      <c r="AB1161" s="26">
        <v>2.7968058000000005</v>
      </c>
      <c r="AC1161" s="26">
        <v>2.9629825999999997</v>
      </c>
      <c r="AD1161" s="26">
        <v>2.4687518000000002</v>
      </c>
      <c r="AE1161" s="26">
        <v>3.525703</v>
      </c>
      <c r="AF1161" s="26">
        <v>4.1008067999999991</v>
      </c>
      <c r="AG1161" s="26">
        <v>157</v>
      </c>
      <c r="AH1161" s="26">
        <v>2</v>
      </c>
    </row>
    <row r="1162" spans="1:34" x14ac:dyDescent="0.2">
      <c r="A1162" t="s">
        <v>28</v>
      </c>
      <c r="B1162" t="s">
        <v>115</v>
      </c>
      <c r="C1162" t="s">
        <v>940</v>
      </c>
      <c r="D1162">
        <v>3</v>
      </c>
      <c r="E1162" s="21">
        <v>3</v>
      </c>
      <c r="F1162" s="21" t="s">
        <v>6</v>
      </c>
      <c r="G1162" s="21" t="s">
        <v>114</v>
      </c>
      <c r="H1162" s="21" t="s">
        <v>10</v>
      </c>
      <c r="I1162" s="26">
        <v>1.9977908</v>
      </c>
      <c r="J1162" s="26">
        <v>2.7604645999999997</v>
      </c>
      <c r="K1162" s="26">
        <v>3.9651912000000005</v>
      </c>
      <c r="L1162" s="26">
        <v>5.1260804000000002</v>
      </c>
      <c r="M1162" s="26">
        <v>5.9604698000000003</v>
      </c>
      <c r="N1162" s="26">
        <v>6.6818109999999988</v>
      </c>
      <c r="O1162" s="26">
        <v>6.4871713999999994</v>
      </c>
      <c r="P1162" s="26">
        <v>6.0275018000000005</v>
      </c>
      <c r="Q1162" s="26">
        <v>4.9862722000000002</v>
      </c>
      <c r="R1162" s="26">
        <v>3.7831046000000002</v>
      </c>
      <c r="S1162" s="26">
        <v>2.6525042000000001</v>
      </c>
      <c r="T1162" s="26">
        <v>2.0347333999999999</v>
      </c>
      <c r="U1162" s="26">
        <v>4.9530380000000003</v>
      </c>
      <c r="V1162" s="26">
        <v>4.6131237999999994</v>
      </c>
      <c r="W1162" s="26">
        <v>5.5045685999999998</v>
      </c>
      <c r="X1162" s="26">
        <v>4.4698099999999998</v>
      </c>
      <c r="Y1162" s="26">
        <v>4.7566306000000003</v>
      </c>
      <c r="Z1162" s="26">
        <v>3.5178767999999998</v>
      </c>
      <c r="AA1162" s="26">
        <v>4.0071750000000002</v>
      </c>
      <c r="AB1162" s="26">
        <v>3.4472961999999994</v>
      </c>
      <c r="AC1162" s="26">
        <v>3.1557153999999996</v>
      </c>
      <c r="AD1162" s="26">
        <v>2.6235329999999997</v>
      </c>
      <c r="AE1162" s="26">
        <v>4.2219508000000001</v>
      </c>
      <c r="AF1162" s="26">
        <v>5.8764962000000001</v>
      </c>
      <c r="AG1162" s="26">
        <v>125</v>
      </c>
      <c r="AH1162" s="26">
        <v>2</v>
      </c>
    </row>
    <row r="1163" spans="1:34" x14ac:dyDescent="0.2">
      <c r="A1163" t="s">
        <v>28</v>
      </c>
      <c r="B1163" t="s">
        <v>115</v>
      </c>
      <c r="C1163" t="s">
        <v>479</v>
      </c>
      <c r="D1163">
        <v>3</v>
      </c>
      <c r="E1163" s="21">
        <v>3</v>
      </c>
      <c r="F1163" s="21" t="s">
        <v>6</v>
      </c>
      <c r="G1163" s="21" t="s">
        <v>114</v>
      </c>
      <c r="H1163" s="21" t="s">
        <v>10</v>
      </c>
      <c r="I1163" s="26">
        <v>1.9301879999999998</v>
      </c>
      <c r="J1163" s="26">
        <v>2.6848809999999999</v>
      </c>
      <c r="K1163" s="26">
        <v>3.8857895</v>
      </c>
      <c r="L1163" s="26">
        <v>5.0205759999999993</v>
      </c>
      <c r="M1163" s="26">
        <v>5.7608325000000002</v>
      </c>
      <c r="N1163" s="26">
        <v>6.7103673749999997</v>
      </c>
      <c r="O1163" s="26">
        <v>7.0059738750000005</v>
      </c>
      <c r="P1163" s="26">
        <v>6.5070991250000008</v>
      </c>
      <c r="Q1163" s="26">
        <v>5.1480212500000002</v>
      </c>
      <c r="R1163" s="26">
        <v>3.8269717499999998</v>
      </c>
      <c r="S1163" s="26">
        <v>2.6094097500000002</v>
      </c>
      <c r="T1163" s="26">
        <v>1.9532875000000001</v>
      </c>
      <c r="U1163" s="26">
        <v>3.6114998749999998</v>
      </c>
      <c r="V1163" s="26">
        <v>3.797221</v>
      </c>
      <c r="W1163" s="26">
        <v>3.5746510000000002</v>
      </c>
      <c r="X1163" s="26">
        <v>3.8651418750000004</v>
      </c>
      <c r="Y1163" s="26">
        <v>4.3250203750000011</v>
      </c>
      <c r="Z1163" s="26">
        <v>3.1113021249999999</v>
      </c>
      <c r="AA1163" s="26">
        <v>2.8782438749999999</v>
      </c>
      <c r="AB1163" s="26">
        <v>2.3371507500000002</v>
      </c>
      <c r="AC1163" s="26">
        <v>2.9526577499999997</v>
      </c>
      <c r="AD1163" s="26">
        <v>2.4788448749999996</v>
      </c>
      <c r="AE1163" s="26">
        <v>3.5485809999999995</v>
      </c>
      <c r="AF1163" s="26">
        <v>4.2156506249999994</v>
      </c>
      <c r="AG1163" s="26">
        <v>155</v>
      </c>
      <c r="AH1163" s="26">
        <v>2</v>
      </c>
    </row>
    <row r="1164" spans="1:34" x14ac:dyDescent="0.2">
      <c r="A1164" t="s">
        <v>28</v>
      </c>
      <c r="B1164" t="s">
        <v>115</v>
      </c>
      <c r="C1164" t="s">
        <v>941</v>
      </c>
      <c r="D1164">
        <v>3</v>
      </c>
      <c r="E1164" s="21">
        <v>2</v>
      </c>
      <c r="F1164" s="21" t="s">
        <v>6</v>
      </c>
      <c r="G1164" s="21" t="s">
        <v>114</v>
      </c>
      <c r="H1164" s="21" t="s">
        <v>10</v>
      </c>
      <c r="I1164" s="26">
        <v>2.1616266086956522</v>
      </c>
      <c r="J1164" s="26">
        <v>2.9295515652173916</v>
      </c>
      <c r="K1164" s="26">
        <v>4.1311885217391318</v>
      </c>
      <c r="L1164" s="26">
        <v>5.3542308695652183</v>
      </c>
      <c r="M1164" s="26">
        <v>6.1315086521739115</v>
      </c>
      <c r="N1164" s="26">
        <v>6.6093617391304349</v>
      </c>
      <c r="O1164" s="26">
        <v>6.2883261739130427</v>
      </c>
      <c r="P1164" s="26">
        <v>5.8769899565217392</v>
      </c>
      <c r="Q1164" s="26">
        <v>5.0697125217391292</v>
      </c>
      <c r="R1164" s="26">
        <v>4.0052055652173904</v>
      </c>
      <c r="S1164" s="26">
        <v>2.8063859565217397</v>
      </c>
      <c r="T1164" s="26">
        <v>2.2287929565217395</v>
      </c>
      <c r="U1164" s="26">
        <v>4.5214294782608704</v>
      </c>
      <c r="V1164" s="26">
        <v>4.9298959565217402</v>
      </c>
      <c r="W1164" s="26">
        <v>4.4569797826086957</v>
      </c>
      <c r="X1164" s="26">
        <v>4.4533360869565222</v>
      </c>
      <c r="Y1164" s="26">
        <v>4.3999386521739128</v>
      </c>
      <c r="Z1164" s="26">
        <v>3.8780754347826085</v>
      </c>
      <c r="AA1164" s="26">
        <v>6.3289022173913052</v>
      </c>
      <c r="AB1164" s="26">
        <v>5.2361852608695649</v>
      </c>
      <c r="AC1164" s="26">
        <v>4.1333401304347817</v>
      </c>
      <c r="AD1164" s="26">
        <v>2.6053833043478254</v>
      </c>
      <c r="AE1164" s="26">
        <v>3.6000001304347822</v>
      </c>
      <c r="AF1164" s="26">
        <v>5.1352157826086966</v>
      </c>
      <c r="AG1164" s="26">
        <v>119</v>
      </c>
      <c r="AH1164" s="26">
        <v>1</v>
      </c>
    </row>
    <row r="1165" spans="1:34" x14ac:dyDescent="0.2">
      <c r="A1165" t="s">
        <v>28</v>
      </c>
      <c r="B1165" t="s">
        <v>115</v>
      </c>
      <c r="C1165" t="s">
        <v>942</v>
      </c>
      <c r="D1165">
        <v>3</v>
      </c>
      <c r="E1165" s="21">
        <v>3</v>
      </c>
      <c r="F1165" s="21" t="s">
        <v>6</v>
      </c>
      <c r="G1165" s="21" t="s">
        <v>10</v>
      </c>
      <c r="H1165" s="21" t="s">
        <v>10</v>
      </c>
      <c r="I1165" s="26">
        <v>1.832403</v>
      </c>
      <c r="J1165" s="26">
        <v>2.5700080000000001</v>
      </c>
      <c r="K1165" s="26">
        <v>3.834044</v>
      </c>
      <c r="L1165" s="26">
        <v>5.0884373333333341</v>
      </c>
      <c r="M1165" s="26">
        <v>5.945815333333333</v>
      </c>
      <c r="N1165" s="26">
        <v>6.8635869999999999</v>
      </c>
      <c r="O1165" s="26">
        <v>6.7148806666666658</v>
      </c>
      <c r="P1165" s="26">
        <v>6.1974923333333329</v>
      </c>
      <c r="Q1165" s="26">
        <v>4.9664623333333333</v>
      </c>
      <c r="R1165" s="26">
        <v>3.6799313333333337</v>
      </c>
      <c r="S1165" s="26">
        <v>2.4923139999999999</v>
      </c>
      <c r="T1165" s="26">
        <v>1.8903213333333333</v>
      </c>
      <c r="U1165" s="26">
        <v>4.3333939999999993</v>
      </c>
      <c r="V1165" s="26">
        <v>4.6833303333333332</v>
      </c>
      <c r="W1165" s="26">
        <v>5.208289999999999</v>
      </c>
      <c r="X1165" s="26">
        <v>4.5277089999999998</v>
      </c>
      <c r="Y1165" s="26">
        <v>4.4389996666666667</v>
      </c>
      <c r="Z1165" s="26">
        <v>3.2679869999999998</v>
      </c>
      <c r="AA1165" s="26">
        <v>3.2964123333333331</v>
      </c>
      <c r="AB1165" s="26">
        <v>2.4205930000000002</v>
      </c>
      <c r="AC1165" s="26">
        <v>2.5144133333333332</v>
      </c>
      <c r="AD1165" s="26">
        <v>2.5810279999999999</v>
      </c>
      <c r="AE1165" s="26">
        <v>4.2558359999999995</v>
      </c>
      <c r="AF1165" s="26">
        <v>4.9844309999999998</v>
      </c>
      <c r="AG1165" s="26">
        <v>130</v>
      </c>
      <c r="AH1165" s="26">
        <v>2</v>
      </c>
    </row>
    <row r="1166" spans="1:34" x14ac:dyDescent="0.2">
      <c r="A1166" t="s">
        <v>28</v>
      </c>
      <c r="B1166" t="s">
        <v>115</v>
      </c>
      <c r="C1166" t="s">
        <v>943</v>
      </c>
      <c r="D1166">
        <v>3</v>
      </c>
      <c r="E1166" s="21">
        <v>2</v>
      </c>
      <c r="F1166" s="21" t="s">
        <v>6</v>
      </c>
      <c r="G1166" s="21" t="s">
        <v>114</v>
      </c>
      <c r="H1166" s="21" t="s">
        <v>10</v>
      </c>
      <c r="I1166" s="26">
        <v>2.0935826666666668</v>
      </c>
      <c r="J1166" s="26">
        <v>2.8427333333333338</v>
      </c>
      <c r="K1166" s="26">
        <v>4.0541571666666671</v>
      </c>
      <c r="L1166" s="26">
        <v>5.2702488333333335</v>
      </c>
      <c r="M1166" s="26">
        <v>6.048160666666667</v>
      </c>
      <c r="N1166" s="26">
        <v>6.5571996666666665</v>
      </c>
      <c r="O1166" s="26">
        <v>6.279440666666666</v>
      </c>
      <c r="P1166" s="26">
        <v>5.8406500000000001</v>
      </c>
      <c r="Q1166" s="26">
        <v>5.0070480000000002</v>
      </c>
      <c r="R1166" s="26">
        <v>3.9024786666666671</v>
      </c>
      <c r="S1166" s="26">
        <v>2.7378793333333333</v>
      </c>
      <c r="T1166" s="26">
        <v>2.1585529999999999</v>
      </c>
      <c r="U1166" s="26">
        <v>4.9267840000000005</v>
      </c>
      <c r="V1166" s="26">
        <v>5.2161938333333344</v>
      </c>
      <c r="W1166" s="26">
        <v>5.0973023333333325</v>
      </c>
      <c r="X1166" s="26">
        <v>4.6684133333333335</v>
      </c>
      <c r="Y1166" s="26">
        <v>4.711284</v>
      </c>
      <c r="Z1166" s="26">
        <v>4.150903500000001</v>
      </c>
      <c r="AA1166" s="26">
        <v>5.6909058333333347</v>
      </c>
      <c r="AB1166" s="26">
        <v>4.5077516666666666</v>
      </c>
      <c r="AC1166" s="26">
        <v>3.8415856666666666</v>
      </c>
      <c r="AD1166" s="26">
        <v>2.4739668333333333</v>
      </c>
      <c r="AE1166" s="26">
        <v>3.8365328333333335</v>
      </c>
      <c r="AF1166" s="26">
        <v>5.6635489999999997</v>
      </c>
      <c r="AG1166" s="26">
        <v>149</v>
      </c>
      <c r="AH1166" s="26">
        <v>2</v>
      </c>
    </row>
    <row r="1167" spans="1:34" x14ac:dyDescent="0.2">
      <c r="A1167" t="s">
        <v>28</v>
      </c>
      <c r="B1167" t="s">
        <v>115</v>
      </c>
      <c r="C1167" t="s">
        <v>944</v>
      </c>
      <c r="D1167">
        <v>3</v>
      </c>
      <c r="E1167" s="21">
        <v>2</v>
      </c>
      <c r="F1167" s="21" t="s">
        <v>6</v>
      </c>
      <c r="G1167" s="21" t="s">
        <v>114</v>
      </c>
      <c r="H1167" s="21" t="s">
        <v>10</v>
      </c>
      <c r="I1167" s="26">
        <v>2.0149727500000001</v>
      </c>
      <c r="J1167" s="26">
        <v>2.7514720000000001</v>
      </c>
      <c r="K1167" s="26">
        <v>3.8794044999999997</v>
      </c>
      <c r="L1167" s="26">
        <v>5.0262365000000004</v>
      </c>
      <c r="M1167" s="26">
        <v>5.9075387500000005</v>
      </c>
      <c r="N1167" s="26">
        <v>6.5794107500000001</v>
      </c>
      <c r="O1167" s="26">
        <v>6.3732437499999994</v>
      </c>
      <c r="P1167" s="26">
        <v>5.93430825</v>
      </c>
      <c r="Q1167" s="26">
        <v>5.0151712499999999</v>
      </c>
      <c r="R1167" s="26">
        <v>3.9068777500000005</v>
      </c>
      <c r="S1167" s="26">
        <v>2.72840975</v>
      </c>
      <c r="T1167" s="26">
        <v>2.0711967499999999</v>
      </c>
      <c r="U1167" s="26">
        <v>4.8894070000000003</v>
      </c>
      <c r="V1167" s="26">
        <v>4.2741142500000002</v>
      </c>
      <c r="W1167" s="26">
        <v>4.3126817499999994</v>
      </c>
      <c r="X1167" s="26">
        <v>3.77530075</v>
      </c>
      <c r="Y1167" s="26">
        <v>4.8148949999999999</v>
      </c>
      <c r="Z1167" s="26">
        <v>4.2324035000000002</v>
      </c>
      <c r="AA1167" s="26">
        <v>4.6154522500000006</v>
      </c>
      <c r="AB1167" s="26">
        <v>4.1381819999999996</v>
      </c>
      <c r="AC1167" s="26">
        <v>3.8653037500000003</v>
      </c>
      <c r="AD1167" s="26">
        <v>3.1259647500000001</v>
      </c>
      <c r="AE1167" s="26">
        <v>4.1781157499999999</v>
      </c>
      <c r="AF1167" s="26">
        <v>5.6809747499999999</v>
      </c>
      <c r="AG1167" s="26">
        <v>113</v>
      </c>
      <c r="AH1167" s="26">
        <v>1</v>
      </c>
    </row>
    <row r="1168" spans="1:34" x14ac:dyDescent="0.2">
      <c r="A1168" t="s">
        <v>28</v>
      </c>
      <c r="B1168" t="s">
        <v>115</v>
      </c>
      <c r="C1168" t="s">
        <v>207</v>
      </c>
      <c r="D1168">
        <v>3</v>
      </c>
      <c r="E1168" s="21">
        <v>3</v>
      </c>
      <c r="F1168" s="21" t="s">
        <v>6</v>
      </c>
      <c r="G1168" s="21" t="s">
        <v>114</v>
      </c>
      <c r="H1168" s="21" t="s">
        <v>10</v>
      </c>
      <c r="I1168" s="26">
        <v>1.8959212000000001</v>
      </c>
      <c r="J1168" s="26">
        <v>2.6305404000000001</v>
      </c>
      <c r="K1168" s="26">
        <v>3.8325655999999997</v>
      </c>
      <c r="L1168" s="26">
        <v>5.0412857999999998</v>
      </c>
      <c r="M1168" s="26">
        <v>5.9343634000000005</v>
      </c>
      <c r="N1168" s="26">
        <v>6.7680322000000004</v>
      </c>
      <c r="O1168" s="26">
        <v>6.6393757999999989</v>
      </c>
      <c r="P1168" s="26">
        <v>6.1363765999999993</v>
      </c>
      <c r="Q1168" s="26">
        <v>4.9716528000000002</v>
      </c>
      <c r="R1168" s="26">
        <v>3.7081046</v>
      </c>
      <c r="S1168" s="26">
        <v>2.5210205999999999</v>
      </c>
      <c r="T1168" s="26">
        <v>1.9447626</v>
      </c>
      <c r="U1168" s="26">
        <v>4.5546547999999998</v>
      </c>
      <c r="V1168" s="26">
        <v>4.5707430000000002</v>
      </c>
      <c r="W1168" s="26">
        <v>5.3154172000000006</v>
      </c>
      <c r="X1168" s="26">
        <v>4.4124372000000003</v>
      </c>
      <c r="Y1168" s="26">
        <v>4.674153200000001</v>
      </c>
      <c r="Z1168" s="26">
        <v>3.2560097999999997</v>
      </c>
      <c r="AA1168" s="26">
        <v>3.4334025999999995</v>
      </c>
      <c r="AB1168" s="26">
        <v>2.9429781999999998</v>
      </c>
      <c r="AC1168" s="26">
        <v>2.5841434000000003</v>
      </c>
      <c r="AD1168" s="26">
        <v>2.6179872</v>
      </c>
      <c r="AE1168" s="26">
        <v>4.1663586000000006</v>
      </c>
      <c r="AF1168" s="26">
        <v>5.2297577999999998</v>
      </c>
      <c r="AG1168" s="26">
        <v>145</v>
      </c>
      <c r="AH1168" s="26">
        <v>2</v>
      </c>
    </row>
    <row r="1169" spans="1:34" x14ac:dyDescent="0.2">
      <c r="A1169" t="s">
        <v>28</v>
      </c>
      <c r="B1169" t="s">
        <v>115</v>
      </c>
      <c r="C1169" t="s">
        <v>311</v>
      </c>
      <c r="D1169">
        <v>3</v>
      </c>
      <c r="E1169" s="21">
        <v>3</v>
      </c>
      <c r="F1169" s="21" t="s">
        <v>6</v>
      </c>
      <c r="G1169" s="21" t="s">
        <v>114</v>
      </c>
      <c r="H1169" s="21" t="s">
        <v>10</v>
      </c>
      <c r="I1169" s="26">
        <v>1.9456149999999999</v>
      </c>
      <c r="J1169" s="26">
        <v>2.7004043333333332</v>
      </c>
      <c r="K1169" s="26">
        <v>3.8556493333333335</v>
      </c>
      <c r="L1169" s="26">
        <v>5.0275538333333341</v>
      </c>
      <c r="M1169" s="26">
        <v>5.8828620000000003</v>
      </c>
      <c r="N1169" s="26">
        <v>6.7004141666666657</v>
      </c>
      <c r="O1169" s="26">
        <v>6.6447975000000001</v>
      </c>
      <c r="P1169" s="26">
        <v>6.1731046666666671</v>
      </c>
      <c r="Q1169" s="26">
        <v>5.0369575000000006</v>
      </c>
      <c r="R1169" s="26">
        <v>3.7750166666666671</v>
      </c>
      <c r="S1169" s="26">
        <v>2.6389695</v>
      </c>
      <c r="T1169" s="26">
        <v>1.9779074999999999</v>
      </c>
      <c r="U1169" s="26">
        <v>4.3548208333333331</v>
      </c>
      <c r="V1169" s="26">
        <v>4.3776868333333327</v>
      </c>
      <c r="W1169" s="26">
        <v>4.3616561666666662</v>
      </c>
      <c r="X1169" s="26">
        <v>4.0576746666666663</v>
      </c>
      <c r="Y1169" s="26">
        <v>4.5663971666666665</v>
      </c>
      <c r="Z1169" s="26">
        <v>3.0247355000000002</v>
      </c>
      <c r="AA1169" s="26">
        <v>4.0670485000000003</v>
      </c>
      <c r="AB1169" s="26">
        <v>3.2064389999999996</v>
      </c>
      <c r="AC1169" s="26">
        <v>2.9274321666666672</v>
      </c>
      <c r="AD1169" s="26">
        <v>2.6562043333333336</v>
      </c>
      <c r="AE1169" s="26">
        <v>3.8322706666666666</v>
      </c>
      <c r="AF1169" s="26">
        <v>5.5070136666666656</v>
      </c>
      <c r="AG1169" s="26">
        <v>111</v>
      </c>
      <c r="AH1169" s="26">
        <v>1</v>
      </c>
    </row>
    <row r="1170" spans="1:34" x14ac:dyDescent="0.2">
      <c r="A1170" t="s">
        <v>28</v>
      </c>
      <c r="B1170" t="s">
        <v>115</v>
      </c>
      <c r="C1170" t="s">
        <v>945</v>
      </c>
      <c r="D1170">
        <v>3</v>
      </c>
      <c r="E1170" s="21">
        <v>2</v>
      </c>
      <c r="F1170" s="21" t="s">
        <v>6</v>
      </c>
      <c r="G1170" s="21" t="s">
        <v>114</v>
      </c>
      <c r="H1170" s="21" t="s">
        <v>10</v>
      </c>
      <c r="I1170" s="26">
        <v>2.1733410000000002</v>
      </c>
      <c r="J1170" s="26">
        <v>2.9083835000000002</v>
      </c>
      <c r="K1170" s="26">
        <v>4.0122817499999996</v>
      </c>
      <c r="L1170" s="26">
        <v>5.1814235000000002</v>
      </c>
      <c r="M1170" s="26">
        <v>6.0371142500000001</v>
      </c>
      <c r="N1170" s="26">
        <v>6.4973762500000003</v>
      </c>
      <c r="O1170" s="26">
        <v>6.1910445000000003</v>
      </c>
      <c r="P1170" s="26">
        <v>5.7999095000000001</v>
      </c>
      <c r="Q1170" s="26">
        <v>5.0118982499999998</v>
      </c>
      <c r="R1170" s="26">
        <v>3.9904194999999998</v>
      </c>
      <c r="S1170" s="26">
        <v>2.8317725</v>
      </c>
      <c r="T1170" s="26">
        <v>2.2133327500000002</v>
      </c>
      <c r="U1170" s="26">
        <v>4.23593025</v>
      </c>
      <c r="V1170" s="26">
        <v>3.93608125</v>
      </c>
      <c r="W1170" s="26">
        <v>3.6261967500000001</v>
      </c>
      <c r="X1170" s="26">
        <v>3.4286192500000001</v>
      </c>
      <c r="Y1170" s="26">
        <v>4.4617164999999996</v>
      </c>
      <c r="Z1170" s="26">
        <v>4.9750092500000003</v>
      </c>
      <c r="AA1170" s="26">
        <v>6.7185589999999999</v>
      </c>
      <c r="AB1170" s="26">
        <v>6.4583352500000002</v>
      </c>
      <c r="AC1170" s="26">
        <v>5.0408172499999999</v>
      </c>
      <c r="AD1170" s="26">
        <v>2.8182497500000001</v>
      </c>
      <c r="AE1170" s="26">
        <v>3.3516562499999996</v>
      </c>
      <c r="AF1170" s="26">
        <v>4.9191442499999996</v>
      </c>
      <c r="AG1170" s="26">
        <v>99</v>
      </c>
      <c r="AH1170" s="26">
        <v>1</v>
      </c>
    </row>
    <row r="1171" spans="1:34" x14ac:dyDescent="0.2">
      <c r="A1171" t="s">
        <v>28</v>
      </c>
      <c r="B1171" t="s">
        <v>115</v>
      </c>
      <c r="C1171" t="s">
        <v>946</v>
      </c>
      <c r="D1171">
        <v>3</v>
      </c>
      <c r="E1171" s="21">
        <v>2</v>
      </c>
      <c r="F1171" s="21" t="s">
        <v>6</v>
      </c>
      <c r="G1171" s="21" t="s">
        <v>114</v>
      </c>
      <c r="H1171" s="21" t="s">
        <v>10</v>
      </c>
      <c r="I1171" s="26">
        <v>2.1836312499999999</v>
      </c>
      <c r="J1171" s="26">
        <v>2.9220596250000002</v>
      </c>
      <c r="K1171" s="26">
        <v>4.101299375</v>
      </c>
      <c r="L1171" s="26">
        <v>5.2947223750000001</v>
      </c>
      <c r="M1171" s="26">
        <v>6.1149304999999998</v>
      </c>
      <c r="N1171" s="26">
        <v>6.6042451250000003</v>
      </c>
      <c r="O1171" s="26">
        <v>6.2784434999999998</v>
      </c>
      <c r="P1171" s="26">
        <v>5.8573615000000006</v>
      </c>
      <c r="Q1171" s="26">
        <v>5.0322056249999996</v>
      </c>
      <c r="R1171" s="26">
        <v>4.0007777500000001</v>
      </c>
      <c r="S1171" s="26">
        <v>2.7994501249999995</v>
      </c>
      <c r="T1171" s="26">
        <v>2.2259200000000003</v>
      </c>
      <c r="U1171" s="26">
        <v>4.4239403749999999</v>
      </c>
      <c r="V1171" s="26">
        <v>4.6127592499999999</v>
      </c>
      <c r="W1171" s="26">
        <v>4.2463572500000009</v>
      </c>
      <c r="X1171" s="26">
        <v>4.0587649999999993</v>
      </c>
      <c r="Y1171" s="26">
        <v>4.37295225</v>
      </c>
      <c r="Z1171" s="26">
        <v>4.1856939999999998</v>
      </c>
      <c r="AA1171" s="26">
        <v>6.4275699999999993</v>
      </c>
      <c r="AB1171" s="26">
        <v>5.5578958749999998</v>
      </c>
      <c r="AC1171" s="26">
        <v>4.4334082499999994</v>
      </c>
      <c r="AD1171" s="26">
        <v>2.7102208750000005</v>
      </c>
      <c r="AE1171" s="26">
        <v>3.5637267499999998</v>
      </c>
      <c r="AF1171" s="26">
        <v>5.1574743750000005</v>
      </c>
      <c r="AG1171" s="26">
        <v>131</v>
      </c>
      <c r="AH1171" s="26">
        <v>2</v>
      </c>
    </row>
    <row r="1172" spans="1:34" x14ac:dyDescent="0.2">
      <c r="A1172" t="s">
        <v>28</v>
      </c>
      <c r="B1172" t="s">
        <v>115</v>
      </c>
      <c r="C1172" t="s">
        <v>213</v>
      </c>
      <c r="D1172">
        <v>3</v>
      </c>
      <c r="E1172" s="21">
        <v>3</v>
      </c>
      <c r="F1172" s="21" t="s">
        <v>6</v>
      </c>
      <c r="G1172" s="21" t="s">
        <v>114</v>
      </c>
      <c r="H1172" s="21" t="s">
        <v>10</v>
      </c>
      <c r="I1172" s="26">
        <v>1.8808916666666666</v>
      </c>
      <c r="J1172" s="26">
        <v>2.6342523333333334</v>
      </c>
      <c r="K1172" s="26">
        <v>3.8312010000000001</v>
      </c>
      <c r="L1172" s="26">
        <v>5.0007036666666664</v>
      </c>
      <c r="M1172" s="26">
        <v>5.8384183333333333</v>
      </c>
      <c r="N1172" s="26">
        <v>6.7269040000000002</v>
      </c>
      <c r="O1172" s="26">
        <v>6.7970049999999995</v>
      </c>
      <c r="P1172" s="26">
        <v>6.286566333333333</v>
      </c>
      <c r="Q1172" s="26">
        <v>5.0112010000000007</v>
      </c>
      <c r="R1172" s="26">
        <v>3.7004973333333333</v>
      </c>
      <c r="S1172" s="26">
        <v>2.5570819999999999</v>
      </c>
      <c r="T1172" s="26">
        <v>1.9133980000000002</v>
      </c>
      <c r="U1172" s="26">
        <v>4.2167833333333329</v>
      </c>
      <c r="V1172" s="26">
        <v>4.2762166666666666</v>
      </c>
      <c r="W1172" s="26">
        <v>4.599534666666667</v>
      </c>
      <c r="X1172" s="26">
        <v>3.9827406666666669</v>
      </c>
      <c r="Y1172" s="26">
        <v>4.6285946666666664</v>
      </c>
      <c r="Z1172" s="26">
        <v>3.1275313333333337</v>
      </c>
      <c r="AA1172" s="26">
        <v>3.5746436666666668</v>
      </c>
      <c r="AB1172" s="26">
        <v>2.8277756666666662</v>
      </c>
      <c r="AC1172" s="26">
        <v>2.8478586666666668</v>
      </c>
      <c r="AD1172" s="26">
        <v>2.6550366666666667</v>
      </c>
      <c r="AE1172" s="26">
        <v>3.77684</v>
      </c>
      <c r="AF1172" s="26">
        <v>4.648244</v>
      </c>
      <c r="AG1172" s="26">
        <v>157</v>
      </c>
      <c r="AH1172" s="26">
        <v>2</v>
      </c>
    </row>
    <row r="1173" spans="1:34" x14ac:dyDescent="0.2">
      <c r="A1173" t="s">
        <v>28</v>
      </c>
      <c r="B1173" t="s">
        <v>115</v>
      </c>
      <c r="C1173" t="s">
        <v>214</v>
      </c>
      <c r="D1173">
        <v>3</v>
      </c>
      <c r="E1173" s="21">
        <v>2</v>
      </c>
      <c r="F1173" s="21" t="s">
        <v>6</v>
      </c>
      <c r="G1173" s="21" t="s">
        <v>114</v>
      </c>
      <c r="H1173" s="21" t="s">
        <v>10</v>
      </c>
      <c r="I1173" s="26">
        <v>2.2270212941176468</v>
      </c>
      <c r="J1173" s="26">
        <v>2.9775175882352944</v>
      </c>
      <c r="K1173" s="26">
        <v>4.0611856470588235</v>
      </c>
      <c r="L1173" s="26">
        <v>5.2883868235294127</v>
      </c>
      <c r="M1173" s="26">
        <v>6.0978263529411763</v>
      </c>
      <c r="N1173" s="26">
        <v>6.4260365294117641</v>
      </c>
      <c r="O1173" s="26">
        <v>6.0634142941176465</v>
      </c>
      <c r="P1173" s="26">
        <v>5.7319012941176473</v>
      </c>
      <c r="Q1173" s="26">
        <v>5.0161239999999996</v>
      </c>
      <c r="R1173" s="26">
        <v>3.9681215294117647</v>
      </c>
      <c r="S1173" s="26">
        <v>2.7850960588235294</v>
      </c>
      <c r="T1173" s="26">
        <v>2.2451310000000002</v>
      </c>
      <c r="U1173" s="26">
        <v>4.3273737058823523</v>
      </c>
      <c r="V1173" s="26">
        <v>4.7276340588235293</v>
      </c>
      <c r="W1173" s="26">
        <v>4.499988411764706</v>
      </c>
      <c r="X1173" s="26">
        <v>3.805616882352941</v>
      </c>
      <c r="Y1173" s="26">
        <v>4.1614531176470599</v>
      </c>
      <c r="Z1173" s="26">
        <v>4.8699807058823543</v>
      </c>
      <c r="AA1173" s="26">
        <v>6.5413255294117629</v>
      </c>
      <c r="AB1173" s="26">
        <v>5.9841873529411762</v>
      </c>
      <c r="AC1173" s="26">
        <v>5.1824977058823531</v>
      </c>
      <c r="AD1173" s="26">
        <v>2.3197554117647061</v>
      </c>
      <c r="AE1173" s="26">
        <v>3.2543014705882354</v>
      </c>
      <c r="AF1173" s="26">
        <v>4.6583838235294115</v>
      </c>
      <c r="AG1173" s="26">
        <v>92</v>
      </c>
      <c r="AH1173" s="26">
        <v>1</v>
      </c>
    </row>
    <row r="1174" spans="1:34" x14ac:dyDescent="0.2">
      <c r="A1174" t="s">
        <v>28</v>
      </c>
      <c r="B1174" t="s">
        <v>115</v>
      </c>
      <c r="C1174" t="s">
        <v>947</v>
      </c>
      <c r="D1174">
        <v>3</v>
      </c>
      <c r="E1174" s="21">
        <v>2</v>
      </c>
      <c r="F1174" s="21" t="s">
        <v>6</v>
      </c>
      <c r="G1174" s="21" t="s">
        <v>114</v>
      </c>
      <c r="H1174" s="21" t="s">
        <v>10</v>
      </c>
      <c r="I1174" s="26">
        <v>2.0067593333333331</v>
      </c>
      <c r="J1174" s="26">
        <v>2.7341871666666666</v>
      </c>
      <c r="K1174" s="26">
        <v>3.8030471666666661</v>
      </c>
      <c r="L1174" s="26">
        <v>4.9378416666666665</v>
      </c>
      <c r="M1174" s="26">
        <v>5.8502158333333334</v>
      </c>
      <c r="N1174" s="26">
        <v>6.4924110000000006</v>
      </c>
      <c r="O1174" s="26">
        <v>6.2858345</v>
      </c>
      <c r="P1174" s="26">
        <v>5.8550994999999988</v>
      </c>
      <c r="Q1174" s="26">
        <v>4.9943763333333333</v>
      </c>
      <c r="R1174" s="26">
        <v>3.9333223333333334</v>
      </c>
      <c r="S1174" s="26">
        <v>2.7603840000000002</v>
      </c>
      <c r="T1174" s="26">
        <v>2.0753563333333331</v>
      </c>
      <c r="U1174" s="26">
        <v>4.8012866666666669</v>
      </c>
      <c r="V1174" s="26">
        <v>3.8781123333333336</v>
      </c>
      <c r="W1174" s="26">
        <v>3.5810946666666665</v>
      </c>
      <c r="X1174" s="26">
        <v>3.3097434999999997</v>
      </c>
      <c r="Y1174" s="26">
        <v>4.7678268333333342</v>
      </c>
      <c r="Z1174" s="26">
        <v>4.277883666666666</v>
      </c>
      <c r="AA1174" s="26">
        <v>5.0967739999999999</v>
      </c>
      <c r="AB1174" s="26">
        <v>4.7188890000000008</v>
      </c>
      <c r="AC1174" s="26">
        <v>4.2521130000000005</v>
      </c>
      <c r="AD1174" s="26">
        <v>2.9547141666666668</v>
      </c>
      <c r="AE1174" s="26">
        <v>3.8054919999999997</v>
      </c>
      <c r="AF1174" s="26">
        <v>5.1693413333333327</v>
      </c>
      <c r="AG1174" s="26">
        <v>108</v>
      </c>
      <c r="AH1174" s="26">
        <v>1</v>
      </c>
    </row>
    <row r="1175" spans="1:34" x14ac:dyDescent="0.2">
      <c r="A1175" t="s">
        <v>28</v>
      </c>
      <c r="B1175" t="s">
        <v>115</v>
      </c>
      <c r="C1175" t="s">
        <v>692</v>
      </c>
      <c r="D1175">
        <v>3</v>
      </c>
      <c r="E1175" s="21">
        <v>3</v>
      </c>
      <c r="F1175" s="21" t="s">
        <v>6</v>
      </c>
      <c r="G1175" s="21" t="s">
        <v>114</v>
      </c>
      <c r="H1175" s="21" t="s">
        <v>10</v>
      </c>
      <c r="I1175" s="26">
        <v>1.9334004999999999</v>
      </c>
      <c r="J1175" s="26">
        <v>2.6908272499999999</v>
      </c>
      <c r="K1175" s="26">
        <v>3.8669454999999999</v>
      </c>
      <c r="L1175" s="26">
        <v>5.0479310000000002</v>
      </c>
      <c r="M1175" s="26">
        <v>5.8856662499999999</v>
      </c>
      <c r="N1175" s="26">
        <v>6.7228732499999992</v>
      </c>
      <c r="O1175" s="26">
        <v>6.6452557499999996</v>
      </c>
      <c r="P1175" s="26">
        <v>6.1571925000000007</v>
      </c>
      <c r="Q1175" s="26">
        <v>5.0078519999999997</v>
      </c>
      <c r="R1175" s="26">
        <v>3.7539674999999999</v>
      </c>
      <c r="S1175" s="26">
        <v>2.6016422499999998</v>
      </c>
      <c r="T1175" s="26">
        <v>1.9796742500000002</v>
      </c>
      <c r="U1175" s="26">
        <v>4.5522100000000005</v>
      </c>
      <c r="V1175" s="26">
        <v>4.3628102499999999</v>
      </c>
      <c r="W1175" s="26">
        <v>4.8544464999999999</v>
      </c>
      <c r="X1175" s="26">
        <v>4.0966422499999995</v>
      </c>
      <c r="Y1175" s="26">
        <v>4.7168349999999997</v>
      </c>
      <c r="Z1175" s="26">
        <v>3.0068055</v>
      </c>
      <c r="AA1175" s="26">
        <v>3.9718925</v>
      </c>
      <c r="AB1175" s="26">
        <v>3.2080407500000003</v>
      </c>
      <c r="AC1175" s="26">
        <v>2.94732175</v>
      </c>
      <c r="AD1175" s="26">
        <v>2.6225670000000001</v>
      </c>
      <c r="AE1175" s="26">
        <v>3.9056674999999998</v>
      </c>
      <c r="AF1175" s="26">
        <v>5.5573487499999992</v>
      </c>
      <c r="AG1175" s="26">
        <v>160</v>
      </c>
      <c r="AH1175" s="26">
        <v>2</v>
      </c>
    </row>
    <row r="1176" spans="1:34" x14ac:dyDescent="0.2">
      <c r="A1176" t="s">
        <v>28</v>
      </c>
      <c r="B1176" t="s">
        <v>115</v>
      </c>
      <c r="C1176" t="s">
        <v>318</v>
      </c>
      <c r="D1176">
        <v>3</v>
      </c>
      <c r="E1176" s="21">
        <v>2</v>
      </c>
      <c r="F1176" s="21" t="s">
        <v>6</v>
      </c>
      <c r="G1176" s="21" t="s">
        <v>114</v>
      </c>
      <c r="H1176" s="21" t="s">
        <v>10</v>
      </c>
      <c r="I1176" s="26">
        <v>2.1173779090909091</v>
      </c>
      <c r="J1176" s="26">
        <v>2.8449437272727276</v>
      </c>
      <c r="K1176" s="26">
        <v>3.9708100909090907</v>
      </c>
      <c r="L1176" s="26">
        <v>5.1490483636363642</v>
      </c>
      <c r="M1176" s="26">
        <v>5.9869880000000002</v>
      </c>
      <c r="N1176" s="26">
        <v>6.539874363636363</v>
      </c>
      <c r="O1176" s="26">
        <v>6.2475578181818179</v>
      </c>
      <c r="P1176" s="26">
        <v>5.8308850909090912</v>
      </c>
      <c r="Q1176" s="26">
        <v>5.0174919999999998</v>
      </c>
      <c r="R1176" s="26">
        <v>3.9620460000000004</v>
      </c>
      <c r="S1176" s="26">
        <v>2.8070824545454545</v>
      </c>
      <c r="T1176" s="26">
        <v>2.1841295454545451</v>
      </c>
      <c r="U1176" s="26">
        <v>4.5994081818181822</v>
      </c>
      <c r="V1176" s="26">
        <v>4.0068021818181814</v>
      </c>
      <c r="W1176" s="26">
        <v>3.7527561818181812</v>
      </c>
      <c r="X1176" s="26">
        <v>3.5576287272727272</v>
      </c>
      <c r="Y1176" s="26">
        <v>4.6500294545454546</v>
      </c>
      <c r="Z1176" s="26">
        <v>4.5261462727272734</v>
      </c>
      <c r="AA1176" s="26">
        <v>6.113394636363636</v>
      </c>
      <c r="AB1176" s="26">
        <v>4.9491742727272729</v>
      </c>
      <c r="AC1176" s="26">
        <v>4.4924336363636366</v>
      </c>
      <c r="AD1176" s="26">
        <v>2.9688022727272725</v>
      </c>
      <c r="AE1176" s="26">
        <v>3.5800335454545449</v>
      </c>
      <c r="AF1176" s="26">
        <v>5.0054964545454546</v>
      </c>
      <c r="AG1176" s="26">
        <v>123</v>
      </c>
      <c r="AH1176" s="26">
        <v>2</v>
      </c>
    </row>
    <row r="1177" spans="1:34" x14ac:dyDescent="0.2">
      <c r="A1177" t="s">
        <v>28</v>
      </c>
      <c r="B1177" t="s">
        <v>115</v>
      </c>
      <c r="C1177" t="s">
        <v>948</v>
      </c>
      <c r="D1177">
        <v>3</v>
      </c>
      <c r="E1177" s="21">
        <v>2</v>
      </c>
      <c r="F1177" s="21" t="s">
        <v>6</v>
      </c>
      <c r="G1177" s="21" t="s">
        <v>114</v>
      </c>
      <c r="H1177" s="21" t="s">
        <v>10</v>
      </c>
      <c r="I1177" s="26">
        <v>2.2650227777777778</v>
      </c>
      <c r="J1177" s="26">
        <v>3.0020553333333333</v>
      </c>
      <c r="K1177" s="26">
        <v>4.0748367777777776</v>
      </c>
      <c r="L1177" s="26">
        <v>5.3115058888888891</v>
      </c>
      <c r="M1177" s="26">
        <v>6.1244202222222226</v>
      </c>
      <c r="N1177" s="26">
        <v>6.409523444444444</v>
      </c>
      <c r="O1177" s="26">
        <v>6.0547325555555558</v>
      </c>
      <c r="P1177" s="26">
        <v>5.7263007777777775</v>
      </c>
      <c r="Q1177" s="26">
        <v>5.0279300000000005</v>
      </c>
      <c r="R1177" s="26">
        <v>3.994629555555556</v>
      </c>
      <c r="S1177" s="26">
        <v>2.8399626666666666</v>
      </c>
      <c r="T1177" s="26">
        <v>2.282723666666667</v>
      </c>
      <c r="U1177" s="26">
        <v>4.3492444444444445</v>
      </c>
      <c r="V1177" s="26">
        <v>4.4487495555555547</v>
      </c>
      <c r="W1177" s="26">
        <v>4.0978927777777772</v>
      </c>
      <c r="X1177" s="26">
        <v>3.629858111111111</v>
      </c>
      <c r="Y1177" s="26">
        <v>4.3292613333333341</v>
      </c>
      <c r="Z1177" s="26">
        <v>5.0211945555555557</v>
      </c>
      <c r="AA1177" s="26">
        <v>6.8497849999999998</v>
      </c>
      <c r="AB1177" s="26">
        <v>6.2404820000000001</v>
      </c>
      <c r="AC1177" s="26">
        <v>5.6516413333333331</v>
      </c>
      <c r="AD1177" s="26">
        <v>2.4879114444444443</v>
      </c>
      <c r="AE1177" s="26">
        <v>3.1249813333333329</v>
      </c>
      <c r="AF1177" s="26">
        <v>4.525748444444444</v>
      </c>
      <c r="AG1177" s="26">
        <v>92</v>
      </c>
      <c r="AH1177" s="26">
        <v>1</v>
      </c>
    </row>
    <row r="1178" spans="1:34" x14ac:dyDescent="0.2">
      <c r="A1178" t="s">
        <v>28</v>
      </c>
      <c r="B1178" t="s">
        <v>115</v>
      </c>
      <c r="C1178" t="s">
        <v>319</v>
      </c>
      <c r="D1178">
        <v>3</v>
      </c>
      <c r="E1178" s="21">
        <v>3</v>
      </c>
      <c r="F1178" s="21" t="s">
        <v>6</v>
      </c>
      <c r="G1178" s="21" t="s">
        <v>114</v>
      </c>
      <c r="H1178" s="21" t="s">
        <v>10</v>
      </c>
      <c r="I1178" s="26">
        <v>1.8440433999999999</v>
      </c>
      <c r="J1178" s="26">
        <v>2.5873066000000002</v>
      </c>
      <c r="K1178" s="26">
        <v>3.8061077999999995</v>
      </c>
      <c r="L1178" s="26">
        <v>5.0226659999999992</v>
      </c>
      <c r="M1178" s="26">
        <v>5.8100003999999998</v>
      </c>
      <c r="N1178" s="26">
        <v>6.7758967999999999</v>
      </c>
      <c r="O1178" s="26">
        <v>6.8721780000000008</v>
      </c>
      <c r="P1178" s="26">
        <v>6.3301549999999995</v>
      </c>
      <c r="Q1178" s="26">
        <v>5.0312605999999995</v>
      </c>
      <c r="R1178" s="26">
        <v>3.6724990000000006</v>
      </c>
      <c r="S1178" s="26">
        <v>2.5116666000000003</v>
      </c>
      <c r="T1178" s="26">
        <v>1.9042239999999999</v>
      </c>
      <c r="U1178" s="26">
        <v>4.2318546000000001</v>
      </c>
      <c r="V1178" s="26">
        <v>4.1892139999999998</v>
      </c>
      <c r="W1178" s="26">
        <v>4.6374105999999999</v>
      </c>
      <c r="X1178" s="26">
        <v>4.0242887999999999</v>
      </c>
      <c r="Y1178" s="26">
        <v>4.6399210000000002</v>
      </c>
      <c r="Z1178" s="26">
        <v>3.1048161999999997</v>
      </c>
      <c r="AA1178" s="26">
        <v>3.5380712000000001</v>
      </c>
      <c r="AB1178" s="26">
        <v>2.7904069999999996</v>
      </c>
      <c r="AC1178" s="26">
        <v>2.881624</v>
      </c>
      <c r="AD1178" s="26">
        <v>2.6423071999999999</v>
      </c>
      <c r="AE1178" s="26">
        <v>3.7134196000000004</v>
      </c>
      <c r="AF1178" s="26">
        <v>4.3588700000000005</v>
      </c>
      <c r="AG1178" s="26">
        <v>157</v>
      </c>
      <c r="AH1178" s="26">
        <v>2</v>
      </c>
    </row>
    <row r="1179" spans="1:34" x14ac:dyDescent="0.2">
      <c r="A1179" t="s">
        <v>28</v>
      </c>
      <c r="B1179" t="s">
        <v>115</v>
      </c>
      <c r="C1179" t="s">
        <v>693</v>
      </c>
      <c r="D1179">
        <v>3</v>
      </c>
      <c r="E1179" s="21">
        <v>2</v>
      </c>
      <c r="F1179" s="21" t="s">
        <v>6</v>
      </c>
      <c r="G1179" s="21" t="s">
        <v>114</v>
      </c>
      <c r="H1179" s="21" t="s">
        <v>10</v>
      </c>
      <c r="I1179" s="26">
        <v>2.1592054444444444</v>
      </c>
      <c r="J1179" s="26">
        <v>2.9126014444444439</v>
      </c>
      <c r="K1179" s="26">
        <v>4.084381333333333</v>
      </c>
      <c r="L1179" s="26">
        <v>5.2749980000000001</v>
      </c>
      <c r="M1179" s="26">
        <v>6.0989233333333344</v>
      </c>
      <c r="N1179" s="26">
        <v>6.5723991111111113</v>
      </c>
      <c r="O1179" s="26">
        <v>6.2166261111111112</v>
      </c>
      <c r="P1179" s="26">
        <v>5.833673222222223</v>
      </c>
      <c r="Q1179" s="26">
        <v>5.0436740000000002</v>
      </c>
      <c r="R1179" s="26">
        <v>3.9500468888888887</v>
      </c>
      <c r="S1179" s="26">
        <v>2.7707358888888884</v>
      </c>
      <c r="T1179" s="26">
        <v>2.1901381111111116</v>
      </c>
      <c r="U1179" s="26">
        <v>4.7175556666666658</v>
      </c>
      <c r="V1179" s="26">
        <v>5.1510735555555556</v>
      </c>
      <c r="W1179" s="26">
        <v>4.7994204444444435</v>
      </c>
      <c r="X1179" s="26">
        <v>4.5134531111111116</v>
      </c>
      <c r="Y1179" s="26">
        <v>4.4317705555555555</v>
      </c>
      <c r="Z1179" s="26">
        <v>4.1401495555555554</v>
      </c>
      <c r="AA1179" s="26">
        <v>6.4409366666666665</v>
      </c>
      <c r="AB1179" s="26">
        <v>5.2026319999999995</v>
      </c>
      <c r="AC1179" s="26">
        <v>4.286842222222222</v>
      </c>
      <c r="AD1179" s="26">
        <v>2.564364888888889</v>
      </c>
      <c r="AE1179" s="26">
        <v>3.6048160000000005</v>
      </c>
      <c r="AF1179" s="26">
        <v>5.2915710000000002</v>
      </c>
      <c r="AG1179" s="26">
        <v>148</v>
      </c>
      <c r="AH1179" s="26">
        <v>2</v>
      </c>
    </row>
    <row r="1180" spans="1:34" x14ac:dyDescent="0.2">
      <c r="A1180" t="s">
        <v>28</v>
      </c>
      <c r="B1180" t="s">
        <v>115</v>
      </c>
      <c r="C1180" t="s">
        <v>222</v>
      </c>
      <c r="D1180">
        <v>3</v>
      </c>
      <c r="E1180" s="21">
        <v>3</v>
      </c>
      <c r="F1180" s="21" t="s">
        <v>6</v>
      </c>
      <c r="G1180" s="21" t="s">
        <v>114</v>
      </c>
      <c r="H1180" s="21" t="s">
        <v>10</v>
      </c>
      <c r="I1180" s="26">
        <v>1.8719570000000001</v>
      </c>
      <c r="J1180" s="26">
        <v>2.593661</v>
      </c>
      <c r="K1180" s="26">
        <v>3.8433570000000001</v>
      </c>
      <c r="L1180" s="26">
        <v>5.0406849999999999</v>
      </c>
      <c r="M1180" s="26">
        <v>5.9089479999999996</v>
      </c>
      <c r="N1180" s="26">
        <v>6.7987580000000003</v>
      </c>
      <c r="O1180" s="26">
        <v>6.618862</v>
      </c>
      <c r="P1180" s="26">
        <v>6.1164690000000004</v>
      </c>
      <c r="Q1180" s="26">
        <v>4.9576659999999997</v>
      </c>
      <c r="R1180" s="26">
        <v>3.689584</v>
      </c>
      <c r="S1180" s="26">
        <v>2.4985189999999999</v>
      </c>
      <c r="T1180" s="26">
        <v>1.928185</v>
      </c>
      <c r="U1180" s="26">
        <v>4.4167540000000001</v>
      </c>
      <c r="V1180" s="26">
        <v>4.586703</v>
      </c>
      <c r="W1180" s="26">
        <v>5.2439499999999999</v>
      </c>
      <c r="X1180" s="26">
        <v>4.4489910000000004</v>
      </c>
      <c r="Y1180" s="26">
        <v>4.4281969999999999</v>
      </c>
      <c r="Z1180" s="26">
        <v>3.140552</v>
      </c>
      <c r="AA1180" s="26">
        <v>3.264106</v>
      </c>
      <c r="AB1180" s="26">
        <v>2.505795</v>
      </c>
      <c r="AC1180" s="26">
        <v>2.5060159999999998</v>
      </c>
      <c r="AD1180" s="26">
        <v>2.507393</v>
      </c>
      <c r="AE1180" s="26">
        <v>4.0699249999999996</v>
      </c>
      <c r="AF1180" s="26">
        <v>5.0838660000000004</v>
      </c>
      <c r="AG1180" s="26">
        <v>148</v>
      </c>
      <c r="AH1180" s="26">
        <v>2</v>
      </c>
    </row>
    <row r="1181" spans="1:34" x14ac:dyDescent="0.2">
      <c r="A1181" t="s">
        <v>28</v>
      </c>
      <c r="B1181" t="s">
        <v>115</v>
      </c>
      <c r="C1181" t="s">
        <v>949</v>
      </c>
      <c r="D1181">
        <v>3</v>
      </c>
      <c r="E1181" s="21">
        <v>3</v>
      </c>
      <c r="F1181" s="21" t="s">
        <v>6</v>
      </c>
      <c r="G1181" s="21" t="s">
        <v>10</v>
      </c>
      <c r="H1181" s="21" t="s">
        <v>10</v>
      </c>
      <c r="I1181" s="26">
        <v>1.8300789999999998</v>
      </c>
      <c r="J1181" s="26">
        <v>2.5547606666666667</v>
      </c>
      <c r="K1181" s="26">
        <v>3.8361346666666667</v>
      </c>
      <c r="L1181" s="26">
        <v>5.0574476666666666</v>
      </c>
      <c r="M1181" s="26">
        <v>5.9361933333333328</v>
      </c>
      <c r="N1181" s="26">
        <v>6.8868183333333333</v>
      </c>
      <c r="O1181" s="26">
        <v>6.828561333333333</v>
      </c>
      <c r="P1181" s="26">
        <v>6.2668398333333331</v>
      </c>
      <c r="Q1181" s="26">
        <v>5.0060618333333338</v>
      </c>
      <c r="R1181" s="26">
        <v>3.6934191666666667</v>
      </c>
      <c r="S1181" s="26">
        <v>2.4695335000000003</v>
      </c>
      <c r="T1181" s="26">
        <v>1.8625913333333333</v>
      </c>
      <c r="U1181" s="26">
        <v>4.3075809999999999</v>
      </c>
      <c r="V1181" s="26">
        <v>4.6708274999999997</v>
      </c>
      <c r="W1181" s="26">
        <v>5.0133384999999997</v>
      </c>
      <c r="X1181" s="26">
        <v>4.4199753333333334</v>
      </c>
      <c r="Y1181" s="26">
        <v>4.5885258333333336</v>
      </c>
      <c r="Z1181" s="26">
        <v>3.4335498333333327</v>
      </c>
      <c r="AA1181" s="26">
        <v>3.3794971666666669</v>
      </c>
      <c r="AB1181" s="26">
        <v>2.5807830000000003</v>
      </c>
      <c r="AC1181" s="26">
        <v>2.5918580000000002</v>
      </c>
      <c r="AD1181" s="26">
        <v>2.7147769999999998</v>
      </c>
      <c r="AE1181" s="26">
        <v>4.1821345000000001</v>
      </c>
      <c r="AF1181" s="26">
        <v>4.8139533333333331</v>
      </c>
      <c r="AG1181" s="26">
        <v>161</v>
      </c>
      <c r="AH1181" s="26">
        <v>3</v>
      </c>
    </row>
    <row r="1182" spans="1:34" x14ac:dyDescent="0.2">
      <c r="A1182" t="s">
        <v>28</v>
      </c>
      <c r="B1182" t="s">
        <v>115</v>
      </c>
      <c r="C1182" t="s">
        <v>950</v>
      </c>
      <c r="D1182">
        <v>3</v>
      </c>
      <c r="E1182" s="21">
        <v>3</v>
      </c>
      <c r="F1182" s="21" t="s">
        <v>6</v>
      </c>
      <c r="G1182" s="21" t="s">
        <v>114</v>
      </c>
      <c r="H1182" s="21" t="s">
        <v>10</v>
      </c>
      <c r="I1182" s="26">
        <v>1.9298658888888889</v>
      </c>
      <c r="J1182" s="26">
        <v>2.6795182222222222</v>
      </c>
      <c r="K1182" s="26">
        <v>3.8428674444444448</v>
      </c>
      <c r="L1182" s="26">
        <v>4.9964192222222223</v>
      </c>
      <c r="M1182" s="26">
        <v>5.8202485555555565</v>
      </c>
      <c r="N1182" s="26">
        <v>6.680646888888889</v>
      </c>
      <c r="O1182" s="26">
        <v>6.7628148888888902</v>
      </c>
      <c r="P1182" s="26">
        <v>6.2832046666666663</v>
      </c>
      <c r="Q1182" s="26">
        <v>5.0668516666666674</v>
      </c>
      <c r="R1182" s="26">
        <v>3.7937828888888894</v>
      </c>
      <c r="S1182" s="26">
        <v>2.6147042222222225</v>
      </c>
      <c r="T1182" s="26">
        <v>1.9698823333333333</v>
      </c>
      <c r="U1182" s="26">
        <v>3.9768216666666669</v>
      </c>
      <c r="V1182" s="26">
        <v>4.1585534444444443</v>
      </c>
      <c r="W1182" s="26">
        <v>3.9928884444444446</v>
      </c>
      <c r="X1182" s="26">
        <v>3.7779022222222221</v>
      </c>
      <c r="Y1182" s="26">
        <v>4.3857221111111109</v>
      </c>
      <c r="Z1182" s="26">
        <v>3.1520212222222224</v>
      </c>
      <c r="AA1182" s="26">
        <v>3.626266666666667</v>
      </c>
      <c r="AB1182" s="26">
        <v>2.8119828888888891</v>
      </c>
      <c r="AC1182" s="26">
        <v>2.9289216666666671</v>
      </c>
      <c r="AD1182" s="26">
        <v>2.545976222222222</v>
      </c>
      <c r="AE1182" s="26">
        <v>3.7467655555555552</v>
      </c>
      <c r="AF1182" s="26">
        <v>4.9297222222222228</v>
      </c>
      <c r="AG1182" s="26">
        <v>127</v>
      </c>
      <c r="AH1182" s="26">
        <v>2</v>
      </c>
    </row>
    <row r="1183" spans="1:34" x14ac:dyDescent="0.2">
      <c r="A1183" t="s">
        <v>28</v>
      </c>
      <c r="B1183" t="s">
        <v>115</v>
      </c>
      <c r="C1183" t="s">
        <v>951</v>
      </c>
      <c r="D1183">
        <v>3</v>
      </c>
      <c r="E1183" s="21">
        <v>2</v>
      </c>
      <c r="F1183" s="21" t="s">
        <v>6</v>
      </c>
      <c r="G1183" s="21" t="s">
        <v>114</v>
      </c>
      <c r="H1183" s="21" t="s">
        <v>10</v>
      </c>
      <c r="I1183" s="26">
        <v>2.2307321176470589</v>
      </c>
      <c r="J1183" s="26">
        <v>2.9757869411764704</v>
      </c>
      <c r="K1183" s="26">
        <v>4.0560973529411761</v>
      </c>
      <c r="L1183" s="26">
        <v>5.2935354117647062</v>
      </c>
      <c r="M1183" s="26">
        <v>6.1082978235294121</v>
      </c>
      <c r="N1183" s="26">
        <v>6.4304084117647076</v>
      </c>
      <c r="O1183" s="26">
        <v>6.0637707058823533</v>
      </c>
      <c r="P1183" s="26">
        <v>5.7432984117647052</v>
      </c>
      <c r="Q1183" s="26">
        <v>5.0059584705882347</v>
      </c>
      <c r="R1183" s="26">
        <v>3.9872763529411759</v>
      </c>
      <c r="S1183" s="26">
        <v>2.7915165294117648</v>
      </c>
      <c r="T1183" s="26">
        <v>2.241986058823529</v>
      </c>
      <c r="U1183" s="26">
        <v>4.3506145294117644</v>
      </c>
      <c r="V1183" s="26">
        <v>4.789433529411764</v>
      </c>
      <c r="W1183" s="26">
        <v>4.5959807058823534</v>
      </c>
      <c r="X1183" s="26">
        <v>3.8438002941176461</v>
      </c>
      <c r="Y1183" s="26">
        <v>4.115256647058823</v>
      </c>
      <c r="Z1183" s="26">
        <v>4.7782752941176465</v>
      </c>
      <c r="AA1183" s="26">
        <v>6.3366129999999998</v>
      </c>
      <c r="AB1183" s="26">
        <v>5.9310739411764706</v>
      </c>
      <c r="AC1183" s="26">
        <v>5.0668017058823533</v>
      </c>
      <c r="AD1183" s="26">
        <v>2.2947307058823534</v>
      </c>
      <c r="AE1183" s="26">
        <v>3.2775362941176471</v>
      </c>
      <c r="AF1183" s="26">
        <v>4.6752722941176472</v>
      </c>
      <c r="AG1183" s="26">
        <v>77</v>
      </c>
      <c r="AH1183" s="26">
        <v>1</v>
      </c>
    </row>
    <row r="1184" spans="1:34" x14ac:dyDescent="0.2">
      <c r="A1184" t="s">
        <v>28</v>
      </c>
      <c r="B1184" t="s">
        <v>115</v>
      </c>
      <c r="C1184" t="s">
        <v>327</v>
      </c>
      <c r="D1184">
        <v>3</v>
      </c>
      <c r="E1184" s="21">
        <v>3</v>
      </c>
      <c r="F1184" s="21" t="s">
        <v>6</v>
      </c>
      <c r="G1184" s="21" t="s">
        <v>114</v>
      </c>
      <c r="H1184" s="21" t="s">
        <v>10</v>
      </c>
      <c r="I1184" s="26">
        <v>1.8571617777777776</v>
      </c>
      <c r="J1184" s="26">
        <v>2.5959775555555553</v>
      </c>
      <c r="K1184" s="26">
        <v>3.8310995555555554</v>
      </c>
      <c r="L1184" s="26">
        <v>5.0538164444444442</v>
      </c>
      <c r="M1184" s="26">
        <v>5.9112201111111107</v>
      </c>
      <c r="N1184" s="26">
        <v>6.8544250000000009</v>
      </c>
      <c r="O1184" s="26">
        <v>6.8199838888888884</v>
      </c>
      <c r="P1184" s="26">
        <v>6.2649298888888882</v>
      </c>
      <c r="Q1184" s="26">
        <v>5.0231493333333326</v>
      </c>
      <c r="R1184" s="26">
        <v>3.6779013333333332</v>
      </c>
      <c r="S1184" s="26">
        <v>2.5298721111111111</v>
      </c>
      <c r="T1184" s="26">
        <v>1.8904300000000001</v>
      </c>
      <c r="U1184" s="26">
        <v>4.2837148888888894</v>
      </c>
      <c r="V1184" s="26">
        <v>4.4397607777777779</v>
      </c>
      <c r="W1184" s="26">
        <v>4.8147536666666655</v>
      </c>
      <c r="X1184" s="26">
        <v>3.9608570000000003</v>
      </c>
      <c r="Y1184" s="26">
        <v>4.7782172222222226</v>
      </c>
      <c r="Z1184" s="26">
        <v>3.2914552222222224</v>
      </c>
      <c r="AA1184" s="26">
        <v>3.4167043333333336</v>
      </c>
      <c r="AB1184" s="26">
        <v>2.6203976666666664</v>
      </c>
      <c r="AC1184" s="26">
        <v>2.7970151111111119</v>
      </c>
      <c r="AD1184" s="26">
        <v>2.7787085555555557</v>
      </c>
      <c r="AE1184" s="26">
        <v>3.8533018888888892</v>
      </c>
      <c r="AF1184" s="26">
        <v>4.6320453333333331</v>
      </c>
      <c r="AG1184" s="26">
        <v>152</v>
      </c>
      <c r="AH1184" s="26">
        <v>2</v>
      </c>
    </row>
    <row r="1185" spans="1:34" x14ac:dyDescent="0.2">
      <c r="A1185" t="s">
        <v>28</v>
      </c>
      <c r="B1185" t="s">
        <v>115</v>
      </c>
      <c r="C1185" t="s">
        <v>952</v>
      </c>
      <c r="D1185">
        <v>3</v>
      </c>
      <c r="E1185" s="21">
        <v>2</v>
      </c>
      <c r="F1185" s="21" t="s">
        <v>6</v>
      </c>
      <c r="G1185" s="21" t="s">
        <v>114</v>
      </c>
      <c r="H1185" s="21" t="s">
        <v>10</v>
      </c>
      <c r="I1185" s="26">
        <v>2.3364864999999999</v>
      </c>
      <c r="J1185" s="26">
        <v>3.0527338333333334</v>
      </c>
      <c r="K1185" s="26">
        <v>4.0857129999999993</v>
      </c>
      <c r="L1185" s="26">
        <v>5.3906739999999997</v>
      </c>
      <c r="M1185" s="26">
        <v>6.1613358333333332</v>
      </c>
      <c r="N1185" s="26">
        <v>6.3075665000000001</v>
      </c>
      <c r="O1185" s="26">
        <v>6.0160095</v>
      </c>
      <c r="P1185" s="26">
        <v>5.6781819999999996</v>
      </c>
      <c r="Q1185" s="26">
        <v>5.0174453333333338</v>
      </c>
      <c r="R1185" s="26">
        <v>4.0504971666666671</v>
      </c>
      <c r="S1185" s="26">
        <v>2.9069970000000005</v>
      </c>
      <c r="T1185" s="26">
        <v>2.317957666666667</v>
      </c>
      <c r="U1185" s="26">
        <v>4.3469923333333336</v>
      </c>
      <c r="V1185" s="26">
        <v>4.3221376666666673</v>
      </c>
      <c r="W1185" s="26">
        <v>4.0545003333333334</v>
      </c>
      <c r="X1185" s="26">
        <v>3.6451454999999999</v>
      </c>
      <c r="Y1185" s="26">
        <v>4.1892539999999991</v>
      </c>
      <c r="Z1185" s="26">
        <v>4.4775343333333337</v>
      </c>
      <c r="AA1185" s="26">
        <v>5.9610781666666668</v>
      </c>
      <c r="AB1185" s="26">
        <v>6.1395134999999996</v>
      </c>
      <c r="AC1185" s="26">
        <v>5.7944464999999994</v>
      </c>
      <c r="AD1185" s="26">
        <v>2.6842178333333333</v>
      </c>
      <c r="AE1185" s="26">
        <v>3.0383429999999998</v>
      </c>
      <c r="AF1185" s="26">
        <v>3.8720433333333335</v>
      </c>
      <c r="AG1185" s="26">
        <v>74</v>
      </c>
      <c r="AH1185" s="26">
        <v>1</v>
      </c>
    </row>
    <row r="1186" spans="1:34" x14ac:dyDescent="0.2">
      <c r="A1186" t="s">
        <v>28</v>
      </c>
      <c r="B1186" t="s">
        <v>115</v>
      </c>
      <c r="C1186" t="s">
        <v>953</v>
      </c>
      <c r="D1186">
        <v>3</v>
      </c>
      <c r="E1186" s="21">
        <v>2</v>
      </c>
      <c r="F1186" s="21" t="s">
        <v>6</v>
      </c>
      <c r="G1186" s="21" t="s">
        <v>114</v>
      </c>
      <c r="H1186" s="21" t="s">
        <v>10</v>
      </c>
      <c r="I1186" s="26">
        <v>2.1356316923076921</v>
      </c>
      <c r="J1186" s="26">
        <v>2.8881036923076926</v>
      </c>
      <c r="K1186" s="26">
        <v>4.0882479230769224</v>
      </c>
      <c r="L1186" s="26">
        <v>5.2520926153846164</v>
      </c>
      <c r="M1186" s="26">
        <v>6.0816530769230761</v>
      </c>
      <c r="N1186" s="26">
        <v>6.6330408461538468</v>
      </c>
      <c r="O1186" s="26">
        <v>6.3283743846153859</v>
      </c>
      <c r="P1186" s="26">
        <v>5.8967058461538464</v>
      </c>
      <c r="Q1186" s="26">
        <v>5.0426725384615372</v>
      </c>
      <c r="R1186" s="26">
        <v>3.9464347692307697</v>
      </c>
      <c r="S1186" s="26">
        <v>2.7850906153846156</v>
      </c>
      <c r="T1186" s="26">
        <v>2.1667656153846155</v>
      </c>
      <c r="U1186" s="26">
        <v>4.7948736923076929</v>
      </c>
      <c r="V1186" s="26">
        <v>4.7766894615384619</v>
      </c>
      <c r="W1186" s="26">
        <v>4.6748537692307686</v>
      </c>
      <c r="X1186" s="26">
        <v>4.3624010769230779</v>
      </c>
      <c r="Y1186" s="26">
        <v>4.6509627692307696</v>
      </c>
      <c r="Z1186" s="26">
        <v>4.1469789230769232</v>
      </c>
      <c r="AA1186" s="26">
        <v>5.6232601538461529</v>
      </c>
      <c r="AB1186" s="26">
        <v>4.6102233076923076</v>
      </c>
      <c r="AC1186" s="26">
        <v>4.0472484615384605</v>
      </c>
      <c r="AD1186" s="26">
        <v>2.7641171538461538</v>
      </c>
      <c r="AE1186" s="26">
        <v>3.9127624615384611</v>
      </c>
      <c r="AF1186" s="26">
        <v>5.505623692307692</v>
      </c>
      <c r="AG1186" s="26">
        <v>118</v>
      </c>
      <c r="AH1186" s="26">
        <v>2</v>
      </c>
    </row>
    <row r="1187" spans="1:34" x14ac:dyDescent="0.2">
      <c r="A1187" t="s">
        <v>28</v>
      </c>
      <c r="B1187" t="s">
        <v>115</v>
      </c>
      <c r="C1187" t="s">
        <v>954</v>
      </c>
      <c r="D1187">
        <v>3</v>
      </c>
      <c r="E1187" s="21">
        <v>2</v>
      </c>
      <c r="F1187" s="21" t="s">
        <v>6</v>
      </c>
      <c r="G1187" s="21" t="s">
        <v>114</v>
      </c>
      <c r="H1187" s="21" t="s">
        <v>10</v>
      </c>
      <c r="I1187" s="26">
        <v>1.9652728947368421</v>
      </c>
      <c r="J1187" s="26">
        <v>2.714420421052631</v>
      </c>
      <c r="K1187" s="26">
        <v>3.8656077894736844</v>
      </c>
      <c r="L1187" s="26">
        <v>5.0156421052631579</v>
      </c>
      <c r="M1187" s="26">
        <v>5.8805807894736857</v>
      </c>
      <c r="N1187" s="26">
        <v>6.6579506315789478</v>
      </c>
      <c r="O1187" s="26">
        <v>6.5433048421052629</v>
      </c>
      <c r="P1187" s="26">
        <v>6.0931324210526308</v>
      </c>
      <c r="Q1187" s="26">
        <v>5.0305465263157894</v>
      </c>
      <c r="R1187" s="26">
        <v>3.839948421052632</v>
      </c>
      <c r="S1187" s="26">
        <v>2.6665086315789472</v>
      </c>
      <c r="T1187" s="26">
        <v>2.0272906842105263</v>
      </c>
      <c r="U1187" s="26">
        <v>4.4950046842105253</v>
      </c>
      <c r="V1187" s="26">
        <v>4.438878052631579</v>
      </c>
      <c r="W1187" s="26">
        <v>4.3301268947368428</v>
      </c>
      <c r="X1187" s="26">
        <v>3.9976915263157897</v>
      </c>
      <c r="Y1187" s="26">
        <v>4.6251950526315797</v>
      </c>
      <c r="Z1187" s="26">
        <v>3.5013405263157886</v>
      </c>
      <c r="AA1187" s="26">
        <v>4.2435030526315787</v>
      </c>
      <c r="AB1187" s="26">
        <v>3.4950960526315789</v>
      </c>
      <c r="AC1187" s="26">
        <v>3.2001393684210533</v>
      </c>
      <c r="AD1187" s="26">
        <v>2.8957893684210525</v>
      </c>
      <c r="AE1187" s="26">
        <v>4.04390152631579</v>
      </c>
      <c r="AF1187" s="26">
        <v>5.753114894736842</v>
      </c>
      <c r="AG1187" s="26">
        <v>145</v>
      </c>
      <c r="AH1187" s="26">
        <v>2</v>
      </c>
    </row>
    <row r="1188" spans="1:34" x14ac:dyDescent="0.2">
      <c r="A1188" t="s">
        <v>28</v>
      </c>
      <c r="B1188" t="s">
        <v>115</v>
      </c>
      <c r="C1188" t="s">
        <v>955</v>
      </c>
      <c r="D1188">
        <v>3</v>
      </c>
      <c r="E1188" s="21">
        <v>3</v>
      </c>
      <c r="F1188" s="21" t="s">
        <v>6</v>
      </c>
      <c r="G1188" s="21" t="s">
        <v>114</v>
      </c>
      <c r="H1188" s="21" t="s">
        <v>10</v>
      </c>
      <c r="I1188" s="26">
        <v>1.9173979999999999</v>
      </c>
      <c r="J1188" s="26">
        <v>2.6760285000000001</v>
      </c>
      <c r="K1188" s="26">
        <v>3.8409120000000003</v>
      </c>
      <c r="L1188" s="26">
        <v>5.0160075000000006</v>
      </c>
      <c r="M1188" s="26">
        <v>5.7707040000000003</v>
      </c>
      <c r="N1188" s="26">
        <v>6.7091825000000007</v>
      </c>
      <c r="O1188" s="26">
        <v>6.898752</v>
      </c>
      <c r="P1188" s="26">
        <v>6.395035</v>
      </c>
      <c r="Q1188" s="26">
        <v>5.1031884999999999</v>
      </c>
      <c r="R1188" s="26">
        <v>3.7687970000000002</v>
      </c>
      <c r="S1188" s="26">
        <v>2.5807374999999997</v>
      </c>
      <c r="T1188" s="26">
        <v>1.943765</v>
      </c>
      <c r="U1188" s="26">
        <v>3.8666255</v>
      </c>
      <c r="V1188" s="26">
        <v>3.959406</v>
      </c>
      <c r="W1188" s="26">
        <v>3.8361004999999997</v>
      </c>
      <c r="X1188" s="26">
        <v>3.9473995</v>
      </c>
      <c r="Y1188" s="26">
        <v>4.3203720000000008</v>
      </c>
      <c r="Z1188" s="26">
        <v>3.0010890000000003</v>
      </c>
      <c r="AA1188" s="26">
        <v>3.1811435000000001</v>
      </c>
      <c r="AB1188" s="26">
        <v>2.567882</v>
      </c>
      <c r="AC1188" s="26">
        <v>2.897681</v>
      </c>
      <c r="AD1188" s="26">
        <v>2.374492</v>
      </c>
      <c r="AE1188" s="26">
        <v>3.5514425000000003</v>
      </c>
      <c r="AF1188" s="26">
        <v>4.4189144999999996</v>
      </c>
      <c r="AG1188" s="26">
        <v>164</v>
      </c>
      <c r="AH1188" s="26">
        <v>3</v>
      </c>
    </row>
    <row r="1189" spans="1:34" x14ac:dyDescent="0.2">
      <c r="A1189" t="s">
        <v>28</v>
      </c>
      <c r="B1189" t="s">
        <v>115</v>
      </c>
      <c r="C1189" t="s">
        <v>706</v>
      </c>
      <c r="D1189">
        <v>3</v>
      </c>
      <c r="E1189" s="21">
        <v>3</v>
      </c>
      <c r="F1189" s="21" t="s">
        <v>6</v>
      </c>
      <c r="G1189" s="21" t="s">
        <v>114</v>
      </c>
      <c r="H1189" s="21" t="s">
        <v>10</v>
      </c>
      <c r="I1189" s="26">
        <v>1.8741599999999998</v>
      </c>
      <c r="J1189" s="26">
        <v>2.6120510000000001</v>
      </c>
      <c r="K1189" s="26">
        <v>3.8329590000000002</v>
      </c>
      <c r="L1189" s="26">
        <v>5.039652666666667</v>
      </c>
      <c r="M1189" s="26">
        <v>5.9264306666666675</v>
      </c>
      <c r="N1189" s="26">
        <v>6.8370053333333338</v>
      </c>
      <c r="O1189" s="26">
        <v>6.7368079999999999</v>
      </c>
      <c r="P1189" s="26">
        <v>6.2100773333333334</v>
      </c>
      <c r="Q1189" s="26">
        <v>4.9674646666666664</v>
      </c>
      <c r="R1189" s="26">
        <v>3.6923263333333334</v>
      </c>
      <c r="S1189" s="26">
        <v>2.5209439999999996</v>
      </c>
      <c r="T1189" s="26">
        <v>1.8914570000000002</v>
      </c>
      <c r="U1189" s="26">
        <v>4.389839666666667</v>
      </c>
      <c r="V1189" s="26">
        <v>4.5962836666666655</v>
      </c>
      <c r="W1189" s="26">
        <v>5.0763390000000008</v>
      </c>
      <c r="X1189" s="26">
        <v>4.3067106666666666</v>
      </c>
      <c r="Y1189" s="26">
        <v>4.6603986666666666</v>
      </c>
      <c r="Z1189" s="26">
        <v>3.3007399999999998</v>
      </c>
      <c r="AA1189" s="26">
        <v>3.3095269999999997</v>
      </c>
      <c r="AB1189" s="26">
        <v>2.6605319999999999</v>
      </c>
      <c r="AC1189" s="26">
        <v>2.5675479999999999</v>
      </c>
      <c r="AD1189" s="26">
        <v>2.6513553333333335</v>
      </c>
      <c r="AE1189" s="26">
        <v>4.074465</v>
      </c>
      <c r="AF1189" s="26">
        <v>4.948176666666666</v>
      </c>
      <c r="AG1189" s="26">
        <v>134</v>
      </c>
      <c r="AH1189" s="26">
        <v>2</v>
      </c>
    </row>
    <row r="1190" spans="1:34" x14ac:dyDescent="0.2">
      <c r="A1190" t="s">
        <v>28</v>
      </c>
      <c r="B1190" t="s">
        <v>115</v>
      </c>
      <c r="C1190" t="s">
        <v>956</v>
      </c>
      <c r="D1190">
        <v>3</v>
      </c>
      <c r="E1190" s="21">
        <v>3</v>
      </c>
      <c r="F1190" s="21" t="s">
        <v>6</v>
      </c>
      <c r="G1190" s="21" t="s">
        <v>114</v>
      </c>
      <c r="H1190" s="21" t="s">
        <v>10</v>
      </c>
      <c r="I1190" s="26">
        <v>1.9415597499999999</v>
      </c>
      <c r="J1190" s="26">
        <v>2.7000976250000002</v>
      </c>
      <c r="K1190" s="26">
        <v>3.8611798750000004</v>
      </c>
      <c r="L1190" s="26">
        <v>4.9711681250000002</v>
      </c>
      <c r="M1190" s="26">
        <v>5.7766392499999988</v>
      </c>
      <c r="N1190" s="26">
        <v>6.6516951249999998</v>
      </c>
      <c r="O1190" s="26">
        <v>6.8011142499999995</v>
      </c>
      <c r="P1190" s="26">
        <v>6.3203847499999997</v>
      </c>
      <c r="Q1190" s="26">
        <v>5.1086612500000008</v>
      </c>
      <c r="R1190" s="26">
        <v>3.8297135</v>
      </c>
      <c r="S1190" s="26">
        <v>2.6372594999999999</v>
      </c>
      <c r="T1190" s="26">
        <v>1.9805044999999999</v>
      </c>
      <c r="U1190" s="26">
        <v>3.7371842500000003</v>
      </c>
      <c r="V1190" s="26">
        <v>3.9288391250000001</v>
      </c>
      <c r="W1190" s="26">
        <v>3.7509518749999997</v>
      </c>
      <c r="X1190" s="26">
        <v>3.4929906249999996</v>
      </c>
      <c r="Y1190" s="26">
        <v>4.3664046249999995</v>
      </c>
      <c r="Z1190" s="26">
        <v>3.3023073749999998</v>
      </c>
      <c r="AA1190" s="26">
        <v>3.408893875</v>
      </c>
      <c r="AB1190" s="26">
        <v>2.6284121250000001</v>
      </c>
      <c r="AC1190" s="26">
        <v>3.0574656249999999</v>
      </c>
      <c r="AD1190" s="26">
        <v>2.5773284999999997</v>
      </c>
      <c r="AE1190" s="26">
        <v>3.771156875</v>
      </c>
      <c r="AF1190" s="26">
        <v>4.7678331250000001</v>
      </c>
      <c r="AG1190" s="26">
        <v>150</v>
      </c>
      <c r="AH1190" s="26">
        <v>2</v>
      </c>
    </row>
    <row r="1191" spans="1:34" x14ac:dyDescent="0.2">
      <c r="A1191" t="s">
        <v>28</v>
      </c>
      <c r="B1191" t="s">
        <v>115</v>
      </c>
      <c r="C1191" t="s">
        <v>957</v>
      </c>
      <c r="D1191">
        <v>3</v>
      </c>
      <c r="E1191" s="21">
        <v>2</v>
      </c>
      <c r="F1191" s="21" t="s">
        <v>6</v>
      </c>
      <c r="G1191" s="21" t="s">
        <v>114</v>
      </c>
      <c r="H1191" s="21" t="s">
        <v>10</v>
      </c>
      <c r="I1191" s="26">
        <v>2.2301081999999997</v>
      </c>
      <c r="J1191" s="26">
        <v>2.9612050000000005</v>
      </c>
      <c r="K1191" s="26">
        <v>4.0057329999999993</v>
      </c>
      <c r="L1191" s="26">
        <v>5.2768497999999999</v>
      </c>
      <c r="M1191" s="26">
        <v>6.0888623999999991</v>
      </c>
      <c r="N1191" s="26">
        <v>6.3882691999999999</v>
      </c>
      <c r="O1191" s="26">
        <v>6.0129710000000003</v>
      </c>
      <c r="P1191" s="26">
        <v>5.7097942000000002</v>
      </c>
      <c r="Q1191" s="26">
        <v>4.9862446</v>
      </c>
      <c r="R1191" s="26">
        <v>4.0056804000000001</v>
      </c>
      <c r="S1191" s="26">
        <v>2.8195328000000002</v>
      </c>
      <c r="T1191" s="26">
        <v>2.2399662</v>
      </c>
      <c r="U1191" s="26">
        <v>4.5066760000000006</v>
      </c>
      <c r="V1191" s="26">
        <v>4.7561839999999993</v>
      </c>
      <c r="W1191" s="26">
        <v>4.5973306000000003</v>
      </c>
      <c r="X1191" s="26">
        <v>3.8520622000000002</v>
      </c>
      <c r="Y1191" s="26">
        <v>4.2341363999999997</v>
      </c>
      <c r="Z1191" s="26">
        <v>4.4551287999999998</v>
      </c>
      <c r="AA1191" s="26">
        <v>6.0240543999999998</v>
      </c>
      <c r="AB1191" s="26">
        <v>5.8476351999999991</v>
      </c>
      <c r="AC1191" s="26">
        <v>5.1659478000000005</v>
      </c>
      <c r="AD1191" s="26">
        <v>2.4427449999999999</v>
      </c>
      <c r="AE1191" s="26">
        <v>3.2057273999999998</v>
      </c>
      <c r="AF1191" s="26">
        <v>4.4608074000000002</v>
      </c>
      <c r="AG1191" s="26">
        <v>92</v>
      </c>
      <c r="AH1191" s="26">
        <v>1</v>
      </c>
    </row>
    <row r="1192" spans="1:34" x14ac:dyDescent="0.2">
      <c r="A1192" t="s">
        <v>28</v>
      </c>
      <c r="B1192" t="s">
        <v>115</v>
      </c>
      <c r="C1192" t="s">
        <v>958</v>
      </c>
      <c r="D1192">
        <v>3</v>
      </c>
      <c r="E1192" s="21">
        <v>2</v>
      </c>
      <c r="F1192" s="21" t="s">
        <v>6</v>
      </c>
      <c r="G1192" s="21" t="s">
        <v>114</v>
      </c>
      <c r="H1192" s="21" t="s">
        <v>10</v>
      </c>
      <c r="I1192" s="26">
        <v>2.2035534444444442</v>
      </c>
      <c r="J1192" s="26">
        <v>2.9459262222222224</v>
      </c>
      <c r="K1192" s="26">
        <v>4.0513637777777767</v>
      </c>
      <c r="L1192" s="26">
        <v>5.2633373333333333</v>
      </c>
      <c r="M1192" s="26">
        <v>6.0686114444444446</v>
      </c>
      <c r="N1192" s="26">
        <v>6.4283925555555568</v>
      </c>
      <c r="O1192" s="26">
        <v>6.0579224444444453</v>
      </c>
      <c r="P1192" s="26">
        <v>5.7371262222222228</v>
      </c>
      <c r="Q1192" s="26">
        <v>5.0058230000000004</v>
      </c>
      <c r="R1192" s="26">
        <v>3.9499922222222228</v>
      </c>
      <c r="S1192" s="26">
        <v>2.7849142222222225</v>
      </c>
      <c r="T1192" s="26">
        <v>2.2230525555555558</v>
      </c>
      <c r="U1192" s="26">
        <v>4.3716031111111118</v>
      </c>
      <c r="V1192" s="26">
        <v>4.848101777777778</v>
      </c>
      <c r="W1192" s="26">
        <v>4.5173668888888887</v>
      </c>
      <c r="X1192" s="26">
        <v>3.8325593333333337</v>
      </c>
      <c r="Y1192" s="26">
        <v>4.2601189999999995</v>
      </c>
      <c r="Z1192" s="26">
        <v>4.9636521111111112</v>
      </c>
      <c r="AA1192" s="26">
        <v>6.8960010000000009</v>
      </c>
      <c r="AB1192" s="26">
        <v>5.9811123333333329</v>
      </c>
      <c r="AC1192" s="26">
        <v>5.1394890000000002</v>
      </c>
      <c r="AD1192" s="26">
        <v>2.3388974444444446</v>
      </c>
      <c r="AE1192" s="26">
        <v>3.3539403333333331</v>
      </c>
      <c r="AF1192" s="26">
        <v>4.9229673333333341</v>
      </c>
      <c r="AG1192" s="26">
        <v>75</v>
      </c>
      <c r="AH1192" s="26">
        <v>1</v>
      </c>
    </row>
    <row r="1193" spans="1:34" x14ac:dyDescent="0.2">
      <c r="A1193" t="s">
        <v>28</v>
      </c>
      <c r="B1193" t="s">
        <v>115</v>
      </c>
      <c r="C1193" t="s">
        <v>959</v>
      </c>
      <c r="D1193">
        <v>3</v>
      </c>
      <c r="E1193" s="21">
        <v>2</v>
      </c>
      <c r="F1193" s="21" t="s">
        <v>6</v>
      </c>
      <c r="G1193" s="21" t="s">
        <v>114</v>
      </c>
      <c r="H1193" s="21" t="s">
        <v>10</v>
      </c>
      <c r="I1193" s="26">
        <v>2.089461</v>
      </c>
      <c r="J1193" s="26">
        <v>2.8277799999999997</v>
      </c>
      <c r="K1193" s="26">
        <v>4.0303895000000001</v>
      </c>
      <c r="L1193" s="26">
        <v>5.2479469999999999</v>
      </c>
      <c r="M1193" s="26">
        <v>6.0360689999999995</v>
      </c>
      <c r="N1193" s="26">
        <v>6.5596265000000002</v>
      </c>
      <c r="O1193" s="26">
        <v>6.2102439999999994</v>
      </c>
      <c r="P1193" s="26">
        <v>5.8352054999999998</v>
      </c>
      <c r="Q1193" s="26">
        <v>5.0110025</v>
      </c>
      <c r="R1193" s="26">
        <v>3.8883415000000001</v>
      </c>
      <c r="S1193" s="26">
        <v>2.7237710000000002</v>
      </c>
      <c r="T1193" s="26">
        <v>2.117289</v>
      </c>
      <c r="U1193" s="26">
        <v>5.0361349999999998</v>
      </c>
      <c r="V1193" s="26">
        <v>5.2850269999999995</v>
      </c>
      <c r="W1193" s="26">
        <v>5.1303080000000003</v>
      </c>
      <c r="X1193" s="26">
        <v>4.8351660000000001</v>
      </c>
      <c r="Y1193" s="26">
        <v>4.7104679999999997</v>
      </c>
      <c r="Z1193" s="26">
        <v>4.0361244999999997</v>
      </c>
      <c r="AA1193" s="26">
        <v>5.8819910000000002</v>
      </c>
      <c r="AB1193" s="26">
        <v>4.7525565000000007</v>
      </c>
      <c r="AC1193" s="26">
        <v>3.9466860000000001</v>
      </c>
      <c r="AD1193" s="26">
        <v>2.5215500000000004</v>
      </c>
      <c r="AE1193" s="26">
        <v>3.7587465</v>
      </c>
      <c r="AF1193" s="26">
        <v>5.5694355</v>
      </c>
      <c r="AG1193" s="26">
        <v>149</v>
      </c>
      <c r="AH1193" s="26">
        <v>2</v>
      </c>
    </row>
    <row r="1194" spans="1:34" x14ac:dyDescent="0.2">
      <c r="A1194" t="s">
        <v>28</v>
      </c>
      <c r="B1194" t="s">
        <v>115</v>
      </c>
      <c r="C1194" t="s">
        <v>960</v>
      </c>
      <c r="D1194">
        <v>3</v>
      </c>
      <c r="E1194" s="21">
        <v>2</v>
      </c>
      <c r="F1194" s="21" t="s">
        <v>6</v>
      </c>
      <c r="G1194" s="21" t="s">
        <v>114</v>
      </c>
      <c r="H1194" s="21" t="s">
        <v>10</v>
      </c>
      <c r="I1194" s="26">
        <v>2.1972718571428573</v>
      </c>
      <c r="J1194" s="26">
        <v>2.9226585714285713</v>
      </c>
      <c r="K1194" s="26">
        <v>4.0635894285714285</v>
      </c>
      <c r="L1194" s="26">
        <v>5.2961637142857141</v>
      </c>
      <c r="M1194" s="26">
        <v>6.0733817142857145</v>
      </c>
      <c r="N1194" s="26">
        <v>6.4775369999999999</v>
      </c>
      <c r="O1194" s="26">
        <v>6.1215258571428572</v>
      </c>
      <c r="P1194" s="26">
        <v>5.7732987142857137</v>
      </c>
      <c r="Q1194" s="26">
        <v>5.0101998571428572</v>
      </c>
      <c r="R1194" s="26">
        <v>4.0036079999999998</v>
      </c>
      <c r="S1194" s="26">
        <v>2.8244804285714289</v>
      </c>
      <c r="T1194" s="26">
        <v>2.2464795714285715</v>
      </c>
      <c r="U1194" s="26">
        <v>4.4491394285714287</v>
      </c>
      <c r="V1194" s="26">
        <v>4.9055771428571431</v>
      </c>
      <c r="W1194" s="26">
        <v>4.5015145714285714</v>
      </c>
      <c r="X1194" s="26">
        <v>3.9090032857142858</v>
      </c>
      <c r="Y1194" s="26">
        <v>4.346749285714286</v>
      </c>
      <c r="Z1194" s="26">
        <v>4.5245381428571418</v>
      </c>
      <c r="AA1194" s="26">
        <v>6.9734485714285714</v>
      </c>
      <c r="AB1194" s="26">
        <v>5.7487255714285714</v>
      </c>
      <c r="AC1194" s="26">
        <v>4.8127651428571436</v>
      </c>
      <c r="AD1194" s="26">
        <v>2.5810927142857136</v>
      </c>
      <c r="AE1194" s="26">
        <v>3.4519511428571428</v>
      </c>
      <c r="AF1194" s="26">
        <v>5.2238134285714279</v>
      </c>
      <c r="AG1194" s="26">
        <v>93</v>
      </c>
      <c r="AH1194" s="26">
        <v>1</v>
      </c>
    </row>
    <row r="1195" spans="1:34" x14ac:dyDescent="0.2">
      <c r="A1195" t="s">
        <v>28</v>
      </c>
      <c r="B1195" t="s">
        <v>115</v>
      </c>
      <c r="C1195" t="s">
        <v>961</v>
      </c>
      <c r="D1195">
        <v>3</v>
      </c>
      <c r="E1195" s="21">
        <v>2</v>
      </c>
      <c r="F1195" s="21" t="s">
        <v>6</v>
      </c>
      <c r="G1195" s="21" t="s">
        <v>114</v>
      </c>
      <c r="H1195" s="21" t="s">
        <v>10</v>
      </c>
      <c r="I1195" s="26">
        <v>2.0875080000000006</v>
      </c>
      <c r="J1195" s="26">
        <v>2.8308479999999996</v>
      </c>
      <c r="K1195" s="26">
        <v>3.9839849000000003</v>
      </c>
      <c r="L1195" s="26">
        <v>5.1496658000000002</v>
      </c>
      <c r="M1195" s="26">
        <v>6.0132217999999993</v>
      </c>
      <c r="N1195" s="26">
        <v>6.5849231000000001</v>
      </c>
      <c r="O1195" s="26">
        <v>6.3343506999999999</v>
      </c>
      <c r="P1195" s="26">
        <v>5.9111014000000006</v>
      </c>
      <c r="Q1195" s="26">
        <v>5.0198324999999997</v>
      </c>
      <c r="R1195" s="26">
        <v>3.9549304999999997</v>
      </c>
      <c r="S1195" s="26">
        <v>2.7626558000000001</v>
      </c>
      <c r="T1195" s="26">
        <v>2.1444320000000001</v>
      </c>
      <c r="U1195" s="26">
        <v>4.9393807000000001</v>
      </c>
      <c r="V1195" s="26">
        <v>4.5089908999999997</v>
      </c>
      <c r="W1195" s="26">
        <v>4.4703053000000006</v>
      </c>
      <c r="X1195" s="26">
        <v>4.0403560999999995</v>
      </c>
      <c r="Y1195" s="26">
        <v>4.7909765999999996</v>
      </c>
      <c r="Z1195" s="26">
        <v>4.3161135999999987</v>
      </c>
      <c r="AA1195" s="26">
        <v>5.1224203999999993</v>
      </c>
      <c r="AB1195" s="26">
        <v>4.2437404999999995</v>
      </c>
      <c r="AC1195" s="26">
        <v>4.0404850000000003</v>
      </c>
      <c r="AD1195" s="26">
        <v>3.0656013999999998</v>
      </c>
      <c r="AE1195" s="26">
        <v>4.0844793999999993</v>
      </c>
      <c r="AF1195" s="26">
        <v>5.6119216000000005</v>
      </c>
      <c r="AG1195" s="26">
        <v>128</v>
      </c>
      <c r="AH1195" s="26">
        <v>2</v>
      </c>
    </row>
    <row r="1196" spans="1:34" x14ac:dyDescent="0.2">
      <c r="A1196" t="s">
        <v>28</v>
      </c>
      <c r="B1196" t="s">
        <v>115</v>
      </c>
      <c r="C1196" t="s">
        <v>962</v>
      </c>
      <c r="D1196">
        <v>3</v>
      </c>
      <c r="E1196" s="21">
        <v>2</v>
      </c>
      <c r="F1196" s="21" t="s">
        <v>6</v>
      </c>
      <c r="G1196" s="21" t="s">
        <v>114</v>
      </c>
      <c r="H1196" s="21" t="s">
        <v>10</v>
      </c>
      <c r="I1196" s="26">
        <v>2.1513084999999998</v>
      </c>
      <c r="J1196" s="26">
        <v>2.88314</v>
      </c>
      <c r="K1196" s="26">
        <v>4.0336189999999998</v>
      </c>
      <c r="L1196" s="26">
        <v>5.1994765000000003</v>
      </c>
      <c r="M1196" s="26">
        <v>6.0445799999999998</v>
      </c>
      <c r="N1196" s="26">
        <v>6.5510009999999994</v>
      </c>
      <c r="O1196" s="26">
        <v>6.2559974999999994</v>
      </c>
      <c r="P1196" s="26">
        <v>5.8263034999999999</v>
      </c>
      <c r="Q1196" s="26">
        <v>5.0040554999999998</v>
      </c>
      <c r="R1196" s="26">
        <v>4.0034025</v>
      </c>
      <c r="S1196" s="26">
        <v>2.8031135000000003</v>
      </c>
      <c r="T1196" s="26">
        <v>2.1915884999999999</v>
      </c>
      <c r="U1196" s="26">
        <v>4.5021105000000006</v>
      </c>
      <c r="V1196" s="26">
        <v>4.2307799999999993</v>
      </c>
      <c r="W1196" s="26">
        <v>3.952178</v>
      </c>
      <c r="X1196" s="26">
        <v>3.731633</v>
      </c>
      <c r="Y1196" s="26">
        <v>4.5725870000000004</v>
      </c>
      <c r="Z1196" s="26">
        <v>4.5616184999999998</v>
      </c>
      <c r="AA1196" s="26">
        <v>6.299798</v>
      </c>
      <c r="AB1196" s="26">
        <v>5.3740075000000003</v>
      </c>
      <c r="AC1196" s="26">
        <v>4.5877005000000004</v>
      </c>
      <c r="AD1196" s="26">
        <v>2.9036900000000001</v>
      </c>
      <c r="AE1196" s="26">
        <v>3.5835059999999999</v>
      </c>
      <c r="AF1196" s="26">
        <v>5.1207739999999999</v>
      </c>
      <c r="AG1196" s="26">
        <v>104</v>
      </c>
      <c r="AH1196" s="26">
        <v>1</v>
      </c>
    </row>
    <row r="1197" spans="1:34" x14ac:dyDescent="0.2">
      <c r="A1197" t="s">
        <v>28</v>
      </c>
      <c r="B1197" t="s">
        <v>115</v>
      </c>
      <c r="C1197" t="s">
        <v>963</v>
      </c>
      <c r="D1197">
        <v>3</v>
      </c>
      <c r="E1197" s="21">
        <v>2</v>
      </c>
      <c r="F1197" s="21" t="s">
        <v>6</v>
      </c>
      <c r="G1197" s="21" t="s">
        <v>114</v>
      </c>
      <c r="H1197" s="21" t="s">
        <v>10</v>
      </c>
      <c r="I1197" s="26">
        <v>2.2177604000000004</v>
      </c>
      <c r="J1197" s="26">
        <v>2.9368354000000005</v>
      </c>
      <c r="K1197" s="26">
        <v>4.0203503999999999</v>
      </c>
      <c r="L1197" s="26">
        <v>5.201022</v>
      </c>
      <c r="M1197" s="26">
        <v>6.0397780000000001</v>
      </c>
      <c r="N1197" s="26">
        <v>6.4418109999999995</v>
      </c>
      <c r="O1197" s="26">
        <v>6.1302256000000002</v>
      </c>
      <c r="P1197" s="26">
        <v>5.7550492000000002</v>
      </c>
      <c r="Q1197" s="26">
        <v>5.0066743999999996</v>
      </c>
      <c r="R1197" s="26">
        <v>3.989134</v>
      </c>
      <c r="S1197" s="26">
        <v>2.8630147999999997</v>
      </c>
      <c r="T1197" s="26">
        <v>2.2529627999999997</v>
      </c>
      <c r="U1197" s="26">
        <v>4.0946923999999996</v>
      </c>
      <c r="V1197" s="26">
        <v>3.9704676000000001</v>
      </c>
      <c r="W1197" s="26">
        <v>3.6170817999999998</v>
      </c>
      <c r="X1197" s="26">
        <v>3.3470838000000001</v>
      </c>
      <c r="Y1197" s="26">
        <v>4.3900116000000002</v>
      </c>
      <c r="Z1197" s="26">
        <v>5.3236372000000003</v>
      </c>
      <c r="AA1197" s="26">
        <v>7.0368234000000003</v>
      </c>
      <c r="AB1197" s="26">
        <v>7.2441085999999997</v>
      </c>
      <c r="AC1197" s="26">
        <v>5.4678640000000005</v>
      </c>
      <c r="AD1197" s="26">
        <v>2.7049228000000003</v>
      </c>
      <c r="AE1197" s="26">
        <v>3.2234865999999998</v>
      </c>
      <c r="AF1197" s="26">
        <v>4.8510596000000001</v>
      </c>
      <c r="AG1197" s="26">
        <v>100</v>
      </c>
      <c r="AH1197" s="26">
        <v>1</v>
      </c>
    </row>
    <row r="1198" spans="1:34" x14ac:dyDescent="0.2">
      <c r="A1198" t="s">
        <v>28</v>
      </c>
      <c r="B1198" t="s">
        <v>115</v>
      </c>
      <c r="C1198" t="s">
        <v>964</v>
      </c>
      <c r="D1198">
        <v>3</v>
      </c>
      <c r="E1198" s="21">
        <v>2</v>
      </c>
      <c r="F1198" s="21" t="s">
        <v>6</v>
      </c>
      <c r="G1198" s="21" t="s">
        <v>114</v>
      </c>
      <c r="H1198" s="21" t="s">
        <v>10</v>
      </c>
      <c r="I1198" s="26">
        <v>2.183497</v>
      </c>
      <c r="J1198" s="26">
        <v>2.9314504615384611</v>
      </c>
      <c r="K1198" s="26">
        <v>4.0018722307692309</v>
      </c>
      <c r="L1198" s="26">
        <v>5.2173679230769219</v>
      </c>
      <c r="M1198" s="26">
        <v>6.0295668461538456</v>
      </c>
      <c r="N1198" s="26">
        <v>6.4220366153846138</v>
      </c>
      <c r="O1198" s="26">
        <v>6.0674660769230773</v>
      </c>
      <c r="P1198" s="26">
        <v>5.699251153846153</v>
      </c>
      <c r="Q1198" s="26">
        <v>4.9746273846153848</v>
      </c>
      <c r="R1198" s="26">
        <v>3.9247293076923078</v>
      </c>
      <c r="S1198" s="26">
        <v>2.7145188461538461</v>
      </c>
      <c r="T1198" s="26">
        <v>2.1887507692307695</v>
      </c>
      <c r="U1198" s="26">
        <v>4.6483600769230771</v>
      </c>
      <c r="V1198" s="26">
        <v>5.2810016923076928</v>
      </c>
      <c r="W1198" s="26">
        <v>5.1949763076923068</v>
      </c>
      <c r="X1198" s="26">
        <v>4.1566407692307692</v>
      </c>
      <c r="Y1198" s="26">
        <v>4.3397374615384621</v>
      </c>
      <c r="Z1198" s="26">
        <v>4.3158284615384614</v>
      </c>
      <c r="AA1198" s="26">
        <v>6.1249549999999999</v>
      </c>
      <c r="AB1198" s="26">
        <v>5.4434404615384615</v>
      </c>
      <c r="AC1198" s="26">
        <v>4.3963806923076918</v>
      </c>
      <c r="AD1198" s="26">
        <v>2.3442723076923078</v>
      </c>
      <c r="AE1198" s="26">
        <v>3.7177930769230771</v>
      </c>
      <c r="AF1198" s="26">
        <v>5.1680410769230765</v>
      </c>
      <c r="AG1198" s="26">
        <v>130</v>
      </c>
      <c r="AH1198" s="26">
        <v>2</v>
      </c>
    </row>
    <row r="1199" spans="1:34" x14ac:dyDescent="0.2">
      <c r="A1199" t="s">
        <v>28</v>
      </c>
      <c r="B1199" t="s">
        <v>115</v>
      </c>
      <c r="C1199" t="s">
        <v>965</v>
      </c>
      <c r="D1199">
        <v>3</v>
      </c>
      <c r="E1199" s="21">
        <v>2</v>
      </c>
      <c r="F1199" s="21" t="s">
        <v>6</v>
      </c>
      <c r="G1199" s="21" t="s">
        <v>114</v>
      </c>
      <c r="H1199" s="21" t="s">
        <v>10</v>
      </c>
      <c r="I1199" s="26">
        <v>2.1798139999999999</v>
      </c>
      <c r="J1199" s="26">
        <v>2.9204847999999997</v>
      </c>
      <c r="K1199" s="26">
        <v>4.0679035999999993</v>
      </c>
      <c r="L1199" s="26">
        <v>5.2804641999999991</v>
      </c>
      <c r="M1199" s="26">
        <v>6.0528315999999993</v>
      </c>
      <c r="N1199" s="26">
        <v>6.4672827999999996</v>
      </c>
      <c r="O1199" s="26">
        <v>6.1002815999999997</v>
      </c>
      <c r="P1199" s="26">
        <v>5.7503095999999996</v>
      </c>
      <c r="Q1199" s="26">
        <v>4.9949114000000003</v>
      </c>
      <c r="R1199" s="26">
        <v>3.9756093999999997</v>
      </c>
      <c r="S1199" s="26">
        <v>2.8111604000000003</v>
      </c>
      <c r="T1199" s="26">
        <v>2.2310002</v>
      </c>
      <c r="U1199" s="26">
        <v>4.4789912000000003</v>
      </c>
      <c r="V1199" s="26">
        <v>5.0147624000000004</v>
      </c>
      <c r="W1199" s="26">
        <v>4.6341498000000003</v>
      </c>
      <c r="X1199" s="26">
        <v>3.9896102</v>
      </c>
      <c r="Y1199" s="26">
        <v>4.3461037999999999</v>
      </c>
      <c r="Z1199" s="26">
        <v>4.6776646</v>
      </c>
      <c r="AA1199" s="26">
        <v>6.9164908</v>
      </c>
      <c r="AB1199" s="26">
        <v>5.7341848000000004</v>
      </c>
      <c r="AC1199" s="26">
        <v>4.8547418000000002</v>
      </c>
      <c r="AD1199" s="26">
        <v>2.4789349999999999</v>
      </c>
      <c r="AE1199" s="26">
        <v>3.4793007999999999</v>
      </c>
      <c r="AF1199" s="26">
        <v>5.1724325999999996</v>
      </c>
      <c r="AG1199" s="26">
        <v>93</v>
      </c>
      <c r="AH1199" s="26">
        <v>1</v>
      </c>
    </row>
    <row r="1200" spans="1:34" x14ac:dyDescent="0.2">
      <c r="A1200" t="s">
        <v>28</v>
      </c>
      <c r="B1200" t="s">
        <v>115</v>
      </c>
      <c r="C1200" t="s">
        <v>966</v>
      </c>
      <c r="D1200">
        <v>3</v>
      </c>
      <c r="E1200" s="21">
        <v>2</v>
      </c>
      <c r="F1200" s="21" t="s">
        <v>6</v>
      </c>
      <c r="G1200" s="21" t="s">
        <v>114</v>
      </c>
      <c r="H1200" s="21" t="s">
        <v>10</v>
      </c>
      <c r="I1200" s="26">
        <v>2.1264690000000002</v>
      </c>
      <c r="J1200" s="26">
        <v>2.8696859999999997</v>
      </c>
      <c r="K1200" s="26">
        <v>4.0279384615384606</v>
      </c>
      <c r="L1200" s="26">
        <v>5.2115729230769237</v>
      </c>
      <c r="M1200" s="26">
        <v>6.0382876923076916</v>
      </c>
      <c r="N1200" s="26">
        <v>6.5277783846153863</v>
      </c>
      <c r="O1200" s="26">
        <v>6.1724370769230763</v>
      </c>
      <c r="P1200" s="26">
        <v>5.8127366153846163</v>
      </c>
      <c r="Q1200" s="26">
        <v>5.0161907692307697</v>
      </c>
      <c r="R1200" s="26">
        <v>3.9121515384615373</v>
      </c>
      <c r="S1200" s="26">
        <v>2.7014129999999996</v>
      </c>
      <c r="T1200" s="26">
        <v>2.1415452307692306</v>
      </c>
      <c r="U1200" s="26">
        <v>4.9740666153846158</v>
      </c>
      <c r="V1200" s="26">
        <v>5.3249403076923079</v>
      </c>
      <c r="W1200" s="26">
        <v>5.2332953076923072</v>
      </c>
      <c r="X1200" s="26">
        <v>4.7014453076923077</v>
      </c>
      <c r="Y1200" s="26">
        <v>4.6068813076923076</v>
      </c>
      <c r="Z1200" s="26">
        <v>4.1755190769230772</v>
      </c>
      <c r="AA1200" s="26">
        <v>6.1343893846153827</v>
      </c>
      <c r="AB1200" s="26">
        <v>5.0401725384615386</v>
      </c>
      <c r="AC1200" s="26">
        <v>4.2452015384615382</v>
      </c>
      <c r="AD1200" s="26">
        <v>2.5519785384615381</v>
      </c>
      <c r="AE1200" s="26">
        <v>3.7759768461538457</v>
      </c>
      <c r="AF1200" s="26">
        <v>5.4433963076923071</v>
      </c>
      <c r="AG1200" s="26">
        <v>139</v>
      </c>
      <c r="AH1200" s="26">
        <v>2</v>
      </c>
    </row>
    <row r="1201" spans="1:34" x14ac:dyDescent="0.2">
      <c r="A1201" t="s">
        <v>28</v>
      </c>
      <c r="B1201" t="s">
        <v>115</v>
      </c>
      <c r="C1201" t="s">
        <v>967</v>
      </c>
      <c r="D1201">
        <v>3</v>
      </c>
      <c r="E1201" s="21">
        <v>3</v>
      </c>
      <c r="F1201" s="21" t="s">
        <v>6</v>
      </c>
      <c r="G1201" s="21" t="s">
        <v>114</v>
      </c>
      <c r="H1201" s="21" t="s">
        <v>10</v>
      </c>
      <c r="I1201" s="26">
        <v>1.906555</v>
      </c>
      <c r="J1201" s="26">
        <v>2.646976</v>
      </c>
      <c r="K1201" s="26">
        <v>3.8779246666666665</v>
      </c>
      <c r="L1201" s="26">
        <v>5.0638920000000001</v>
      </c>
      <c r="M1201" s="26">
        <v>5.9101180000000006</v>
      </c>
      <c r="N1201" s="26">
        <v>6.6910220000000002</v>
      </c>
      <c r="O1201" s="26">
        <v>6.5404270000000002</v>
      </c>
      <c r="P1201" s="26">
        <v>6.0521933333333324</v>
      </c>
      <c r="Q1201" s="26">
        <v>4.9490256666666665</v>
      </c>
      <c r="R1201" s="26">
        <v>3.6788750000000001</v>
      </c>
      <c r="S1201" s="26">
        <v>2.5412876666666664</v>
      </c>
      <c r="T1201" s="26">
        <v>1.9713826666666667</v>
      </c>
      <c r="U1201" s="26">
        <v>4.7132630000000004</v>
      </c>
      <c r="V1201" s="26">
        <v>4.4690823333333327</v>
      </c>
      <c r="W1201" s="26">
        <v>5.3940436666666658</v>
      </c>
      <c r="X1201" s="26">
        <v>4.3913013333333337</v>
      </c>
      <c r="Y1201" s="26">
        <v>4.5458689999999997</v>
      </c>
      <c r="Z1201" s="26">
        <v>3.0804190000000005</v>
      </c>
      <c r="AA1201" s="26">
        <v>3.4660519999999999</v>
      </c>
      <c r="AB1201" s="26">
        <v>2.8495873333333335</v>
      </c>
      <c r="AC1201" s="26">
        <v>2.5546986666666665</v>
      </c>
      <c r="AD1201" s="26">
        <v>2.503072</v>
      </c>
      <c r="AE1201" s="26">
        <v>4.1271810000000002</v>
      </c>
      <c r="AF1201" s="26">
        <v>5.3307493333333333</v>
      </c>
      <c r="AG1201" s="26">
        <v>137</v>
      </c>
      <c r="AH1201" s="26">
        <v>2</v>
      </c>
    </row>
    <row r="1202" spans="1:34" x14ac:dyDescent="0.2">
      <c r="A1202" t="s">
        <v>28</v>
      </c>
      <c r="B1202" t="s">
        <v>115</v>
      </c>
      <c r="C1202" t="s">
        <v>968</v>
      </c>
      <c r="D1202">
        <v>3</v>
      </c>
      <c r="E1202" s="21">
        <v>2</v>
      </c>
      <c r="F1202" s="21" t="s">
        <v>6</v>
      </c>
      <c r="G1202" s="21" t="s">
        <v>114</v>
      </c>
      <c r="H1202" s="21" t="s">
        <v>10</v>
      </c>
      <c r="I1202" s="26">
        <v>2.2700900000000002</v>
      </c>
      <c r="J1202" s="26">
        <v>2.997081090909091</v>
      </c>
      <c r="K1202" s="26">
        <v>4.0697933636363635</v>
      </c>
      <c r="L1202" s="26">
        <v>5.2755269090909085</v>
      </c>
      <c r="M1202" s="26">
        <v>6.0887973636363633</v>
      </c>
      <c r="N1202" s="26">
        <v>6.3994132727272728</v>
      </c>
      <c r="O1202" s="26">
        <v>6.0527366363636359</v>
      </c>
      <c r="P1202" s="26">
        <v>5.707893545454545</v>
      </c>
      <c r="Q1202" s="26">
        <v>5.0081716363636364</v>
      </c>
      <c r="R1202" s="26">
        <v>4.0049340909090914</v>
      </c>
      <c r="S1202" s="26">
        <v>2.8586902727272729</v>
      </c>
      <c r="T1202" s="26">
        <v>2.2857505454545448</v>
      </c>
      <c r="U1202" s="26">
        <v>4.3161275454545454</v>
      </c>
      <c r="V1202" s="26">
        <v>4.2780985454545455</v>
      </c>
      <c r="W1202" s="26">
        <v>3.8656396363636363</v>
      </c>
      <c r="X1202" s="26">
        <v>3.4970120909090907</v>
      </c>
      <c r="Y1202" s="26">
        <v>4.3938466363636364</v>
      </c>
      <c r="Z1202" s="26">
        <v>5.2890365454545449</v>
      </c>
      <c r="AA1202" s="26">
        <v>7.1349998181818188</v>
      </c>
      <c r="AB1202" s="26">
        <v>6.5486631818181813</v>
      </c>
      <c r="AC1202" s="26">
        <v>5.7854467272727268</v>
      </c>
      <c r="AD1202" s="26">
        <v>2.5207516363636362</v>
      </c>
      <c r="AE1202" s="26">
        <v>3.1156530000000004</v>
      </c>
      <c r="AF1202" s="26">
        <v>4.6188022727272733</v>
      </c>
      <c r="AG1202" s="26">
        <v>92</v>
      </c>
      <c r="AH1202" s="26">
        <v>1</v>
      </c>
    </row>
    <row r="1203" spans="1:34" x14ac:dyDescent="0.2">
      <c r="A1203" t="s">
        <v>28</v>
      </c>
      <c r="B1203" t="s">
        <v>115</v>
      </c>
      <c r="C1203" t="s">
        <v>342</v>
      </c>
      <c r="D1203">
        <v>3</v>
      </c>
      <c r="E1203" s="21">
        <v>3</v>
      </c>
      <c r="F1203" s="21" t="s">
        <v>6</v>
      </c>
      <c r="G1203" s="21" t="s">
        <v>114</v>
      </c>
      <c r="H1203" s="21" t="s">
        <v>10</v>
      </c>
      <c r="I1203" s="26">
        <v>1.8370438333333334</v>
      </c>
      <c r="J1203" s="26">
        <v>2.559391666666667</v>
      </c>
      <c r="K1203" s="26">
        <v>3.825973166666667</v>
      </c>
      <c r="L1203" s="26">
        <v>5.0586668333333336</v>
      </c>
      <c r="M1203" s="26">
        <v>5.8393253333333339</v>
      </c>
      <c r="N1203" s="26">
        <v>6.8412314999999992</v>
      </c>
      <c r="O1203" s="26">
        <v>6.9329618333333327</v>
      </c>
      <c r="P1203" s="26">
        <v>6.3543041666666662</v>
      </c>
      <c r="Q1203" s="26">
        <v>5.0242241666666665</v>
      </c>
      <c r="R1203" s="26">
        <v>3.6951421666666668</v>
      </c>
      <c r="S1203" s="26">
        <v>2.4709540000000003</v>
      </c>
      <c r="T1203" s="26">
        <v>1.8778265000000001</v>
      </c>
      <c r="U1203" s="26">
        <v>4.3270886666666675</v>
      </c>
      <c r="V1203" s="26">
        <v>4.1754224999999998</v>
      </c>
      <c r="W1203" s="26">
        <v>4.755737166666667</v>
      </c>
      <c r="X1203" s="26">
        <v>4.1316685</v>
      </c>
      <c r="Y1203" s="26">
        <v>4.6928946666666675</v>
      </c>
      <c r="Z1203" s="26">
        <v>3.0435123333333336</v>
      </c>
      <c r="AA1203" s="26">
        <v>3.5637831666666666</v>
      </c>
      <c r="AB1203" s="26">
        <v>2.7373058333333327</v>
      </c>
      <c r="AC1203" s="26">
        <v>2.8957324999999998</v>
      </c>
      <c r="AD1203" s="26">
        <v>2.6279223333333332</v>
      </c>
      <c r="AE1203" s="26">
        <v>3.6826456666666672</v>
      </c>
      <c r="AF1203" s="26">
        <v>4.2858700000000001</v>
      </c>
      <c r="AG1203" s="26">
        <v>146</v>
      </c>
      <c r="AH1203" s="26">
        <v>2</v>
      </c>
    </row>
    <row r="1204" spans="1:34" x14ac:dyDescent="0.2">
      <c r="A1204" t="s">
        <v>28</v>
      </c>
      <c r="B1204" t="s">
        <v>115</v>
      </c>
      <c r="C1204" t="s">
        <v>713</v>
      </c>
      <c r="D1204">
        <v>3</v>
      </c>
      <c r="E1204" s="21">
        <v>2</v>
      </c>
      <c r="F1204" s="21" t="s">
        <v>6</v>
      </c>
      <c r="G1204" s="21" t="s">
        <v>114</v>
      </c>
      <c r="H1204" s="21" t="s">
        <v>10</v>
      </c>
      <c r="I1204" s="26">
        <v>2.1158681666666665</v>
      </c>
      <c r="J1204" s="26">
        <v>2.8310541666666666</v>
      </c>
      <c r="K1204" s="26">
        <v>3.911611666666666</v>
      </c>
      <c r="L1204" s="26">
        <v>5.0546544999999998</v>
      </c>
      <c r="M1204" s="26">
        <v>5.9491683333333336</v>
      </c>
      <c r="N1204" s="26">
        <v>6.4678111666666664</v>
      </c>
      <c r="O1204" s="26">
        <v>6.2045236666666659</v>
      </c>
      <c r="P1204" s="26">
        <v>5.7946124999999995</v>
      </c>
      <c r="Q1204" s="26">
        <v>5.0027763333333333</v>
      </c>
      <c r="R1204" s="26">
        <v>3.9739059999999995</v>
      </c>
      <c r="S1204" s="26">
        <v>2.8118416666666666</v>
      </c>
      <c r="T1204" s="26">
        <v>2.1881878333333336</v>
      </c>
      <c r="U1204" s="26">
        <v>4.4690701666666675</v>
      </c>
      <c r="V1204" s="26">
        <v>3.6814906666666669</v>
      </c>
      <c r="W1204" s="26">
        <v>3.3859803333333329</v>
      </c>
      <c r="X1204" s="26">
        <v>3.223811</v>
      </c>
      <c r="Y1204" s="26">
        <v>4.5650571666666666</v>
      </c>
      <c r="Z1204" s="26">
        <v>4.7122684999999995</v>
      </c>
      <c r="AA1204" s="26">
        <v>6.1576561666666665</v>
      </c>
      <c r="AB1204" s="26">
        <v>5.6891566666666664</v>
      </c>
      <c r="AC1204" s="26">
        <v>4.8296599999999996</v>
      </c>
      <c r="AD1204" s="26">
        <v>2.8877118333333338</v>
      </c>
      <c r="AE1204" s="26">
        <v>3.4171108333333335</v>
      </c>
      <c r="AF1204" s="26">
        <v>4.7890554999999999</v>
      </c>
      <c r="AG1204" s="26">
        <v>89</v>
      </c>
      <c r="AH1204" s="26">
        <v>1</v>
      </c>
    </row>
    <row r="1205" spans="1:34" x14ac:dyDescent="0.2">
      <c r="A1205" t="s">
        <v>28</v>
      </c>
      <c r="B1205" t="s">
        <v>115</v>
      </c>
      <c r="C1205" t="s">
        <v>969</v>
      </c>
      <c r="D1205">
        <v>3</v>
      </c>
      <c r="E1205" s="21">
        <v>3</v>
      </c>
      <c r="F1205" s="21" t="s">
        <v>6</v>
      </c>
      <c r="G1205" s="21" t="s">
        <v>114</v>
      </c>
      <c r="H1205" s="21" t="s">
        <v>10</v>
      </c>
      <c r="I1205" s="26">
        <v>1.9634235714285715</v>
      </c>
      <c r="J1205" s="26">
        <v>2.6984167142857141</v>
      </c>
      <c r="K1205" s="26">
        <v>3.8193278571428571</v>
      </c>
      <c r="L1205" s="26">
        <v>4.9396325714285725</v>
      </c>
      <c r="M1205" s="26">
        <v>5.8055278571428568</v>
      </c>
      <c r="N1205" s="26">
        <v>6.5888944285714288</v>
      </c>
      <c r="O1205" s="26">
        <v>6.5697281428571426</v>
      </c>
      <c r="P1205" s="26">
        <v>6.1120851428571417</v>
      </c>
      <c r="Q1205" s="26">
        <v>5.0341871428571423</v>
      </c>
      <c r="R1205" s="26">
        <v>3.8455191428571429</v>
      </c>
      <c r="S1205" s="26">
        <v>2.6630747142857141</v>
      </c>
      <c r="T1205" s="26">
        <v>2.0033204285714286</v>
      </c>
      <c r="U1205" s="26">
        <v>3.9888002857142859</v>
      </c>
      <c r="V1205" s="26">
        <v>4.0402350000000009</v>
      </c>
      <c r="W1205" s="26">
        <v>3.8722212857142857</v>
      </c>
      <c r="X1205" s="26">
        <v>3.225139</v>
      </c>
      <c r="Y1205" s="26">
        <v>4.4860011428571429</v>
      </c>
      <c r="Z1205" s="26">
        <v>3.6808521428571432</v>
      </c>
      <c r="AA1205" s="26">
        <v>4.0999638571428569</v>
      </c>
      <c r="AB1205" s="26">
        <v>3.2062120000000003</v>
      </c>
      <c r="AC1205" s="26">
        <v>3.3825505714285713</v>
      </c>
      <c r="AD1205" s="26">
        <v>2.7780657142857139</v>
      </c>
      <c r="AE1205" s="26">
        <v>4.0373251428571431</v>
      </c>
      <c r="AF1205" s="26">
        <v>5.2887454285714286</v>
      </c>
      <c r="AG1205" s="26">
        <v>161</v>
      </c>
      <c r="AH1205" s="26">
        <v>2</v>
      </c>
    </row>
    <row r="1206" spans="1:34" x14ac:dyDescent="0.2">
      <c r="A1206" t="s">
        <v>28</v>
      </c>
      <c r="B1206" t="s">
        <v>115</v>
      </c>
      <c r="C1206" t="s">
        <v>242</v>
      </c>
      <c r="D1206">
        <v>3</v>
      </c>
      <c r="E1206" s="21">
        <v>2</v>
      </c>
      <c r="F1206" s="21" t="s">
        <v>6</v>
      </c>
      <c r="G1206" s="21" t="s">
        <v>114</v>
      </c>
      <c r="H1206" s="21" t="s">
        <v>10</v>
      </c>
      <c r="I1206" s="26">
        <v>2.1026423999999997</v>
      </c>
      <c r="J1206" s="26">
        <v>2.8423806000000003</v>
      </c>
      <c r="K1206" s="26">
        <v>4.0013069999999997</v>
      </c>
      <c r="L1206" s="26">
        <v>5.1631027999999999</v>
      </c>
      <c r="M1206" s="26">
        <v>5.976868399999999</v>
      </c>
      <c r="N1206" s="26">
        <v>6.4566701999999996</v>
      </c>
      <c r="O1206" s="26">
        <v>6.1201851999999999</v>
      </c>
      <c r="P1206" s="26">
        <v>5.7504420000000005</v>
      </c>
      <c r="Q1206" s="26">
        <v>4.9638058000000003</v>
      </c>
      <c r="R1206" s="26">
        <v>3.8623757999999997</v>
      </c>
      <c r="S1206" s="26">
        <v>2.6660963999999998</v>
      </c>
      <c r="T1206" s="26">
        <v>2.1159919999999999</v>
      </c>
      <c r="U1206" s="26">
        <v>5.0410822</v>
      </c>
      <c r="V1206" s="26">
        <v>5.3547274000000007</v>
      </c>
      <c r="W1206" s="26">
        <v>5.4595712000000001</v>
      </c>
      <c r="X1206" s="26">
        <v>4.6159838000000004</v>
      </c>
      <c r="Y1206" s="26">
        <v>4.6250839999999993</v>
      </c>
      <c r="Z1206" s="26">
        <v>4.0617875999999997</v>
      </c>
      <c r="AA1206" s="26">
        <v>5.7942895999999999</v>
      </c>
      <c r="AB1206" s="26">
        <v>4.9544974000000002</v>
      </c>
      <c r="AC1206" s="26">
        <v>3.7606854000000007</v>
      </c>
      <c r="AD1206" s="26">
        <v>2.4209724000000001</v>
      </c>
      <c r="AE1206" s="26">
        <v>3.9134133999999996</v>
      </c>
      <c r="AF1206" s="26">
        <v>5.4807259999999998</v>
      </c>
      <c r="AG1206" s="26">
        <v>143</v>
      </c>
      <c r="AH1206" s="26">
        <v>2</v>
      </c>
    </row>
    <row r="1207" spans="1:34" x14ac:dyDescent="0.2">
      <c r="A1207" t="s">
        <v>28</v>
      </c>
      <c r="B1207" t="s">
        <v>115</v>
      </c>
      <c r="C1207" t="s">
        <v>622</v>
      </c>
      <c r="D1207">
        <v>3</v>
      </c>
      <c r="E1207" s="21">
        <v>3</v>
      </c>
      <c r="F1207" s="21" t="s">
        <v>6</v>
      </c>
      <c r="G1207" s="21" t="s">
        <v>114</v>
      </c>
      <c r="H1207" s="21" t="s">
        <v>10</v>
      </c>
      <c r="I1207" s="26">
        <v>1.8703045555555557</v>
      </c>
      <c r="J1207" s="26">
        <v>2.6231954444444443</v>
      </c>
      <c r="K1207" s="26">
        <v>3.848316111111111</v>
      </c>
      <c r="L1207" s="26">
        <v>5.0623873333333336</v>
      </c>
      <c r="M1207" s="26">
        <v>5.7740472222222223</v>
      </c>
      <c r="N1207" s="26">
        <v>6.7531204444444448</v>
      </c>
      <c r="O1207" s="26">
        <v>7.0181419999999992</v>
      </c>
      <c r="P1207" s="26">
        <v>6.4909016666666668</v>
      </c>
      <c r="Q1207" s="26">
        <v>5.0757842222222216</v>
      </c>
      <c r="R1207" s="26">
        <v>3.7092279999999991</v>
      </c>
      <c r="S1207" s="26">
        <v>2.5252794444444442</v>
      </c>
      <c r="T1207" s="26">
        <v>1.9145418888888892</v>
      </c>
      <c r="U1207" s="26">
        <v>3.9053147777777784</v>
      </c>
      <c r="V1207" s="26">
        <v>3.8273004444444445</v>
      </c>
      <c r="W1207" s="26">
        <v>3.9666894444444449</v>
      </c>
      <c r="X1207" s="26">
        <v>4.1485499999999993</v>
      </c>
      <c r="Y1207" s="26">
        <v>4.3099290000000003</v>
      </c>
      <c r="Z1207" s="26">
        <v>3.0352437777777777</v>
      </c>
      <c r="AA1207" s="26">
        <v>3.2174946666666666</v>
      </c>
      <c r="AB1207" s="26">
        <v>2.7227157777777773</v>
      </c>
      <c r="AC1207" s="26">
        <v>2.8865518888888895</v>
      </c>
      <c r="AD1207" s="26">
        <v>2.4878022222222227</v>
      </c>
      <c r="AE1207" s="26">
        <v>3.6199854444444446</v>
      </c>
      <c r="AF1207" s="26">
        <v>4.0871613333333334</v>
      </c>
      <c r="AG1207" s="26">
        <v>160</v>
      </c>
      <c r="AH1207" s="26">
        <v>3</v>
      </c>
    </row>
    <row r="1208" spans="1:34" x14ac:dyDescent="0.2">
      <c r="A1208" t="s">
        <v>28</v>
      </c>
      <c r="B1208" t="s">
        <v>115</v>
      </c>
      <c r="C1208" t="s">
        <v>970</v>
      </c>
      <c r="D1208">
        <v>3</v>
      </c>
      <c r="E1208" s="21">
        <v>2</v>
      </c>
      <c r="F1208" s="21" t="s">
        <v>6</v>
      </c>
      <c r="G1208" s="21" t="s">
        <v>114</v>
      </c>
      <c r="H1208" s="21" t="s">
        <v>10</v>
      </c>
      <c r="I1208" s="26">
        <v>2.1728972500000001</v>
      </c>
      <c r="J1208" s="26">
        <v>2.9243442499999999</v>
      </c>
      <c r="K1208" s="26">
        <v>4.1292144999999998</v>
      </c>
      <c r="L1208" s="26">
        <v>5.31618075</v>
      </c>
      <c r="M1208" s="26">
        <v>6.141645500000001</v>
      </c>
      <c r="N1208" s="26">
        <v>6.621848</v>
      </c>
      <c r="O1208" s="26">
        <v>6.2877980000000004</v>
      </c>
      <c r="P1208" s="26">
        <v>5.8801877500000002</v>
      </c>
      <c r="Q1208" s="26">
        <v>5.0596700000000006</v>
      </c>
      <c r="R1208" s="26">
        <v>4.0019122500000002</v>
      </c>
      <c r="S1208" s="26">
        <v>2.8052305</v>
      </c>
      <c r="T1208" s="26">
        <v>2.2072492499999998</v>
      </c>
      <c r="U1208" s="26">
        <v>4.5019347500000002</v>
      </c>
      <c r="V1208" s="26">
        <v>4.7422822500000006</v>
      </c>
      <c r="W1208" s="26">
        <v>4.3494344999999992</v>
      </c>
      <c r="X1208" s="26">
        <v>4.2883290000000001</v>
      </c>
      <c r="Y1208" s="26">
        <v>4.4341600000000003</v>
      </c>
      <c r="Z1208" s="26">
        <v>4.0205215000000001</v>
      </c>
      <c r="AA1208" s="26">
        <v>6.2484814999999996</v>
      </c>
      <c r="AB1208" s="26">
        <v>5.2974835000000002</v>
      </c>
      <c r="AC1208" s="26">
        <v>4.2339625000000005</v>
      </c>
      <c r="AD1208" s="26">
        <v>2.6740564999999998</v>
      </c>
      <c r="AE1208" s="26">
        <v>3.6456010000000001</v>
      </c>
      <c r="AF1208" s="26">
        <v>5.1577557499999998</v>
      </c>
      <c r="AG1208" s="26">
        <v>131</v>
      </c>
      <c r="AH1208" s="26">
        <v>2</v>
      </c>
    </row>
    <row r="1209" spans="1:34" x14ac:dyDescent="0.2">
      <c r="A1209" t="s">
        <v>28</v>
      </c>
      <c r="B1209" t="s">
        <v>115</v>
      </c>
      <c r="C1209" t="s">
        <v>971</v>
      </c>
      <c r="D1209">
        <v>3</v>
      </c>
      <c r="E1209" s="21">
        <v>3</v>
      </c>
      <c r="F1209" s="21" t="s">
        <v>6</v>
      </c>
      <c r="G1209" s="21" t="s">
        <v>10</v>
      </c>
      <c r="H1209" s="21" t="s">
        <v>10</v>
      </c>
      <c r="I1209" s="26">
        <v>1.8300996666666667</v>
      </c>
      <c r="J1209" s="26">
        <v>2.5607030000000002</v>
      </c>
      <c r="K1209" s="26">
        <v>3.8209033333333333</v>
      </c>
      <c r="L1209" s="26">
        <v>5.0664259999999999</v>
      </c>
      <c r="M1209" s="26">
        <v>5.9460760000000006</v>
      </c>
      <c r="N1209" s="26">
        <v>6.8684176666666659</v>
      </c>
      <c r="O1209" s="26">
        <v>6.7554333333333325</v>
      </c>
      <c r="P1209" s="26">
        <v>6.222928333333333</v>
      </c>
      <c r="Q1209" s="26">
        <v>4.9915586666666663</v>
      </c>
      <c r="R1209" s="26">
        <v>3.6833506666666671</v>
      </c>
      <c r="S1209" s="26">
        <v>2.4831806666666667</v>
      </c>
      <c r="T1209" s="26">
        <v>1.8803506666666667</v>
      </c>
      <c r="U1209" s="26">
        <v>4.3231580000000003</v>
      </c>
      <c r="V1209" s="26">
        <v>4.6929860000000003</v>
      </c>
      <c r="W1209" s="26">
        <v>5.1342180000000006</v>
      </c>
      <c r="X1209" s="26">
        <v>4.4836533333333337</v>
      </c>
      <c r="Y1209" s="26">
        <v>4.5127746666666662</v>
      </c>
      <c r="Z1209" s="26">
        <v>3.3587440000000002</v>
      </c>
      <c r="AA1209" s="26">
        <v>3.3145273333333329</v>
      </c>
      <c r="AB1209" s="26">
        <v>2.4980609999999999</v>
      </c>
      <c r="AC1209" s="26">
        <v>2.5114369999999999</v>
      </c>
      <c r="AD1209" s="26">
        <v>2.641797</v>
      </c>
      <c r="AE1209" s="26">
        <v>4.2685253333333328</v>
      </c>
      <c r="AF1209" s="26">
        <v>4.9207243333333333</v>
      </c>
      <c r="AG1209" s="26">
        <v>130</v>
      </c>
      <c r="AH1209" s="26">
        <v>2</v>
      </c>
    </row>
    <row r="1210" spans="1:34" x14ac:dyDescent="0.2">
      <c r="A1210" t="s">
        <v>28</v>
      </c>
      <c r="B1210" t="s">
        <v>115</v>
      </c>
      <c r="C1210" t="s">
        <v>972</v>
      </c>
      <c r="D1210">
        <v>3</v>
      </c>
      <c r="E1210" s="21">
        <v>2</v>
      </c>
      <c r="F1210" s="21" t="s">
        <v>6</v>
      </c>
      <c r="G1210" s="21" t="s">
        <v>114</v>
      </c>
      <c r="H1210" s="21" t="s">
        <v>10</v>
      </c>
      <c r="I1210" s="26">
        <v>2.0976334999999997</v>
      </c>
      <c r="J1210" s="26">
        <v>2.8524295000000004</v>
      </c>
      <c r="K1210" s="26">
        <v>4.0497325000000002</v>
      </c>
      <c r="L1210" s="26">
        <v>5.2202354999999994</v>
      </c>
      <c r="M1210" s="26">
        <v>6.0536604999999994</v>
      </c>
      <c r="N1210" s="26">
        <v>6.5996059999999996</v>
      </c>
      <c r="O1210" s="26">
        <v>6.3660460000000008</v>
      </c>
      <c r="P1210" s="26">
        <v>5.9017534999999999</v>
      </c>
      <c r="Q1210" s="26">
        <v>5.0100429999999996</v>
      </c>
      <c r="R1210" s="26">
        <v>3.8867215000000002</v>
      </c>
      <c r="S1210" s="26">
        <v>2.7424884999999999</v>
      </c>
      <c r="T1210" s="26">
        <v>2.1260490000000001</v>
      </c>
      <c r="U1210" s="26">
        <v>5.0164615000000001</v>
      </c>
      <c r="V1210" s="26">
        <v>4.9262464999999995</v>
      </c>
      <c r="W1210" s="26">
        <v>5.2020974999999998</v>
      </c>
      <c r="X1210" s="26">
        <v>4.5493874999999999</v>
      </c>
      <c r="Y1210" s="26">
        <v>4.7790995000000001</v>
      </c>
      <c r="Z1210" s="26">
        <v>4.215096</v>
      </c>
      <c r="AA1210" s="26">
        <v>5.1782070000000004</v>
      </c>
      <c r="AB1210" s="26">
        <v>4.1111025000000003</v>
      </c>
      <c r="AC1210" s="26">
        <v>3.8669834999999999</v>
      </c>
      <c r="AD1210" s="26">
        <v>2.674048</v>
      </c>
      <c r="AE1210" s="26">
        <v>4.1121309999999998</v>
      </c>
      <c r="AF1210" s="26">
        <v>5.8436519999999996</v>
      </c>
      <c r="AG1210" s="26">
        <v>118</v>
      </c>
      <c r="AH1210" s="26">
        <v>2</v>
      </c>
    </row>
    <row r="1211" spans="1:34" x14ac:dyDescent="0.2">
      <c r="A1211" t="s">
        <v>28</v>
      </c>
      <c r="B1211" t="s">
        <v>115</v>
      </c>
      <c r="C1211" t="s">
        <v>973</v>
      </c>
      <c r="D1211">
        <v>3</v>
      </c>
      <c r="E1211" s="21">
        <v>3</v>
      </c>
      <c r="F1211" s="21" t="s">
        <v>6</v>
      </c>
      <c r="G1211" s="21" t="s">
        <v>114</v>
      </c>
      <c r="H1211" s="21" t="s">
        <v>10</v>
      </c>
      <c r="I1211" s="26">
        <v>1.9137252499999999</v>
      </c>
      <c r="J1211" s="26">
        <v>2.6508905</v>
      </c>
      <c r="K1211" s="26">
        <v>3.8285117500000001</v>
      </c>
      <c r="L1211" s="26">
        <v>5.0252355</v>
      </c>
      <c r="M1211" s="26">
        <v>5.8328597500000008</v>
      </c>
      <c r="N1211" s="26">
        <v>6.7187902499999996</v>
      </c>
      <c r="O1211" s="26">
        <v>6.7418822500000006</v>
      </c>
      <c r="P1211" s="26">
        <v>6.2462697500000006</v>
      </c>
      <c r="Q1211" s="26">
        <v>5.0336552499999998</v>
      </c>
      <c r="R1211" s="26">
        <v>3.7513247499999998</v>
      </c>
      <c r="S1211" s="26">
        <v>2.5686930000000001</v>
      </c>
      <c r="T1211" s="26">
        <v>1.9561164999999998</v>
      </c>
      <c r="U1211" s="26">
        <v>4.2301712499999997</v>
      </c>
      <c r="V1211" s="26">
        <v>4.3185599999999997</v>
      </c>
      <c r="W1211" s="26">
        <v>4.4499867499999999</v>
      </c>
      <c r="X1211" s="26">
        <v>3.989045</v>
      </c>
      <c r="Y1211" s="26">
        <v>4.5716882500000002</v>
      </c>
      <c r="Z1211" s="26">
        <v>3.0650242500000004</v>
      </c>
      <c r="AA1211" s="26">
        <v>3.7389354999999997</v>
      </c>
      <c r="AB1211" s="26">
        <v>2.9398300000000002</v>
      </c>
      <c r="AC1211" s="26">
        <v>2.8502372499999997</v>
      </c>
      <c r="AD1211" s="26">
        <v>2.6228517500000001</v>
      </c>
      <c r="AE1211" s="26">
        <v>3.7918289999999999</v>
      </c>
      <c r="AF1211" s="26">
        <v>5.0249220000000001</v>
      </c>
      <c r="AG1211" s="26">
        <v>157</v>
      </c>
      <c r="AH1211" s="26">
        <v>2</v>
      </c>
    </row>
    <row r="1212" spans="1:34" x14ac:dyDescent="0.2">
      <c r="A1212" t="s">
        <v>31</v>
      </c>
      <c r="B1212" t="s">
        <v>53</v>
      </c>
      <c r="C1212" t="s">
        <v>974</v>
      </c>
      <c r="D1212">
        <v>1</v>
      </c>
      <c r="E1212" s="21">
        <v>6</v>
      </c>
      <c r="F1212" s="21" t="s">
        <v>6</v>
      </c>
      <c r="G1212" s="21" t="s">
        <v>10</v>
      </c>
      <c r="H1212" s="21" t="s">
        <v>10</v>
      </c>
      <c r="I1212" s="26">
        <v>0.79642560000000018</v>
      </c>
      <c r="J1212" s="26">
        <v>1.0768238000000001</v>
      </c>
      <c r="K1212" s="26">
        <v>1.7833895333333334</v>
      </c>
      <c r="L1212" s="26">
        <v>2.8486844666666666</v>
      </c>
      <c r="M1212" s="26">
        <v>4.0015705333333331</v>
      </c>
      <c r="N1212" s="26">
        <v>4.7603474666666665</v>
      </c>
      <c r="O1212" s="26">
        <v>5.0891263333333336</v>
      </c>
      <c r="P1212" s="26">
        <v>4.3333633333333328</v>
      </c>
      <c r="Q1212" s="26">
        <v>2.9776355333333333</v>
      </c>
      <c r="R1212" s="26">
        <v>1.9461524000000001</v>
      </c>
      <c r="S1212" s="26">
        <v>1.1717644</v>
      </c>
      <c r="T1212" s="26">
        <v>0.79010173333333322</v>
      </c>
      <c r="U1212" s="26">
        <v>3.1533767999999998</v>
      </c>
      <c r="V1212" s="26">
        <v>3.1167840666666669</v>
      </c>
      <c r="W1212" s="26">
        <v>3.6959277333333334</v>
      </c>
      <c r="X1212" s="26">
        <v>3.8194465333333323</v>
      </c>
      <c r="Y1212" s="26">
        <v>3.3256835333333332</v>
      </c>
      <c r="Z1212" s="26">
        <v>3.418110733333334</v>
      </c>
      <c r="AA1212" s="26">
        <v>3.1181560666666668</v>
      </c>
      <c r="AB1212" s="26">
        <v>3.1441172666666666</v>
      </c>
      <c r="AC1212" s="26">
        <v>2.9672335999999997</v>
      </c>
      <c r="AD1212" s="26">
        <v>3.6045185999999996</v>
      </c>
      <c r="AE1212" s="26">
        <v>4.6208059333333331</v>
      </c>
      <c r="AF1212" s="26">
        <v>4.0550505999999986</v>
      </c>
      <c r="AG1212" s="26">
        <v>215</v>
      </c>
      <c r="AH1212" s="26">
        <v>4</v>
      </c>
    </row>
    <row r="1213" spans="1:34" x14ac:dyDescent="0.2">
      <c r="A1213" t="s">
        <v>31</v>
      </c>
      <c r="B1213" t="s">
        <v>53</v>
      </c>
      <c r="C1213" t="s">
        <v>975</v>
      </c>
      <c r="D1213">
        <v>1</v>
      </c>
      <c r="E1213" s="21">
        <v>7</v>
      </c>
      <c r="F1213" s="21" t="s">
        <v>10</v>
      </c>
      <c r="G1213" s="21" t="s">
        <v>10</v>
      </c>
      <c r="H1213" s="21" t="s">
        <v>10</v>
      </c>
      <c r="I1213" s="26">
        <v>0.53678210000000004</v>
      </c>
      <c r="J1213" s="26">
        <v>0.70353932500000005</v>
      </c>
      <c r="K1213" s="26">
        <v>1.2864153999999997</v>
      </c>
      <c r="L1213" s="26">
        <v>2.1374841499999997</v>
      </c>
      <c r="M1213" s="26">
        <v>3.6084937249999998</v>
      </c>
      <c r="N1213" s="26">
        <v>4.6360213249999997</v>
      </c>
      <c r="O1213" s="26">
        <v>4.5699746750000001</v>
      </c>
      <c r="P1213" s="26">
        <v>3.7471593999999997</v>
      </c>
      <c r="Q1213" s="26">
        <v>2.3574035749999998</v>
      </c>
      <c r="R1213" s="26">
        <v>1.4055447999999999</v>
      </c>
      <c r="S1213" s="26">
        <v>0.70451882500000007</v>
      </c>
      <c r="T1213" s="26">
        <v>0.48431645000000001</v>
      </c>
      <c r="U1213" s="26">
        <v>2.6707892750000011</v>
      </c>
      <c r="V1213" s="26">
        <v>2.2194828750000002</v>
      </c>
      <c r="W1213" s="26">
        <v>2.4516652500000005</v>
      </c>
      <c r="X1213" s="26">
        <v>2.6528735499999998</v>
      </c>
      <c r="Y1213" s="26">
        <v>3.0304795499999999</v>
      </c>
      <c r="Z1213" s="26">
        <v>3.1571990749999994</v>
      </c>
      <c r="AA1213" s="26">
        <v>3.8103982500000009</v>
      </c>
      <c r="AB1213" s="26">
        <v>3.7846131499999993</v>
      </c>
      <c r="AC1213" s="26">
        <v>3.3783286499999989</v>
      </c>
      <c r="AD1213" s="26">
        <v>3.2243825499999992</v>
      </c>
      <c r="AE1213" s="26">
        <v>3.524992975</v>
      </c>
      <c r="AF1213" s="26">
        <v>3.2056978499999991</v>
      </c>
      <c r="AG1213" s="26">
        <v>252</v>
      </c>
      <c r="AH1213" s="26">
        <v>5</v>
      </c>
    </row>
    <row r="1214" spans="1:34" x14ac:dyDescent="0.2">
      <c r="A1214" t="s">
        <v>31</v>
      </c>
      <c r="B1214" t="s">
        <v>53</v>
      </c>
      <c r="C1214" t="s">
        <v>675</v>
      </c>
      <c r="D1214">
        <v>1</v>
      </c>
      <c r="E1214" s="21">
        <v>6</v>
      </c>
      <c r="F1214" s="21" t="s">
        <v>6</v>
      </c>
      <c r="G1214" s="21" t="s">
        <v>10</v>
      </c>
      <c r="H1214" s="21" t="s">
        <v>10</v>
      </c>
      <c r="I1214" s="26">
        <v>0.8715436842105263</v>
      </c>
      <c r="J1214" s="26">
        <v>1.178691842105263</v>
      </c>
      <c r="K1214" s="26">
        <v>1.9015410263157897</v>
      </c>
      <c r="L1214" s="26">
        <v>2.9727469473684209</v>
      </c>
      <c r="M1214" s="26">
        <v>3.9898533421052642</v>
      </c>
      <c r="N1214" s="26">
        <v>4.7591138684210517</v>
      </c>
      <c r="O1214" s="26">
        <v>5.195041999999999</v>
      </c>
      <c r="P1214" s="26">
        <v>4.470497289473685</v>
      </c>
      <c r="Q1214" s="26">
        <v>3.1136417894736845</v>
      </c>
      <c r="R1214" s="26">
        <v>2.0468536052631578</v>
      </c>
      <c r="S1214" s="26">
        <v>1.2807643947368421</v>
      </c>
      <c r="T1214" s="26">
        <v>0.88363165789473674</v>
      </c>
      <c r="U1214" s="26">
        <v>3.144963605263158</v>
      </c>
      <c r="V1214" s="26">
        <v>3.1334467368421053</v>
      </c>
      <c r="W1214" s="26">
        <v>3.5857460789473685</v>
      </c>
      <c r="X1214" s="26">
        <v>3.8117378947368419</v>
      </c>
      <c r="Y1214" s="26">
        <v>3.2771990263157895</v>
      </c>
      <c r="Z1214" s="26">
        <v>3.1974027105263154</v>
      </c>
      <c r="AA1214" s="26">
        <v>2.9283759736842101</v>
      </c>
      <c r="AB1214" s="26">
        <v>2.8934910000000005</v>
      </c>
      <c r="AC1214" s="26">
        <v>2.8707393947368414</v>
      </c>
      <c r="AD1214" s="26">
        <v>3.5404571578947368</v>
      </c>
      <c r="AE1214" s="26">
        <v>4.6818905000000006</v>
      </c>
      <c r="AF1214" s="26">
        <v>4.1080642368421056</v>
      </c>
      <c r="AG1214" s="26">
        <v>212</v>
      </c>
      <c r="AH1214" s="26">
        <v>4</v>
      </c>
    </row>
    <row r="1215" spans="1:34" x14ac:dyDescent="0.2">
      <c r="A1215" t="s">
        <v>31</v>
      </c>
      <c r="B1215" t="s">
        <v>53</v>
      </c>
      <c r="C1215" t="s">
        <v>207</v>
      </c>
      <c r="D1215">
        <v>1</v>
      </c>
      <c r="E1215" s="21">
        <v>6</v>
      </c>
      <c r="F1215" s="21" t="s">
        <v>6</v>
      </c>
      <c r="G1215" s="21" t="s">
        <v>10</v>
      </c>
      <c r="H1215" s="21" t="s">
        <v>10</v>
      </c>
      <c r="I1215" s="26">
        <v>0.61575276923076927</v>
      </c>
      <c r="J1215" s="26">
        <v>0.84444123076923061</v>
      </c>
      <c r="K1215" s="26">
        <v>1.4646395384615387</v>
      </c>
      <c r="L1215" s="26">
        <v>2.5026349230769229</v>
      </c>
      <c r="M1215" s="26">
        <v>3.7197544615384612</v>
      </c>
      <c r="N1215" s="26">
        <v>4.3329528461538453</v>
      </c>
      <c r="O1215" s="26">
        <v>4.5715976153846158</v>
      </c>
      <c r="P1215" s="26">
        <v>3.7949430769230768</v>
      </c>
      <c r="Q1215" s="26">
        <v>2.5367530769230768</v>
      </c>
      <c r="R1215" s="26">
        <v>1.6343926923076924</v>
      </c>
      <c r="S1215" s="26">
        <v>0.92336307692307706</v>
      </c>
      <c r="T1215" s="26">
        <v>0.60517446153846166</v>
      </c>
      <c r="U1215" s="26">
        <v>3.153937</v>
      </c>
      <c r="V1215" s="26">
        <v>2.8119617692307695</v>
      </c>
      <c r="W1215" s="26">
        <v>3.4417087692307691</v>
      </c>
      <c r="X1215" s="26">
        <v>3.5321641538461543</v>
      </c>
      <c r="Y1215" s="26">
        <v>3.548339846153846</v>
      </c>
      <c r="Z1215" s="26">
        <v>4.1002411538461541</v>
      </c>
      <c r="AA1215" s="26">
        <v>3.603904153846154</v>
      </c>
      <c r="AB1215" s="26">
        <v>4.0811207692307701</v>
      </c>
      <c r="AC1215" s="26">
        <v>3.5623805384615377</v>
      </c>
      <c r="AD1215" s="26">
        <v>3.7587611538461538</v>
      </c>
      <c r="AE1215" s="26">
        <v>4.3052621538461535</v>
      </c>
      <c r="AF1215" s="26">
        <v>3.738151076923077</v>
      </c>
      <c r="AG1215" s="26">
        <v>270</v>
      </c>
      <c r="AH1215" s="26">
        <v>5</v>
      </c>
    </row>
    <row r="1216" spans="1:34" x14ac:dyDescent="0.2">
      <c r="A1216" t="s">
        <v>31</v>
      </c>
      <c r="B1216" t="s">
        <v>53</v>
      </c>
      <c r="C1216" t="s">
        <v>571</v>
      </c>
      <c r="D1216">
        <v>1</v>
      </c>
      <c r="E1216" s="21">
        <v>6</v>
      </c>
      <c r="F1216" s="21" t="s">
        <v>6</v>
      </c>
      <c r="G1216" s="21" t="s">
        <v>10</v>
      </c>
      <c r="H1216" s="21" t="s">
        <v>10</v>
      </c>
      <c r="I1216" s="26">
        <v>0.78226997058823544</v>
      </c>
      <c r="J1216" s="26">
        <v>1.0165937941176473</v>
      </c>
      <c r="K1216" s="26">
        <v>1.7077336764705879</v>
      </c>
      <c r="L1216" s="26">
        <v>2.6542803529411763</v>
      </c>
      <c r="M1216" s="26">
        <v>3.740702823529412</v>
      </c>
      <c r="N1216" s="26">
        <v>4.5052958529411784</v>
      </c>
      <c r="O1216" s="26">
        <v>4.7085374117647056</v>
      </c>
      <c r="P1216" s="26">
        <v>4.0787075882352948</v>
      </c>
      <c r="Q1216" s="26">
        <v>2.8342380000000005</v>
      </c>
      <c r="R1216" s="26">
        <v>1.8563010882352942</v>
      </c>
      <c r="S1216" s="26">
        <v>1.155456323529412</v>
      </c>
      <c r="T1216" s="26">
        <v>0.78305223529411738</v>
      </c>
      <c r="U1216" s="26">
        <v>3.853359558823529</v>
      </c>
      <c r="V1216" s="26">
        <v>3.3691255000000004</v>
      </c>
      <c r="W1216" s="26">
        <v>3.6927065588235295</v>
      </c>
      <c r="X1216" s="26">
        <v>3.8046450588235294</v>
      </c>
      <c r="Y1216" s="26">
        <v>3.5456475588235299</v>
      </c>
      <c r="Z1216" s="26">
        <v>3.1797800294117651</v>
      </c>
      <c r="AA1216" s="26">
        <v>2.9936429705882355</v>
      </c>
      <c r="AB1216" s="26">
        <v>2.7568675882352953</v>
      </c>
      <c r="AC1216" s="26">
        <v>3.8004922941176478</v>
      </c>
      <c r="AD1216" s="26">
        <v>4.0033892647058824</v>
      </c>
      <c r="AE1216" s="26">
        <v>5.1960093235294131</v>
      </c>
      <c r="AF1216" s="26">
        <v>4.7155319411764705</v>
      </c>
      <c r="AG1216" s="26">
        <v>225</v>
      </c>
      <c r="AH1216" s="26">
        <v>4</v>
      </c>
    </row>
    <row r="1217" spans="1:34" x14ac:dyDescent="0.2">
      <c r="A1217" t="s">
        <v>31</v>
      </c>
      <c r="B1217" t="s">
        <v>53</v>
      </c>
      <c r="C1217" t="s">
        <v>976</v>
      </c>
      <c r="D1217">
        <v>1</v>
      </c>
      <c r="E1217" s="21">
        <v>6</v>
      </c>
      <c r="F1217" s="21" t="s">
        <v>6</v>
      </c>
      <c r="G1217" s="21" t="s">
        <v>10</v>
      </c>
      <c r="H1217" s="21" t="s">
        <v>10</v>
      </c>
      <c r="I1217" s="26">
        <v>0.76695626086956525</v>
      </c>
      <c r="J1217" s="26">
        <v>1.0406110869565215</v>
      </c>
      <c r="K1217" s="26">
        <v>1.7211129999999997</v>
      </c>
      <c r="L1217" s="26">
        <v>2.7749649999999999</v>
      </c>
      <c r="M1217" s="26">
        <v>3.9469349130434783</v>
      </c>
      <c r="N1217" s="26">
        <v>4.6828570434782613</v>
      </c>
      <c r="O1217" s="26">
        <v>4.9854378695652164</v>
      </c>
      <c r="P1217" s="26">
        <v>4.2376996521739132</v>
      </c>
      <c r="Q1217" s="26">
        <v>2.9152588695652168</v>
      </c>
      <c r="R1217" s="26">
        <v>1.8958502173913048</v>
      </c>
      <c r="S1217" s="26">
        <v>1.1352743913043479</v>
      </c>
      <c r="T1217" s="26">
        <v>0.75564926086956508</v>
      </c>
      <c r="U1217" s="26">
        <v>2.9278842173913047</v>
      </c>
      <c r="V1217" s="26">
        <v>2.8451341739130442</v>
      </c>
      <c r="W1217" s="26">
        <v>3.4012014347826085</v>
      </c>
      <c r="X1217" s="26">
        <v>3.633229130434783</v>
      </c>
      <c r="Y1217" s="26">
        <v>3.2785913478260871</v>
      </c>
      <c r="Z1217" s="26">
        <v>3.3521234782608689</v>
      </c>
      <c r="AA1217" s="26">
        <v>3.0108154782608696</v>
      </c>
      <c r="AB1217" s="26">
        <v>3.2296245217391308</v>
      </c>
      <c r="AC1217" s="26">
        <v>3.0334489565217386</v>
      </c>
      <c r="AD1217" s="26">
        <v>3.5403703478260873</v>
      </c>
      <c r="AE1217" s="26">
        <v>4.3790723478260869</v>
      </c>
      <c r="AF1217" s="26">
        <v>3.7153018260869559</v>
      </c>
      <c r="AG1217" s="26">
        <v>212</v>
      </c>
      <c r="AH1217" s="26">
        <v>4</v>
      </c>
    </row>
    <row r="1218" spans="1:34" x14ac:dyDescent="0.2">
      <c r="A1218" t="s">
        <v>31</v>
      </c>
      <c r="B1218" t="s">
        <v>53</v>
      </c>
      <c r="C1218" t="s">
        <v>691</v>
      </c>
      <c r="D1218">
        <v>2</v>
      </c>
      <c r="E1218" s="21">
        <v>6</v>
      </c>
      <c r="F1218" s="21" t="s">
        <v>6</v>
      </c>
      <c r="G1218" s="21" t="s">
        <v>10</v>
      </c>
      <c r="H1218" s="21" t="s">
        <v>10</v>
      </c>
      <c r="I1218" s="26">
        <v>0.82988682352941179</v>
      </c>
      <c r="J1218" s="26">
        <v>1.1007930000000001</v>
      </c>
      <c r="K1218" s="26">
        <v>1.7852438823529413</v>
      </c>
      <c r="L1218" s="26">
        <v>2.7724100000000003</v>
      </c>
      <c r="M1218" s="26">
        <v>3.8313681764705887</v>
      </c>
      <c r="N1218" s="26">
        <v>4.5862192941176474</v>
      </c>
      <c r="O1218" s="26">
        <v>4.8723425294117648</v>
      </c>
      <c r="P1218" s="26">
        <v>4.2275890000000009</v>
      </c>
      <c r="Q1218" s="26">
        <v>2.9508419411764701</v>
      </c>
      <c r="R1218" s="26">
        <v>1.9534119411764705</v>
      </c>
      <c r="S1218" s="26">
        <v>1.228459705882353</v>
      </c>
      <c r="T1218" s="26">
        <v>0.8388492352941177</v>
      </c>
      <c r="U1218" s="26">
        <v>3.4208270588235297</v>
      </c>
      <c r="V1218" s="26">
        <v>3.1262622941176472</v>
      </c>
      <c r="W1218" s="26">
        <v>3.6403734117647062</v>
      </c>
      <c r="X1218" s="26">
        <v>3.7535043529411771</v>
      </c>
      <c r="Y1218" s="26">
        <v>3.3674280588235299</v>
      </c>
      <c r="Z1218" s="26">
        <v>3.1833594117647057</v>
      </c>
      <c r="AA1218" s="26">
        <v>2.8516074705882359</v>
      </c>
      <c r="AB1218" s="26">
        <v>2.8908746470588236</v>
      </c>
      <c r="AC1218" s="26">
        <v>3.3058277058823533</v>
      </c>
      <c r="AD1218" s="26">
        <v>3.7033213529411766</v>
      </c>
      <c r="AE1218" s="26">
        <v>4.6863642352941177</v>
      </c>
      <c r="AF1218" s="26">
        <v>4.210531705882353</v>
      </c>
      <c r="AG1218" s="26">
        <v>218</v>
      </c>
      <c r="AH1218" s="26">
        <v>4</v>
      </c>
    </row>
    <row r="1219" spans="1:34" x14ac:dyDescent="0.2">
      <c r="A1219" t="s">
        <v>31</v>
      </c>
      <c r="B1219" t="s">
        <v>53</v>
      </c>
      <c r="C1219" t="s">
        <v>319</v>
      </c>
      <c r="D1219">
        <v>1</v>
      </c>
      <c r="E1219" s="21">
        <v>6</v>
      </c>
      <c r="F1219" s="21" t="s">
        <v>6</v>
      </c>
      <c r="G1219" s="21" t="s">
        <v>10</v>
      </c>
      <c r="H1219" s="21" t="s">
        <v>10</v>
      </c>
      <c r="I1219" s="26">
        <v>0.85879983999999998</v>
      </c>
      <c r="J1219" s="26">
        <v>1.1467668799999999</v>
      </c>
      <c r="K1219" s="26">
        <v>1.82729176</v>
      </c>
      <c r="L1219" s="26">
        <v>2.84870044</v>
      </c>
      <c r="M1219" s="26">
        <v>3.9130654400000005</v>
      </c>
      <c r="N1219" s="26">
        <v>4.66094732</v>
      </c>
      <c r="O1219" s="26">
        <v>5.0170266799999998</v>
      </c>
      <c r="P1219" s="26">
        <v>4.3460167600000004</v>
      </c>
      <c r="Q1219" s="26">
        <v>3.0497720800000003</v>
      </c>
      <c r="R1219" s="26">
        <v>2.0116272400000001</v>
      </c>
      <c r="S1219" s="26">
        <v>1.2641119999999999</v>
      </c>
      <c r="T1219" s="26">
        <v>0.86638792000000009</v>
      </c>
      <c r="U1219" s="26">
        <v>3.2662932000000002</v>
      </c>
      <c r="V1219" s="26">
        <v>3.1301200799999997</v>
      </c>
      <c r="W1219" s="26">
        <v>3.6205278000000005</v>
      </c>
      <c r="X1219" s="26">
        <v>3.7823549200000004</v>
      </c>
      <c r="Y1219" s="26">
        <v>3.3139091999999999</v>
      </c>
      <c r="Z1219" s="26">
        <v>3.1224536800000005</v>
      </c>
      <c r="AA1219" s="26">
        <v>2.7825751200000002</v>
      </c>
      <c r="AB1219" s="26">
        <v>2.9553047200000004</v>
      </c>
      <c r="AC1219" s="26">
        <v>2.9982475200000009</v>
      </c>
      <c r="AD1219" s="26">
        <v>3.5717094799999995</v>
      </c>
      <c r="AE1219" s="26">
        <v>4.5952377199999992</v>
      </c>
      <c r="AF1219" s="26">
        <v>4.0966933599999997</v>
      </c>
      <c r="AG1219" s="26">
        <v>215</v>
      </c>
      <c r="AH1219" s="26">
        <v>4</v>
      </c>
    </row>
    <row r="1220" spans="1:34" x14ac:dyDescent="0.2">
      <c r="A1220" t="s">
        <v>31</v>
      </c>
      <c r="B1220" t="s">
        <v>53</v>
      </c>
      <c r="C1220" t="s">
        <v>977</v>
      </c>
      <c r="D1220">
        <v>1</v>
      </c>
      <c r="E1220" s="21">
        <v>6</v>
      </c>
      <c r="F1220" s="21" t="s">
        <v>6</v>
      </c>
      <c r="G1220" s="21" t="s">
        <v>10</v>
      </c>
      <c r="H1220" s="21" t="s">
        <v>10</v>
      </c>
      <c r="I1220" s="26">
        <v>0.70713192857142837</v>
      </c>
      <c r="J1220" s="26">
        <v>0.96924117857142866</v>
      </c>
      <c r="K1220" s="26">
        <v>1.6510076071428572</v>
      </c>
      <c r="L1220" s="26">
        <v>2.747040678571429</v>
      </c>
      <c r="M1220" s="26">
        <v>3.925069535714286</v>
      </c>
      <c r="N1220" s="26">
        <v>4.5872335000000009</v>
      </c>
      <c r="O1220" s="26">
        <v>4.8781947142857138</v>
      </c>
      <c r="P1220" s="26">
        <v>4.0701214285714302</v>
      </c>
      <c r="Q1220" s="26">
        <v>2.7748582142857146</v>
      </c>
      <c r="R1220" s="26">
        <v>1.8069999642857144</v>
      </c>
      <c r="S1220" s="26">
        <v>1.0458036071428574</v>
      </c>
      <c r="T1220" s="26">
        <v>0.697295892857143</v>
      </c>
      <c r="U1220" s="26">
        <v>2.9018020357142857</v>
      </c>
      <c r="V1220" s="26">
        <v>2.7848148571428579</v>
      </c>
      <c r="W1220" s="26">
        <v>3.2963802857142852</v>
      </c>
      <c r="X1220" s="26">
        <v>3.5673756785714277</v>
      </c>
      <c r="Y1220" s="26">
        <v>3.3565251428571417</v>
      </c>
      <c r="Z1220" s="26">
        <v>3.7060688214285706</v>
      </c>
      <c r="AA1220" s="26">
        <v>3.359831035714286</v>
      </c>
      <c r="AB1220" s="26">
        <v>3.612875035714286</v>
      </c>
      <c r="AC1220" s="26">
        <v>3.1420172857142856</v>
      </c>
      <c r="AD1220" s="26">
        <v>3.5694569999999999</v>
      </c>
      <c r="AE1220" s="26">
        <v>4.3823375714285717</v>
      </c>
      <c r="AF1220" s="26">
        <v>3.6731504285714291</v>
      </c>
      <c r="AG1220" s="26">
        <v>247</v>
      </c>
      <c r="AH1220" s="26">
        <v>4</v>
      </c>
    </row>
    <row r="1221" spans="1:34" x14ac:dyDescent="0.2">
      <c r="A1221" t="s">
        <v>31</v>
      </c>
      <c r="B1221" t="s">
        <v>53</v>
      </c>
      <c r="C1221" t="s">
        <v>978</v>
      </c>
      <c r="D1221">
        <v>1</v>
      </c>
      <c r="E1221" s="21">
        <v>6</v>
      </c>
      <c r="F1221" s="21" t="s">
        <v>6</v>
      </c>
      <c r="G1221" s="21" t="s">
        <v>10</v>
      </c>
      <c r="H1221" s="21" t="s">
        <v>10</v>
      </c>
      <c r="I1221" s="26">
        <v>0.67707247727272712</v>
      </c>
      <c r="J1221" s="26">
        <v>0.90558859090909105</v>
      </c>
      <c r="K1221" s="26">
        <v>1.5425521363636363</v>
      </c>
      <c r="L1221" s="26">
        <v>2.4954263863636368</v>
      </c>
      <c r="M1221" s="26">
        <v>3.7619897727272731</v>
      </c>
      <c r="N1221" s="26">
        <v>4.5785795227272734</v>
      </c>
      <c r="O1221" s="26">
        <v>4.7369680227272726</v>
      </c>
      <c r="P1221" s="26">
        <v>4.0144624318181812</v>
      </c>
      <c r="Q1221" s="26">
        <v>2.6613162272727275</v>
      </c>
      <c r="R1221" s="26">
        <v>1.6795964318181817</v>
      </c>
      <c r="S1221" s="26">
        <v>0.96057195454545474</v>
      </c>
      <c r="T1221" s="26">
        <v>0.65071902272727289</v>
      </c>
      <c r="U1221" s="26">
        <v>2.8863509999999999</v>
      </c>
      <c r="V1221" s="26">
        <v>2.6258399545454547</v>
      </c>
      <c r="W1221" s="26">
        <v>2.8453530227272732</v>
      </c>
      <c r="X1221" s="26">
        <v>3.0432517954545446</v>
      </c>
      <c r="Y1221" s="26">
        <v>3.1462299545454542</v>
      </c>
      <c r="Z1221" s="26">
        <v>3.2122109090909094</v>
      </c>
      <c r="AA1221" s="26">
        <v>3.2081726590909088</v>
      </c>
      <c r="AB1221" s="26">
        <v>3.3082087727272724</v>
      </c>
      <c r="AC1221" s="26">
        <v>3.1797739545454546</v>
      </c>
      <c r="AD1221" s="26">
        <v>3.3616586818181817</v>
      </c>
      <c r="AE1221" s="26">
        <v>4.0036621136363628</v>
      </c>
      <c r="AF1221" s="26">
        <v>3.5297220681818176</v>
      </c>
      <c r="AG1221" s="26">
        <v>236</v>
      </c>
      <c r="AH1221" s="26">
        <v>4</v>
      </c>
    </row>
    <row r="1222" spans="1:34" x14ac:dyDescent="0.2">
      <c r="A1222" t="s">
        <v>31</v>
      </c>
      <c r="B1222" t="s">
        <v>53</v>
      </c>
      <c r="C1222" t="s">
        <v>979</v>
      </c>
      <c r="D1222">
        <v>1</v>
      </c>
      <c r="E1222" s="21">
        <v>6</v>
      </c>
      <c r="F1222" s="21" t="s">
        <v>6</v>
      </c>
      <c r="G1222" s="21" t="s">
        <v>10</v>
      </c>
      <c r="H1222" s="21" t="s">
        <v>10</v>
      </c>
      <c r="I1222" s="26">
        <v>0.61266129999999996</v>
      </c>
      <c r="J1222" s="26">
        <v>0.83043139999999993</v>
      </c>
      <c r="K1222" s="26">
        <v>1.4314605</v>
      </c>
      <c r="L1222" s="26">
        <v>2.3912032999999999</v>
      </c>
      <c r="M1222" s="26">
        <v>3.6606008999999999</v>
      </c>
      <c r="N1222" s="26">
        <v>4.4485115000000004</v>
      </c>
      <c r="O1222" s="26">
        <v>4.5884523999999995</v>
      </c>
      <c r="P1222" s="26">
        <v>3.8565692</v>
      </c>
      <c r="Q1222" s="26">
        <v>2.5456677999999999</v>
      </c>
      <c r="R1222" s="26">
        <v>1.5996221999999998</v>
      </c>
      <c r="S1222" s="26">
        <v>0.88773570000000002</v>
      </c>
      <c r="T1222" s="26">
        <v>0.58917760000000008</v>
      </c>
      <c r="U1222" s="26">
        <v>2.7527868999999998</v>
      </c>
      <c r="V1222" s="26">
        <v>2.3946593999999997</v>
      </c>
      <c r="W1222" s="26">
        <v>2.8527866999999998</v>
      </c>
      <c r="X1222" s="26">
        <v>3.0149172000000002</v>
      </c>
      <c r="Y1222" s="26">
        <v>3.2433865000000006</v>
      </c>
      <c r="Z1222" s="26">
        <v>3.5926581999999998</v>
      </c>
      <c r="AA1222" s="26">
        <v>3.5345092999999999</v>
      </c>
      <c r="AB1222" s="26">
        <v>3.7441949000000001</v>
      </c>
      <c r="AC1222" s="26">
        <v>3.3201007999999996</v>
      </c>
      <c r="AD1222" s="26">
        <v>3.4440268999999999</v>
      </c>
      <c r="AE1222" s="26">
        <v>3.816176</v>
      </c>
      <c r="AF1222" s="26">
        <v>3.3239950999999999</v>
      </c>
      <c r="AG1222" s="26">
        <v>250</v>
      </c>
      <c r="AH1222" s="26">
        <v>5</v>
      </c>
    </row>
    <row r="1223" spans="1:34" x14ac:dyDescent="0.2">
      <c r="A1223" t="s">
        <v>31</v>
      </c>
      <c r="B1223" t="s">
        <v>53</v>
      </c>
      <c r="C1223" t="s">
        <v>980</v>
      </c>
      <c r="D1223">
        <v>2</v>
      </c>
      <c r="E1223" s="21">
        <v>6</v>
      </c>
      <c r="F1223" s="21" t="s">
        <v>6</v>
      </c>
      <c r="G1223" s="21" t="s">
        <v>10</v>
      </c>
      <c r="H1223" s="21" t="s">
        <v>10</v>
      </c>
      <c r="I1223" s="26">
        <v>0.86874499999999999</v>
      </c>
      <c r="J1223" s="26">
        <v>1.1630782499999999</v>
      </c>
      <c r="K1223" s="26">
        <v>1.8713881250000002</v>
      </c>
      <c r="L1223" s="26">
        <v>2.9136381249999999</v>
      </c>
      <c r="M1223" s="26">
        <v>3.9505167500000002</v>
      </c>
      <c r="N1223" s="26">
        <v>4.7139548749999998</v>
      </c>
      <c r="O1223" s="26">
        <v>5.0966341249999996</v>
      </c>
      <c r="P1223" s="26">
        <v>4.4143124999999994</v>
      </c>
      <c r="Q1223" s="26">
        <v>3.0828348749999996</v>
      </c>
      <c r="R1223" s="26">
        <v>2.0406603749999999</v>
      </c>
      <c r="S1223" s="26">
        <v>1.280869875</v>
      </c>
      <c r="T1223" s="26">
        <v>0.87776137499999995</v>
      </c>
      <c r="U1223" s="26">
        <v>3.2617804999999995</v>
      </c>
      <c r="V1223" s="26">
        <v>3.2143813750000003</v>
      </c>
      <c r="W1223" s="26">
        <v>3.738784125</v>
      </c>
      <c r="X1223" s="26">
        <v>3.8233153750000004</v>
      </c>
      <c r="Y1223" s="26">
        <v>3.3078431250000002</v>
      </c>
      <c r="Z1223" s="26">
        <v>3.1395673749999999</v>
      </c>
      <c r="AA1223" s="26">
        <v>2.8005858749999999</v>
      </c>
      <c r="AB1223" s="26">
        <v>3.0058164999999999</v>
      </c>
      <c r="AC1223" s="26">
        <v>2.8784852499999998</v>
      </c>
      <c r="AD1223" s="26">
        <v>3.5485033750000006</v>
      </c>
      <c r="AE1223" s="26">
        <v>4.6133431249999992</v>
      </c>
      <c r="AF1223" s="26">
        <v>4.1515126250000005</v>
      </c>
      <c r="AG1223" s="26">
        <v>231</v>
      </c>
      <c r="AH1223" s="26">
        <v>4</v>
      </c>
    </row>
    <row r="1224" spans="1:34" x14ac:dyDescent="0.2">
      <c r="A1224" t="s">
        <v>31</v>
      </c>
      <c r="B1224" t="s">
        <v>53</v>
      </c>
      <c r="C1224" t="s">
        <v>981</v>
      </c>
      <c r="D1224">
        <v>1</v>
      </c>
      <c r="E1224" s="21">
        <v>6</v>
      </c>
      <c r="F1224" s="21" t="s">
        <v>6</v>
      </c>
      <c r="G1224" s="21" t="s">
        <v>10</v>
      </c>
      <c r="H1224" s="21" t="s">
        <v>10</v>
      </c>
      <c r="I1224" s="26">
        <v>0.65385445833333333</v>
      </c>
      <c r="J1224" s="26">
        <v>0.8873565000000001</v>
      </c>
      <c r="K1224" s="26">
        <v>1.5160547916666667</v>
      </c>
      <c r="L1224" s="26">
        <v>2.5376916666666665</v>
      </c>
      <c r="M1224" s="26">
        <v>3.7825263333333328</v>
      </c>
      <c r="N1224" s="26">
        <v>4.4800943333333327</v>
      </c>
      <c r="O1224" s="26">
        <v>4.7202560416666683</v>
      </c>
      <c r="P1224" s="26">
        <v>3.954513875</v>
      </c>
      <c r="Q1224" s="26">
        <v>2.6448547083333334</v>
      </c>
      <c r="R1224" s="26">
        <v>1.6929064999999996</v>
      </c>
      <c r="S1224" s="26">
        <v>0.96559087499999974</v>
      </c>
      <c r="T1224" s="26">
        <v>0.63893366666666684</v>
      </c>
      <c r="U1224" s="26">
        <v>2.7997363333333332</v>
      </c>
      <c r="V1224" s="26">
        <v>2.5013775833333329</v>
      </c>
      <c r="W1224" s="26">
        <v>3.0958027500000003</v>
      </c>
      <c r="X1224" s="26">
        <v>3.2313049583333338</v>
      </c>
      <c r="Y1224" s="26">
        <v>3.284079333333334</v>
      </c>
      <c r="Z1224" s="26">
        <v>3.6734467083333331</v>
      </c>
      <c r="AA1224" s="26">
        <v>3.3278646250000001</v>
      </c>
      <c r="AB1224" s="26">
        <v>3.6905877916666667</v>
      </c>
      <c r="AC1224" s="26">
        <v>3.2967277083333335</v>
      </c>
      <c r="AD1224" s="26">
        <v>3.4784458749999998</v>
      </c>
      <c r="AE1224" s="26">
        <v>3.9266879166666673</v>
      </c>
      <c r="AF1224" s="26">
        <v>3.4211886249999992</v>
      </c>
      <c r="AG1224" s="26">
        <v>233</v>
      </c>
      <c r="AH1224" s="26">
        <v>4</v>
      </c>
    </row>
    <row r="1225" spans="1:34" x14ac:dyDescent="0.2">
      <c r="A1225" t="s">
        <v>31</v>
      </c>
      <c r="B1225" t="s">
        <v>53</v>
      </c>
      <c r="C1225" t="s">
        <v>982</v>
      </c>
      <c r="D1225">
        <v>2</v>
      </c>
      <c r="E1225" s="21">
        <v>6</v>
      </c>
      <c r="F1225" s="21" t="s">
        <v>6</v>
      </c>
      <c r="G1225" s="21" t="s">
        <v>10</v>
      </c>
      <c r="H1225" s="21" t="s">
        <v>10</v>
      </c>
      <c r="I1225" s="26">
        <v>0.75938227777777778</v>
      </c>
      <c r="J1225" s="26">
        <v>1.0192117222222223</v>
      </c>
      <c r="K1225" s="26">
        <v>1.6807848333333333</v>
      </c>
      <c r="L1225" s="26">
        <v>2.6815899444444442</v>
      </c>
      <c r="M1225" s="26">
        <v>3.8327028333333337</v>
      </c>
      <c r="N1225" s="26">
        <v>4.5577368333333323</v>
      </c>
      <c r="O1225" s="26">
        <v>4.8308903333333326</v>
      </c>
      <c r="P1225" s="26">
        <v>4.1431153333333333</v>
      </c>
      <c r="Q1225" s="26">
        <v>2.8317202222222222</v>
      </c>
      <c r="R1225" s="26">
        <v>1.821620777777778</v>
      </c>
      <c r="S1225" s="26">
        <v>1.1059473888888887</v>
      </c>
      <c r="T1225" s="26">
        <v>0.75098566666666666</v>
      </c>
      <c r="U1225" s="26">
        <v>3.1046799444444448</v>
      </c>
      <c r="V1225" s="26">
        <v>2.7847058333333328</v>
      </c>
      <c r="W1225" s="26">
        <v>3.4135393333333335</v>
      </c>
      <c r="X1225" s="26">
        <v>3.4774015000000009</v>
      </c>
      <c r="Y1225" s="26">
        <v>3.286844888888889</v>
      </c>
      <c r="Z1225" s="26">
        <v>3.33731</v>
      </c>
      <c r="AA1225" s="26">
        <v>3.0249835555555551</v>
      </c>
      <c r="AB1225" s="26">
        <v>3.0929531666666659</v>
      </c>
      <c r="AC1225" s="26">
        <v>3.2768212777777781</v>
      </c>
      <c r="AD1225" s="26">
        <v>3.5454793333333341</v>
      </c>
      <c r="AE1225" s="26">
        <v>4.2242874999999991</v>
      </c>
      <c r="AF1225" s="26">
        <v>3.7571093333333341</v>
      </c>
      <c r="AG1225" s="26">
        <v>231</v>
      </c>
      <c r="AH1225" s="26">
        <v>4</v>
      </c>
    </row>
    <row r="1226" spans="1:34" x14ac:dyDescent="0.2">
      <c r="A1226" t="s">
        <v>31</v>
      </c>
      <c r="B1226" t="s">
        <v>53</v>
      </c>
      <c r="C1226" t="s">
        <v>242</v>
      </c>
      <c r="D1226">
        <v>2</v>
      </c>
      <c r="E1226" s="21">
        <v>6</v>
      </c>
      <c r="F1226" s="21" t="s">
        <v>6</v>
      </c>
      <c r="G1226" s="21" t="s">
        <v>10</v>
      </c>
      <c r="H1226" s="21" t="s">
        <v>10</v>
      </c>
      <c r="I1226" s="26">
        <v>0.72494036666666672</v>
      </c>
      <c r="J1226" s="26">
        <v>0.94693063333333327</v>
      </c>
      <c r="K1226" s="26">
        <v>1.5680332333333336</v>
      </c>
      <c r="L1226" s="26">
        <v>2.4380999999999999</v>
      </c>
      <c r="M1226" s="26">
        <v>3.5337377333333326</v>
      </c>
      <c r="N1226" s="26">
        <v>4.2852598666666664</v>
      </c>
      <c r="O1226" s="26">
        <v>4.4275179000000007</v>
      </c>
      <c r="P1226" s="26">
        <v>3.8456504333333328</v>
      </c>
      <c r="Q1226" s="26">
        <v>2.629356066666666</v>
      </c>
      <c r="R1226" s="26">
        <v>1.7144187666666666</v>
      </c>
      <c r="S1226" s="26">
        <v>1.0411650000000001</v>
      </c>
      <c r="T1226" s="26">
        <v>0.71347866666666671</v>
      </c>
      <c r="U1226" s="26">
        <v>3.7550973999999999</v>
      </c>
      <c r="V1226" s="26">
        <v>3.1804311000000003</v>
      </c>
      <c r="W1226" s="26">
        <v>3.390280133333333</v>
      </c>
      <c r="X1226" s="26">
        <v>3.5239912666666675</v>
      </c>
      <c r="Y1226" s="26">
        <v>3.5084645666666661</v>
      </c>
      <c r="Z1226" s="26">
        <v>3.0228248000000004</v>
      </c>
      <c r="AA1226" s="26">
        <v>3.1274273666666663</v>
      </c>
      <c r="AB1226" s="26">
        <v>2.9128820333333336</v>
      </c>
      <c r="AC1226" s="26">
        <v>3.6766407666666674</v>
      </c>
      <c r="AD1226" s="26">
        <v>3.8090879666666666</v>
      </c>
      <c r="AE1226" s="26">
        <v>4.7217110333333343</v>
      </c>
      <c r="AF1226" s="26">
        <v>4.4944968666666671</v>
      </c>
      <c r="AG1226" s="26">
        <v>247</v>
      </c>
      <c r="AH1226" s="26">
        <v>4</v>
      </c>
    </row>
    <row r="1227" spans="1:34" x14ac:dyDescent="0.2">
      <c r="A1227" t="s">
        <v>31</v>
      </c>
      <c r="B1227" t="s">
        <v>53</v>
      </c>
      <c r="C1227" t="s">
        <v>983</v>
      </c>
      <c r="D1227">
        <v>1</v>
      </c>
      <c r="E1227" s="21">
        <v>6</v>
      </c>
      <c r="F1227" s="21" t="s">
        <v>6</v>
      </c>
      <c r="G1227" s="21" t="s">
        <v>10</v>
      </c>
      <c r="H1227" s="21" t="s">
        <v>10</v>
      </c>
      <c r="I1227" s="26">
        <v>0.92341762499999991</v>
      </c>
      <c r="J1227" s="26">
        <v>1.2356024062499997</v>
      </c>
      <c r="K1227" s="26">
        <v>1.9880488125</v>
      </c>
      <c r="L1227" s="26">
        <v>3.1237141874999992</v>
      </c>
      <c r="M1227" s="26">
        <v>4.1673821874999994</v>
      </c>
      <c r="N1227" s="26">
        <v>4.941430875</v>
      </c>
      <c r="O1227" s="26">
        <v>5.3771128749999999</v>
      </c>
      <c r="P1227" s="26">
        <v>4.5646220625000016</v>
      </c>
      <c r="Q1227" s="26">
        <v>3.2066713750000004</v>
      </c>
      <c r="R1227" s="26">
        <v>2.1294684062499996</v>
      </c>
      <c r="S1227" s="26">
        <v>1.3510181562499999</v>
      </c>
      <c r="T1227" s="26">
        <v>0.9285476250000001</v>
      </c>
      <c r="U1227" s="26">
        <v>2.8409230624999999</v>
      </c>
      <c r="V1227" s="26">
        <v>2.9897197187499991</v>
      </c>
      <c r="W1227" s="26">
        <v>3.3019771875000004</v>
      </c>
      <c r="X1227" s="26">
        <v>3.56692125</v>
      </c>
      <c r="Y1227" s="26">
        <v>3.1775952187499996</v>
      </c>
      <c r="Z1227" s="26">
        <v>3.0597209687499993</v>
      </c>
      <c r="AA1227" s="26">
        <v>2.9664042187499997</v>
      </c>
      <c r="AB1227" s="26">
        <v>2.8826969062500005</v>
      </c>
      <c r="AC1227" s="26">
        <v>2.9604697812500005</v>
      </c>
      <c r="AD1227" s="26">
        <v>3.3871160312499993</v>
      </c>
      <c r="AE1227" s="26">
        <v>4.5556996562500007</v>
      </c>
      <c r="AF1227" s="26">
        <v>3.806959374999999</v>
      </c>
      <c r="AG1227" s="26">
        <v>233</v>
      </c>
      <c r="AH1227" s="26">
        <v>4</v>
      </c>
    </row>
    <row r="1228" spans="1:34" x14ac:dyDescent="0.2">
      <c r="A1228" t="s">
        <v>30</v>
      </c>
      <c r="B1228" t="s">
        <v>91</v>
      </c>
      <c r="C1228" t="s">
        <v>984</v>
      </c>
      <c r="D1228">
        <v>2</v>
      </c>
      <c r="E1228" s="21">
        <v>4</v>
      </c>
      <c r="F1228" s="21" t="s">
        <v>6</v>
      </c>
      <c r="G1228" s="21" t="s">
        <v>10</v>
      </c>
      <c r="H1228" s="21" t="s">
        <v>10</v>
      </c>
      <c r="I1228" s="26">
        <v>1.1221231818181818</v>
      </c>
      <c r="J1228" s="26">
        <v>1.4898818181818181</v>
      </c>
      <c r="K1228" s="26">
        <v>2.4610995454545459</v>
      </c>
      <c r="L1228" s="26">
        <v>3.7845936363636357</v>
      </c>
      <c r="M1228" s="26">
        <v>4.7021894545454552</v>
      </c>
      <c r="N1228" s="26">
        <v>5.3818431818181827</v>
      </c>
      <c r="O1228" s="26">
        <v>5.383134272727272</v>
      </c>
      <c r="P1228" s="26">
        <v>4.6350531818181819</v>
      </c>
      <c r="Q1228" s="26">
        <v>3.4510803636363643</v>
      </c>
      <c r="R1228" s="26">
        <v>2.4109927272727272</v>
      </c>
      <c r="S1228" s="26">
        <v>1.6643745454545453</v>
      </c>
      <c r="T1228" s="26">
        <v>1.1204480000000001</v>
      </c>
      <c r="U1228" s="26">
        <v>2.6347770000000001</v>
      </c>
      <c r="V1228" s="26">
        <v>2.4838638181818182</v>
      </c>
      <c r="W1228" s="26">
        <v>3.5155487272727282</v>
      </c>
      <c r="X1228" s="26">
        <v>3.4027708181818186</v>
      </c>
      <c r="Y1228" s="26">
        <v>3.8591533636363624</v>
      </c>
      <c r="Z1228" s="26">
        <v>3.4508249090909091</v>
      </c>
      <c r="AA1228" s="26">
        <v>3.7600289090909089</v>
      </c>
      <c r="AB1228" s="26">
        <v>3.2945320909090907</v>
      </c>
      <c r="AC1228" s="26">
        <v>2.9929957272727274</v>
      </c>
      <c r="AD1228" s="26">
        <v>2.5647933636363636</v>
      </c>
      <c r="AE1228" s="26">
        <v>2.8980497272727272</v>
      </c>
      <c r="AF1228" s="26">
        <v>2.9041537272727278</v>
      </c>
      <c r="AG1228" s="26">
        <v>195</v>
      </c>
      <c r="AH1228" s="26">
        <v>4</v>
      </c>
    </row>
    <row r="1229" spans="1:34" x14ac:dyDescent="0.2">
      <c r="A1229" t="s">
        <v>30</v>
      </c>
      <c r="B1229" t="s">
        <v>91</v>
      </c>
      <c r="C1229" t="s">
        <v>985</v>
      </c>
      <c r="D1229">
        <v>2</v>
      </c>
      <c r="E1229" s="21">
        <v>4</v>
      </c>
      <c r="F1229" s="21" t="s">
        <v>6</v>
      </c>
      <c r="G1229" s="21" t="s">
        <v>10</v>
      </c>
      <c r="H1229" s="21" t="s">
        <v>10</v>
      </c>
      <c r="I1229" s="26">
        <v>1.5485066470588236</v>
      </c>
      <c r="J1229" s="26">
        <v>2.0121899411764708</v>
      </c>
      <c r="K1229" s="26">
        <v>3.1868300882352942</v>
      </c>
      <c r="L1229" s="26">
        <v>4.559687088235294</v>
      </c>
      <c r="M1229" s="26">
        <v>5.375323794117647</v>
      </c>
      <c r="N1229" s="26">
        <v>6.3920356470588242</v>
      </c>
      <c r="O1229" s="26">
        <v>6.5848695588235309</v>
      </c>
      <c r="P1229" s="26">
        <v>5.719755000000001</v>
      </c>
      <c r="Q1229" s="26">
        <v>4.3790783529411765</v>
      </c>
      <c r="R1229" s="26">
        <v>3.0329436176470588</v>
      </c>
      <c r="S1229" s="26">
        <v>2.2087872058823526</v>
      </c>
      <c r="T1229" s="26">
        <v>1.5985912647058829</v>
      </c>
      <c r="U1229" s="26">
        <v>2.8070831470588229</v>
      </c>
      <c r="V1229" s="26">
        <v>2.758522382352941</v>
      </c>
      <c r="W1229" s="26">
        <v>3.5120062058823529</v>
      </c>
      <c r="X1229" s="26">
        <v>3.0028071764705881</v>
      </c>
      <c r="Y1229" s="26">
        <v>3.6189825588235291</v>
      </c>
      <c r="Z1229" s="26">
        <v>3.1839072941176472</v>
      </c>
      <c r="AA1229" s="26">
        <v>3.6120254411764705</v>
      </c>
      <c r="AB1229" s="26">
        <v>3.5738707352941175</v>
      </c>
      <c r="AC1229" s="26">
        <v>3.1088882352941183</v>
      </c>
      <c r="AD1229" s="26">
        <v>2.8423495588235292</v>
      </c>
      <c r="AE1229" s="26">
        <v>3.0992429411764713</v>
      </c>
      <c r="AF1229" s="26">
        <v>3.1619172941176465</v>
      </c>
      <c r="AG1229" s="26">
        <v>156</v>
      </c>
      <c r="AH1229" s="26">
        <v>3</v>
      </c>
    </row>
    <row r="1230" spans="1:34" x14ac:dyDescent="0.2">
      <c r="A1230" t="s">
        <v>30</v>
      </c>
      <c r="B1230" t="s">
        <v>91</v>
      </c>
      <c r="C1230" t="s">
        <v>986</v>
      </c>
      <c r="D1230">
        <v>1</v>
      </c>
      <c r="E1230" s="21">
        <v>4</v>
      </c>
      <c r="F1230" s="21" t="s">
        <v>6</v>
      </c>
      <c r="G1230" s="21" t="s">
        <v>10</v>
      </c>
      <c r="H1230" s="21" t="s">
        <v>10</v>
      </c>
      <c r="I1230" s="26">
        <v>1.4620567894736844</v>
      </c>
      <c r="J1230" s="26">
        <v>1.9127801052631581</v>
      </c>
      <c r="K1230" s="26">
        <v>3.0842767105263156</v>
      </c>
      <c r="L1230" s="26">
        <v>4.4408037894736863</v>
      </c>
      <c r="M1230" s="26">
        <v>5.3408066052631566</v>
      </c>
      <c r="N1230" s="26">
        <v>6.3361630263157904</v>
      </c>
      <c r="O1230" s="26">
        <v>6.5551262368421055</v>
      </c>
      <c r="P1230" s="26">
        <v>5.6413556315789473</v>
      </c>
      <c r="Q1230" s="26">
        <v>4.2607308157894721</v>
      </c>
      <c r="R1230" s="26">
        <v>2.926008263157895</v>
      </c>
      <c r="S1230" s="26">
        <v>2.0926083947368417</v>
      </c>
      <c r="T1230" s="26">
        <v>1.505290342105263</v>
      </c>
      <c r="U1230" s="26">
        <v>2.7681480789473683</v>
      </c>
      <c r="V1230" s="26">
        <v>2.7317866842105269</v>
      </c>
      <c r="W1230" s="26">
        <v>3.5664548157894735</v>
      </c>
      <c r="X1230" s="26">
        <v>3.1527368684210528</v>
      </c>
      <c r="Y1230" s="26">
        <v>3.7013123947368434</v>
      </c>
      <c r="Z1230" s="26">
        <v>3.2224318421052622</v>
      </c>
      <c r="AA1230" s="26">
        <v>3.4532681315789482</v>
      </c>
      <c r="AB1230" s="26">
        <v>3.3168397894736845</v>
      </c>
      <c r="AC1230" s="26">
        <v>3.131035131578948</v>
      </c>
      <c r="AD1230" s="26">
        <v>2.770255578947368</v>
      </c>
      <c r="AE1230" s="26">
        <v>3.1484521842105266</v>
      </c>
      <c r="AF1230" s="26">
        <v>3.2089546842105263</v>
      </c>
      <c r="AG1230" s="26">
        <v>138</v>
      </c>
      <c r="AH1230" s="26">
        <v>3</v>
      </c>
    </row>
    <row r="1231" spans="1:34" x14ac:dyDescent="0.2">
      <c r="A1231" t="s">
        <v>30</v>
      </c>
      <c r="B1231" t="s">
        <v>91</v>
      </c>
      <c r="C1231" t="s">
        <v>987</v>
      </c>
      <c r="D1231">
        <v>2</v>
      </c>
      <c r="E1231" s="21">
        <v>4</v>
      </c>
      <c r="F1231" s="21" t="s">
        <v>6</v>
      </c>
      <c r="G1231" s="21" t="s">
        <v>10</v>
      </c>
      <c r="H1231" s="21" t="s">
        <v>10</v>
      </c>
      <c r="I1231" s="26">
        <v>1.5197761363636366</v>
      </c>
      <c r="J1231" s="26">
        <v>1.9909664545454542</v>
      </c>
      <c r="K1231" s="26">
        <v>3.1599816818181821</v>
      </c>
      <c r="L1231" s="26">
        <v>4.5666530454545455</v>
      </c>
      <c r="M1231" s="26">
        <v>5.4196012272727261</v>
      </c>
      <c r="N1231" s="26">
        <v>6.4480144999999993</v>
      </c>
      <c r="O1231" s="26">
        <v>6.6709848181818181</v>
      </c>
      <c r="P1231" s="26">
        <v>5.7617796818181821</v>
      </c>
      <c r="Q1231" s="26">
        <v>4.363892954545455</v>
      </c>
      <c r="R1231" s="26">
        <v>3.0038092727272727</v>
      </c>
      <c r="S1231" s="26">
        <v>2.1709597727272723</v>
      </c>
      <c r="T1231" s="26">
        <v>1.5663672272727274</v>
      </c>
      <c r="U1231" s="26">
        <v>2.7677565909090904</v>
      </c>
      <c r="V1231" s="26">
        <v>2.8075928181818184</v>
      </c>
      <c r="W1231" s="26">
        <v>3.6002230909090902</v>
      </c>
      <c r="X1231" s="26">
        <v>3.0681543636363631</v>
      </c>
      <c r="Y1231" s="26">
        <v>3.6316412272727274</v>
      </c>
      <c r="Z1231" s="26">
        <v>3.1353615909090906</v>
      </c>
      <c r="AA1231" s="26">
        <v>3.46247809090909</v>
      </c>
      <c r="AB1231" s="26">
        <v>3.4110635000000005</v>
      </c>
      <c r="AC1231" s="26">
        <v>3.1075593636363634</v>
      </c>
      <c r="AD1231" s="26">
        <v>2.7462745000000002</v>
      </c>
      <c r="AE1231" s="26">
        <v>3.1168998181818179</v>
      </c>
      <c r="AF1231" s="26">
        <v>3.2320442272727274</v>
      </c>
      <c r="AG1231" s="26">
        <v>138</v>
      </c>
      <c r="AH1231" s="26">
        <v>3</v>
      </c>
    </row>
    <row r="1232" spans="1:34" x14ac:dyDescent="0.2">
      <c r="A1232" t="s">
        <v>30</v>
      </c>
      <c r="B1232" t="s">
        <v>91</v>
      </c>
      <c r="C1232" t="s">
        <v>988</v>
      </c>
      <c r="D1232">
        <v>1</v>
      </c>
      <c r="E1232" s="21">
        <v>4</v>
      </c>
      <c r="F1232" s="21" t="s">
        <v>6</v>
      </c>
      <c r="G1232" s="21" t="s">
        <v>10</v>
      </c>
      <c r="H1232" s="21" t="s">
        <v>10</v>
      </c>
      <c r="I1232" s="26">
        <v>1.5715633333333334</v>
      </c>
      <c r="J1232" s="26">
        <v>2.0188480833333329</v>
      </c>
      <c r="K1232" s="26">
        <v>3.1773692499999999</v>
      </c>
      <c r="L1232" s="26">
        <v>4.5865843333333336</v>
      </c>
      <c r="M1232" s="26">
        <v>5.3797160000000011</v>
      </c>
      <c r="N1232" s="26">
        <v>6.3548515000000014</v>
      </c>
      <c r="O1232" s="26">
        <v>6.4854309166666679</v>
      </c>
      <c r="P1232" s="26">
        <v>5.6671395833333333</v>
      </c>
      <c r="Q1232" s="26">
        <v>4.3809890833333336</v>
      </c>
      <c r="R1232" s="26">
        <v>3.0605014166666664</v>
      </c>
      <c r="S1232" s="26">
        <v>2.2612899166666667</v>
      </c>
      <c r="T1232" s="26">
        <v>1.64159875</v>
      </c>
      <c r="U1232" s="26">
        <v>2.9491884166666669</v>
      </c>
      <c r="V1232" s="26">
        <v>2.7652067499999995</v>
      </c>
      <c r="W1232" s="26">
        <v>3.5835661666666669</v>
      </c>
      <c r="X1232" s="26">
        <v>2.9276439166666659</v>
      </c>
      <c r="Y1232" s="26">
        <v>3.5554982499999999</v>
      </c>
      <c r="Z1232" s="26">
        <v>3.1683349999999995</v>
      </c>
      <c r="AA1232" s="26">
        <v>3.6440800833333333</v>
      </c>
      <c r="AB1232" s="26">
        <v>3.5717190833333343</v>
      </c>
      <c r="AC1232" s="26">
        <v>3.2267294166666667</v>
      </c>
      <c r="AD1232" s="26">
        <v>2.8375279166666663</v>
      </c>
      <c r="AE1232" s="26">
        <v>3.0210547499999998</v>
      </c>
      <c r="AF1232" s="26">
        <v>3.0972438333333332</v>
      </c>
      <c r="AG1232" s="26">
        <v>203</v>
      </c>
      <c r="AH1232" s="26">
        <v>4</v>
      </c>
    </row>
    <row r="1233" spans="1:34" x14ac:dyDescent="0.2">
      <c r="A1233" t="s">
        <v>30</v>
      </c>
      <c r="B1233" t="s">
        <v>91</v>
      </c>
      <c r="C1233" t="s">
        <v>989</v>
      </c>
      <c r="D1233">
        <v>3</v>
      </c>
      <c r="E1233" s="21">
        <v>4</v>
      </c>
      <c r="F1233" s="21" t="s">
        <v>6</v>
      </c>
      <c r="G1233" s="21" t="s">
        <v>10</v>
      </c>
      <c r="H1233" s="21" t="s">
        <v>10</v>
      </c>
      <c r="I1233" s="26">
        <v>1.4882946249999998</v>
      </c>
      <c r="J1233" s="26">
        <v>1.9622297499999999</v>
      </c>
      <c r="K1233" s="26">
        <v>3.0786973750000004</v>
      </c>
      <c r="L1233" s="26">
        <v>4.4473231250000005</v>
      </c>
      <c r="M1233" s="26">
        <v>5.297166625</v>
      </c>
      <c r="N1233" s="26">
        <v>6.2511627499999998</v>
      </c>
      <c r="O1233" s="26">
        <v>6.3852033749999988</v>
      </c>
      <c r="P1233" s="26">
        <v>5.5250387499999993</v>
      </c>
      <c r="Q1233" s="26">
        <v>4.2840986250000004</v>
      </c>
      <c r="R1233" s="26">
        <v>2.9688497499999995</v>
      </c>
      <c r="S1233" s="26">
        <v>2.1576798749999999</v>
      </c>
      <c r="T1233" s="26">
        <v>1.5621330000000002</v>
      </c>
      <c r="U1233" s="26">
        <v>3.0619032499999999</v>
      </c>
      <c r="V1233" s="26">
        <v>2.826807375</v>
      </c>
      <c r="W1233" s="26">
        <v>3.5356194999999997</v>
      </c>
      <c r="X1233" s="26">
        <v>3.1585231250000003</v>
      </c>
      <c r="Y1233" s="26">
        <v>3.627697875</v>
      </c>
      <c r="Z1233" s="26">
        <v>3.3519091249999997</v>
      </c>
      <c r="AA1233" s="26">
        <v>3.6003963749999999</v>
      </c>
      <c r="AB1233" s="26">
        <v>3.7278426249999996</v>
      </c>
      <c r="AC1233" s="26">
        <v>3.2976458750000002</v>
      </c>
      <c r="AD1233" s="26">
        <v>2.7975598750000001</v>
      </c>
      <c r="AE1233" s="26">
        <v>3.0809792499999999</v>
      </c>
      <c r="AF1233" s="26">
        <v>3.2041351250000005</v>
      </c>
      <c r="AG1233" s="26">
        <v>194</v>
      </c>
      <c r="AH1233" s="26">
        <v>4</v>
      </c>
    </row>
    <row r="1234" spans="1:34" x14ac:dyDescent="0.2">
      <c r="A1234" t="s">
        <v>30</v>
      </c>
      <c r="B1234" t="s">
        <v>91</v>
      </c>
      <c r="C1234" t="s">
        <v>296</v>
      </c>
      <c r="D1234">
        <v>1</v>
      </c>
      <c r="E1234" s="21">
        <v>4</v>
      </c>
      <c r="F1234" s="21" t="s">
        <v>6</v>
      </c>
      <c r="G1234" s="21" t="s">
        <v>10</v>
      </c>
      <c r="H1234" s="21" t="s">
        <v>10</v>
      </c>
      <c r="I1234" s="26">
        <v>1.3485504545454545</v>
      </c>
      <c r="J1234" s="26">
        <v>1.7641545454545451</v>
      </c>
      <c r="K1234" s="26">
        <v>2.8883656363636363</v>
      </c>
      <c r="L1234" s="26">
        <v>4.2305735454545461</v>
      </c>
      <c r="M1234" s="26">
        <v>5.1280165454545461</v>
      </c>
      <c r="N1234" s="26">
        <v>6.0702204545454546</v>
      </c>
      <c r="O1234" s="26">
        <v>6.2961337272727267</v>
      </c>
      <c r="P1234" s="26">
        <v>5.3959701818181829</v>
      </c>
      <c r="Q1234" s="26">
        <v>4.0131431818181822</v>
      </c>
      <c r="R1234" s="26">
        <v>2.7374044545454548</v>
      </c>
      <c r="S1234" s="26">
        <v>1.9613347272727273</v>
      </c>
      <c r="T1234" s="26">
        <v>1.4030875454545455</v>
      </c>
      <c r="U1234" s="26">
        <v>2.6546366363636364</v>
      </c>
      <c r="V1234" s="26">
        <v>2.5142466363636369</v>
      </c>
      <c r="W1234" s="26">
        <v>3.3004124545454547</v>
      </c>
      <c r="X1234" s="26">
        <v>3.1661799090909089</v>
      </c>
      <c r="Y1234" s="26">
        <v>3.7799716363636366</v>
      </c>
      <c r="Z1234" s="26">
        <v>3.2836581818181823</v>
      </c>
      <c r="AA1234" s="26">
        <v>3.1960744545454545</v>
      </c>
      <c r="AB1234" s="26">
        <v>3.1263402727272731</v>
      </c>
      <c r="AC1234" s="26">
        <v>3.0662934545454545</v>
      </c>
      <c r="AD1234" s="26">
        <v>2.8244638181818185</v>
      </c>
      <c r="AE1234" s="26">
        <v>3.115657181818182</v>
      </c>
      <c r="AF1234" s="26">
        <v>2.989221090909091</v>
      </c>
      <c r="AG1234" s="26">
        <v>205</v>
      </c>
      <c r="AH1234" s="26">
        <v>4</v>
      </c>
    </row>
    <row r="1235" spans="1:34" x14ac:dyDescent="0.2">
      <c r="A1235" t="s">
        <v>30</v>
      </c>
      <c r="B1235" t="s">
        <v>91</v>
      </c>
      <c r="C1235" t="s">
        <v>990</v>
      </c>
      <c r="D1235">
        <v>2</v>
      </c>
      <c r="E1235" s="21">
        <v>4</v>
      </c>
      <c r="F1235" s="21" t="s">
        <v>6</v>
      </c>
      <c r="G1235" s="21" t="s">
        <v>10</v>
      </c>
      <c r="H1235" s="21" t="s">
        <v>10</v>
      </c>
      <c r="I1235" s="26">
        <v>1.3847295833333335</v>
      </c>
      <c r="J1235" s="26">
        <v>1.8256533333333334</v>
      </c>
      <c r="K1235" s="26">
        <v>2.9587598333333331</v>
      </c>
      <c r="L1235" s="26">
        <v>4.3181288333333336</v>
      </c>
      <c r="M1235" s="26">
        <v>5.2345770833333329</v>
      </c>
      <c r="N1235" s="26">
        <v>6.2022144166666671</v>
      </c>
      <c r="O1235" s="26">
        <v>6.4195120000000001</v>
      </c>
      <c r="P1235" s="26">
        <v>5.5727155000000002</v>
      </c>
      <c r="Q1235" s="26">
        <v>4.1864011666666672</v>
      </c>
      <c r="R1235" s="26">
        <v>2.8725818333333333</v>
      </c>
      <c r="S1235" s="26">
        <v>2.0409209166666664</v>
      </c>
      <c r="T1235" s="26">
        <v>1.458196</v>
      </c>
      <c r="U1235" s="26">
        <v>2.8371122500000001</v>
      </c>
      <c r="V1235" s="26">
        <v>2.6861642499999996</v>
      </c>
      <c r="W1235" s="26">
        <v>3.4532325833333335</v>
      </c>
      <c r="X1235" s="26">
        <v>3.2143950833333332</v>
      </c>
      <c r="Y1235" s="26">
        <v>3.7028875833333337</v>
      </c>
      <c r="Z1235" s="26">
        <v>3.4299918333333337</v>
      </c>
      <c r="AA1235" s="26">
        <v>3.7278349166666671</v>
      </c>
      <c r="AB1235" s="26">
        <v>3.3936234999999999</v>
      </c>
      <c r="AC1235" s="26">
        <v>3.3588491666666669</v>
      </c>
      <c r="AD1235" s="26">
        <v>2.8322808333333334</v>
      </c>
      <c r="AE1235" s="26">
        <v>3.1340963333333334</v>
      </c>
      <c r="AF1235" s="26">
        <v>3.2838056666666664</v>
      </c>
      <c r="AG1235" s="26">
        <v>188</v>
      </c>
      <c r="AH1235" s="26">
        <v>3</v>
      </c>
    </row>
    <row r="1236" spans="1:34" x14ac:dyDescent="0.2">
      <c r="A1236" t="s">
        <v>30</v>
      </c>
      <c r="B1236" t="s">
        <v>91</v>
      </c>
      <c r="C1236" t="s">
        <v>991</v>
      </c>
      <c r="D1236">
        <v>2</v>
      </c>
      <c r="E1236" s="21">
        <v>4</v>
      </c>
      <c r="F1236" s="21" t="s">
        <v>6</v>
      </c>
      <c r="G1236" s="21" t="s">
        <v>10</v>
      </c>
      <c r="H1236" s="21" t="s">
        <v>10</v>
      </c>
      <c r="I1236" s="26">
        <v>1.5846457368421052</v>
      </c>
      <c r="J1236" s="26">
        <v>2.0217002105263155</v>
      </c>
      <c r="K1236" s="26">
        <v>3.2151692631578954</v>
      </c>
      <c r="L1236" s="26">
        <v>4.6414935263157897</v>
      </c>
      <c r="M1236" s="26">
        <v>5.4149825263157894</v>
      </c>
      <c r="N1236" s="26">
        <v>6.4234231052631587</v>
      </c>
      <c r="O1236" s="26">
        <v>6.5010496315789457</v>
      </c>
      <c r="P1236" s="26">
        <v>5.6672586842105259</v>
      </c>
      <c r="Q1236" s="26">
        <v>4.3696791052631569</v>
      </c>
      <c r="R1236" s="26">
        <v>3.0608578421052628</v>
      </c>
      <c r="S1236" s="26">
        <v>2.2480269473684209</v>
      </c>
      <c r="T1236" s="26">
        <v>1.6244272105263158</v>
      </c>
      <c r="U1236" s="26">
        <v>2.7160653157894736</v>
      </c>
      <c r="V1236" s="26">
        <v>2.6450617368421057</v>
      </c>
      <c r="W1236" s="26">
        <v>3.4264774210526325</v>
      </c>
      <c r="X1236" s="26">
        <v>2.7742243684210526</v>
      </c>
      <c r="Y1236" s="26">
        <v>3.1382896842105263</v>
      </c>
      <c r="Z1236" s="26">
        <v>2.9419336842105266</v>
      </c>
      <c r="AA1236" s="26">
        <v>3.4384360526315789</v>
      </c>
      <c r="AB1236" s="26">
        <v>3.5791463684210529</v>
      </c>
      <c r="AC1236" s="26">
        <v>2.9192899473684211</v>
      </c>
      <c r="AD1236" s="26">
        <v>2.6620861052631581</v>
      </c>
      <c r="AE1236" s="26">
        <v>2.8276265789473682</v>
      </c>
      <c r="AF1236" s="26">
        <v>3.0005746315789472</v>
      </c>
      <c r="AG1236" s="26">
        <v>170</v>
      </c>
      <c r="AH1236" s="26">
        <v>3</v>
      </c>
    </row>
    <row r="1237" spans="1:34" x14ac:dyDescent="0.2">
      <c r="A1237" t="s">
        <v>30</v>
      </c>
      <c r="B1237" t="s">
        <v>91</v>
      </c>
      <c r="C1237" t="s">
        <v>992</v>
      </c>
      <c r="D1237">
        <v>3</v>
      </c>
      <c r="E1237" s="21">
        <v>4</v>
      </c>
      <c r="F1237" s="21" t="s">
        <v>6</v>
      </c>
      <c r="G1237" s="21" t="s">
        <v>10</v>
      </c>
      <c r="H1237" s="21" t="s">
        <v>10</v>
      </c>
      <c r="I1237" s="26">
        <v>1.5668461428571432</v>
      </c>
      <c r="J1237" s="26">
        <v>2.0336304285714286</v>
      </c>
      <c r="K1237" s="26">
        <v>3.1372958571428575</v>
      </c>
      <c r="L1237" s="26">
        <v>4.546846214285714</v>
      </c>
      <c r="M1237" s="26">
        <v>5.3362122142857142</v>
      </c>
      <c r="N1237" s="26">
        <v>6.3055673571428565</v>
      </c>
      <c r="O1237" s="26">
        <v>6.3877409999999992</v>
      </c>
      <c r="P1237" s="26">
        <v>5.5434967857142849</v>
      </c>
      <c r="Q1237" s="26">
        <v>4.3443864285714282</v>
      </c>
      <c r="R1237" s="26">
        <v>3.0375162142857151</v>
      </c>
      <c r="S1237" s="26">
        <v>2.2434096428571428</v>
      </c>
      <c r="T1237" s="26">
        <v>1.6592909999999996</v>
      </c>
      <c r="U1237" s="26">
        <v>3.2427670714285712</v>
      </c>
      <c r="V1237" s="26">
        <v>3.0068290714285721</v>
      </c>
      <c r="W1237" s="26">
        <v>3.6639122857142863</v>
      </c>
      <c r="X1237" s="26">
        <v>3.0604465000000003</v>
      </c>
      <c r="Y1237" s="26">
        <v>3.5323887142857147</v>
      </c>
      <c r="Z1237" s="26">
        <v>3.1260164285714289</v>
      </c>
      <c r="AA1237" s="26">
        <v>3.7874216428571432</v>
      </c>
      <c r="AB1237" s="26">
        <v>3.9009927857142856</v>
      </c>
      <c r="AC1237" s="26">
        <v>3.1693916428571423</v>
      </c>
      <c r="AD1237" s="26">
        <v>2.7683219285714284</v>
      </c>
      <c r="AE1237" s="26">
        <v>2.9898445714285709</v>
      </c>
      <c r="AF1237" s="26">
        <v>3.1796237857142855</v>
      </c>
      <c r="AG1237" s="26">
        <v>165</v>
      </c>
      <c r="AH1237" s="26">
        <v>3</v>
      </c>
    </row>
    <row r="1238" spans="1:34" x14ac:dyDescent="0.2">
      <c r="A1238" t="s">
        <v>30</v>
      </c>
      <c r="B1238" t="s">
        <v>91</v>
      </c>
      <c r="C1238" t="s">
        <v>993</v>
      </c>
      <c r="D1238">
        <v>1</v>
      </c>
      <c r="E1238" s="21">
        <v>4</v>
      </c>
      <c r="F1238" s="21" t="s">
        <v>6</v>
      </c>
      <c r="G1238" s="21" t="s">
        <v>10</v>
      </c>
      <c r="H1238" s="21" t="s">
        <v>10</v>
      </c>
      <c r="I1238" s="26">
        <v>1.3265609565217393</v>
      </c>
      <c r="J1238" s="26">
        <v>1.7482958260869563</v>
      </c>
      <c r="K1238" s="26">
        <v>2.8509480434782608</v>
      </c>
      <c r="L1238" s="26">
        <v>4.2246001304347827</v>
      </c>
      <c r="M1238" s="26">
        <v>5.0706275652173911</v>
      </c>
      <c r="N1238" s="26">
        <v>5.9998950000000004</v>
      </c>
      <c r="O1238" s="26">
        <v>6.1697321304347836</v>
      </c>
      <c r="P1238" s="26">
        <v>5.313235956521738</v>
      </c>
      <c r="Q1238" s="26">
        <v>3.9513899999999991</v>
      </c>
      <c r="R1238" s="26">
        <v>2.6954817826086956</v>
      </c>
      <c r="S1238" s="26">
        <v>1.9319081739130433</v>
      </c>
      <c r="T1238" s="26">
        <v>1.366182043478261</v>
      </c>
      <c r="U1238" s="26">
        <v>2.5721167826086955</v>
      </c>
      <c r="V1238" s="26">
        <v>2.4999416956521738</v>
      </c>
      <c r="W1238" s="26">
        <v>3.218251826086957</v>
      </c>
      <c r="X1238" s="26">
        <v>3.0556672173913033</v>
      </c>
      <c r="Y1238" s="26">
        <v>3.7663927391304348</v>
      </c>
      <c r="Z1238" s="26">
        <v>3.3463132608695658</v>
      </c>
      <c r="AA1238" s="26">
        <v>3.1467757826086959</v>
      </c>
      <c r="AB1238" s="26">
        <v>3.2792355217391296</v>
      </c>
      <c r="AC1238" s="26">
        <v>2.9818431739130431</v>
      </c>
      <c r="AD1238" s="26">
        <v>2.8385091739130432</v>
      </c>
      <c r="AE1238" s="26">
        <v>3.1207516956521739</v>
      </c>
      <c r="AF1238" s="26">
        <v>2.9166212608695647</v>
      </c>
      <c r="AG1238" s="26">
        <v>176</v>
      </c>
      <c r="AH1238" s="26">
        <v>3</v>
      </c>
    </row>
    <row r="1239" spans="1:34" x14ac:dyDescent="0.2">
      <c r="A1239" t="s">
        <v>30</v>
      </c>
      <c r="B1239" t="s">
        <v>91</v>
      </c>
      <c r="C1239" t="s">
        <v>994</v>
      </c>
      <c r="D1239">
        <v>2</v>
      </c>
      <c r="E1239" s="21">
        <v>5</v>
      </c>
      <c r="F1239" s="21" t="s">
        <v>6</v>
      </c>
      <c r="G1239" s="21" t="s">
        <v>10</v>
      </c>
      <c r="H1239" s="21" t="s">
        <v>10</v>
      </c>
      <c r="I1239" s="26">
        <v>1.0340493333333332</v>
      </c>
      <c r="J1239" s="26">
        <v>1.358146777777778</v>
      </c>
      <c r="K1239" s="26">
        <v>2.2869593333333333</v>
      </c>
      <c r="L1239" s="26">
        <v>3.5290048888888887</v>
      </c>
      <c r="M1239" s="26">
        <v>4.4293794444444448</v>
      </c>
      <c r="N1239" s="26">
        <v>4.9741258888888886</v>
      </c>
      <c r="O1239" s="26">
        <v>4.9375475555555557</v>
      </c>
      <c r="P1239" s="26">
        <v>4.2542009999999992</v>
      </c>
      <c r="Q1239" s="26">
        <v>3.1949893333333335</v>
      </c>
      <c r="R1239" s="26">
        <v>2.2493259999999999</v>
      </c>
      <c r="S1239" s="26">
        <v>1.5386927777777777</v>
      </c>
      <c r="T1239" s="26">
        <v>1.0138720000000001</v>
      </c>
      <c r="U1239" s="26">
        <v>3.102195444444444</v>
      </c>
      <c r="V1239" s="26">
        <v>2.835522333333333</v>
      </c>
      <c r="W1239" s="26">
        <v>3.9328116666666668</v>
      </c>
      <c r="X1239" s="26">
        <v>3.9427972222222221</v>
      </c>
      <c r="Y1239" s="26">
        <v>4.3429074444444442</v>
      </c>
      <c r="Z1239" s="26">
        <v>3.9650368888888892</v>
      </c>
      <c r="AA1239" s="26">
        <v>4.5345575555555548</v>
      </c>
      <c r="AB1239" s="26">
        <v>3.7645461111111107</v>
      </c>
      <c r="AC1239" s="26">
        <v>3.1736633333333333</v>
      </c>
      <c r="AD1239" s="26">
        <v>2.763255</v>
      </c>
      <c r="AE1239" s="26">
        <v>3.2649374444444441</v>
      </c>
      <c r="AF1239" s="26">
        <v>3.4485772222222217</v>
      </c>
      <c r="AG1239" s="26">
        <v>218</v>
      </c>
      <c r="AH1239" s="26">
        <v>4</v>
      </c>
    </row>
    <row r="1240" spans="1:34" x14ac:dyDescent="0.2">
      <c r="A1240" t="s">
        <v>30</v>
      </c>
      <c r="B1240" t="s">
        <v>91</v>
      </c>
      <c r="C1240" t="s">
        <v>995</v>
      </c>
      <c r="D1240">
        <v>1</v>
      </c>
      <c r="E1240" s="21">
        <v>4</v>
      </c>
      <c r="F1240" s="21" t="s">
        <v>6</v>
      </c>
      <c r="G1240" s="21" t="s">
        <v>10</v>
      </c>
      <c r="H1240" s="21" t="s">
        <v>10</v>
      </c>
      <c r="I1240" s="26">
        <v>1.4192452105263158</v>
      </c>
      <c r="J1240" s="26">
        <v>1.861124684210526</v>
      </c>
      <c r="K1240" s="26">
        <v>3.0115120526315788</v>
      </c>
      <c r="L1240" s="26">
        <v>4.3914805263157906</v>
      </c>
      <c r="M1240" s="26">
        <v>5.3041264736842102</v>
      </c>
      <c r="N1240" s="26">
        <v>6.2970937368421049</v>
      </c>
      <c r="O1240" s="26">
        <v>6.5187937894736834</v>
      </c>
      <c r="P1240" s="26">
        <v>5.6047275263157905</v>
      </c>
      <c r="Q1240" s="26">
        <v>4.2125487368421046</v>
      </c>
      <c r="R1240" s="26">
        <v>2.8774496842105264</v>
      </c>
      <c r="S1240" s="26">
        <v>2.0691912105263159</v>
      </c>
      <c r="T1240" s="26">
        <v>1.4779901578947368</v>
      </c>
      <c r="U1240" s="26">
        <v>2.7862973157894744</v>
      </c>
      <c r="V1240" s="26">
        <v>2.7333785789473684</v>
      </c>
      <c r="W1240" s="26">
        <v>3.5660844736842092</v>
      </c>
      <c r="X1240" s="26">
        <v>3.1948219473684212</v>
      </c>
      <c r="Y1240" s="26">
        <v>3.6333686315789473</v>
      </c>
      <c r="Z1240" s="26">
        <v>3.3454106315789476</v>
      </c>
      <c r="AA1240" s="26">
        <v>3.5780288947368426</v>
      </c>
      <c r="AB1240" s="26">
        <v>3.3566923157894735</v>
      </c>
      <c r="AC1240" s="26">
        <v>3.2297813684210523</v>
      </c>
      <c r="AD1240" s="26">
        <v>2.7587053157894732</v>
      </c>
      <c r="AE1240" s="26">
        <v>3.1824982105263153</v>
      </c>
      <c r="AF1240" s="26">
        <v>3.2630069473684213</v>
      </c>
      <c r="AG1240" s="26">
        <v>176</v>
      </c>
      <c r="AH1240" s="26">
        <v>3</v>
      </c>
    </row>
    <row r="1241" spans="1:34" x14ac:dyDescent="0.2">
      <c r="A1241" t="s">
        <v>30</v>
      </c>
      <c r="B1241" t="s">
        <v>91</v>
      </c>
      <c r="C1241" t="s">
        <v>314</v>
      </c>
      <c r="D1241">
        <v>1</v>
      </c>
      <c r="E1241" s="21">
        <v>4</v>
      </c>
      <c r="F1241" s="21" t="s">
        <v>6</v>
      </c>
      <c r="G1241" s="21" t="s">
        <v>10</v>
      </c>
      <c r="H1241" s="21" t="s">
        <v>10</v>
      </c>
      <c r="I1241" s="26">
        <v>1.4582760952380955</v>
      </c>
      <c r="J1241" s="26">
        <v>1.9080676666666672</v>
      </c>
      <c r="K1241" s="26">
        <v>3.0769274761904768</v>
      </c>
      <c r="L1241" s="26">
        <v>4.4200105238095233</v>
      </c>
      <c r="M1241" s="26">
        <v>5.276349476190477</v>
      </c>
      <c r="N1241" s="26">
        <v>6.2454250952380947</v>
      </c>
      <c r="O1241" s="26">
        <v>6.4586752380952381</v>
      </c>
      <c r="P1241" s="26">
        <v>5.582771952380952</v>
      </c>
      <c r="Q1241" s="26">
        <v>4.2129733333333323</v>
      </c>
      <c r="R1241" s="26">
        <v>2.899492</v>
      </c>
      <c r="S1241" s="26">
        <v>2.0968890952380952</v>
      </c>
      <c r="T1241" s="26">
        <v>1.5035652857142856</v>
      </c>
      <c r="U1241" s="26">
        <v>2.7511845238095241</v>
      </c>
      <c r="V1241" s="26">
        <v>2.6474181428571431</v>
      </c>
      <c r="W1241" s="26">
        <v>3.4254020476190474</v>
      </c>
      <c r="X1241" s="26">
        <v>3.1326942380952376</v>
      </c>
      <c r="Y1241" s="26">
        <v>3.9596055714285718</v>
      </c>
      <c r="Z1241" s="26">
        <v>3.2012451904761901</v>
      </c>
      <c r="AA1241" s="26">
        <v>3.4060557619047618</v>
      </c>
      <c r="AB1241" s="26">
        <v>3.2949497142857145</v>
      </c>
      <c r="AC1241" s="26">
        <v>3.0820736190476197</v>
      </c>
      <c r="AD1241" s="26">
        <v>2.9083805714285704</v>
      </c>
      <c r="AE1241" s="26">
        <v>3.234821523809523</v>
      </c>
      <c r="AF1241" s="26">
        <v>3.1075358571428571</v>
      </c>
      <c r="AG1241" s="26">
        <v>197</v>
      </c>
      <c r="AH1241" s="26">
        <v>3</v>
      </c>
    </row>
    <row r="1242" spans="1:34" x14ac:dyDescent="0.2">
      <c r="A1242" t="s">
        <v>30</v>
      </c>
      <c r="B1242" t="s">
        <v>91</v>
      </c>
      <c r="C1242" t="s">
        <v>466</v>
      </c>
      <c r="D1242">
        <v>3</v>
      </c>
      <c r="E1242" s="21">
        <v>4</v>
      </c>
      <c r="F1242" s="21" t="s">
        <v>6</v>
      </c>
      <c r="G1242" s="21" t="s">
        <v>10</v>
      </c>
      <c r="H1242" s="21" t="s">
        <v>10</v>
      </c>
      <c r="I1242" s="26">
        <v>1.4400062222222221</v>
      </c>
      <c r="J1242" s="26">
        <v>1.8974134444444444</v>
      </c>
      <c r="K1242" s="26">
        <v>3.0436356666666664</v>
      </c>
      <c r="L1242" s="26">
        <v>4.4026352222222229</v>
      </c>
      <c r="M1242" s="26">
        <v>5.2845294444444448</v>
      </c>
      <c r="N1242" s="26">
        <v>6.2791073333333332</v>
      </c>
      <c r="O1242" s="26">
        <v>6.4886723333333345</v>
      </c>
      <c r="P1242" s="26">
        <v>5.6284770000000002</v>
      </c>
      <c r="Q1242" s="26">
        <v>4.3011403333333327</v>
      </c>
      <c r="R1242" s="26">
        <v>2.9434243333333332</v>
      </c>
      <c r="S1242" s="26">
        <v>2.1250564444444446</v>
      </c>
      <c r="T1242" s="26">
        <v>1.5278264444444445</v>
      </c>
      <c r="U1242" s="26">
        <v>2.8684866666666666</v>
      </c>
      <c r="V1242" s="26">
        <v>2.7416668888888887</v>
      </c>
      <c r="W1242" s="26">
        <v>3.5183776666666668</v>
      </c>
      <c r="X1242" s="26">
        <v>3.0731996666666666</v>
      </c>
      <c r="Y1242" s="26">
        <v>3.6439253333333332</v>
      </c>
      <c r="Z1242" s="26">
        <v>3.3986698888888887</v>
      </c>
      <c r="AA1242" s="26">
        <v>3.5185599999999995</v>
      </c>
      <c r="AB1242" s="26">
        <v>3.4235372222222225</v>
      </c>
      <c r="AC1242" s="26">
        <v>3.2710768888888886</v>
      </c>
      <c r="AD1242" s="26">
        <v>2.7583848888888891</v>
      </c>
      <c r="AE1242" s="26">
        <v>3.0261682222222226</v>
      </c>
      <c r="AF1242" s="26">
        <v>3.260281</v>
      </c>
      <c r="AG1242" s="26">
        <v>174</v>
      </c>
      <c r="AH1242" s="26">
        <v>3</v>
      </c>
    </row>
    <row r="1243" spans="1:34" x14ac:dyDescent="0.2">
      <c r="A1243" t="s">
        <v>30</v>
      </c>
      <c r="B1243" t="s">
        <v>91</v>
      </c>
      <c r="C1243" t="s">
        <v>228</v>
      </c>
      <c r="D1243">
        <v>1</v>
      </c>
      <c r="E1243" s="21">
        <v>4</v>
      </c>
      <c r="F1243" s="21" t="s">
        <v>6</v>
      </c>
      <c r="G1243" s="21" t="s">
        <v>10</v>
      </c>
      <c r="H1243" s="21" t="s">
        <v>10</v>
      </c>
      <c r="I1243" s="26">
        <v>1.4576585952380954</v>
      </c>
      <c r="J1243" s="26">
        <v>1.8938778333333333</v>
      </c>
      <c r="K1243" s="26">
        <v>3.0534969761904769</v>
      </c>
      <c r="L1243" s="26">
        <v>4.4218577619047625</v>
      </c>
      <c r="M1243" s="26">
        <v>5.2505559047619057</v>
      </c>
      <c r="N1243" s="26">
        <v>6.2315513571428562</v>
      </c>
      <c r="O1243" s="26">
        <v>6.4002371904761919</v>
      </c>
      <c r="P1243" s="26">
        <v>5.5716906428571429</v>
      </c>
      <c r="Q1243" s="26">
        <v>4.2051886666666674</v>
      </c>
      <c r="R1243" s="26">
        <v>2.8943419523809526</v>
      </c>
      <c r="S1243" s="26">
        <v>2.0964774999999993</v>
      </c>
      <c r="T1243" s="26">
        <v>1.4916510476190479</v>
      </c>
      <c r="U1243" s="26">
        <v>2.6310749285714281</v>
      </c>
      <c r="V1243" s="26">
        <v>2.5579298809523805</v>
      </c>
      <c r="W1243" s="26">
        <v>3.2685946190476187</v>
      </c>
      <c r="X1243" s="26">
        <v>2.9775365476190481</v>
      </c>
      <c r="Y1243" s="26">
        <v>3.8203358571428563</v>
      </c>
      <c r="Z1243" s="26">
        <v>3.1434020952380957</v>
      </c>
      <c r="AA1243" s="26">
        <v>3.394146119047619</v>
      </c>
      <c r="AB1243" s="26">
        <v>3.3893214523809525</v>
      </c>
      <c r="AC1243" s="26">
        <v>3.0170083333333335</v>
      </c>
      <c r="AD1243" s="26">
        <v>2.8667611428571429</v>
      </c>
      <c r="AE1243" s="26">
        <v>3.1257142380952376</v>
      </c>
      <c r="AF1243" s="26">
        <v>3.0191221428571433</v>
      </c>
      <c r="AG1243" s="26">
        <v>172</v>
      </c>
      <c r="AH1243" s="26">
        <v>3</v>
      </c>
    </row>
    <row r="1244" spans="1:34" x14ac:dyDescent="0.2">
      <c r="A1244" t="s">
        <v>30</v>
      </c>
      <c r="B1244" t="s">
        <v>91</v>
      </c>
      <c r="C1244" t="s">
        <v>996</v>
      </c>
      <c r="D1244">
        <v>2</v>
      </c>
      <c r="E1244" s="21">
        <v>4</v>
      </c>
      <c r="F1244" s="21" t="s">
        <v>6</v>
      </c>
      <c r="G1244" s="21" t="s">
        <v>10</v>
      </c>
      <c r="H1244" s="21" t="s">
        <v>10</v>
      </c>
      <c r="I1244" s="26">
        <v>1.555140138888889</v>
      </c>
      <c r="J1244" s="26">
        <v>1.9986239166666664</v>
      </c>
      <c r="K1244" s="26">
        <v>3.188837083333333</v>
      </c>
      <c r="L1244" s="26">
        <v>4.5795713611111104</v>
      </c>
      <c r="M1244" s="26">
        <v>5.3870901944444443</v>
      </c>
      <c r="N1244" s="26">
        <v>6.387770861111111</v>
      </c>
      <c r="O1244" s="26">
        <v>6.5566221944444454</v>
      </c>
      <c r="P1244" s="26">
        <v>5.7177626111111115</v>
      </c>
      <c r="Q1244" s="26">
        <v>4.3708812777777784</v>
      </c>
      <c r="R1244" s="26">
        <v>3.0432682777777789</v>
      </c>
      <c r="S1244" s="26">
        <v>2.2158456111111113</v>
      </c>
      <c r="T1244" s="26">
        <v>1.5916145277777776</v>
      </c>
      <c r="U1244" s="26">
        <v>2.6748213055555556</v>
      </c>
      <c r="V1244" s="26">
        <v>2.6169095277777772</v>
      </c>
      <c r="W1244" s="26">
        <v>3.3937489166666661</v>
      </c>
      <c r="X1244" s="26">
        <v>2.9550600555555548</v>
      </c>
      <c r="Y1244" s="26">
        <v>3.5317204722222213</v>
      </c>
      <c r="Z1244" s="26">
        <v>3.1048689444444442</v>
      </c>
      <c r="AA1244" s="26">
        <v>3.649561805555555</v>
      </c>
      <c r="AB1244" s="26">
        <v>3.6812134166666661</v>
      </c>
      <c r="AC1244" s="26">
        <v>3.0093979722222222</v>
      </c>
      <c r="AD1244" s="26">
        <v>2.8226625277777782</v>
      </c>
      <c r="AE1244" s="26">
        <v>3.0078180555555551</v>
      </c>
      <c r="AF1244" s="26">
        <v>3.0291266666666665</v>
      </c>
      <c r="AG1244" s="26">
        <v>192</v>
      </c>
      <c r="AH1244" s="26">
        <v>3</v>
      </c>
    </row>
    <row r="1245" spans="1:34" x14ac:dyDescent="0.2">
      <c r="A1245" t="s">
        <v>30</v>
      </c>
      <c r="B1245" t="s">
        <v>91</v>
      </c>
      <c r="C1245" t="s">
        <v>997</v>
      </c>
      <c r="D1245">
        <v>3</v>
      </c>
      <c r="E1245" s="21">
        <v>4</v>
      </c>
      <c r="F1245" s="21" t="s">
        <v>6</v>
      </c>
      <c r="G1245" s="21" t="s">
        <v>10</v>
      </c>
      <c r="H1245" s="21" t="s">
        <v>10</v>
      </c>
      <c r="I1245" s="26">
        <v>1.4891847272727274</v>
      </c>
      <c r="J1245" s="26">
        <v>1.9540925454545459</v>
      </c>
      <c r="K1245" s="26">
        <v>3.107702818181818</v>
      </c>
      <c r="L1245" s="26">
        <v>4.4709942727272729</v>
      </c>
      <c r="M1245" s="26">
        <v>5.3264487272727283</v>
      </c>
      <c r="N1245" s="26">
        <v>6.3059432727272728</v>
      </c>
      <c r="O1245" s="26">
        <v>6.4891509999999988</v>
      </c>
      <c r="P1245" s="26">
        <v>5.6086150909090913</v>
      </c>
      <c r="Q1245" s="26">
        <v>4.3380764545454547</v>
      </c>
      <c r="R1245" s="26">
        <v>2.9830774545454548</v>
      </c>
      <c r="S1245" s="26">
        <v>2.165606454545455</v>
      </c>
      <c r="T1245" s="26">
        <v>1.5605030909090909</v>
      </c>
      <c r="U1245" s="26">
        <v>2.9777631818181818</v>
      </c>
      <c r="V1245" s="26">
        <v>2.8200479090909094</v>
      </c>
      <c r="W1245" s="26">
        <v>3.5447936363636363</v>
      </c>
      <c r="X1245" s="26">
        <v>3.0952238181818186</v>
      </c>
      <c r="Y1245" s="26">
        <v>3.6827383636363624</v>
      </c>
      <c r="Z1245" s="26">
        <v>3.3473046363636358</v>
      </c>
      <c r="AA1245" s="26">
        <v>3.5369349090909092</v>
      </c>
      <c r="AB1245" s="26">
        <v>3.5479322727272731</v>
      </c>
      <c r="AC1245" s="26">
        <v>3.2538273636363639</v>
      </c>
      <c r="AD1245" s="26">
        <v>2.7905326363636362</v>
      </c>
      <c r="AE1245" s="26">
        <v>3.077876454545454</v>
      </c>
      <c r="AF1245" s="26">
        <v>3.2586686363636361</v>
      </c>
      <c r="AG1245" s="26">
        <v>174</v>
      </c>
      <c r="AH1245" s="26">
        <v>3</v>
      </c>
    </row>
    <row r="1246" spans="1:34" x14ac:dyDescent="0.2">
      <c r="A1246" t="s">
        <v>30</v>
      </c>
      <c r="B1246" t="s">
        <v>91</v>
      </c>
      <c r="C1246" t="s">
        <v>998</v>
      </c>
      <c r="D1246">
        <v>2</v>
      </c>
      <c r="E1246" s="21">
        <v>4</v>
      </c>
      <c r="F1246" s="21" t="s">
        <v>6</v>
      </c>
      <c r="G1246" s="21" t="s">
        <v>10</v>
      </c>
      <c r="H1246" s="21" t="s">
        <v>10</v>
      </c>
      <c r="I1246" s="26">
        <v>1.6083576800000001</v>
      </c>
      <c r="J1246" s="26">
        <v>2.0535176800000001</v>
      </c>
      <c r="K1246" s="26">
        <v>3.1968283999999998</v>
      </c>
      <c r="L1246" s="26">
        <v>4.6227457999999997</v>
      </c>
      <c r="M1246" s="26">
        <v>5.399327239999999</v>
      </c>
      <c r="N1246" s="26">
        <v>6.3846185599999998</v>
      </c>
      <c r="O1246" s="26">
        <v>6.4785943999999995</v>
      </c>
      <c r="P1246" s="26">
        <v>5.6377326399999994</v>
      </c>
      <c r="Q1246" s="26">
        <v>4.408333680000001</v>
      </c>
      <c r="R1246" s="26">
        <v>3.0663302399999997</v>
      </c>
      <c r="S1246" s="26">
        <v>2.2763965600000002</v>
      </c>
      <c r="T1246" s="26">
        <v>1.6789454799999999</v>
      </c>
      <c r="U1246" s="26">
        <v>3.0056901200000006</v>
      </c>
      <c r="V1246" s="26">
        <v>2.8770914399999996</v>
      </c>
      <c r="W1246" s="26">
        <v>3.6234606799999995</v>
      </c>
      <c r="X1246" s="26">
        <v>2.83291644</v>
      </c>
      <c r="Y1246" s="26">
        <v>3.4740927999999998</v>
      </c>
      <c r="Z1246" s="26">
        <v>3.0925953199999991</v>
      </c>
      <c r="AA1246" s="26">
        <v>3.6025581999999998</v>
      </c>
      <c r="AB1246" s="26">
        <v>3.6171268000000003</v>
      </c>
      <c r="AC1246" s="26">
        <v>3.0751167600000007</v>
      </c>
      <c r="AD1246" s="26">
        <v>2.7491679200000005</v>
      </c>
      <c r="AE1246" s="26">
        <v>2.83206304</v>
      </c>
      <c r="AF1246" s="26">
        <v>3.0072065199999995</v>
      </c>
      <c r="AG1246" s="26">
        <v>160</v>
      </c>
      <c r="AH1246" s="26">
        <v>3</v>
      </c>
    </row>
    <row r="1247" spans="1:34" x14ac:dyDescent="0.2">
      <c r="A1247" t="s">
        <v>30</v>
      </c>
      <c r="B1247" t="s">
        <v>91</v>
      </c>
      <c r="C1247" t="s">
        <v>981</v>
      </c>
      <c r="D1247">
        <v>3</v>
      </c>
      <c r="E1247" s="21">
        <v>4</v>
      </c>
      <c r="F1247" s="21" t="s">
        <v>6</v>
      </c>
      <c r="G1247" s="21" t="s">
        <v>10</v>
      </c>
      <c r="H1247" s="21" t="s">
        <v>10</v>
      </c>
      <c r="I1247" s="26">
        <v>1.5614778</v>
      </c>
      <c r="J1247" s="26">
        <v>2.0278681999999999</v>
      </c>
      <c r="K1247" s="26">
        <v>3.0578829999999999</v>
      </c>
      <c r="L1247" s="26">
        <v>4.4431889999999994</v>
      </c>
      <c r="M1247" s="26">
        <v>5.174207</v>
      </c>
      <c r="N1247" s="26">
        <v>6.0837479999999999</v>
      </c>
      <c r="O1247" s="26">
        <v>6.1888640000000006</v>
      </c>
      <c r="P1247" s="26">
        <v>5.3688766000000001</v>
      </c>
      <c r="Q1247" s="26">
        <v>4.2406487999999998</v>
      </c>
      <c r="R1247" s="26">
        <v>3.0028453999999996</v>
      </c>
      <c r="S1247" s="26">
        <v>2.2118262</v>
      </c>
      <c r="T1247" s="26">
        <v>1.6445783999999999</v>
      </c>
      <c r="U1247" s="26">
        <v>3.1776519999999997</v>
      </c>
      <c r="V1247" s="26">
        <v>2.9937010000000002</v>
      </c>
      <c r="W1247" s="26">
        <v>3.6657669999999998</v>
      </c>
      <c r="X1247" s="26">
        <v>2.9435424000000001</v>
      </c>
      <c r="Y1247" s="26">
        <v>3.1594418000000002</v>
      </c>
      <c r="Z1247" s="26">
        <v>2.9375038</v>
      </c>
      <c r="AA1247" s="26">
        <v>3.7104758000000002</v>
      </c>
      <c r="AB1247" s="26">
        <v>4.1739259999999998</v>
      </c>
      <c r="AC1247" s="26">
        <v>3.1994347999999997</v>
      </c>
      <c r="AD1247" s="26">
        <v>2.7917296000000005</v>
      </c>
      <c r="AE1247" s="26">
        <v>2.8242626</v>
      </c>
      <c r="AF1247" s="26">
        <v>3.087828</v>
      </c>
      <c r="AG1247" s="26">
        <v>219</v>
      </c>
      <c r="AH1247" s="26">
        <v>4</v>
      </c>
    </row>
    <row r="1248" spans="1:34" x14ac:dyDescent="0.2">
      <c r="A1248" t="s">
        <v>30</v>
      </c>
      <c r="B1248" t="s">
        <v>91</v>
      </c>
      <c r="C1248" t="s">
        <v>605</v>
      </c>
      <c r="D1248">
        <v>3</v>
      </c>
      <c r="E1248" s="21">
        <v>4</v>
      </c>
      <c r="F1248" s="21" t="s">
        <v>6</v>
      </c>
      <c r="G1248" s="21" t="s">
        <v>10</v>
      </c>
      <c r="H1248" s="21" t="s">
        <v>10</v>
      </c>
      <c r="I1248" s="26">
        <v>1.5526766666666667</v>
      </c>
      <c r="J1248" s="26">
        <v>2.0204012499999999</v>
      </c>
      <c r="K1248" s="26">
        <v>3.1540946666666669</v>
      </c>
      <c r="L1248" s="26">
        <v>4.5510465000000009</v>
      </c>
      <c r="M1248" s="26">
        <v>5.3758364166666661</v>
      </c>
      <c r="N1248" s="26">
        <v>6.3925333333333336</v>
      </c>
      <c r="O1248" s="26">
        <v>6.496928333333333</v>
      </c>
      <c r="P1248" s="26">
        <v>5.6229310833333344</v>
      </c>
      <c r="Q1248" s="26">
        <v>4.3942873333333337</v>
      </c>
      <c r="R1248" s="26">
        <v>3.0570110833333328</v>
      </c>
      <c r="S1248" s="26">
        <v>2.2355964166666666</v>
      </c>
      <c r="T1248" s="26">
        <v>1.622733666666667</v>
      </c>
      <c r="U1248" s="26">
        <v>3.1766175000000003</v>
      </c>
      <c r="V1248" s="26">
        <v>2.9705289166666673</v>
      </c>
      <c r="W1248" s="26">
        <v>3.6437247500000001</v>
      </c>
      <c r="X1248" s="26">
        <v>3.1493295000000003</v>
      </c>
      <c r="Y1248" s="26">
        <v>3.7453218333333331</v>
      </c>
      <c r="Z1248" s="26">
        <v>3.1893099166666672</v>
      </c>
      <c r="AA1248" s="26">
        <v>3.6877243333333332</v>
      </c>
      <c r="AB1248" s="26">
        <v>3.6888089166666664</v>
      </c>
      <c r="AC1248" s="26">
        <v>3.213752916666667</v>
      </c>
      <c r="AD1248" s="26">
        <v>2.8357152500000002</v>
      </c>
      <c r="AE1248" s="26">
        <v>3.1359254166666672</v>
      </c>
      <c r="AF1248" s="26">
        <v>3.3151650000000004</v>
      </c>
      <c r="AG1248" s="26">
        <v>168</v>
      </c>
      <c r="AH1248" s="26">
        <v>3</v>
      </c>
    </row>
    <row r="1249" spans="1:34" x14ac:dyDescent="0.2">
      <c r="A1249" t="s">
        <v>30</v>
      </c>
      <c r="B1249" t="s">
        <v>91</v>
      </c>
      <c r="C1249" t="s">
        <v>242</v>
      </c>
      <c r="D1249">
        <v>1</v>
      </c>
      <c r="E1249" s="21">
        <v>4</v>
      </c>
      <c r="F1249" s="21" t="s">
        <v>6</v>
      </c>
      <c r="G1249" s="21" t="s">
        <v>10</v>
      </c>
      <c r="H1249" s="21" t="s">
        <v>10</v>
      </c>
      <c r="I1249" s="26">
        <v>1.2565042857142856</v>
      </c>
      <c r="J1249" s="26">
        <v>1.6684487142857145</v>
      </c>
      <c r="K1249" s="26">
        <v>2.742121571428572</v>
      </c>
      <c r="L1249" s="26">
        <v>4.1348922142857143</v>
      </c>
      <c r="M1249" s="26">
        <v>5.0007672142857142</v>
      </c>
      <c r="N1249" s="26">
        <v>5.9004552142857145</v>
      </c>
      <c r="O1249" s="26">
        <v>6.0223550000000001</v>
      </c>
      <c r="P1249" s="26">
        <v>5.1925784999999989</v>
      </c>
      <c r="Q1249" s="26">
        <v>3.8179941428571422</v>
      </c>
      <c r="R1249" s="26">
        <v>2.6076090000000001</v>
      </c>
      <c r="S1249" s="26">
        <v>1.8414325</v>
      </c>
      <c r="T1249" s="26">
        <v>1.2854979285714285</v>
      </c>
      <c r="U1249" s="26">
        <v>2.3946678571428568</v>
      </c>
      <c r="V1249" s="26">
        <v>2.3892337857142856</v>
      </c>
      <c r="W1249" s="26">
        <v>3.2284379285714286</v>
      </c>
      <c r="X1249" s="26">
        <v>3.0483187857142857</v>
      </c>
      <c r="Y1249" s="26">
        <v>3.6474858571428572</v>
      </c>
      <c r="Z1249" s="26">
        <v>3.2887450714285715</v>
      </c>
      <c r="AA1249" s="26">
        <v>3.1521078571428567</v>
      </c>
      <c r="AB1249" s="26">
        <v>3.1434786428571426</v>
      </c>
      <c r="AC1249" s="26">
        <v>2.7898932142857142</v>
      </c>
      <c r="AD1249" s="26">
        <v>2.6943820714285711</v>
      </c>
      <c r="AE1249" s="26">
        <v>2.9561382142857147</v>
      </c>
      <c r="AF1249" s="26">
        <v>2.7482019285714285</v>
      </c>
      <c r="AG1249" s="26">
        <v>226</v>
      </c>
      <c r="AH1249" s="26">
        <v>4</v>
      </c>
    </row>
    <row r="1250" spans="1:34" x14ac:dyDescent="0.2">
      <c r="A1250" t="s">
        <v>30</v>
      </c>
      <c r="B1250" t="s">
        <v>91</v>
      </c>
      <c r="C1250" t="s">
        <v>999</v>
      </c>
      <c r="D1250">
        <v>3</v>
      </c>
      <c r="E1250" s="21">
        <v>4</v>
      </c>
      <c r="F1250" s="21" t="s">
        <v>6</v>
      </c>
      <c r="G1250" s="21" t="s">
        <v>10</v>
      </c>
      <c r="H1250" s="21" t="s">
        <v>10</v>
      </c>
      <c r="I1250" s="26">
        <v>1.5257228571428569</v>
      </c>
      <c r="J1250" s="26">
        <v>1.9844059285714284</v>
      </c>
      <c r="K1250" s="26">
        <v>3.034859</v>
      </c>
      <c r="L1250" s="26">
        <v>4.408979214285714</v>
      </c>
      <c r="M1250" s="26">
        <v>5.1436997857142854</v>
      </c>
      <c r="N1250" s="26">
        <v>6.0445528571428566</v>
      </c>
      <c r="O1250" s="26">
        <v>6.1610082142857143</v>
      </c>
      <c r="P1250" s="26">
        <v>5.321062642857143</v>
      </c>
      <c r="Q1250" s="26">
        <v>4.1593151428571433</v>
      </c>
      <c r="R1250" s="26">
        <v>2.9483756428571435</v>
      </c>
      <c r="S1250" s="26">
        <v>2.1570724999999999</v>
      </c>
      <c r="T1250" s="26">
        <v>1.5931125714285714</v>
      </c>
      <c r="U1250" s="26">
        <v>3.2641407857142855</v>
      </c>
      <c r="V1250" s="26">
        <v>3.0193144285714282</v>
      </c>
      <c r="W1250" s="26">
        <v>3.7581137142857135</v>
      </c>
      <c r="X1250" s="26">
        <v>3.0839484285714289</v>
      </c>
      <c r="Y1250" s="26">
        <v>3.2057522857142859</v>
      </c>
      <c r="Z1250" s="26">
        <v>3.1005959285714288</v>
      </c>
      <c r="AA1250" s="26">
        <v>3.7589852142857145</v>
      </c>
      <c r="AB1250" s="26">
        <v>4.3647619285714283</v>
      </c>
      <c r="AC1250" s="26">
        <v>3.2747944285714281</v>
      </c>
      <c r="AD1250" s="26">
        <v>2.7992588571428567</v>
      </c>
      <c r="AE1250" s="26">
        <v>2.9155371428571435</v>
      </c>
      <c r="AF1250" s="26">
        <v>3.2225450000000002</v>
      </c>
      <c r="AG1250" s="26">
        <v>176</v>
      </c>
      <c r="AH1250" s="26">
        <v>3</v>
      </c>
    </row>
    <row r="1251" spans="1:34" x14ac:dyDescent="0.2">
      <c r="A1251" t="s">
        <v>30</v>
      </c>
      <c r="B1251" t="s">
        <v>91</v>
      </c>
      <c r="C1251" t="s">
        <v>1000</v>
      </c>
      <c r="D1251">
        <v>3</v>
      </c>
      <c r="E1251" s="21">
        <v>4</v>
      </c>
      <c r="F1251" s="21" t="s">
        <v>6</v>
      </c>
      <c r="G1251" s="21" t="s">
        <v>10</v>
      </c>
      <c r="H1251" s="21" t="s">
        <v>10</v>
      </c>
      <c r="I1251" s="26">
        <v>1.4906937000000002</v>
      </c>
      <c r="J1251" s="26">
        <v>1.9448192999999996</v>
      </c>
      <c r="K1251" s="26">
        <v>2.9147887999999993</v>
      </c>
      <c r="L1251" s="26">
        <v>4.2616379000000002</v>
      </c>
      <c r="M1251" s="26">
        <v>4.9597978999999999</v>
      </c>
      <c r="N1251" s="26">
        <v>5.8370704999999994</v>
      </c>
      <c r="O1251" s="26">
        <v>5.951157199999999</v>
      </c>
      <c r="P1251" s="26">
        <v>5.1560132000000012</v>
      </c>
      <c r="Q1251" s="26">
        <v>4.0541739999999997</v>
      </c>
      <c r="R1251" s="26">
        <v>2.9015902000000002</v>
      </c>
      <c r="S1251" s="26">
        <v>2.1082553000000002</v>
      </c>
      <c r="T1251" s="26">
        <v>1.5625017999999999</v>
      </c>
      <c r="U1251" s="26">
        <v>3.2399163999999998</v>
      </c>
      <c r="V1251" s="26">
        <v>2.9642764000000001</v>
      </c>
      <c r="W1251" s="26">
        <v>3.7073001000000003</v>
      </c>
      <c r="X1251" s="26">
        <v>2.9454982000000003</v>
      </c>
      <c r="Y1251" s="26">
        <v>3.0849351</v>
      </c>
      <c r="Z1251" s="26">
        <v>2.8648642</v>
      </c>
      <c r="AA1251" s="26">
        <v>3.5493034999999997</v>
      </c>
      <c r="AB1251" s="26">
        <v>4.2629789000000002</v>
      </c>
      <c r="AC1251" s="26">
        <v>3.1374038</v>
      </c>
      <c r="AD1251" s="26">
        <v>2.7216764000000002</v>
      </c>
      <c r="AE1251" s="26">
        <v>2.8022173000000001</v>
      </c>
      <c r="AF1251" s="26">
        <v>3.2524229000000004</v>
      </c>
      <c r="AG1251" s="26">
        <v>200</v>
      </c>
      <c r="AH1251" s="26">
        <v>4</v>
      </c>
    </row>
    <row r="1252" spans="1:34" x14ac:dyDescent="0.2">
      <c r="A1252" t="s">
        <v>29</v>
      </c>
      <c r="B1252" t="s">
        <v>92</v>
      </c>
      <c r="C1252" t="s">
        <v>1001</v>
      </c>
      <c r="D1252">
        <v>2</v>
      </c>
      <c r="E1252" s="21">
        <v>5</v>
      </c>
      <c r="F1252" s="21" t="s">
        <v>6</v>
      </c>
      <c r="G1252" s="21" t="s">
        <v>10</v>
      </c>
      <c r="H1252" s="21" t="s">
        <v>10</v>
      </c>
      <c r="I1252" s="26">
        <v>1.3345991351351352</v>
      </c>
      <c r="J1252" s="26">
        <v>1.5903512972972975</v>
      </c>
      <c r="K1252" s="26">
        <v>2.2985521081081073</v>
      </c>
      <c r="L1252" s="26">
        <v>3.2941278918918919</v>
      </c>
      <c r="M1252" s="26">
        <v>4.1380232162162169</v>
      </c>
      <c r="N1252" s="26">
        <v>5.0733113783783779</v>
      </c>
      <c r="O1252" s="26">
        <v>5.486729054054055</v>
      </c>
      <c r="P1252" s="26">
        <v>4.8223941351351343</v>
      </c>
      <c r="Q1252" s="26">
        <v>3.6625807567567579</v>
      </c>
      <c r="R1252" s="26">
        <v>2.6329963243243237</v>
      </c>
      <c r="S1252" s="26">
        <v>1.8828165945945947</v>
      </c>
      <c r="T1252" s="26">
        <v>1.4220198108108109</v>
      </c>
      <c r="U1252" s="26">
        <v>3.5564600810810818</v>
      </c>
      <c r="V1252" s="26">
        <v>3.5266328648648644</v>
      </c>
      <c r="W1252" s="26">
        <v>3.8603270000000007</v>
      </c>
      <c r="X1252" s="26">
        <v>3.6515662972972982</v>
      </c>
      <c r="Y1252" s="26">
        <v>3.0007213783783788</v>
      </c>
      <c r="Z1252" s="26">
        <v>2.2490442162162161</v>
      </c>
      <c r="AA1252" s="26">
        <v>2.3618958108108115</v>
      </c>
      <c r="AB1252" s="26">
        <v>3.4591790540540543</v>
      </c>
      <c r="AC1252" s="26">
        <v>3.0612264864864853</v>
      </c>
      <c r="AD1252" s="26">
        <v>3.2277148918918921</v>
      </c>
      <c r="AE1252" s="26">
        <v>4.3311171621621618</v>
      </c>
      <c r="AF1252" s="26">
        <v>4.24041491891892</v>
      </c>
      <c r="AG1252" s="26">
        <v>201</v>
      </c>
      <c r="AH1252" s="26">
        <v>4</v>
      </c>
    </row>
    <row r="1253" spans="1:34" x14ac:dyDescent="0.2">
      <c r="A1253" t="s">
        <v>29</v>
      </c>
      <c r="B1253" t="s">
        <v>92</v>
      </c>
      <c r="C1253" t="s">
        <v>1002</v>
      </c>
      <c r="D1253">
        <v>2</v>
      </c>
      <c r="E1253" s="21">
        <v>5</v>
      </c>
      <c r="F1253" s="21" t="s">
        <v>6</v>
      </c>
      <c r="G1253" s="21" t="s">
        <v>10</v>
      </c>
      <c r="H1253" s="21" t="s">
        <v>10</v>
      </c>
      <c r="I1253" s="26">
        <v>0.89733818518518493</v>
      </c>
      <c r="J1253" s="26">
        <v>1.1765530370370372</v>
      </c>
      <c r="K1253" s="26">
        <v>2.0436437407407411</v>
      </c>
      <c r="L1253" s="26">
        <v>3.4028721481481483</v>
      </c>
      <c r="M1253" s="26">
        <v>4.5024774814814803</v>
      </c>
      <c r="N1253" s="26">
        <v>5.2003565555555564</v>
      </c>
      <c r="O1253" s="26">
        <v>5.4875210000000019</v>
      </c>
      <c r="P1253" s="26">
        <v>4.5480416666666672</v>
      </c>
      <c r="Q1253" s="26">
        <v>3.1835691851851857</v>
      </c>
      <c r="R1253" s="26">
        <v>2.2277645185185184</v>
      </c>
      <c r="S1253" s="26">
        <v>1.4024196296296298</v>
      </c>
      <c r="T1253" s="26">
        <v>0.88859977777777788</v>
      </c>
      <c r="U1253" s="26">
        <v>3.0698654074074074</v>
      </c>
      <c r="V1253" s="26">
        <v>3.0631584074074065</v>
      </c>
      <c r="W1253" s="26">
        <v>3.444927851851852</v>
      </c>
      <c r="X1253" s="26">
        <v>3.8760392592592603</v>
      </c>
      <c r="Y1253" s="26">
        <v>3.8668821111111118</v>
      </c>
      <c r="Z1253" s="26">
        <v>3.7459404814814814</v>
      </c>
      <c r="AA1253" s="26">
        <v>3.635669222222222</v>
      </c>
      <c r="AB1253" s="26">
        <v>4.017419740740741</v>
      </c>
      <c r="AC1253" s="26">
        <v>3.6228583703703703</v>
      </c>
      <c r="AD1253" s="26">
        <v>3.3861113703703705</v>
      </c>
      <c r="AE1253" s="26">
        <v>4.0691012222222227</v>
      </c>
      <c r="AF1253" s="26">
        <v>3.6560961851851856</v>
      </c>
      <c r="AG1253" s="26">
        <v>241</v>
      </c>
      <c r="AH1253" s="26">
        <v>4</v>
      </c>
    </row>
    <row r="1254" spans="1:34" x14ac:dyDescent="0.2">
      <c r="A1254" t="s">
        <v>29</v>
      </c>
      <c r="B1254" t="s">
        <v>92</v>
      </c>
      <c r="C1254" t="s">
        <v>1003</v>
      </c>
      <c r="D1254">
        <v>2</v>
      </c>
      <c r="E1254" s="21">
        <v>5</v>
      </c>
      <c r="F1254" s="21" t="s">
        <v>6</v>
      </c>
      <c r="G1254" s="21" t="s">
        <v>10</v>
      </c>
      <c r="H1254" s="21" t="s">
        <v>10</v>
      </c>
      <c r="I1254" s="26">
        <v>1.3234982647058822</v>
      </c>
      <c r="J1254" s="26">
        <v>1.6242654411764712</v>
      </c>
      <c r="K1254" s="26">
        <v>2.4623793529411762</v>
      </c>
      <c r="L1254" s="26">
        <v>3.7052863235294109</v>
      </c>
      <c r="M1254" s="26">
        <v>4.6168853529411766</v>
      </c>
      <c r="N1254" s="26">
        <v>5.5628750588235309</v>
      </c>
      <c r="O1254" s="26">
        <v>5.9839659411764714</v>
      </c>
      <c r="P1254" s="26">
        <v>5.1547908823529403</v>
      </c>
      <c r="Q1254" s="26">
        <v>3.8291239117647051</v>
      </c>
      <c r="R1254" s="26">
        <v>2.6928215588235291</v>
      </c>
      <c r="S1254" s="26">
        <v>1.8819843235294109</v>
      </c>
      <c r="T1254" s="26">
        <v>1.3688220588235294</v>
      </c>
      <c r="U1254" s="26">
        <v>3.5781522647058823</v>
      </c>
      <c r="V1254" s="26">
        <v>3.5750895294117648</v>
      </c>
      <c r="W1254" s="26">
        <v>3.835993117647059</v>
      </c>
      <c r="X1254" s="26">
        <v>3.702756911764705</v>
      </c>
      <c r="Y1254" s="26">
        <v>3.3216028823529413</v>
      </c>
      <c r="Z1254" s="26">
        <v>2.640824088235294</v>
      </c>
      <c r="AA1254" s="26">
        <v>2.9797640294117649</v>
      </c>
      <c r="AB1254" s="26">
        <v>3.5251345000000005</v>
      </c>
      <c r="AC1254" s="26">
        <v>3.192408088235295</v>
      </c>
      <c r="AD1254" s="26">
        <v>3.3060661764705879</v>
      </c>
      <c r="AE1254" s="26">
        <v>4.2627881764705879</v>
      </c>
      <c r="AF1254" s="26">
        <v>4.126218235294119</v>
      </c>
      <c r="AG1254" s="26">
        <v>218</v>
      </c>
      <c r="AH1254" s="26">
        <v>4</v>
      </c>
    </row>
    <row r="1255" spans="1:34" x14ac:dyDescent="0.2">
      <c r="A1255" t="s">
        <v>29</v>
      </c>
      <c r="B1255" t="s">
        <v>92</v>
      </c>
      <c r="C1255" t="s">
        <v>1004</v>
      </c>
      <c r="D1255">
        <v>2</v>
      </c>
      <c r="E1255" s="21">
        <v>5</v>
      </c>
      <c r="F1255" s="21" t="s">
        <v>6</v>
      </c>
      <c r="G1255" s="21" t="s">
        <v>10</v>
      </c>
      <c r="H1255" s="21" t="s">
        <v>10</v>
      </c>
      <c r="I1255" s="26">
        <v>1.3865061999999999</v>
      </c>
      <c r="J1255" s="26">
        <v>1.6665111999999997</v>
      </c>
      <c r="K1255" s="26">
        <v>2.4349203999999998</v>
      </c>
      <c r="L1255" s="26">
        <v>3.4943458000000001</v>
      </c>
      <c r="M1255" s="26">
        <v>4.2760409999999993</v>
      </c>
      <c r="N1255" s="26">
        <v>5.2421956000000005</v>
      </c>
      <c r="O1255" s="26">
        <v>5.6429799999999997</v>
      </c>
      <c r="P1255" s="26">
        <v>4.9646039999999996</v>
      </c>
      <c r="Q1255" s="26">
        <v>3.7950116</v>
      </c>
      <c r="R1255" s="26">
        <v>2.7427953999999999</v>
      </c>
      <c r="S1255" s="26">
        <v>1.9530571999999999</v>
      </c>
      <c r="T1255" s="26">
        <v>1.4729094</v>
      </c>
      <c r="U1255" s="26">
        <v>3.6299129999999997</v>
      </c>
      <c r="V1255" s="26">
        <v>3.6891744000000002</v>
      </c>
      <c r="W1255" s="26">
        <v>3.9854798000000002</v>
      </c>
      <c r="X1255" s="26">
        <v>3.7587320000000006</v>
      </c>
      <c r="Y1255" s="26">
        <v>3.1448939999999999</v>
      </c>
      <c r="Z1255" s="26">
        <v>2.2564535999999999</v>
      </c>
      <c r="AA1255" s="26">
        <v>2.4734468000000001</v>
      </c>
      <c r="AB1255" s="26">
        <v>3.6213856</v>
      </c>
      <c r="AC1255" s="26">
        <v>3.0202238000000001</v>
      </c>
      <c r="AD1255" s="26">
        <v>3.1069628000000002</v>
      </c>
      <c r="AE1255" s="26">
        <v>4.3094699999999992</v>
      </c>
      <c r="AF1255" s="26">
        <v>4.3149334000000001</v>
      </c>
      <c r="AG1255" s="26">
        <v>229</v>
      </c>
      <c r="AH1255" s="26">
        <v>4</v>
      </c>
    </row>
    <row r="1256" spans="1:34" x14ac:dyDescent="0.2">
      <c r="A1256" t="s">
        <v>29</v>
      </c>
      <c r="B1256" t="s">
        <v>92</v>
      </c>
      <c r="C1256" t="s">
        <v>1005</v>
      </c>
      <c r="D1256">
        <v>1</v>
      </c>
      <c r="E1256" s="21">
        <v>5</v>
      </c>
      <c r="F1256" s="21" t="s">
        <v>6</v>
      </c>
      <c r="G1256" s="21" t="s">
        <v>10</v>
      </c>
      <c r="H1256" s="21" t="s">
        <v>10</v>
      </c>
      <c r="I1256" s="26">
        <v>1.1926843170731707</v>
      </c>
      <c r="J1256" s="26">
        <v>1.5010203170731709</v>
      </c>
      <c r="K1256" s="26">
        <v>2.303788024390244</v>
      </c>
      <c r="L1256" s="26">
        <v>3.5356876097560979</v>
      </c>
      <c r="M1256" s="26">
        <v>4.608851756097561</v>
      </c>
      <c r="N1256" s="26">
        <v>5.5396187804878041</v>
      </c>
      <c r="O1256" s="26">
        <v>6.0109729268292682</v>
      </c>
      <c r="P1256" s="26">
        <v>5.1023470487804889</v>
      </c>
      <c r="Q1256" s="26">
        <v>3.6692373414634143</v>
      </c>
      <c r="R1256" s="26">
        <v>2.53080987804878</v>
      </c>
      <c r="S1256" s="26">
        <v>1.7285575609756096</v>
      </c>
      <c r="T1256" s="26">
        <v>1.2212867560975613</v>
      </c>
      <c r="U1256" s="26">
        <v>3.0992529999999991</v>
      </c>
      <c r="V1256" s="26">
        <v>3.2842343658536595</v>
      </c>
      <c r="W1256" s="26">
        <v>3.3599203902439023</v>
      </c>
      <c r="X1256" s="26">
        <v>3.5162002926829272</v>
      </c>
      <c r="Y1256" s="26">
        <v>3.024585512195122</v>
      </c>
      <c r="Z1256" s="26">
        <v>2.8628797073170729</v>
      </c>
      <c r="AA1256" s="26">
        <v>2.8051080975609759</v>
      </c>
      <c r="AB1256" s="26">
        <v>2.7843315121951222</v>
      </c>
      <c r="AC1256" s="26">
        <v>2.9588585121951216</v>
      </c>
      <c r="AD1256" s="26">
        <v>3.3011580975609753</v>
      </c>
      <c r="AE1256" s="26">
        <v>4.2624279268292682</v>
      </c>
      <c r="AF1256" s="26">
        <v>3.7711859024390253</v>
      </c>
      <c r="AG1256" s="26">
        <v>214</v>
      </c>
      <c r="AH1256" s="26">
        <v>4</v>
      </c>
    </row>
    <row r="1257" spans="1:34" x14ac:dyDescent="0.2">
      <c r="A1257" t="s">
        <v>29</v>
      </c>
      <c r="B1257" t="s">
        <v>92</v>
      </c>
      <c r="C1257" t="s">
        <v>207</v>
      </c>
      <c r="D1257">
        <v>2</v>
      </c>
      <c r="E1257" s="21">
        <v>5</v>
      </c>
      <c r="F1257" s="21" t="s">
        <v>6</v>
      </c>
      <c r="G1257" s="21" t="s">
        <v>10</v>
      </c>
      <c r="H1257" s="21" t="s">
        <v>10</v>
      </c>
      <c r="I1257" s="26">
        <v>0.95893384615384614</v>
      </c>
      <c r="J1257" s="26">
        <v>1.2695571153846155</v>
      </c>
      <c r="K1257" s="26">
        <v>2.1570310384615388</v>
      </c>
      <c r="L1257" s="26">
        <v>3.5665708076923082</v>
      </c>
      <c r="M1257" s="26">
        <v>4.733514538461538</v>
      </c>
      <c r="N1257" s="26">
        <v>5.4427453461538455</v>
      </c>
      <c r="O1257" s="26">
        <v>5.7368166153846172</v>
      </c>
      <c r="P1257" s="26">
        <v>4.7619408846153837</v>
      </c>
      <c r="Q1257" s="26">
        <v>3.3517870384615387</v>
      </c>
      <c r="R1257" s="26">
        <v>2.3310844615384609</v>
      </c>
      <c r="S1257" s="26">
        <v>1.467176884615385</v>
      </c>
      <c r="T1257" s="26">
        <v>0.92626223076923087</v>
      </c>
      <c r="U1257" s="26">
        <v>2.9126045384615384</v>
      </c>
      <c r="V1257" s="26">
        <v>2.9320289230769236</v>
      </c>
      <c r="W1257" s="26">
        <v>3.3438557307692309</v>
      </c>
      <c r="X1257" s="26">
        <v>3.6404891153846153</v>
      </c>
      <c r="Y1257" s="26">
        <v>3.6457740384615382</v>
      </c>
      <c r="Z1257" s="26">
        <v>3.6162961153846158</v>
      </c>
      <c r="AA1257" s="26">
        <v>3.5453199230769235</v>
      </c>
      <c r="AB1257" s="26">
        <v>3.6536241923076918</v>
      </c>
      <c r="AC1257" s="26">
        <v>3.3148062692307692</v>
      </c>
      <c r="AD1257" s="26">
        <v>3.2781241923076916</v>
      </c>
      <c r="AE1257" s="26">
        <v>3.874603500000001</v>
      </c>
      <c r="AF1257" s="26">
        <v>3.6081568846153838</v>
      </c>
      <c r="AG1257" s="26">
        <v>237</v>
      </c>
      <c r="AH1257" s="26">
        <v>4</v>
      </c>
    </row>
    <row r="1258" spans="1:34" x14ac:dyDescent="0.2">
      <c r="A1258" t="s">
        <v>29</v>
      </c>
      <c r="B1258" t="s">
        <v>92</v>
      </c>
      <c r="C1258" t="s">
        <v>1006</v>
      </c>
      <c r="D1258">
        <v>2</v>
      </c>
      <c r="E1258" s="21">
        <v>5</v>
      </c>
      <c r="F1258" s="21" t="s">
        <v>6</v>
      </c>
      <c r="G1258" s="21" t="s">
        <v>10</v>
      </c>
      <c r="H1258" s="21" t="s">
        <v>10</v>
      </c>
      <c r="I1258" s="26">
        <v>1.0731344</v>
      </c>
      <c r="J1258" s="26">
        <v>1.396973</v>
      </c>
      <c r="K1258" s="26">
        <v>2.3545076000000003</v>
      </c>
      <c r="L1258" s="26">
        <v>3.8090802857142867</v>
      </c>
      <c r="M1258" s="26">
        <v>4.9000356857142862</v>
      </c>
      <c r="N1258" s="26">
        <v>5.706804571428572</v>
      </c>
      <c r="O1258" s="26">
        <v>6.0068549714285728</v>
      </c>
      <c r="P1258" s="26">
        <v>5.0381990000000005</v>
      </c>
      <c r="Q1258" s="26">
        <v>3.6159985142857147</v>
      </c>
      <c r="R1258" s="26">
        <v>2.5443574000000004</v>
      </c>
      <c r="S1258" s="26">
        <v>1.6617159142857141</v>
      </c>
      <c r="T1258" s="26">
        <v>1.0621198857142859</v>
      </c>
      <c r="U1258" s="26">
        <v>2.8770127428571435</v>
      </c>
      <c r="V1258" s="26">
        <v>3.0718490857142866</v>
      </c>
      <c r="W1258" s="26">
        <v>3.4189562857142861</v>
      </c>
      <c r="X1258" s="26">
        <v>3.6930646285714284</v>
      </c>
      <c r="Y1258" s="26">
        <v>3.4458884000000003</v>
      </c>
      <c r="Z1258" s="26">
        <v>3.370073314285714</v>
      </c>
      <c r="AA1258" s="26">
        <v>3.2312305142857141</v>
      </c>
      <c r="AB1258" s="26">
        <v>3.2265234857142855</v>
      </c>
      <c r="AC1258" s="26">
        <v>3.3705836571428569</v>
      </c>
      <c r="AD1258" s="26">
        <v>3.1238012285714287</v>
      </c>
      <c r="AE1258" s="26">
        <v>3.8377348857142861</v>
      </c>
      <c r="AF1258" s="26">
        <v>3.5885072285714279</v>
      </c>
      <c r="AG1258" s="26">
        <v>226</v>
      </c>
      <c r="AH1258" s="26">
        <v>4</v>
      </c>
    </row>
    <row r="1259" spans="1:34" x14ac:dyDescent="0.2">
      <c r="A1259" t="s">
        <v>29</v>
      </c>
      <c r="B1259" t="s">
        <v>92</v>
      </c>
      <c r="C1259" t="s">
        <v>1007</v>
      </c>
      <c r="D1259">
        <v>2</v>
      </c>
      <c r="E1259" s="21">
        <v>5</v>
      </c>
      <c r="F1259" s="21" t="s">
        <v>6</v>
      </c>
      <c r="G1259" s="21" t="s">
        <v>10</v>
      </c>
      <c r="H1259" s="21" t="s">
        <v>10</v>
      </c>
      <c r="I1259" s="26">
        <v>0.99718954166666662</v>
      </c>
      <c r="J1259" s="26">
        <v>1.30602675</v>
      </c>
      <c r="K1259" s="26">
        <v>2.2292567499999998</v>
      </c>
      <c r="L1259" s="26">
        <v>3.6608045833333338</v>
      </c>
      <c r="M1259" s="26">
        <v>4.7689148333333327</v>
      </c>
      <c r="N1259" s="26">
        <v>5.5276613750000001</v>
      </c>
      <c r="O1259" s="26">
        <v>5.8105097500000014</v>
      </c>
      <c r="P1259" s="26">
        <v>4.8513450416666668</v>
      </c>
      <c r="Q1259" s="26">
        <v>3.427496375</v>
      </c>
      <c r="R1259" s="26">
        <v>2.4068317083333333</v>
      </c>
      <c r="S1259" s="26">
        <v>1.536990375</v>
      </c>
      <c r="T1259" s="26">
        <v>0.9717151249999999</v>
      </c>
      <c r="U1259" s="26">
        <v>2.9221213333333336</v>
      </c>
      <c r="V1259" s="26">
        <v>3.0406139166666679</v>
      </c>
      <c r="W1259" s="26">
        <v>3.4112263333333335</v>
      </c>
      <c r="X1259" s="26">
        <v>3.7394053333333339</v>
      </c>
      <c r="Y1259" s="26">
        <v>3.5895878749999999</v>
      </c>
      <c r="Z1259" s="26">
        <v>3.5730539166666664</v>
      </c>
      <c r="AA1259" s="26">
        <v>3.44974925</v>
      </c>
      <c r="AB1259" s="26">
        <v>3.5259339999999999</v>
      </c>
      <c r="AC1259" s="26">
        <v>3.4079537499999994</v>
      </c>
      <c r="AD1259" s="26">
        <v>3.2389037083333334</v>
      </c>
      <c r="AE1259" s="26">
        <v>3.9194367499999991</v>
      </c>
      <c r="AF1259" s="26">
        <v>3.6537461666666662</v>
      </c>
      <c r="AG1259" s="26">
        <v>237</v>
      </c>
      <c r="AH1259" s="26">
        <v>4</v>
      </c>
    </row>
    <row r="1260" spans="1:34" x14ac:dyDescent="0.2">
      <c r="A1260" t="s">
        <v>29</v>
      </c>
      <c r="B1260" t="s">
        <v>92</v>
      </c>
      <c r="C1260" t="s">
        <v>461</v>
      </c>
      <c r="D1260">
        <v>1</v>
      </c>
      <c r="E1260" s="21">
        <v>5</v>
      </c>
      <c r="F1260" s="21" t="s">
        <v>6</v>
      </c>
      <c r="G1260" s="21" t="s">
        <v>10</v>
      </c>
      <c r="H1260" s="21" t="s">
        <v>10</v>
      </c>
      <c r="I1260" s="26">
        <v>1.1721342650602413</v>
      </c>
      <c r="J1260" s="26">
        <v>1.4801009879518077</v>
      </c>
      <c r="K1260" s="26">
        <v>2.3279971927710852</v>
      </c>
      <c r="L1260" s="26">
        <v>3.6503770722891566</v>
      </c>
      <c r="M1260" s="26">
        <v>4.7355068674698799</v>
      </c>
      <c r="N1260" s="26">
        <v>5.6380615903614455</v>
      </c>
      <c r="O1260" s="26">
        <v>6.0640599156626509</v>
      </c>
      <c r="P1260" s="26">
        <v>5.1126451084337363</v>
      </c>
      <c r="Q1260" s="26">
        <v>3.6607566385542176</v>
      </c>
      <c r="R1260" s="26">
        <v>2.5541458915662649</v>
      </c>
      <c r="S1260" s="26">
        <v>1.7195147590361439</v>
      </c>
      <c r="T1260" s="26">
        <v>1.1955417469879521</v>
      </c>
      <c r="U1260" s="26">
        <v>3.2453150240963859</v>
      </c>
      <c r="V1260" s="26">
        <v>3.340199674698797</v>
      </c>
      <c r="W1260" s="26">
        <v>3.6084148433734966</v>
      </c>
      <c r="X1260" s="26">
        <v>3.5805223012048195</v>
      </c>
      <c r="Y1260" s="26">
        <v>3.1716417951807232</v>
      </c>
      <c r="Z1260" s="26">
        <v>2.8599452530120484</v>
      </c>
      <c r="AA1260" s="26">
        <v>2.9904703614457837</v>
      </c>
      <c r="AB1260" s="26">
        <v>3.1520406506024097</v>
      </c>
      <c r="AC1260" s="26">
        <v>3.030813722891565</v>
      </c>
      <c r="AD1260" s="26">
        <v>3.329589397590361</v>
      </c>
      <c r="AE1260" s="26">
        <v>4.2548619277108424</v>
      </c>
      <c r="AF1260" s="26">
        <v>3.8711043493975907</v>
      </c>
      <c r="AG1260" s="26">
        <v>227</v>
      </c>
      <c r="AH1260" s="26">
        <v>4</v>
      </c>
    </row>
    <row r="1261" spans="1:34" x14ac:dyDescent="0.2">
      <c r="A1261" t="s">
        <v>29</v>
      </c>
      <c r="B1261" t="s">
        <v>92</v>
      </c>
      <c r="C1261" t="s">
        <v>1008</v>
      </c>
      <c r="D1261">
        <v>2</v>
      </c>
      <c r="E1261" s="21">
        <v>5</v>
      </c>
      <c r="F1261" s="21" t="s">
        <v>6</v>
      </c>
      <c r="G1261" s="21" t="s">
        <v>10</v>
      </c>
      <c r="H1261" s="21" t="s">
        <v>10</v>
      </c>
      <c r="I1261" s="26">
        <v>1.3953249999999999</v>
      </c>
      <c r="J1261" s="26">
        <v>1.648263</v>
      </c>
      <c r="K1261" s="26">
        <v>2.345818</v>
      </c>
      <c r="L1261" s="26">
        <v>3.277593</v>
      </c>
      <c r="M1261" s="26">
        <v>3.986005</v>
      </c>
      <c r="N1261" s="26">
        <v>4.8925679999999998</v>
      </c>
      <c r="O1261" s="26">
        <v>5.2372589999999999</v>
      </c>
      <c r="P1261" s="26">
        <v>4.7181069999999998</v>
      </c>
      <c r="Q1261" s="26">
        <v>3.644501</v>
      </c>
      <c r="R1261" s="26">
        <v>2.6717680000000001</v>
      </c>
      <c r="S1261" s="26">
        <v>1.9668909999999999</v>
      </c>
      <c r="T1261" s="26">
        <v>1.506324</v>
      </c>
      <c r="U1261" s="26">
        <v>3.5777709999999998</v>
      </c>
      <c r="V1261" s="26">
        <v>3.3890699999999998</v>
      </c>
      <c r="W1261" s="26">
        <v>3.5956999999999999</v>
      </c>
      <c r="X1261" s="26">
        <v>3.2639049999999998</v>
      </c>
      <c r="Y1261" s="26">
        <v>2.7957550000000002</v>
      </c>
      <c r="Z1261" s="26">
        <v>1.8617669999999999</v>
      </c>
      <c r="AA1261" s="26">
        <v>2.238251</v>
      </c>
      <c r="AB1261" s="26">
        <v>3.0057040000000002</v>
      </c>
      <c r="AC1261" s="26">
        <v>2.969862</v>
      </c>
      <c r="AD1261" s="26">
        <v>2.9806370000000002</v>
      </c>
      <c r="AE1261" s="26">
        <v>3.7786650000000002</v>
      </c>
      <c r="AF1261" s="26">
        <v>4.2125979999999998</v>
      </c>
      <c r="AG1261" s="26">
        <v>182</v>
      </c>
      <c r="AH1261" s="26">
        <v>4</v>
      </c>
    </row>
    <row r="1262" spans="1:34" x14ac:dyDescent="0.2">
      <c r="A1262" t="s">
        <v>29</v>
      </c>
      <c r="B1262" t="s">
        <v>92</v>
      </c>
      <c r="C1262" t="s">
        <v>1009</v>
      </c>
      <c r="D1262">
        <v>2</v>
      </c>
      <c r="E1262" s="21">
        <v>5</v>
      </c>
      <c r="F1262" s="21" t="s">
        <v>6</v>
      </c>
      <c r="G1262" s="21" t="s">
        <v>10</v>
      </c>
      <c r="H1262" s="21" t="s">
        <v>10</v>
      </c>
      <c r="I1262" s="26">
        <v>1.252274736842105</v>
      </c>
      <c r="J1262" s="26">
        <v>1.5576094210526317</v>
      </c>
      <c r="K1262" s="26">
        <v>2.428951631578947</v>
      </c>
      <c r="L1262" s="26">
        <v>3.7124555263157895</v>
      </c>
      <c r="M1262" s="26">
        <v>4.7270683157894737</v>
      </c>
      <c r="N1262" s="26">
        <v>5.6478266052631589</v>
      </c>
      <c r="O1262" s="26">
        <v>6.1144735526315772</v>
      </c>
      <c r="P1262" s="26">
        <v>5.2037144736842098</v>
      </c>
      <c r="Q1262" s="26">
        <v>3.7798496052631574</v>
      </c>
      <c r="R1262" s="26">
        <v>2.6359921052631581</v>
      </c>
      <c r="S1262" s="26">
        <v>1.8225365789473686</v>
      </c>
      <c r="T1262" s="26">
        <v>1.3060959473684211</v>
      </c>
      <c r="U1262" s="26">
        <v>3.4409111578947371</v>
      </c>
      <c r="V1262" s="26">
        <v>3.4954717105263158</v>
      </c>
      <c r="W1262" s="26">
        <v>3.7171525789473687</v>
      </c>
      <c r="X1262" s="26">
        <v>3.5741672894736838</v>
      </c>
      <c r="Y1262" s="26">
        <v>3.1273196052631578</v>
      </c>
      <c r="Z1262" s="26">
        <v>2.6344142105263164</v>
      </c>
      <c r="AA1262" s="26">
        <v>2.8987256578947367</v>
      </c>
      <c r="AB1262" s="26">
        <v>3.2286817631578955</v>
      </c>
      <c r="AC1262" s="26">
        <v>3.1090851578947372</v>
      </c>
      <c r="AD1262" s="26">
        <v>3.4001969210526313</v>
      </c>
      <c r="AE1262" s="26">
        <v>4.2267413157894751</v>
      </c>
      <c r="AF1262" s="26">
        <v>3.9673059736842093</v>
      </c>
      <c r="AG1262" s="26">
        <v>197</v>
      </c>
      <c r="AH1262" s="26">
        <v>4</v>
      </c>
    </row>
    <row r="1263" spans="1:34" x14ac:dyDescent="0.2">
      <c r="A1263" t="s">
        <v>29</v>
      </c>
      <c r="B1263" t="s">
        <v>92</v>
      </c>
      <c r="C1263" t="s">
        <v>793</v>
      </c>
      <c r="D1263">
        <v>2</v>
      </c>
      <c r="E1263" s="21">
        <v>5</v>
      </c>
      <c r="F1263" s="21" t="s">
        <v>6</v>
      </c>
      <c r="G1263" s="21" t="s">
        <v>10</v>
      </c>
      <c r="H1263" s="21" t="s">
        <v>10</v>
      </c>
      <c r="I1263" s="26">
        <v>1.3194432580645163</v>
      </c>
      <c r="J1263" s="26">
        <v>1.6189926129032257</v>
      </c>
      <c r="K1263" s="26">
        <v>2.4416787096774191</v>
      </c>
      <c r="L1263" s="26">
        <v>3.6135170645161288</v>
      </c>
      <c r="M1263" s="26">
        <v>4.5648592903225813</v>
      </c>
      <c r="N1263" s="26">
        <v>5.5233708064516129</v>
      </c>
      <c r="O1263" s="26">
        <v>5.9995761612903218</v>
      </c>
      <c r="P1263" s="26">
        <v>5.1575001935483877</v>
      </c>
      <c r="Q1263" s="26">
        <v>3.7885089677419348</v>
      </c>
      <c r="R1263" s="26">
        <v>2.6680697419354837</v>
      </c>
      <c r="S1263" s="26">
        <v>1.883066548387097</v>
      </c>
      <c r="T1263" s="26">
        <v>1.3935389677419356</v>
      </c>
      <c r="U1263" s="26">
        <v>3.6497040645161287</v>
      </c>
      <c r="V1263" s="26">
        <v>3.6866760322580641</v>
      </c>
      <c r="W1263" s="26">
        <v>3.7723309032258068</v>
      </c>
      <c r="X1263" s="26">
        <v>3.7596816129032256</v>
      </c>
      <c r="Y1263" s="26">
        <v>3.2248249677419358</v>
      </c>
      <c r="Z1263" s="26">
        <v>2.5887844193548379</v>
      </c>
      <c r="AA1263" s="26">
        <v>2.7744405161290322</v>
      </c>
      <c r="AB1263" s="26">
        <v>3.4245329677419352</v>
      </c>
      <c r="AC1263" s="26">
        <v>3.2574013225806451</v>
      </c>
      <c r="AD1263" s="26">
        <v>3.4788241612903223</v>
      </c>
      <c r="AE1263" s="26">
        <v>4.3269731935483877</v>
      </c>
      <c r="AF1263" s="26">
        <v>4.1197829032258069</v>
      </c>
      <c r="AG1263" s="26">
        <v>219</v>
      </c>
      <c r="AH1263" s="26">
        <v>4</v>
      </c>
    </row>
    <row r="1264" spans="1:34" x14ac:dyDescent="0.2">
      <c r="A1264" t="s">
        <v>29</v>
      </c>
      <c r="B1264" t="s">
        <v>92</v>
      </c>
      <c r="C1264" t="s">
        <v>1010</v>
      </c>
      <c r="D1264">
        <v>3</v>
      </c>
      <c r="E1264" s="21">
        <v>5</v>
      </c>
      <c r="F1264" s="21" t="s">
        <v>6</v>
      </c>
      <c r="G1264" s="21" t="s">
        <v>10</v>
      </c>
      <c r="H1264" s="21" t="s">
        <v>10</v>
      </c>
      <c r="I1264" s="26">
        <v>1.2789358125000005</v>
      </c>
      <c r="J1264" s="26">
        <v>1.5709123750000005</v>
      </c>
      <c r="K1264" s="26">
        <v>2.4206689687500003</v>
      </c>
      <c r="L1264" s="26">
        <v>3.6864640000000004</v>
      </c>
      <c r="M1264" s="26">
        <v>4.7282045624999993</v>
      </c>
      <c r="N1264" s="26">
        <v>5.6743214062500007</v>
      </c>
      <c r="O1264" s="26">
        <v>6.1714569687500003</v>
      </c>
      <c r="P1264" s="26">
        <v>5.23014509375</v>
      </c>
      <c r="Q1264" s="26">
        <v>3.8053809375000007</v>
      </c>
      <c r="R1264" s="26">
        <v>2.6577014999999999</v>
      </c>
      <c r="S1264" s="26">
        <v>1.8441890312500007</v>
      </c>
      <c r="T1264" s="26">
        <v>1.3290228749999995</v>
      </c>
      <c r="U1264" s="26">
        <v>3.3252588437500008</v>
      </c>
      <c r="V1264" s="26">
        <v>3.4801515624999997</v>
      </c>
      <c r="W1264" s="26">
        <v>3.6074686250000001</v>
      </c>
      <c r="X1264" s="26">
        <v>3.4632225000000001</v>
      </c>
      <c r="Y1264" s="26">
        <v>2.9815253749999999</v>
      </c>
      <c r="Z1264" s="26">
        <v>2.5916005937499995</v>
      </c>
      <c r="AA1264" s="26">
        <v>2.6926390312500001</v>
      </c>
      <c r="AB1264" s="26">
        <v>3.0497332499999996</v>
      </c>
      <c r="AC1264" s="26">
        <v>2.9307485625000007</v>
      </c>
      <c r="AD1264" s="26">
        <v>3.2402849999999992</v>
      </c>
      <c r="AE1264" s="26">
        <v>4.1249112812500002</v>
      </c>
      <c r="AF1264" s="26">
        <v>3.8833724374999998</v>
      </c>
      <c r="AG1264" s="26">
        <v>210</v>
      </c>
      <c r="AH1264" s="26">
        <v>4</v>
      </c>
    </row>
    <row r="1265" spans="1:34" x14ac:dyDescent="0.2">
      <c r="A1265" t="s">
        <v>29</v>
      </c>
      <c r="B1265" t="s">
        <v>92</v>
      </c>
      <c r="C1265" t="s">
        <v>1000</v>
      </c>
      <c r="D1265">
        <v>1</v>
      </c>
      <c r="E1265" s="21">
        <v>5</v>
      </c>
      <c r="F1265" s="21" t="s">
        <v>6</v>
      </c>
      <c r="G1265" s="21" t="s">
        <v>10</v>
      </c>
      <c r="H1265" s="21" t="s">
        <v>10</v>
      </c>
      <c r="I1265" s="26">
        <v>1.09107238961039</v>
      </c>
      <c r="J1265" s="26">
        <v>1.3963204025974032</v>
      </c>
      <c r="K1265" s="26">
        <v>2.2644545324675329</v>
      </c>
      <c r="L1265" s="26">
        <v>3.6146968181818178</v>
      </c>
      <c r="M1265" s="26">
        <v>4.7212221558441572</v>
      </c>
      <c r="N1265" s="26">
        <v>5.508671766233765</v>
      </c>
      <c r="O1265" s="26">
        <v>5.8539941168831167</v>
      </c>
      <c r="P1265" s="26">
        <v>4.926954883116883</v>
      </c>
      <c r="Q1265" s="26">
        <v>3.5047946493506488</v>
      </c>
      <c r="R1265" s="26">
        <v>2.4683950129870134</v>
      </c>
      <c r="S1265" s="26">
        <v>1.6128834545454551</v>
      </c>
      <c r="T1265" s="26">
        <v>1.0723593506493505</v>
      </c>
      <c r="U1265" s="26">
        <v>3.230126623376623</v>
      </c>
      <c r="V1265" s="26">
        <v>3.2731165324675313</v>
      </c>
      <c r="W1265" s="26">
        <v>3.7191005844155836</v>
      </c>
      <c r="X1265" s="26">
        <v>3.6811132597402589</v>
      </c>
      <c r="Y1265" s="26">
        <v>3.647898207792208</v>
      </c>
      <c r="Z1265" s="26">
        <v>3.3019391298701297</v>
      </c>
      <c r="AA1265" s="26">
        <v>3.4313588961038968</v>
      </c>
      <c r="AB1265" s="26">
        <v>3.5103899610389608</v>
      </c>
      <c r="AC1265" s="26">
        <v>3.3594345714285709</v>
      </c>
      <c r="AD1265" s="26">
        <v>3.623896974025973</v>
      </c>
      <c r="AE1265" s="26">
        <v>4.2224933246753258</v>
      </c>
      <c r="AF1265" s="26">
        <v>3.8229510909090907</v>
      </c>
      <c r="AG1265" s="26">
        <v>206</v>
      </c>
      <c r="AH1265" s="26">
        <v>4</v>
      </c>
    </row>
    <row r="1266" spans="1:34" x14ac:dyDescent="0.2">
      <c r="A1266" t="s">
        <v>32</v>
      </c>
      <c r="B1266" t="s">
        <v>55</v>
      </c>
      <c r="C1266" t="s">
        <v>1011</v>
      </c>
      <c r="D1266">
        <v>2</v>
      </c>
      <c r="E1266" s="21">
        <v>6</v>
      </c>
      <c r="F1266" s="21" t="s">
        <v>6</v>
      </c>
      <c r="G1266" s="21" t="s">
        <v>10</v>
      </c>
      <c r="H1266" s="21" t="s">
        <v>10</v>
      </c>
      <c r="I1266" s="26">
        <v>0.60236311111111118</v>
      </c>
      <c r="J1266" s="26">
        <v>0.80566333333333329</v>
      </c>
      <c r="K1266" s="26">
        <v>1.4492428888888886</v>
      </c>
      <c r="L1266" s="26">
        <v>2.7558684444444448</v>
      </c>
      <c r="M1266" s="26">
        <v>4.2180842222222221</v>
      </c>
      <c r="N1266" s="26">
        <v>5.0689868888888894</v>
      </c>
      <c r="O1266" s="26">
        <v>5.5410793333333332</v>
      </c>
      <c r="P1266" s="26">
        <v>4.3097241111111115</v>
      </c>
      <c r="Q1266" s="26">
        <v>2.8503451111111118</v>
      </c>
      <c r="R1266" s="26">
        <v>1.856797111111111</v>
      </c>
      <c r="S1266" s="26">
        <v>1.0385852222222223</v>
      </c>
      <c r="T1266" s="26">
        <v>0.60576711111111115</v>
      </c>
      <c r="U1266" s="26">
        <v>1.6184178888888887</v>
      </c>
      <c r="V1266" s="26">
        <v>1.3091257777777776</v>
      </c>
      <c r="W1266" s="26">
        <v>1.9098276666666665</v>
      </c>
      <c r="X1266" s="26">
        <v>2.422036777777778</v>
      </c>
      <c r="Y1266" s="26">
        <v>2.494550888888889</v>
      </c>
      <c r="Z1266" s="26">
        <v>2.6140205555555549</v>
      </c>
      <c r="AA1266" s="26">
        <v>2.6452621111111108</v>
      </c>
      <c r="AB1266" s="26">
        <v>2.9027033333333332</v>
      </c>
      <c r="AC1266" s="26">
        <v>2.8265931111111104</v>
      </c>
      <c r="AD1266" s="26">
        <v>2.0219336666666665</v>
      </c>
      <c r="AE1266" s="26">
        <v>2.2748194444444447</v>
      </c>
      <c r="AF1266" s="26">
        <v>1.9760348888888888</v>
      </c>
      <c r="AG1266" s="26">
        <v>221</v>
      </c>
      <c r="AH1266" s="26">
        <v>4</v>
      </c>
    </row>
    <row r="1267" spans="1:34" x14ac:dyDescent="0.2">
      <c r="A1267" t="s">
        <v>32</v>
      </c>
      <c r="B1267" t="s">
        <v>55</v>
      </c>
      <c r="C1267" t="s">
        <v>1012</v>
      </c>
      <c r="D1267">
        <v>2</v>
      </c>
      <c r="E1267" s="21">
        <v>6</v>
      </c>
      <c r="F1267" s="21" t="s">
        <v>6</v>
      </c>
      <c r="G1267" s="21" t="s">
        <v>10</v>
      </c>
      <c r="H1267" s="21" t="s">
        <v>10</v>
      </c>
      <c r="I1267" s="26">
        <v>0.56017519999999998</v>
      </c>
      <c r="J1267" s="26">
        <v>0.72532989999999997</v>
      </c>
      <c r="K1267" s="26">
        <v>1.3118737999999999</v>
      </c>
      <c r="L1267" s="26">
        <v>2.5769811000000002</v>
      </c>
      <c r="M1267" s="26">
        <v>3.9759529000000007</v>
      </c>
      <c r="N1267" s="26">
        <v>4.7135967999999995</v>
      </c>
      <c r="O1267" s="26">
        <v>5.1305947000000014</v>
      </c>
      <c r="P1267" s="26">
        <v>4.1037033999999997</v>
      </c>
      <c r="Q1267" s="26">
        <v>2.6450336999999999</v>
      </c>
      <c r="R1267" s="26">
        <v>1.6975314999999997</v>
      </c>
      <c r="S1267" s="26">
        <v>0.92070780000000008</v>
      </c>
      <c r="T1267" s="26">
        <v>0.56571939999999998</v>
      </c>
      <c r="U1267" s="26">
        <v>1.8278145999999995</v>
      </c>
      <c r="V1267" s="26">
        <v>1.373383</v>
      </c>
      <c r="W1267" s="26">
        <v>1.7153509</v>
      </c>
      <c r="X1267" s="26">
        <v>1.9184935999999997</v>
      </c>
      <c r="Y1267" s="26">
        <v>2.4828744000000005</v>
      </c>
      <c r="Z1267" s="26">
        <v>2.7647633999999996</v>
      </c>
      <c r="AA1267" s="26">
        <v>2.7577559000000003</v>
      </c>
      <c r="AB1267" s="26">
        <v>3.1532474000000001</v>
      </c>
      <c r="AC1267" s="26">
        <v>3.3558120000000002</v>
      </c>
      <c r="AD1267" s="26">
        <v>2.6992752000000002</v>
      </c>
      <c r="AE1267" s="26">
        <v>2.5162252999999999</v>
      </c>
      <c r="AF1267" s="26">
        <v>2.3596257999999999</v>
      </c>
      <c r="AG1267" s="26">
        <v>242</v>
      </c>
      <c r="AH1267" s="26">
        <v>4</v>
      </c>
    </row>
    <row r="1268" spans="1:34" x14ac:dyDescent="0.2">
      <c r="A1268" t="s">
        <v>32</v>
      </c>
      <c r="B1268" t="s">
        <v>55</v>
      </c>
      <c r="C1268" t="s">
        <v>1013</v>
      </c>
      <c r="D1268">
        <v>3</v>
      </c>
      <c r="E1268" s="21">
        <v>5</v>
      </c>
      <c r="F1268" s="21" t="s">
        <v>6</v>
      </c>
      <c r="G1268" s="21" t="s">
        <v>10</v>
      </c>
      <c r="H1268" s="21" t="s">
        <v>10</v>
      </c>
      <c r="I1268" s="26">
        <v>0.77882891666666676</v>
      </c>
      <c r="J1268" s="26">
        <v>1.0412159166666668</v>
      </c>
      <c r="K1268" s="26">
        <v>1.9502740833333332</v>
      </c>
      <c r="L1268" s="26">
        <v>3.4736610833333335</v>
      </c>
      <c r="M1268" s="26">
        <v>5.0125655</v>
      </c>
      <c r="N1268" s="26">
        <v>5.9995495833333337</v>
      </c>
      <c r="O1268" s="26">
        <v>6.1341764999999997</v>
      </c>
      <c r="P1268" s="26">
        <v>5.0286099166666665</v>
      </c>
      <c r="Q1268" s="26">
        <v>3.5772674166666669</v>
      </c>
      <c r="R1268" s="26">
        <v>2.3320324166666668</v>
      </c>
      <c r="S1268" s="26">
        <v>1.3867385833333332</v>
      </c>
      <c r="T1268" s="26">
        <v>0.78464333333333336</v>
      </c>
      <c r="U1268" s="26">
        <v>2.1155602499999997</v>
      </c>
      <c r="V1268" s="26">
        <v>1.4742721666666669</v>
      </c>
      <c r="W1268" s="26">
        <v>2.4114488333333335</v>
      </c>
      <c r="X1268" s="26">
        <v>3.2476595000000006</v>
      </c>
      <c r="Y1268" s="26">
        <v>2.8816190833333337</v>
      </c>
      <c r="Z1268" s="26">
        <v>3.2251521666666663</v>
      </c>
      <c r="AA1268" s="26">
        <v>3.0186739999999994</v>
      </c>
      <c r="AB1268" s="26">
        <v>3.1249723333333339</v>
      </c>
      <c r="AC1268" s="26">
        <v>3.2740766666666663</v>
      </c>
      <c r="AD1268" s="26">
        <v>2.5764749166666663</v>
      </c>
      <c r="AE1268" s="26">
        <v>2.9892848333333331</v>
      </c>
      <c r="AF1268" s="26">
        <v>2.7137209166666669</v>
      </c>
      <c r="AG1268" s="26">
        <v>242</v>
      </c>
      <c r="AH1268" s="26">
        <v>4</v>
      </c>
    </row>
    <row r="1269" spans="1:34" x14ac:dyDescent="0.2">
      <c r="A1269" t="s">
        <v>32</v>
      </c>
      <c r="B1269" t="s">
        <v>55</v>
      </c>
      <c r="C1269" t="s">
        <v>1014</v>
      </c>
      <c r="D1269">
        <v>2</v>
      </c>
      <c r="E1269" s="21">
        <v>6</v>
      </c>
      <c r="F1269" s="21" t="s">
        <v>6</v>
      </c>
      <c r="G1269" s="21" t="s">
        <v>10</v>
      </c>
      <c r="H1269" s="21" t="s">
        <v>10</v>
      </c>
      <c r="I1269" s="26">
        <v>0.59710540000000001</v>
      </c>
      <c r="J1269" s="26">
        <v>0.79454780000000003</v>
      </c>
      <c r="K1269" s="26">
        <v>1.4274266</v>
      </c>
      <c r="L1269" s="26">
        <v>2.7537881999999998</v>
      </c>
      <c r="M1269" s="26">
        <v>4.2263816000000007</v>
      </c>
      <c r="N1269" s="26">
        <v>5.0534714000000003</v>
      </c>
      <c r="O1269" s="26">
        <v>5.5189861999999996</v>
      </c>
      <c r="P1269" s="26">
        <v>4.2880216000000004</v>
      </c>
      <c r="Q1269" s="26">
        <v>2.8109408</v>
      </c>
      <c r="R1269" s="26">
        <v>1.8221239999999999</v>
      </c>
      <c r="S1269" s="26">
        <v>1.0177065999999999</v>
      </c>
      <c r="T1269" s="26">
        <v>0.58966220000000003</v>
      </c>
      <c r="U1269" s="26">
        <v>1.5368613999999998</v>
      </c>
      <c r="V1269" s="26">
        <v>1.1907916000000001</v>
      </c>
      <c r="W1269" s="26">
        <v>1.9088818000000001</v>
      </c>
      <c r="X1269" s="26">
        <v>2.2467644</v>
      </c>
      <c r="Y1269" s="26">
        <v>2.4852113999999998</v>
      </c>
      <c r="Z1269" s="26">
        <v>2.6228788000000001</v>
      </c>
      <c r="AA1269" s="26">
        <v>2.6259700000000001</v>
      </c>
      <c r="AB1269" s="26">
        <v>3.0315702</v>
      </c>
      <c r="AC1269" s="26">
        <v>2.8729448</v>
      </c>
      <c r="AD1269" s="26">
        <v>1.9705252000000002</v>
      </c>
      <c r="AE1269" s="26">
        <v>2.1465395999999997</v>
      </c>
      <c r="AF1269" s="26">
        <v>1.9181792000000002</v>
      </c>
      <c r="AG1269" s="26">
        <v>256</v>
      </c>
      <c r="AH1269" s="26">
        <v>5</v>
      </c>
    </row>
    <row r="1270" spans="1:34" x14ac:dyDescent="0.2">
      <c r="A1270" t="s">
        <v>32</v>
      </c>
      <c r="B1270" t="s">
        <v>55</v>
      </c>
      <c r="C1270" t="s">
        <v>1015</v>
      </c>
      <c r="D1270">
        <v>2</v>
      </c>
      <c r="E1270" s="21">
        <v>6</v>
      </c>
      <c r="F1270" s="21" t="s">
        <v>6</v>
      </c>
      <c r="G1270" s="21" t="s">
        <v>10</v>
      </c>
      <c r="H1270" s="21" t="s">
        <v>10</v>
      </c>
      <c r="I1270" s="26">
        <v>0.57913157142857141</v>
      </c>
      <c r="J1270" s="26">
        <v>0.76627199999999995</v>
      </c>
      <c r="K1270" s="26">
        <v>1.3827627142857144</v>
      </c>
      <c r="L1270" s="26">
        <v>2.7593289999999997</v>
      </c>
      <c r="M1270" s="26">
        <v>4.2630007142857149</v>
      </c>
      <c r="N1270" s="26">
        <v>5.0506127142857142</v>
      </c>
      <c r="O1270" s="26">
        <v>5.4090512857142858</v>
      </c>
      <c r="P1270" s="26">
        <v>4.246574428571428</v>
      </c>
      <c r="Q1270" s="26">
        <v>2.7923292857142852</v>
      </c>
      <c r="R1270" s="26">
        <v>1.7905755714285712</v>
      </c>
      <c r="S1270" s="26">
        <v>0.98192657142857154</v>
      </c>
      <c r="T1270" s="26">
        <v>0.57924985714285715</v>
      </c>
      <c r="U1270" s="26">
        <v>1.8274935714285709</v>
      </c>
      <c r="V1270" s="26">
        <v>1.1671195714285714</v>
      </c>
      <c r="W1270" s="26">
        <v>1.7014307142857141</v>
      </c>
      <c r="X1270" s="26">
        <v>2.3092359999999998</v>
      </c>
      <c r="Y1270" s="26">
        <v>2.3211505714285718</v>
      </c>
      <c r="Z1270" s="26">
        <v>2.6210838571428572</v>
      </c>
      <c r="AA1270" s="26">
        <v>2.500273</v>
      </c>
      <c r="AB1270" s="26">
        <v>2.8224660000000008</v>
      </c>
      <c r="AC1270" s="26">
        <v>3.3350500000000003</v>
      </c>
      <c r="AD1270" s="26">
        <v>2.4487397142857144</v>
      </c>
      <c r="AE1270" s="26">
        <v>2.4330651428571426</v>
      </c>
      <c r="AF1270" s="26">
        <v>2.0341565714285719</v>
      </c>
      <c r="AG1270" s="26">
        <v>265</v>
      </c>
      <c r="AH1270" s="26">
        <v>5</v>
      </c>
    </row>
    <row r="1271" spans="1:34" x14ac:dyDescent="0.2">
      <c r="A1271" t="s">
        <v>32</v>
      </c>
      <c r="B1271" t="s">
        <v>55</v>
      </c>
      <c r="C1271" t="s">
        <v>1016</v>
      </c>
      <c r="D1271">
        <v>3</v>
      </c>
      <c r="E1271" s="21">
        <v>6</v>
      </c>
      <c r="F1271" s="21" t="s">
        <v>6</v>
      </c>
      <c r="G1271" s="21" t="s">
        <v>10</v>
      </c>
      <c r="H1271" s="21" t="s">
        <v>10</v>
      </c>
      <c r="I1271" s="26">
        <v>0.62656771428571434</v>
      </c>
      <c r="J1271" s="26">
        <v>0.85485557142857149</v>
      </c>
      <c r="K1271" s="26">
        <v>1.5492394285714286</v>
      </c>
      <c r="L1271" s="26">
        <v>2.9276755714285718</v>
      </c>
      <c r="M1271" s="26">
        <v>4.4615708571428572</v>
      </c>
      <c r="N1271" s="26">
        <v>5.368564285714287</v>
      </c>
      <c r="O1271" s="26">
        <v>5.721209428571429</v>
      </c>
      <c r="P1271" s="26">
        <v>4.5190052857142859</v>
      </c>
      <c r="Q1271" s="26">
        <v>3.0268897142857147</v>
      </c>
      <c r="R1271" s="26">
        <v>1.9375154285714284</v>
      </c>
      <c r="S1271" s="26">
        <v>1.0746794285714285</v>
      </c>
      <c r="T1271" s="26">
        <v>0.64458757142857148</v>
      </c>
      <c r="U1271" s="26">
        <v>1.4233927142857143</v>
      </c>
      <c r="V1271" s="26">
        <v>1.0565407142857144</v>
      </c>
      <c r="W1271" s="26">
        <v>1.967290285714286</v>
      </c>
      <c r="X1271" s="26">
        <v>2.4745354285714285</v>
      </c>
      <c r="Y1271" s="26">
        <v>2.4579999999999997</v>
      </c>
      <c r="Z1271" s="26">
        <v>2.7643558571428573</v>
      </c>
      <c r="AA1271" s="26">
        <v>2.4145978571428572</v>
      </c>
      <c r="AB1271" s="26">
        <v>2.9581949999999999</v>
      </c>
      <c r="AC1271" s="26">
        <v>3.0956250000000005</v>
      </c>
      <c r="AD1271" s="26">
        <v>2.1220134285714285</v>
      </c>
      <c r="AE1271" s="26">
        <v>2.2448872857142859</v>
      </c>
      <c r="AF1271" s="26">
        <v>1.9022582857142858</v>
      </c>
      <c r="AG1271" s="26">
        <v>253</v>
      </c>
      <c r="AH1271" s="26">
        <v>4</v>
      </c>
    </row>
    <row r="1272" spans="1:34" x14ac:dyDescent="0.2">
      <c r="A1272" t="s">
        <v>32</v>
      </c>
      <c r="B1272" t="s">
        <v>55</v>
      </c>
      <c r="C1272" t="s">
        <v>1017</v>
      </c>
      <c r="D1272">
        <v>2</v>
      </c>
      <c r="E1272" s="21">
        <v>7</v>
      </c>
      <c r="F1272" s="21" t="s">
        <v>10</v>
      </c>
      <c r="G1272" s="21" t="s">
        <v>10</v>
      </c>
      <c r="H1272" s="21" t="s">
        <v>10</v>
      </c>
      <c r="I1272" s="26">
        <v>0.52595799999999993</v>
      </c>
      <c r="J1272" s="26">
        <v>0.69867019999999991</v>
      </c>
      <c r="K1272" s="26">
        <v>1.3100666000000001</v>
      </c>
      <c r="L1272" s="26">
        <v>2.6740002</v>
      </c>
      <c r="M1272" s="26">
        <v>4.1862389999999996</v>
      </c>
      <c r="N1272" s="26">
        <v>4.8586419999999997</v>
      </c>
      <c r="O1272" s="26">
        <v>5.2156399999999996</v>
      </c>
      <c r="P1272" s="26">
        <v>4.0987026000000011</v>
      </c>
      <c r="Q1272" s="26">
        <v>2.5592069999999998</v>
      </c>
      <c r="R1272" s="26">
        <v>1.6688242</v>
      </c>
      <c r="S1272" s="26">
        <v>0.88135920000000001</v>
      </c>
      <c r="T1272" s="26">
        <v>0.53488199999999997</v>
      </c>
      <c r="U1272" s="26">
        <v>2.1348631999999998</v>
      </c>
      <c r="V1272" s="26">
        <v>1.3716337999999999</v>
      </c>
      <c r="W1272" s="26">
        <v>1.8101912000000002</v>
      </c>
      <c r="X1272" s="26">
        <v>2.0932461999999998</v>
      </c>
      <c r="Y1272" s="26">
        <v>2.8173991999999997</v>
      </c>
      <c r="Z1272" s="26">
        <v>3.1662114000000003</v>
      </c>
      <c r="AA1272" s="26">
        <v>2.9194843999999995</v>
      </c>
      <c r="AB1272" s="26">
        <v>3.2057373999999994</v>
      </c>
      <c r="AC1272" s="26">
        <v>3.3240318000000002</v>
      </c>
      <c r="AD1272" s="26">
        <v>2.6285372000000002</v>
      </c>
      <c r="AE1272" s="26">
        <v>2.2659526000000003</v>
      </c>
      <c r="AF1272" s="26">
        <v>2.0529446</v>
      </c>
      <c r="AG1272" s="26">
        <v>294</v>
      </c>
      <c r="AH1272" s="26">
        <v>0</v>
      </c>
    </row>
    <row r="1273" spans="1:34" x14ac:dyDescent="0.2">
      <c r="A1273" t="s">
        <v>32</v>
      </c>
      <c r="B1273" t="s">
        <v>55</v>
      </c>
      <c r="C1273" t="s">
        <v>1018</v>
      </c>
      <c r="D1273">
        <v>2</v>
      </c>
      <c r="E1273" s="21">
        <v>5</v>
      </c>
      <c r="F1273" s="21" t="s">
        <v>6</v>
      </c>
      <c r="G1273" s="21" t="s">
        <v>10</v>
      </c>
      <c r="H1273" s="21" t="s">
        <v>10</v>
      </c>
      <c r="I1273" s="26">
        <v>0.74758150000000001</v>
      </c>
      <c r="J1273" s="26">
        <v>1.017639875</v>
      </c>
      <c r="K1273" s="26">
        <v>1.8844451250000001</v>
      </c>
      <c r="L1273" s="26">
        <v>3.4272931249999998</v>
      </c>
      <c r="M1273" s="26">
        <v>4.9832177499999997</v>
      </c>
      <c r="N1273" s="26">
        <v>6.0498581250000001</v>
      </c>
      <c r="O1273" s="26">
        <v>6.1907594999999995</v>
      </c>
      <c r="P1273" s="26">
        <v>5.0468891249999999</v>
      </c>
      <c r="Q1273" s="26">
        <v>3.5110649999999999</v>
      </c>
      <c r="R1273" s="26">
        <v>2.2513998749999997</v>
      </c>
      <c r="S1273" s="26">
        <v>1.3076899999999998</v>
      </c>
      <c r="T1273" s="26">
        <v>0.7586195</v>
      </c>
      <c r="U1273" s="26">
        <v>1.802200375</v>
      </c>
      <c r="V1273" s="26">
        <v>1.3926438750000001</v>
      </c>
      <c r="W1273" s="26">
        <v>2.3536218750000004</v>
      </c>
      <c r="X1273" s="26">
        <v>3.2500361249999998</v>
      </c>
      <c r="Y1273" s="26">
        <v>2.9276046249999994</v>
      </c>
      <c r="Z1273" s="26">
        <v>3.3480373750000001</v>
      </c>
      <c r="AA1273" s="26">
        <v>3.1223653749999998</v>
      </c>
      <c r="AB1273" s="26">
        <v>3.11013625</v>
      </c>
      <c r="AC1273" s="26">
        <v>3.195370375</v>
      </c>
      <c r="AD1273" s="26">
        <v>2.4616853750000001</v>
      </c>
      <c r="AE1273" s="26">
        <v>2.7598574999999999</v>
      </c>
      <c r="AF1273" s="26">
        <v>2.3531650000000002</v>
      </c>
      <c r="AG1273" s="26">
        <v>235</v>
      </c>
      <c r="AH1273" s="26">
        <v>4</v>
      </c>
    </row>
    <row r="1274" spans="1:34" x14ac:dyDescent="0.2">
      <c r="A1274" t="s">
        <v>32</v>
      </c>
      <c r="B1274" t="s">
        <v>55</v>
      </c>
      <c r="C1274" t="s">
        <v>472</v>
      </c>
      <c r="D1274">
        <v>3</v>
      </c>
      <c r="E1274" s="21">
        <v>5</v>
      </c>
      <c r="F1274" s="21" t="s">
        <v>6</v>
      </c>
      <c r="G1274" s="21" t="s">
        <v>10</v>
      </c>
      <c r="H1274" s="21" t="s">
        <v>10</v>
      </c>
      <c r="I1274" s="26">
        <v>0.66965299999999994</v>
      </c>
      <c r="J1274" s="26">
        <v>0.90350869999999994</v>
      </c>
      <c r="K1274" s="26">
        <v>1.6581550000000003</v>
      </c>
      <c r="L1274" s="26">
        <v>3.1059683999999996</v>
      </c>
      <c r="M1274" s="26">
        <v>4.6341146000000002</v>
      </c>
      <c r="N1274" s="26">
        <v>5.6115893999999997</v>
      </c>
      <c r="O1274" s="26">
        <v>5.9294935000000004</v>
      </c>
      <c r="P1274" s="26">
        <v>4.6932280999999989</v>
      </c>
      <c r="Q1274" s="26">
        <v>3.1641123000000002</v>
      </c>
      <c r="R1274" s="26">
        <v>2.0583418</v>
      </c>
      <c r="S1274" s="26">
        <v>1.1519469</v>
      </c>
      <c r="T1274" s="26">
        <v>0.69080059999999999</v>
      </c>
      <c r="U1274" s="26">
        <v>1.4303307000000003</v>
      </c>
      <c r="V1274" s="26">
        <v>1.1099574000000001</v>
      </c>
      <c r="W1274" s="26">
        <v>2.0411902999999998</v>
      </c>
      <c r="X1274" s="26">
        <v>2.6711760999999998</v>
      </c>
      <c r="Y1274" s="26">
        <v>2.3873450000000003</v>
      </c>
      <c r="Z1274" s="26">
        <v>2.7266067000000005</v>
      </c>
      <c r="AA1274" s="26">
        <v>2.2686187000000002</v>
      </c>
      <c r="AB1274" s="26">
        <v>2.9154828000000004</v>
      </c>
      <c r="AC1274" s="26">
        <v>3.0777754000000006</v>
      </c>
      <c r="AD1274" s="26">
        <v>2.1951874999999998</v>
      </c>
      <c r="AE1274" s="26">
        <v>2.3312122</v>
      </c>
      <c r="AF1274" s="26">
        <v>1.9220157999999998</v>
      </c>
      <c r="AG1274" s="26">
        <v>212</v>
      </c>
      <c r="AH1274" s="26">
        <v>4</v>
      </c>
    </row>
    <row r="1275" spans="1:34" x14ac:dyDescent="0.2">
      <c r="A1275" t="s">
        <v>32</v>
      </c>
      <c r="B1275" t="s">
        <v>55</v>
      </c>
      <c r="C1275" t="s">
        <v>1019</v>
      </c>
      <c r="D1275">
        <v>3</v>
      </c>
      <c r="E1275" s="21">
        <v>6</v>
      </c>
      <c r="F1275" s="21" t="s">
        <v>6</v>
      </c>
      <c r="G1275" s="21" t="s">
        <v>10</v>
      </c>
      <c r="H1275" s="21" t="s">
        <v>10</v>
      </c>
      <c r="I1275" s="26">
        <v>0.62291883333333331</v>
      </c>
      <c r="J1275" s="26">
        <v>0.82601966666666671</v>
      </c>
      <c r="K1275" s="26">
        <v>1.4907733333333333</v>
      </c>
      <c r="L1275" s="26">
        <v>2.862622</v>
      </c>
      <c r="M1275" s="26">
        <v>4.3286873333333338</v>
      </c>
      <c r="N1275" s="26">
        <v>5.1842671666666664</v>
      </c>
      <c r="O1275" s="26">
        <v>5.516354166666666</v>
      </c>
      <c r="P1275" s="26">
        <v>4.4063899999999991</v>
      </c>
      <c r="Q1275" s="26">
        <v>2.9465388333333333</v>
      </c>
      <c r="R1275" s="26">
        <v>1.9232908333333334</v>
      </c>
      <c r="S1275" s="26">
        <v>1.0843674999999999</v>
      </c>
      <c r="T1275" s="26">
        <v>0.63716766666666669</v>
      </c>
      <c r="U1275" s="26">
        <v>1.8704403333333335</v>
      </c>
      <c r="V1275" s="26">
        <v>1.2680921666666667</v>
      </c>
      <c r="W1275" s="26">
        <v>1.6624961666666664</v>
      </c>
      <c r="X1275" s="26">
        <v>2.4847634999999997</v>
      </c>
      <c r="Y1275" s="26">
        <v>2.3046258333333332</v>
      </c>
      <c r="Z1275" s="26">
        <v>2.6857131666666665</v>
      </c>
      <c r="AA1275" s="26">
        <v>2.4754773333333335</v>
      </c>
      <c r="AB1275" s="26">
        <v>2.9419486666666668</v>
      </c>
      <c r="AC1275" s="26">
        <v>3.2551555000000003</v>
      </c>
      <c r="AD1275" s="26">
        <v>2.5831174999999997</v>
      </c>
      <c r="AE1275" s="26">
        <v>2.4698626666666663</v>
      </c>
      <c r="AF1275" s="26">
        <v>2.1058348333333332</v>
      </c>
      <c r="AG1275" s="26">
        <v>221</v>
      </c>
      <c r="AH1275" s="26">
        <v>4</v>
      </c>
    </row>
    <row r="1276" spans="1:34" x14ac:dyDescent="0.2">
      <c r="A1276" t="s">
        <v>32</v>
      </c>
      <c r="B1276" t="s">
        <v>55</v>
      </c>
      <c r="C1276" t="s">
        <v>526</v>
      </c>
      <c r="D1276">
        <v>3</v>
      </c>
      <c r="E1276" s="21">
        <v>5</v>
      </c>
      <c r="F1276" s="21" t="s">
        <v>6</v>
      </c>
      <c r="G1276" s="21" t="s">
        <v>10</v>
      </c>
      <c r="H1276" s="21" t="s">
        <v>10</v>
      </c>
      <c r="I1276" s="26">
        <v>0.81770590000000021</v>
      </c>
      <c r="J1276" s="26">
        <v>1.1103547</v>
      </c>
      <c r="K1276" s="26">
        <v>2.0545377</v>
      </c>
      <c r="L1276" s="26">
        <v>3.6114890500000003</v>
      </c>
      <c r="M1276" s="26">
        <v>5.1145849999999999</v>
      </c>
      <c r="N1276" s="26">
        <v>6.3157928999999999</v>
      </c>
      <c r="O1276" s="26">
        <v>6.3373837000000002</v>
      </c>
      <c r="P1276" s="26">
        <v>5.2815170999999994</v>
      </c>
      <c r="Q1276" s="26">
        <v>3.8659140000000001</v>
      </c>
      <c r="R1276" s="26">
        <v>2.5503741</v>
      </c>
      <c r="S1276" s="26">
        <v>1.4821079499999996</v>
      </c>
      <c r="T1276" s="26">
        <v>0.83982305000000002</v>
      </c>
      <c r="U1276" s="26">
        <v>1.9502041999999995</v>
      </c>
      <c r="V1276" s="26">
        <v>1.57097855</v>
      </c>
      <c r="W1276" s="26">
        <v>2.5494015000000001</v>
      </c>
      <c r="X1276" s="26">
        <v>3.4667893500000004</v>
      </c>
      <c r="Y1276" s="26">
        <v>2.8567406000000002</v>
      </c>
      <c r="Z1276" s="26">
        <v>3.4874418499999997</v>
      </c>
      <c r="AA1276" s="26">
        <v>3.3990966500000006</v>
      </c>
      <c r="AB1276" s="26">
        <v>3.2178948500000004</v>
      </c>
      <c r="AC1276" s="26">
        <v>3.1657234999999995</v>
      </c>
      <c r="AD1276" s="26">
        <v>2.6377072999999998</v>
      </c>
      <c r="AE1276" s="26">
        <v>2.9834833500000006</v>
      </c>
      <c r="AF1276" s="26">
        <v>2.7228250500000004</v>
      </c>
      <c r="AG1276" s="26">
        <v>232</v>
      </c>
      <c r="AH1276" s="26">
        <v>4</v>
      </c>
    </row>
    <row r="1277" spans="1:34" x14ac:dyDescent="0.2">
      <c r="A1277" t="s">
        <v>32</v>
      </c>
      <c r="B1277" t="s">
        <v>55</v>
      </c>
      <c r="C1277" t="s">
        <v>1020</v>
      </c>
      <c r="D1277">
        <v>1</v>
      </c>
      <c r="E1277" s="21">
        <v>5</v>
      </c>
      <c r="F1277" s="21" t="s">
        <v>6</v>
      </c>
      <c r="G1277" s="21" t="s">
        <v>10</v>
      </c>
      <c r="H1277" s="21" t="s">
        <v>10</v>
      </c>
      <c r="I1277" s="26">
        <v>0.78083966666666671</v>
      </c>
      <c r="J1277" s="26">
        <v>1.0673548333333331</v>
      </c>
      <c r="K1277" s="26">
        <v>1.9474666666666669</v>
      </c>
      <c r="L1277" s="26">
        <v>3.5315313333333331</v>
      </c>
      <c r="M1277" s="26">
        <v>5.0716318333333339</v>
      </c>
      <c r="N1277" s="26">
        <v>6.2116069999999999</v>
      </c>
      <c r="O1277" s="26">
        <v>6.2389675000000011</v>
      </c>
      <c r="P1277" s="26">
        <v>5.1146813333333334</v>
      </c>
      <c r="Q1277" s="26">
        <v>3.7201866666666663</v>
      </c>
      <c r="R1277" s="26">
        <v>2.402838</v>
      </c>
      <c r="S1277" s="26">
        <v>1.3676631666666668</v>
      </c>
      <c r="T1277" s="26">
        <v>0.77498516666666661</v>
      </c>
      <c r="U1277" s="26">
        <v>1.5783294999999999</v>
      </c>
      <c r="V1277" s="26">
        <v>1.4364248333333334</v>
      </c>
      <c r="W1277" s="26">
        <v>2.3469943333333334</v>
      </c>
      <c r="X1277" s="26">
        <v>3.3104508333333329</v>
      </c>
      <c r="Y1277" s="26">
        <v>3.2891058333333336</v>
      </c>
      <c r="Z1277" s="26">
        <v>3.3841204999999999</v>
      </c>
      <c r="AA1277" s="26">
        <v>3.6096979999999999</v>
      </c>
      <c r="AB1277" s="26">
        <v>3.1647639999999999</v>
      </c>
      <c r="AC1277" s="26">
        <v>3.0576924999999999</v>
      </c>
      <c r="AD1277" s="26">
        <v>2.3634168333333334</v>
      </c>
      <c r="AE1277" s="26">
        <v>2.6378981666666665</v>
      </c>
      <c r="AF1277" s="26">
        <v>2.2690630000000001</v>
      </c>
      <c r="AG1277" s="26">
        <v>221</v>
      </c>
      <c r="AH1277" s="26">
        <v>4</v>
      </c>
    </row>
    <row r="1278" spans="1:34" x14ac:dyDescent="0.2">
      <c r="A1278" t="s">
        <v>32</v>
      </c>
      <c r="B1278" t="s">
        <v>55</v>
      </c>
      <c r="C1278" t="s">
        <v>185</v>
      </c>
      <c r="D1278">
        <v>1</v>
      </c>
      <c r="E1278" s="21">
        <v>5</v>
      </c>
      <c r="F1278" s="21" t="s">
        <v>6</v>
      </c>
      <c r="G1278" s="21" t="s">
        <v>10</v>
      </c>
      <c r="H1278" s="21" t="s">
        <v>10</v>
      </c>
      <c r="I1278" s="26">
        <v>0.76988791666666667</v>
      </c>
      <c r="J1278" s="26">
        <v>1.0455318333333334</v>
      </c>
      <c r="K1278" s="26">
        <v>1.9268740833333331</v>
      </c>
      <c r="L1278" s="26">
        <v>3.5048353333333337</v>
      </c>
      <c r="M1278" s="26">
        <v>5.0474252499999999</v>
      </c>
      <c r="N1278" s="26">
        <v>6.158068833333334</v>
      </c>
      <c r="O1278" s="26">
        <v>6.2481779166666662</v>
      </c>
      <c r="P1278" s="26">
        <v>5.1129919999999993</v>
      </c>
      <c r="Q1278" s="26">
        <v>3.6267170000000006</v>
      </c>
      <c r="R1278" s="26">
        <v>2.3526946666666664</v>
      </c>
      <c r="S1278" s="26">
        <v>1.3582201666666667</v>
      </c>
      <c r="T1278" s="26">
        <v>0.7701332500000001</v>
      </c>
      <c r="U1278" s="26">
        <v>1.6212703333333334</v>
      </c>
      <c r="V1278" s="26">
        <v>1.3674135000000003</v>
      </c>
      <c r="W1278" s="26">
        <v>2.2760720000000001</v>
      </c>
      <c r="X1278" s="26">
        <v>3.1985858333333339</v>
      </c>
      <c r="Y1278" s="26">
        <v>3.0728659166666668</v>
      </c>
      <c r="Z1278" s="26">
        <v>3.3662127499999994</v>
      </c>
      <c r="AA1278" s="26">
        <v>3.3926192500000005</v>
      </c>
      <c r="AB1278" s="26">
        <v>3.0292069166666664</v>
      </c>
      <c r="AC1278" s="26">
        <v>3.0698615833333336</v>
      </c>
      <c r="AD1278" s="26">
        <v>2.3483522499999996</v>
      </c>
      <c r="AE1278" s="26">
        <v>2.5644390000000001</v>
      </c>
      <c r="AF1278" s="26">
        <v>2.2001234999999997</v>
      </c>
      <c r="AG1278" s="26">
        <v>243</v>
      </c>
      <c r="AH1278" s="26">
        <v>4</v>
      </c>
    </row>
    <row r="1279" spans="1:34" x14ac:dyDescent="0.2">
      <c r="A1279" t="s">
        <v>32</v>
      </c>
      <c r="B1279" t="s">
        <v>55</v>
      </c>
      <c r="C1279" t="s">
        <v>670</v>
      </c>
      <c r="D1279">
        <v>1</v>
      </c>
      <c r="E1279" s="21">
        <v>5</v>
      </c>
      <c r="F1279" s="21" t="s">
        <v>6</v>
      </c>
      <c r="G1279" s="21" t="s">
        <v>10</v>
      </c>
      <c r="H1279" s="21" t="s">
        <v>10</v>
      </c>
      <c r="I1279" s="26">
        <v>0.790713</v>
      </c>
      <c r="J1279" s="26">
        <v>1.0880782857142859</v>
      </c>
      <c r="K1279" s="26">
        <v>2.0434965714285718</v>
      </c>
      <c r="L1279" s="26">
        <v>3.6407232857142851</v>
      </c>
      <c r="M1279" s="26">
        <v>5.1298230000000009</v>
      </c>
      <c r="N1279" s="26">
        <v>6.348553428571428</v>
      </c>
      <c r="O1279" s="26">
        <v>6.3371447142857145</v>
      </c>
      <c r="P1279" s="26">
        <v>5.218890285714286</v>
      </c>
      <c r="Q1279" s="26">
        <v>3.8021507142857147</v>
      </c>
      <c r="R1279" s="26">
        <v>2.485789142857143</v>
      </c>
      <c r="S1279" s="26">
        <v>1.4354835714285712</v>
      </c>
      <c r="T1279" s="26">
        <v>0.80441742857142862</v>
      </c>
      <c r="U1279" s="26">
        <v>1.8316695714285716</v>
      </c>
      <c r="V1279" s="26">
        <v>1.4945571428571429</v>
      </c>
      <c r="W1279" s="26">
        <v>2.4729222857142856</v>
      </c>
      <c r="X1279" s="26">
        <v>3.4141084285714283</v>
      </c>
      <c r="Y1279" s="26">
        <v>2.924464142857143</v>
      </c>
      <c r="Z1279" s="26">
        <v>3.4539361428571422</v>
      </c>
      <c r="AA1279" s="26">
        <v>3.4269215714285717</v>
      </c>
      <c r="AB1279" s="26">
        <v>3.2000385714285713</v>
      </c>
      <c r="AC1279" s="26">
        <v>3.1622112857142857</v>
      </c>
      <c r="AD1279" s="26">
        <v>2.5544198571428569</v>
      </c>
      <c r="AE1279" s="26">
        <v>2.7616075714285713</v>
      </c>
      <c r="AF1279" s="26">
        <v>2.486802</v>
      </c>
      <c r="AG1279" s="26">
        <v>234</v>
      </c>
      <c r="AH1279" s="26">
        <v>4</v>
      </c>
    </row>
    <row r="1280" spans="1:34" x14ac:dyDescent="0.2">
      <c r="A1280" t="s">
        <v>32</v>
      </c>
      <c r="B1280" t="s">
        <v>55</v>
      </c>
      <c r="C1280" t="s">
        <v>1021</v>
      </c>
      <c r="D1280">
        <v>2</v>
      </c>
      <c r="E1280" s="21">
        <v>6</v>
      </c>
      <c r="F1280" s="21" t="s">
        <v>6</v>
      </c>
      <c r="G1280" s="21" t="s">
        <v>10</v>
      </c>
      <c r="H1280" s="21" t="s">
        <v>10</v>
      </c>
      <c r="I1280" s="26">
        <v>0.56866819999999996</v>
      </c>
      <c r="J1280" s="26">
        <v>0.73741380000000001</v>
      </c>
      <c r="K1280" s="26">
        <v>1.337804</v>
      </c>
      <c r="L1280" s="26">
        <v>2.6554647999999998</v>
      </c>
      <c r="M1280" s="26">
        <v>4.1442373999999997</v>
      </c>
      <c r="N1280" s="26">
        <v>4.8973713999999999</v>
      </c>
      <c r="O1280" s="26">
        <v>5.3084447999999993</v>
      </c>
      <c r="P1280" s="26">
        <v>4.1749297999999992</v>
      </c>
      <c r="Q1280" s="26">
        <v>2.7284544000000004</v>
      </c>
      <c r="R1280" s="26">
        <v>1.7442008000000002</v>
      </c>
      <c r="S1280" s="26">
        <v>0.9583337999999999</v>
      </c>
      <c r="T1280" s="26">
        <v>0.57033280000000008</v>
      </c>
      <c r="U1280" s="26">
        <v>1.8481182</v>
      </c>
      <c r="V1280" s="26">
        <v>1.1733633999999999</v>
      </c>
      <c r="W1280" s="26">
        <v>1.7568168</v>
      </c>
      <c r="X1280" s="26">
        <v>2.3146473999999997</v>
      </c>
      <c r="Y1280" s="26">
        <v>2.4313570000000002</v>
      </c>
      <c r="Z1280" s="26">
        <v>2.5709279999999999</v>
      </c>
      <c r="AA1280" s="26">
        <v>2.4646661999999999</v>
      </c>
      <c r="AB1280" s="26">
        <v>2.9210631999999999</v>
      </c>
      <c r="AC1280" s="26">
        <v>3.4045016000000006</v>
      </c>
      <c r="AD1280" s="26">
        <v>2.5102072</v>
      </c>
      <c r="AE1280" s="26">
        <v>2.5171522000000004</v>
      </c>
      <c r="AF1280" s="26">
        <v>2.1039504</v>
      </c>
      <c r="AG1280" s="26">
        <v>204</v>
      </c>
      <c r="AH1280" s="26">
        <v>4</v>
      </c>
    </row>
    <row r="1281" spans="1:34" x14ac:dyDescent="0.2">
      <c r="A1281" t="s">
        <v>32</v>
      </c>
      <c r="B1281" t="s">
        <v>55</v>
      </c>
      <c r="C1281" t="s">
        <v>1022</v>
      </c>
      <c r="D1281">
        <v>3</v>
      </c>
      <c r="E1281" s="21">
        <v>6</v>
      </c>
      <c r="F1281" s="21" t="s">
        <v>6</v>
      </c>
      <c r="G1281" s="21" t="s">
        <v>10</v>
      </c>
      <c r="H1281" s="21" t="s">
        <v>10</v>
      </c>
      <c r="I1281" s="26">
        <v>0.55751516666666667</v>
      </c>
      <c r="J1281" s="26">
        <v>0.72722466666666674</v>
      </c>
      <c r="K1281" s="26">
        <v>1.3204138333333333</v>
      </c>
      <c r="L1281" s="26">
        <v>2.5997586666666668</v>
      </c>
      <c r="M1281" s="26">
        <v>4.0512893333333331</v>
      </c>
      <c r="N1281" s="26">
        <v>4.8315328333333332</v>
      </c>
      <c r="O1281" s="26">
        <v>5.2772231666666665</v>
      </c>
      <c r="P1281" s="26">
        <v>4.1433356666666663</v>
      </c>
      <c r="Q1281" s="26">
        <v>2.6622029999999999</v>
      </c>
      <c r="R1281" s="26">
        <v>1.7060726666666666</v>
      </c>
      <c r="S1281" s="26">
        <v>0.956044</v>
      </c>
      <c r="T1281" s="26">
        <v>0.56395300000000004</v>
      </c>
      <c r="U1281" s="26">
        <v>1.6266883333333333</v>
      </c>
      <c r="V1281" s="26">
        <v>1.1279055</v>
      </c>
      <c r="W1281" s="26">
        <v>1.7068371666666664</v>
      </c>
      <c r="X1281" s="26">
        <v>2.3017708333333329</v>
      </c>
      <c r="Y1281" s="26">
        <v>2.449805833333333</v>
      </c>
      <c r="Z1281" s="26">
        <v>2.4147033333333336</v>
      </c>
      <c r="AA1281" s="26">
        <v>2.4553486666666662</v>
      </c>
      <c r="AB1281" s="26">
        <v>2.8918730000000004</v>
      </c>
      <c r="AC1281" s="26">
        <v>3.3712968333333326</v>
      </c>
      <c r="AD1281" s="26">
        <v>2.3958813333333335</v>
      </c>
      <c r="AE1281" s="26">
        <v>2.4307099999999999</v>
      </c>
      <c r="AF1281" s="26">
        <v>1.9997253333333334</v>
      </c>
      <c r="AG1281" s="26">
        <v>241</v>
      </c>
      <c r="AH1281" s="26">
        <v>4</v>
      </c>
    </row>
    <row r="1282" spans="1:34" x14ac:dyDescent="0.2">
      <c r="A1282" t="s">
        <v>32</v>
      </c>
      <c r="B1282" t="s">
        <v>55</v>
      </c>
      <c r="C1282" t="s">
        <v>1023</v>
      </c>
      <c r="D1282">
        <v>3</v>
      </c>
      <c r="E1282" s="21">
        <v>7</v>
      </c>
      <c r="F1282" s="21" t="s">
        <v>10</v>
      </c>
      <c r="G1282" s="21" t="s">
        <v>10</v>
      </c>
      <c r="H1282" s="21" t="s">
        <v>10</v>
      </c>
      <c r="I1282" s="26">
        <v>0.49664446153846153</v>
      </c>
      <c r="J1282" s="26">
        <v>0.63892353846153849</v>
      </c>
      <c r="K1282" s="26">
        <v>1.1937849230769231</v>
      </c>
      <c r="L1282" s="26">
        <v>2.4256147692307688</v>
      </c>
      <c r="M1282" s="26">
        <v>3.84065623076923</v>
      </c>
      <c r="N1282" s="26">
        <v>4.4291347692307692</v>
      </c>
      <c r="O1282" s="26">
        <v>4.8839529230769232</v>
      </c>
      <c r="P1282" s="26">
        <v>3.8725803076923078</v>
      </c>
      <c r="Q1282" s="26">
        <v>2.502452692307692</v>
      </c>
      <c r="R1282" s="26">
        <v>1.5624863076923075</v>
      </c>
      <c r="S1282" s="26">
        <v>0.88694292307692302</v>
      </c>
      <c r="T1282" s="26">
        <v>0.5082772307692307</v>
      </c>
      <c r="U1282" s="26">
        <v>2.3646885384615386</v>
      </c>
      <c r="V1282" s="26">
        <v>1.6574946923076925</v>
      </c>
      <c r="W1282" s="26">
        <v>2.0329079999999999</v>
      </c>
      <c r="X1282" s="26">
        <v>2.3713528461538464</v>
      </c>
      <c r="Y1282" s="26">
        <v>2.650664307692308</v>
      </c>
      <c r="Z1282" s="26">
        <v>2.9184720769230763</v>
      </c>
      <c r="AA1282" s="26">
        <v>2.5785847692307695</v>
      </c>
      <c r="AB1282" s="26">
        <v>3.2453287692307691</v>
      </c>
      <c r="AC1282" s="26">
        <v>3.5929139230769227</v>
      </c>
      <c r="AD1282" s="26">
        <v>2.9135862307692308</v>
      </c>
      <c r="AE1282" s="26">
        <v>3.0971844615384616</v>
      </c>
      <c r="AF1282" s="26">
        <v>2.7799157692307697</v>
      </c>
      <c r="AG1282" s="26">
        <v>275</v>
      </c>
      <c r="AH1282" s="26">
        <v>5</v>
      </c>
    </row>
    <row r="1283" spans="1:34" x14ac:dyDescent="0.2">
      <c r="A1283" t="s">
        <v>32</v>
      </c>
      <c r="B1283" t="s">
        <v>55</v>
      </c>
      <c r="C1283" t="s">
        <v>1024</v>
      </c>
      <c r="D1283">
        <v>3</v>
      </c>
      <c r="E1283" s="21">
        <v>6</v>
      </c>
      <c r="F1283" s="21" t="s">
        <v>6</v>
      </c>
      <c r="G1283" s="21" t="s">
        <v>10</v>
      </c>
      <c r="H1283" s="21" t="s">
        <v>10</v>
      </c>
      <c r="I1283" s="26">
        <v>0.59984574999999996</v>
      </c>
      <c r="J1283" s="26">
        <v>0.85216024999999995</v>
      </c>
      <c r="K1283" s="26">
        <v>1.553566</v>
      </c>
      <c r="L1283" s="26">
        <v>3.01693225</v>
      </c>
      <c r="M1283" s="26">
        <v>4.6484049999999995</v>
      </c>
      <c r="N1283" s="26">
        <v>5.4958847500000001</v>
      </c>
      <c r="O1283" s="26">
        <v>5.7819240000000001</v>
      </c>
      <c r="P1283" s="26">
        <v>4.5662099999999999</v>
      </c>
      <c r="Q1283" s="26">
        <v>3.0304324999999999</v>
      </c>
      <c r="R1283" s="26">
        <v>1.9359587500000002</v>
      </c>
      <c r="S1283" s="26">
        <v>1.04165525</v>
      </c>
      <c r="T1283" s="26">
        <v>0.60857125000000001</v>
      </c>
      <c r="U1283" s="26">
        <v>1.4432387499999999</v>
      </c>
      <c r="V1283" s="26">
        <v>1.04916075</v>
      </c>
      <c r="W1283" s="26">
        <v>1.9120515</v>
      </c>
      <c r="X1283" s="26">
        <v>2.6581869999999999</v>
      </c>
      <c r="Y1283" s="26">
        <v>2.5454135</v>
      </c>
      <c r="Z1283" s="26">
        <v>2.9524737500000002</v>
      </c>
      <c r="AA1283" s="26">
        <v>2.4360835000000001</v>
      </c>
      <c r="AB1283" s="26">
        <v>3.1394872500000002</v>
      </c>
      <c r="AC1283" s="26">
        <v>3.17279775</v>
      </c>
      <c r="AD1283" s="26">
        <v>2.3560224999999999</v>
      </c>
      <c r="AE1283" s="26">
        <v>2.37091275</v>
      </c>
      <c r="AF1283" s="26">
        <v>1.8381639999999999</v>
      </c>
      <c r="AG1283" s="26">
        <v>228</v>
      </c>
      <c r="AH1283" s="26">
        <v>4</v>
      </c>
    </row>
    <row r="1284" spans="1:34" x14ac:dyDescent="0.2">
      <c r="A1284" t="s">
        <v>32</v>
      </c>
      <c r="B1284" t="s">
        <v>55</v>
      </c>
      <c r="C1284" t="s">
        <v>673</v>
      </c>
      <c r="D1284">
        <v>2</v>
      </c>
      <c r="E1284" s="21">
        <v>5</v>
      </c>
      <c r="F1284" s="21" t="s">
        <v>6</v>
      </c>
      <c r="G1284" s="21" t="s">
        <v>10</v>
      </c>
      <c r="H1284" s="21" t="s">
        <v>10</v>
      </c>
      <c r="I1284" s="26">
        <v>0.69460277777777779</v>
      </c>
      <c r="J1284" s="26">
        <v>0.95581022222222223</v>
      </c>
      <c r="K1284" s="26">
        <v>1.7834620000000001</v>
      </c>
      <c r="L1284" s="26">
        <v>3.2615108888888886</v>
      </c>
      <c r="M1284" s="26">
        <v>4.8255503333333332</v>
      </c>
      <c r="N1284" s="26">
        <v>5.8354662222222222</v>
      </c>
      <c r="O1284" s="26">
        <v>6.0495273333333337</v>
      </c>
      <c r="P1284" s="26">
        <v>4.9059075555555545</v>
      </c>
      <c r="Q1284" s="26">
        <v>3.3487351111111119</v>
      </c>
      <c r="R1284" s="26">
        <v>2.1357652222222225</v>
      </c>
      <c r="S1284" s="26">
        <v>1.2163875555555554</v>
      </c>
      <c r="T1284" s="26">
        <v>0.71268544444444448</v>
      </c>
      <c r="U1284" s="26">
        <v>1.4744173333333335</v>
      </c>
      <c r="V1284" s="26">
        <v>1.2310424444444446</v>
      </c>
      <c r="W1284" s="26">
        <v>2.089506333333333</v>
      </c>
      <c r="X1284" s="26">
        <v>2.7760578888888889</v>
      </c>
      <c r="Y1284" s="26">
        <v>2.5253576666666664</v>
      </c>
      <c r="Z1284" s="26">
        <v>3.1216452222222224</v>
      </c>
      <c r="AA1284" s="26">
        <v>2.4765962222222222</v>
      </c>
      <c r="AB1284" s="26">
        <v>2.9530665555555555</v>
      </c>
      <c r="AC1284" s="26">
        <v>2.8548882222222223</v>
      </c>
      <c r="AD1284" s="26">
        <v>2.070783444444444</v>
      </c>
      <c r="AE1284" s="26">
        <v>2.373388888888889</v>
      </c>
      <c r="AF1284" s="26">
        <v>1.9716026666666666</v>
      </c>
      <c r="AG1284" s="26">
        <v>225</v>
      </c>
      <c r="AH1284" s="26">
        <v>4</v>
      </c>
    </row>
    <row r="1285" spans="1:34" x14ac:dyDescent="0.2">
      <c r="A1285" t="s">
        <v>32</v>
      </c>
      <c r="B1285" t="s">
        <v>55</v>
      </c>
      <c r="C1285" t="s">
        <v>303</v>
      </c>
      <c r="D1285">
        <v>3</v>
      </c>
      <c r="E1285" s="21">
        <v>6</v>
      </c>
      <c r="F1285" s="21" t="s">
        <v>6</v>
      </c>
      <c r="G1285" s="21" t="s">
        <v>10</v>
      </c>
      <c r="H1285" s="21" t="s">
        <v>10</v>
      </c>
      <c r="I1285" s="26">
        <v>0.54376899999999995</v>
      </c>
      <c r="J1285" s="26">
        <v>0.75266849999999996</v>
      </c>
      <c r="K1285" s="26">
        <v>1.3719239999999999</v>
      </c>
      <c r="L1285" s="26">
        <v>2.7605735</v>
      </c>
      <c r="M1285" s="26">
        <v>4.2824960000000001</v>
      </c>
      <c r="N1285" s="26">
        <v>5.0604189999999996</v>
      </c>
      <c r="O1285" s="26">
        <v>5.4100564999999996</v>
      </c>
      <c r="P1285" s="26">
        <v>4.2050584999999998</v>
      </c>
      <c r="Q1285" s="26">
        <v>2.7504854999999999</v>
      </c>
      <c r="R1285" s="26">
        <v>1.7558235</v>
      </c>
      <c r="S1285" s="26">
        <v>0.91864049999999997</v>
      </c>
      <c r="T1285" s="26">
        <v>0.53809200000000001</v>
      </c>
      <c r="U1285" s="26">
        <v>1.5734495000000002</v>
      </c>
      <c r="V1285" s="26">
        <v>1.1018780000000001</v>
      </c>
      <c r="W1285" s="26">
        <v>1.8281529999999999</v>
      </c>
      <c r="X1285" s="26">
        <v>2.2332074999999998</v>
      </c>
      <c r="Y1285" s="26">
        <v>2.4227959999999999</v>
      </c>
      <c r="Z1285" s="26">
        <v>2.6792635000000002</v>
      </c>
      <c r="AA1285" s="26">
        <v>2.4927440000000001</v>
      </c>
      <c r="AB1285" s="26">
        <v>3.013884</v>
      </c>
      <c r="AC1285" s="26">
        <v>3.1964695000000001</v>
      </c>
      <c r="AD1285" s="26">
        <v>2.2184429999999997</v>
      </c>
      <c r="AE1285" s="26">
        <v>2.2935594999999998</v>
      </c>
      <c r="AF1285" s="26">
        <v>1.917176</v>
      </c>
      <c r="AG1285" s="26">
        <v>284</v>
      </c>
      <c r="AH1285" s="26">
        <v>5</v>
      </c>
    </row>
    <row r="1286" spans="1:34" x14ac:dyDescent="0.2">
      <c r="A1286" t="s">
        <v>32</v>
      </c>
      <c r="B1286" t="s">
        <v>55</v>
      </c>
      <c r="C1286" t="s">
        <v>418</v>
      </c>
      <c r="D1286">
        <v>3</v>
      </c>
      <c r="E1286" s="21">
        <v>6</v>
      </c>
      <c r="F1286" s="21" t="s">
        <v>6</v>
      </c>
      <c r="G1286" s="21" t="s">
        <v>10</v>
      </c>
      <c r="H1286" s="21" t="s">
        <v>10</v>
      </c>
      <c r="I1286" s="26">
        <v>0.57313775</v>
      </c>
      <c r="J1286" s="26">
        <v>0.75622449999999997</v>
      </c>
      <c r="K1286" s="26">
        <v>1.3650995000000001</v>
      </c>
      <c r="L1286" s="26">
        <v>2.6726826250000002</v>
      </c>
      <c r="M1286" s="26">
        <v>4.0875439999999994</v>
      </c>
      <c r="N1286" s="26">
        <v>4.9307313749999997</v>
      </c>
      <c r="O1286" s="26">
        <v>5.3598489999999996</v>
      </c>
      <c r="P1286" s="26">
        <v>4.2463807500000001</v>
      </c>
      <c r="Q1286" s="26">
        <v>2.7464339999999998</v>
      </c>
      <c r="R1286" s="26">
        <v>1.7851207500000004</v>
      </c>
      <c r="S1286" s="26">
        <v>0.97269125000000001</v>
      </c>
      <c r="T1286" s="26">
        <v>0.583522125</v>
      </c>
      <c r="U1286" s="26">
        <v>1.4416182499999999</v>
      </c>
      <c r="V1286" s="26">
        <v>1.0471834999999998</v>
      </c>
      <c r="W1286" s="26">
        <v>1.6217220000000001</v>
      </c>
      <c r="X1286" s="26">
        <v>2.0925376250000003</v>
      </c>
      <c r="Y1286" s="26">
        <v>2.5648706249999997</v>
      </c>
      <c r="Z1286" s="26">
        <v>2.724444375</v>
      </c>
      <c r="AA1286" s="26">
        <v>2.5630833749999997</v>
      </c>
      <c r="AB1286" s="26">
        <v>3.1543388750000001</v>
      </c>
      <c r="AC1286" s="26">
        <v>3.229254375</v>
      </c>
      <c r="AD1286" s="26">
        <v>2.4615735000000005</v>
      </c>
      <c r="AE1286" s="26">
        <v>2.138813125</v>
      </c>
      <c r="AF1286" s="26">
        <v>1.9162087500000002</v>
      </c>
      <c r="AG1286" s="26">
        <v>253</v>
      </c>
      <c r="AH1286" s="26">
        <v>5</v>
      </c>
    </row>
    <row r="1287" spans="1:34" x14ac:dyDescent="0.2">
      <c r="A1287" t="s">
        <v>32</v>
      </c>
      <c r="B1287" t="s">
        <v>55</v>
      </c>
      <c r="C1287" t="s">
        <v>774</v>
      </c>
      <c r="D1287">
        <v>2</v>
      </c>
      <c r="E1287" s="21">
        <v>6</v>
      </c>
      <c r="F1287" s="21" t="s">
        <v>6</v>
      </c>
      <c r="G1287" s="21" t="s">
        <v>10</v>
      </c>
      <c r="H1287" s="21" t="s">
        <v>10</v>
      </c>
      <c r="I1287" s="26">
        <v>0.54195800000000005</v>
      </c>
      <c r="J1287" s="26">
        <v>0.7465440000000001</v>
      </c>
      <c r="K1287" s="26">
        <v>1.3819400000000002</v>
      </c>
      <c r="L1287" s="26">
        <v>2.7924853333333335</v>
      </c>
      <c r="M1287" s="26">
        <v>4.3569604444444447</v>
      </c>
      <c r="N1287" s="26">
        <v>5.1021744444444446</v>
      </c>
      <c r="O1287" s="26">
        <v>5.4169172222222226</v>
      </c>
      <c r="P1287" s="26">
        <v>4.2421936666666671</v>
      </c>
      <c r="Q1287" s="26">
        <v>2.7000066666666664</v>
      </c>
      <c r="R1287" s="26">
        <v>1.7745581111111113</v>
      </c>
      <c r="S1287" s="26">
        <v>0.91045399999999987</v>
      </c>
      <c r="T1287" s="26">
        <v>0.54837311111111109</v>
      </c>
      <c r="U1287" s="26">
        <v>1.1668822222222222</v>
      </c>
      <c r="V1287" s="26">
        <v>0.89582511111111118</v>
      </c>
      <c r="W1287" s="26">
        <v>1.6368825555555555</v>
      </c>
      <c r="X1287" s="26">
        <v>2.2286431111111114</v>
      </c>
      <c r="Y1287" s="26">
        <v>2.8889561111111113</v>
      </c>
      <c r="Z1287" s="26">
        <v>3.2302196666666667</v>
      </c>
      <c r="AA1287" s="26">
        <v>3.0502035555555556</v>
      </c>
      <c r="AB1287" s="26">
        <v>3.397983111111111</v>
      </c>
      <c r="AC1287" s="26">
        <v>3.4501668888888886</v>
      </c>
      <c r="AD1287" s="26">
        <v>2.5506066666666665</v>
      </c>
      <c r="AE1287" s="26">
        <v>1.9401662222222222</v>
      </c>
      <c r="AF1287" s="26">
        <v>1.5686598888888887</v>
      </c>
      <c r="AG1287" s="26">
        <v>256</v>
      </c>
      <c r="AH1287" s="26">
        <v>5</v>
      </c>
    </row>
    <row r="1288" spans="1:34" x14ac:dyDescent="0.2">
      <c r="A1288" t="s">
        <v>32</v>
      </c>
      <c r="B1288" t="s">
        <v>55</v>
      </c>
      <c r="C1288" t="s">
        <v>1025</v>
      </c>
      <c r="D1288">
        <v>2</v>
      </c>
      <c r="E1288" s="21">
        <v>5</v>
      </c>
      <c r="F1288" s="21" t="s">
        <v>6</v>
      </c>
      <c r="G1288" s="21" t="s">
        <v>10</v>
      </c>
      <c r="H1288" s="21" t="s">
        <v>10</v>
      </c>
      <c r="I1288" s="26">
        <v>0.71628554545454548</v>
      </c>
      <c r="J1288" s="26">
        <v>0.99221363636363658</v>
      </c>
      <c r="K1288" s="26">
        <v>1.8379648181818184</v>
      </c>
      <c r="L1288" s="26">
        <v>3.361644090909091</v>
      </c>
      <c r="M1288" s="26">
        <v>4.8966387272727268</v>
      </c>
      <c r="N1288" s="26">
        <v>5.9926000909090904</v>
      </c>
      <c r="O1288" s="26">
        <v>6.1118464545454563</v>
      </c>
      <c r="P1288" s="26">
        <v>4.9979336363636353</v>
      </c>
      <c r="Q1288" s="26">
        <v>3.4380199090909089</v>
      </c>
      <c r="R1288" s="26">
        <v>2.2119402727272726</v>
      </c>
      <c r="S1288" s="26">
        <v>1.2633487272727273</v>
      </c>
      <c r="T1288" s="26">
        <v>0.73495336363636377</v>
      </c>
      <c r="U1288" s="26">
        <v>1.5611165454545455</v>
      </c>
      <c r="V1288" s="26">
        <v>1.30308</v>
      </c>
      <c r="W1288" s="26">
        <v>2.1980220000000004</v>
      </c>
      <c r="X1288" s="26">
        <v>2.9639760909090911</v>
      </c>
      <c r="Y1288" s="26">
        <v>2.7248717272727272</v>
      </c>
      <c r="Z1288" s="26">
        <v>3.3010275454545464</v>
      </c>
      <c r="AA1288" s="26">
        <v>2.8606775454545459</v>
      </c>
      <c r="AB1288" s="26">
        <v>2.8945413636363635</v>
      </c>
      <c r="AC1288" s="26">
        <v>2.8779194545454545</v>
      </c>
      <c r="AD1288" s="26">
        <v>2.1378585454545456</v>
      </c>
      <c r="AE1288" s="26">
        <v>2.4593154545454543</v>
      </c>
      <c r="AF1288" s="26">
        <v>2.0719547272727277</v>
      </c>
      <c r="AG1288" s="26">
        <v>228</v>
      </c>
      <c r="AH1288" s="26">
        <v>4</v>
      </c>
    </row>
    <row r="1289" spans="1:34" x14ac:dyDescent="0.2">
      <c r="A1289" t="s">
        <v>32</v>
      </c>
      <c r="B1289" t="s">
        <v>55</v>
      </c>
      <c r="C1289" t="s">
        <v>776</v>
      </c>
      <c r="D1289">
        <v>2</v>
      </c>
      <c r="E1289" s="21">
        <v>6</v>
      </c>
      <c r="F1289" s="21" t="s">
        <v>6</v>
      </c>
      <c r="G1289" s="21" t="s">
        <v>10</v>
      </c>
      <c r="H1289" s="21" t="s">
        <v>10</v>
      </c>
      <c r="I1289" s="26">
        <v>0.55397314285714283</v>
      </c>
      <c r="J1289" s="26">
        <v>0.70046685714285728</v>
      </c>
      <c r="K1289" s="26">
        <v>1.2984524285714285</v>
      </c>
      <c r="L1289" s="26">
        <v>2.5798139999999998</v>
      </c>
      <c r="M1289" s="26">
        <v>4.0364147142857139</v>
      </c>
      <c r="N1289" s="26">
        <v>4.789301428571429</v>
      </c>
      <c r="O1289" s="26">
        <v>5.2201499999999994</v>
      </c>
      <c r="P1289" s="26">
        <v>4.0943934285714283</v>
      </c>
      <c r="Q1289" s="26">
        <v>2.6376205714285716</v>
      </c>
      <c r="R1289" s="26">
        <v>1.6788934285714288</v>
      </c>
      <c r="S1289" s="26">
        <v>0.94892671428571418</v>
      </c>
      <c r="T1289" s="26">
        <v>0.55944414285714283</v>
      </c>
      <c r="U1289" s="26">
        <v>1.9320497142857143</v>
      </c>
      <c r="V1289" s="26">
        <v>1.2025270000000001</v>
      </c>
      <c r="W1289" s="26">
        <v>1.8183198571428572</v>
      </c>
      <c r="X1289" s="26">
        <v>2.4314582857142857</v>
      </c>
      <c r="Y1289" s="26">
        <v>2.5341268571428572</v>
      </c>
      <c r="Z1289" s="26">
        <v>2.470228000000001</v>
      </c>
      <c r="AA1289" s="26">
        <v>2.4503701428571429</v>
      </c>
      <c r="AB1289" s="26">
        <v>2.9402274285714287</v>
      </c>
      <c r="AC1289" s="26">
        <v>3.5661349999999996</v>
      </c>
      <c r="AD1289" s="26">
        <v>2.6312694285714286</v>
      </c>
      <c r="AE1289" s="26">
        <v>2.7186888571428574</v>
      </c>
      <c r="AF1289" s="26">
        <v>2.1956821428571427</v>
      </c>
      <c r="AG1289" s="26">
        <v>297</v>
      </c>
      <c r="AH1289" s="26">
        <v>0</v>
      </c>
    </row>
    <row r="1290" spans="1:34" x14ac:dyDescent="0.2">
      <c r="A1290" t="s">
        <v>32</v>
      </c>
      <c r="B1290" t="s">
        <v>55</v>
      </c>
      <c r="C1290" t="s">
        <v>1026</v>
      </c>
      <c r="D1290">
        <v>2</v>
      </c>
      <c r="E1290" s="21">
        <v>5</v>
      </c>
      <c r="F1290" s="21" t="s">
        <v>6</v>
      </c>
      <c r="G1290" s="21" t="s">
        <v>10</v>
      </c>
      <c r="H1290" s="21" t="s">
        <v>10</v>
      </c>
      <c r="I1290" s="26">
        <v>0.75151452173913047</v>
      </c>
      <c r="J1290" s="26">
        <v>0.99311691304347816</v>
      </c>
      <c r="K1290" s="26">
        <v>1.8177653478260869</v>
      </c>
      <c r="L1290" s="26">
        <v>3.2662920000000004</v>
      </c>
      <c r="M1290" s="26">
        <v>4.7523936086956526</v>
      </c>
      <c r="N1290" s="26">
        <v>5.7725296086956517</v>
      </c>
      <c r="O1290" s="26">
        <v>6.010973956521739</v>
      </c>
      <c r="P1290" s="26">
        <v>4.856782434782609</v>
      </c>
      <c r="Q1290" s="26">
        <v>3.3775987826086955</v>
      </c>
      <c r="R1290" s="26">
        <v>2.2218473478260874</v>
      </c>
      <c r="S1290" s="26">
        <v>1.2873233478260868</v>
      </c>
      <c r="T1290" s="26">
        <v>0.79235656521739128</v>
      </c>
      <c r="U1290" s="26">
        <v>1.3802090869565218</v>
      </c>
      <c r="V1290" s="26">
        <v>1.211916347826087</v>
      </c>
      <c r="W1290" s="26">
        <v>2.0588419130434787</v>
      </c>
      <c r="X1290" s="26">
        <v>2.813307043478261</v>
      </c>
      <c r="Y1290" s="26">
        <v>2.4248982173913047</v>
      </c>
      <c r="Z1290" s="26">
        <v>3.0032146521739138</v>
      </c>
      <c r="AA1290" s="26">
        <v>2.4926206086956522</v>
      </c>
      <c r="AB1290" s="26">
        <v>3.0574790869565218</v>
      </c>
      <c r="AC1290" s="26">
        <v>2.9559001739130428</v>
      </c>
      <c r="AD1290" s="26">
        <v>1.991744260869565</v>
      </c>
      <c r="AE1290" s="26">
        <v>2.4300456956521743</v>
      </c>
      <c r="AF1290" s="26">
        <v>2.0043048260869569</v>
      </c>
      <c r="AG1290" s="26">
        <v>235</v>
      </c>
      <c r="AH1290" s="26">
        <v>4</v>
      </c>
    </row>
    <row r="1291" spans="1:34" x14ac:dyDescent="0.2">
      <c r="A1291" t="s">
        <v>32</v>
      </c>
      <c r="B1291" t="s">
        <v>55</v>
      </c>
      <c r="C1291" t="s">
        <v>1027</v>
      </c>
      <c r="D1291">
        <v>3</v>
      </c>
      <c r="E1291" s="21">
        <v>6</v>
      </c>
      <c r="F1291" s="21" t="s">
        <v>6</v>
      </c>
      <c r="G1291" s="21" t="s">
        <v>10</v>
      </c>
      <c r="H1291" s="21" t="s">
        <v>10</v>
      </c>
      <c r="I1291" s="26">
        <v>0.6141266666666666</v>
      </c>
      <c r="J1291" s="26">
        <v>0.86050833333333332</v>
      </c>
      <c r="K1291" s="26">
        <v>1.5675380000000001</v>
      </c>
      <c r="L1291" s="26">
        <v>3.0053316666666667</v>
      </c>
      <c r="M1291" s="26">
        <v>4.5931163333333336</v>
      </c>
      <c r="N1291" s="26">
        <v>5.4997030000000002</v>
      </c>
      <c r="O1291" s="26">
        <v>5.811551333333334</v>
      </c>
      <c r="P1291" s="26">
        <v>4.5763350000000003</v>
      </c>
      <c r="Q1291" s="26">
        <v>3.0529293333333336</v>
      </c>
      <c r="R1291" s="26">
        <v>1.9512609999999999</v>
      </c>
      <c r="S1291" s="26">
        <v>1.0557076666666667</v>
      </c>
      <c r="T1291" s="26">
        <v>0.62201200000000001</v>
      </c>
      <c r="U1291" s="26">
        <v>1.278821</v>
      </c>
      <c r="V1291" s="26">
        <v>0.9519116666666666</v>
      </c>
      <c r="W1291" s="26">
        <v>1.8962490000000001</v>
      </c>
      <c r="X1291" s="26">
        <v>2.4737123333333337</v>
      </c>
      <c r="Y1291" s="26">
        <v>2.4318796666666667</v>
      </c>
      <c r="Z1291" s="26">
        <v>2.770874333333333</v>
      </c>
      <c r="AA1291" s="26">
        <v>2.2773136666666667</v>
      </c>
      <c r="AB1291" s="26">
        <v>3.0207526666666666</v>
      </c>
      <c r="AC1291" s="26">
        <v>3.144258666666667</v>
      </c>
      <c r="AD1291" s="26">
        <v>2.1461176666666666</v>
      </c>
      <c r="AE1291" s="26">
        <v>2.1876536666666668</v>
      </c>
      <c r="AF1291" s="26">
        <v>1.7287020000000002</v>
      </c>
      <c r="AG1291" s="26">
        <v>245</v>
      </c>
      <c r="AH1291" s="26">
        <v>4</v>
      </c>
    </row>
    <row r="1292" spans="1:34" x14ac:dyDescent="0.2">
      <c r="A1292" t="s">
        <v>32</v>
      </c>
      <c r="B1292" t="s">
        <v>55</v>
      </c>
      <c r="C1292" t="s">
        <v>1028</v>
      </c>
      <c r="D1292">
        <v>2</v>
      </c>
      <c r="E1292" s="21">
        <v>7</v>
      </c>
      <c r="F1292" s="21" t="s">
        <v>10</v>
      </c>
      <c r="G1292" s="21" t="s">
        <v>10</v>
      </c>
      <c r="H1292" s="21" t="s">
        <v>10</v>
      </c>
      <c r="I1292" s="26">
        <v>0.50435739999999996</v>
      </c>
      <c r="J1292" s="26">
        <v>0.72369260000000002</v>
      </c>
      <c r="K1292" s="26">
        <v>1.3681984</v>
      </c>
      <c r="L1292" s="26">
        <v>2.7816328000000001</v>
      </c>
      <c r="M1292" s="26">
        <v>4.2640446000000001</v>
      </c>
      <c r="N1292" s="26">
        <v>4.9092228000000002</v>
      </c>
      <c r="O1292" s="26">
        <v>5.2598032000000003</v>
      </c>
      <c r="P1292" s="26">
        <v>4.1481602000000004</v>
      </c>
      <c r="Q1292" s="26">
        <v>2.6232549999999999</v>
      </c>
      <c r="R1292" s="26">
        <v>1.7585097999999999</v>
      </c>
      <c r="S1292" s="26">
        <v>0.88237600000000005</v>
      </c>
      <c r="T1292" s="26">
        <v>0.49399379999999998</v>
      </c>
      <c r="U1292" s="26">
        <v>1.5793564</v>
      </c>
      <c r="V1292" s="26">
        <v>1.0302522000000001</v>
      </c>
      <c r="W1292" s="26">
        <v>1.6975957999999998</v>
      </c>
      <c r="X1292" s="26">
        <v>2.0950522</v>
      </c>
      <c r="Y1292" s="26">
        <v>3.0777970000000003</v>
      </c>
      <c r="Z1292" s="26">
        <v>3.6831554000000004</v>
      </c>
      <c r="AA1292" s="26">
        <v>3.4146814000000001</v>
      </c>
      <c r="AB1292" s="26">
        <v>3.7644131999999999</v>
      </c>
      <c r="AC1292" s="26">
        <v>3.5656064000000001</v>
      </c>
      <c r="AD1292" s="26">
        <v>2.7592182000000003</v>
      </c>
      <c r="AE1292" s="26">
        <v>2.3416006</v>
      </c>
      <c r="AF1292" s="26">
        <v>1.779728</v>
      </c>
      <c r="AG1292" s="26">
        <v>272</v>
      </c>
      <c r="AH1292" s="26">
        <v>5</v>
      </c>
    </row>
    <row r="1293" spans="1:34" x14ac:dyDescent="0.2">
      <c r="A1293" t="s">
        <v>32</v>
      </c>
      <c r="B1293" t="s">
        <v>55</v>
      </c>
      <c r="C1293" t="s">
        <v>1029</v>
      </c>
      <c r="D1293">
        <v>3</v>
      </c>
      <c r="E1293" s="21">
        <v>6</v>
      </c>
      <c r="F1293" s="21" t="s">
        <v>6</v>
      </c>
      <c r="G1293" s="21" t="s">
        <v>10</v>
      </c>
      <c r="H1293" s="21" t="s">
        <v>10</v>
      </c>
      <c r="I1293" s="26">
        <v>0.59768016666666668</v>
      </c>
      <c r="J1293" s="26">
        <v>0.80713000000000001</v>
      </c>
      <c r="K1293" s="26">
        <v>1.4597144999999998</v>
      </c>
      <c r="L1293" s="26">
        <v>2.8250639999999998</v>
      </c>
      <c r="M1293" s="26">
        <v>4.3398588333333334</v>
      </c>
      <c r="N1293" s="26">
        <v>5.1579268333333328</v>
      </c>
      <c r="O1293" s="26">
        <v>5.4844709999999992</v>
      </c>
      <c r="P1293" s="26">
        <v>4.3596928333333338</v>
      </c>
      <c r="Q1293" s="26">
        <v>2.8558821666666669</v>
      </c>
      <c r="R1293" s="26">
        <v>1.8469951666666666</v>
      </c>
      <c r="S1293" s="26">
        <v>1.0342603333333331</v>
      </c>
      <c r="T1293" s="26">
        <v>0.6039186666666666</v>
      </c>
      <c r="U1293" s="26">
        <v>1.8932551666666668</v>
      </c>
      <c r="V1293" s="26">
        <v>1.2482196666666665</v>
      </c>
      <c r="W1293" s="26">
        <v>1.6709769999999999</v>
      </c>
      <c r="X1293" s="26">
        <v>2.4115623333333329</v>
      </c>
      <c r="Y1293" s="26">
        <v>2.2589320000000002</v>
      </c>
      <c r="Z1293" s="26">
        <v>2.7119564999999999</v>
      </c>
      <c r="AA1293" s="26">
        <v>2.5710374999999996</v>
      </c>
      <c r="AB1293" s="26">
        <v>2.8001580000000001</v>
      </c>
      <c r="AC1293" s="26">
        <v>3.3186136666666664</v>
      </c>
      <c r="AD1293" s="26">
        <v>2.5266911666666672</v>
      </c>
      <c r="AE1293" s="26">
        <v>2.4552549999999997</v>
      </c>
      <c r="AF1293" s="26">
        <v>2.0636833333333335</v>
      </c>
      <c r="AG1293" s="26">
        <v>247</v>
      </c>
      <c r="AH1293" s="26">
        <v>4</v>
      </c>
    </row>
    <row r="1294" spans="1:34" x14ac:dyDescent="0.2">
      <c r="A1294" t="s">
        <v>32</v>
      </c>
      <c r="B1294" t="s">
        <v>55</v>
      </c>
      <c r="C1294" t="s">
        <v>1030</v>
      </c>
      <c r="D1294">
        <v>3</v>
      </c>
      <c r="E1294" s="21">
        <v>5</v>
      </c>
      <c r="F1294" s="21" t="s">
        <v>6</v>
      </c>
      <c r="G1294" s="21" t="s">
        <v>10</v>
      </c>
      <c r="H1294" s="21" t="s">
        <v>10</v>
      </c>
      <c r="I1294" s="26">
        <v>0.66958783333333338</v>
      </c>
      <c r="J1294" s="26">
        <v>0.91973058333333346</v>
      </c>
      <c r="K1294" s="26">
        <v>1.7142174166666664</v>
      </c>
      <c r="L1294" s="26">
        <v>3.2077613333333326</v>
      </c>
      <c r="M1294" s="26">
        <v>4.7726660000000001</v>
      </c>
      <c r="N1294" s="26">
        <v>5.7682225833333334</v>
      </c>
      <c r="O1294" s="26">
        <v>6.0090603333333332</v>
      </c>
      <c r="P1294" s="26">
        <v>4.7944843333333331</v>
      </c>
      <c r="Q1294" s="26">
        <v>3.2478666666666669</v>
      </c>
      <c r="R1294" s="26">
        <v>2.077582</v>
      </c>
      <c r="S1294" s="26">
        <v>1.1548593333333335</v>
      </c>
      <c r="T1294" s="26">
        <v>0.68829008333333341</v>
      </c>
      <c r="U1294" s="26">
        <v>1.4189819166666668</v>
      </c>
      <c r="V1294" s="26">
        <v>1.1026994999999999</v>
      </c>
      <c r="W1294" s="26">
        <v>2.0487032499999995</v>
      </c>
      <c r="X1294" s="26">
        <v>2.7806117500000003</v>
      </c>
      <c r="Y1294" s="26">
        <v>2.5794282500000003</v>
      </c>
      <c r="Z1294" s="26">
        <v>2.9156419166666665</v>
      </c>
      <c r="AA1294" s="26">
        <v>2.3488185000000001</v>
      </c>
      <c r="AB1294" s="26">
        <v>3.1066610833333335</v>
      </c>
      <c r="AC1294" s="26">
        <v>3.080463</v>
      </c>
      <c r="AD1294" s="26">
        <v>2.31027125</v>
      </c>
      <c r="AE1294" s="26">
        <v>2.3931241666666665</v>
      </c>
      <c r="AF1294" s="26">
        <v>1.8994236666666664</v>
      </c>
      <c r="AG1294" s="26">
        <v>226</v>
      </c>
      <c r="AH1294" s="26">
        <v>4</v>
      </c>
    </row>
    <row r="1295" spans="1:34" x14ac:dyDescent="0.2">
      <c r="A1295" t="s">
        <v>32</v>
      </c>
      <c r="B1295" t="s">
        <v>55</v>
      </c>
      <c r="C1295" t="s">
        <v>1031</v>
      </c>
      <c r="D1295">
        <v>1</v>
      </c>
      <c r="E1295" s="21">
        <v>5</v>
      </c>
      <c r="F1295" s="21" t="s">
        <v>6</v>
      </c>
      <c r="G1295" s="21" t="s">
        <v>10</v>
      </c>
      <c r="H1295" s="21" t="s">
        <v>10</v>
      </c>
      <c r="I1295" s="26">
        <v>0.77293381818181817</v>
      </c>
      <c r="J1295" s="26">
        <v>1.0420974545454547</v>
      </c>
      <c r="K1295" s="26">
        <v>1.9012969090909089</v>
      </c>
      <c r="L1295" s="26">
        <v>3.4536602727272725</v>
      </c>
      <c r="M1295" s="26">
        <v>4.9549792727272726</v>
      </c>
      <c r="N1295" s="26">
        <v>6.0656949999999998</v>
      </c>
      <c r="O1295" s="26">
        <v>6.0806542727272728</v>
      </c>
      <c r="P1295" s="26">
        <v>5.0078025454545454</v>
      </c>
      <c r="Q1295" s="26">
        <v>3.5980430000000001</v>
      </c>
      <c r="R1295" s="26">
        <v>2.3351449999999998</v>
      </c>
      <c r="S1295" s="26">
        <v>1.3302420000000004</v>
      </c>
      <c r="T1295" s="26">
        <v>0.76746081818181799</v>
      </c>
      <c r="U1295" s="26">
        <v>1.7082690909090912</v>
      </c>
      <c r="V1295" s="26">
        <v>1.5690368181818182</v>
      </c>
      <c r="W1295" s="26">
        <v>2.6031820909090908</v>
      </c>
      <c r="X1295" s="26">
        <v>3.3050922727272725</v>
      </c>
      <c r="Y1295" s="26">
        <v>3.3193783636363636</v>
      </c>
      <c r="Z1295" s="26">
        <v>3.5754775454545453</v>
      </c>
      <c r="AA1295" s="26">
        <v>3.5515023636363638</v>
      </c>
      <c r="AB1295" s="26">
        <v>2.991972727272727</v>
      </c>
      <c r="AC1295" s="26">
        <v>2.9407637272727274</v>
      </c>
      <c r="AD1295" s="26">
        <v>2.3179201818181814</v>
      </c>
      <c r="AE1295" s="26">
        <v>2.7947206363636363</v>
      </c>
      <c r="AF1295" s="26">
        <v>2.481621090909091</v>
      </c>
      <c r="AG1295" s="26">
        <v>232</v>
      </c>
      <c r="AH1295" s="26">
        <v>4</v>
      </c>
    </row>
    <row r="1296" spans="1:34" x14ac:dyDescent="0.2">
      <c r="A1296" t="s">
        <v>32</v>
      </c>
      <c r="B1296" t="s">
        <v>55</v>
      </c>
      <c r="C1296" t="s">
        <v>1032</v>
      </c>
      <c r="D1296">
        <v>2</v>
      </c>
      <c r="E1296" s="21">
        <v>7</v>
      </c>
      <c r="F1296" s="21" t="s">
        <v>10</v>
      </c>
      <c r="G1296" s="21" t="s">
        <v>10</v>
      </c>
      <c r="H1296" s="21" t="s">
        <v>10</v>
      </c>
      <c r="I1296" s="26">
        <v>0.54150869999999995</v>
      </c>
      <c r="J1296" s="26">
        <v>0.70421359999999988</v>
      </c>
      <c r="K1296" s="26">
        <v>1.2914413</v>
      </c>
      <c r="L1296" s="26">
        <v>2.6446841000000001</v>
      </c>
      <c r="M1296" s="26">
        <v>4.1336835999999995</v>
      </c>
      <c r="N1296" s="26">
        <v>4.8051446000000002</v>
      </c>
      <c r="O1296" s="26">
        <v>5.2007364999999997</v>
      </c>
      <c r="P1296" s="26">
        <v>4.1037288000000007</v>
      </c>
      <c r="Q1296" s="26">
        <v>2.5496633999999996</v>
      </c>
      <c r="R1296" s="26">
        <v>1.6686014</v>
      </c>
      <c r="S1296" s="26">
        <v>0.89101090000000005</v>
      </c>
      <c r="T1296" s="26">
        <v>0.55413799999999991</v>
      </c>
      <c r="U1296" s="26">
        <v>2.9346348</v>
      </c>
      <c r="V1296" s="26">
        <v>1.7019587999999999</v>
      </c>
      <c r="W1296" s="26">
        <v>1.8527400999999997</v>
      </c>
      <c r="X1296" s="26">
        <v>1.9358864</v>
      </c>
      <c r="Y1296" s="26">
        <v>2.6573133999999996</v>
      </c>
      <c r="Z1296" s="26">
        <v>3.1013267</v>
      </c>
      <c r="AA1296" s="26">
        <v>2.7629039</v>
      </c>
      <c r="AB1296" s="26">
        <v>3.0085081999999996</v>
      </c>
      <c r="AC1296" s="26">
        <v>3.1062458000000004</v>
      </c>
      <c r="AD1296" s="26">
        <v>2.4037736000000001</v>
      </c>
      <c r="AE1296" s="26">
        <v>2.4158023999999996</v>
      </c>
      <c r="AF1296" s="26">
        <v>2.4533183999999997</v>
      </c>
      <c r="AG1296" s="26">
        <v>266</v>
      </c>
      <c r="AH1296" s="26">
        <v>5</v>
      </c>
    </row>
    <row r="1297" spans="1:34" x14ac:dyDescent="0.2">
      <c r="A1297" t="s">
        <v>32</v>
      </c>
      <c r="B1297" t="s">
        <v>55</v>
      </c>
      <c r="C1297" t="s">
        <v>1033</v>
      </c>
      <c r="D1297">
        <v>3</v>
      </c>
      <c r="E1297" s="21">
        <v>6</v>
      </c>
      <c r="F1297" s="21" t="s">
        <v>6</v>
      </c>
      <c r="G1297" s="21" t="s">
        <v>10</v>
      </c>
      <c r="H1297" s="21" t="s">
        <v>10</v>
      </c>
      <c r="I1297" s="26">
        <v>0.66184292857142857</v>
      </c>
      <c r="J1297" s="26">
        <v>0.86001814285714284</v>
      </c>
      <c r="K1297" s="26">
        <v>1.5363772857142857</v>
      </c>
      <c r="L1297" s="26">
        <v>2.8547529999999997</v>
      </c>
      <c r="M1297" s="26">
        <v>4.2682540714285713</v>
      </c>
      <c r="N1297" s="26">
        <v>5.2096781428571424</v>
      </c>
      <c r="O1297" s="26">
        <v>5.6096184285714283</v>
      </c>
      <c r="P1297" s="26">
        <v>4.5042962857142861</v>
      </c>
      <c r="Q1297" s="26">
        <v>3.0487567142857146</v>
      </c>
      <c r="R1297" s="26">
        <v>1.9894530714285712</v>
      </c>
      <c r="S1297" s="26">
        <v>1.1427492857142856</v>
      </c>
      <c r="T1297" s="26">
        <v>0.6990629285714286</v>
      </c>
      <c r="U1297" s="26">
        <v>1.9298250714285714</v>
      </c>
      <c r="V1297" s="26">
        <v>1.5343569285714282</v>
      </c>
      <c r="W1297" s="26">
        <v>2.0559159285714284</v>
      </c>
      <c r="X1297" s="26">
        <v>2.6482222857142861</v>
      </c>
      <c r="Y1297" s="26">
        <v>2.434589857142857</v>
      </c>
      <c r="Z1297" s="26">
        <v>2.7616166428571423</v>
      </c>
      <c r="AA1297" s="26">
        <v>2.5406109999999997</v>
      </c>
      <c r="AB1297" s="26">
        <v>2.8094028571428575</v>
      </c>
      <c r="AC1297" s="26">
        <v>2.9050083571428575</v>
      </c>
      <c r="AD1297" s="26">
        <v>2.2338431428571432</v>
      </c>
      <c r="AE1297" s="26">
        <v>2.5474782857142864</v>
      </c>
      <c r="AF1297" s="26">
        <v>2.3952865000000001</v>
      </c>
      <c r="AG1297" s="26">
        <v>230</v>
      </c>
      <c r="AH1297" s="26">
        <v>4</v>
      </c>
    </row>
    <row r="1298" spans="1:34" x14ac:dyDescent="0.2">
      <c r="A1298" t="s">
        <v>32</v>
      </c>
      <c r="B1298" t="s">
        <v>55</v>
      </c>
      <c r="C1298" t="s">
        <v>1034</v>
      </c>
      <c r="D1298">
        <v>2</v>
      </c>
      <c r="E1298" s="21">
        <v>5</v>
      </c>
      <c r="F1298" s="21" t="s">
        <v>6</v>
      </c>
      <c r="G1298" s="21" t="s">
        <v>10</v>
      </c>
      <c r="H1298" s="21" t="s">
        <v>10</v>
      </c>
      <c r="I1298" s="26">
        <v>0.71791450000000012</v>
      </c>
      <c r="J1298" s="26">
        <v>0.98175722222222228</v>
      </c>
      <c r="K1298" s="26">
        <v>1.8211848888888893</v>
      </c>
      <c r="L1298" s="26">
        <v>3.3275903888888889</v>
      </c>
      <c r="M1298" s="26">
        <v>4.8496855000000005</v>
      </c>
      <c r="N1298" s="26">
        <v>5.9143153333333327</v>
      </c>
      <c r="O1298" s="26">
        <v>6.0748993888888885</v>
      </c>
      <c r="P1298" s="26">
        <v>4.9526482777777785</v>
      </c>
      <c r="Q1298" s="26">
        <v>3.4019077222222216</v>
      </c>
      <c r="R1298" s="26">
        <v>2.1947212222222223</v>
      </c>
      <c r="S1298" s="26">
        <v>1.2485612222222222</v>
      </c>
      <c r="T1298" s="26">
        <v>0.73485727777777776</v>
      </c>
      <c r="U1298" s="26">
        <v>1.4361710555555556</v>
      </c>
      <c r="V1298" s="26">
        <v>1.2449013333333336</v>
      </c>
      <c r="W1298" s="26">
        <v>2.115075111111111</v>
      </c>
      <c r="X1298" s="26">
        <v>2.7751898333333336</v>
      </c>
      <c r="Y1298" s="26">
        <v>2.5535412222222225</v>
      </c>
      <c r="Z1298" s="26">
        <v>3.224766055555556</v>
      </c>
      <c r="AA1298" s="26">
        <v>2.6331650555555552</v>
      </c>
      <c r="AB1298" s="26">
        <v>2.8310543888888891</v>
      </c>
      <c r="AC1298" s="26">
        <v>2.7547817222222215</v>
      </c>
      <c r="AD1298" s="26">
        <v>1.9390778888888889</v>
      </c>
      <c r="AE1298" s="26">
        <v>2.3553682222222223</v>
      </c>
      <c r="AF1298" s="26">
        <v>2.0003774444444442</v>
      </c>
      <c r="AG1298" s="26">
        <v>218</v>
      </c>
      <c r="AH1298" s="26">
        <v>4</v>
      </c>
    </row>
    <row r="1299" spans="1:34" x14ac:dyDescent="0.2">
      <c r="A1299" t="s">
        <v>32</v>
      </c>
      <c r="B1299" t="s">
        <v>55</v>
      </c>
      <c r="C1299" t="s">
        <v>1035</v>
      </c>
      <c r="D1299">
        <v>2</v>
      </c>
      <c r="E1299" s="21">
        <v>5</v>
      </c>
      <c r="F1299" s="21" t="s">
        <v>6</v>
      </c>
      <c r="G1299" s="21" t="s">
        <v>10</v>
      </c>
      <c r="H1299" s="21" t="s">
        <v>10</v>
      </c>
      <c r="I1299" s="26">
        <v>0.7017482727272728</v>
      </c>
      <c r="J1299" s="26">
        <v>0.9665517272727272</v>
      </c>
      <c r="K1299" s="26">
        <v>1.7885633636363636</v>
      </c>
      <c r="L1299" s="26">
        <v>3.2975116363636361</v>
      </c>
      <c r="M1299" s="26">
        <v>4.8500640909090906</v>
      </c>
      <c r="N1299" s="26">
        <v>5.8913328181818176</v>
      </c>
      <c r="O1299" s="26">
        <v>6.0783808181818166</v>
      </c>
      <c r="P1299" s="26">
        <v>4.9473882727272729</v>
      </c>
      <c r="Q1299" s="26">
        <v>3.3581004545454549</v>
      </c>
      <c r="R1299" s="26">
        <v>2.1442733636363633</v>
      </c>
      <c r="S1299" s="26">
        <v>1.226492818181818</v>
      </c>
      <c r="T1299" s="26">
        <v>0.71164672727272726</v>
      </c>
      <c r="U1299" s="26">
        <v>1.6318430909090909</v>
      </c>
      <c r="V1299" s="26">
        <v>1.2757112727272728</v>
      </c>
      <c r="W1299" s="26">
        <v>2.2250390909090911</v>
      </c>
      <c r="X1299" s="26">
        <v>3.0308146363636363</v>
      </c>
      <c r="Y1299" s="26">
        <v>2.7209580909090914</v>
      </c>
      <c r="Z1299" s="26">
        <v>3.1916733636363634</v>
      </c>
      <c r="AA1299" s="26">
        <v>2.6808283636363641</v>
      </c>
      <c r="AB1299" s="26">
        <v>3.0936639090909095</v>
      </c>
      <c r="AC1299" s="26">
        <v>3.1047599090909093</v>
      </c>
      <c r="AD1299" s="26">
        <v>2.3514990909090909</v>
      </c>
      <c r="AE1299" s="26">
        <v>2.6289077272727273</v>
      </c>
      <c r="AF1299" s="26">
        <v>2.141224272727273</v>
      </c>
      <c r="AG1299" s="26">
        <v>231</v>
      </c>
      <c r="AH1299" s="26">
        <v>4</v>
      </c>
    </row>
    <row r="1300" spans="1:34" x14ac:dyDescent="0.2">
      <c r="A1300" t="s">
        <v>32</v>
      </c>
      <c r="B1300" t="s">
        <v>55</v>
      </c>
      <c r="C1300" t="s">
        <v>1036</v>
      </c>
      <c r="D1300">
        <v>3</v>
      </c>
      <c r="E1300" s="21">
        <v>6</v>
      </c>
      <c r="F1300" s="21" t="s">
        <v>6</v>
      </c>
      <c r="G1300" s="21" t="s">
        <v>10</v>
      </c>
      <c r="H1300" s="21" t="s">
        <v>10</v>
      </c>
      <c r="I1300" s="26">
        <v>0.60876742857142851</v>
      </c>
      <c r="J1300" s="26">
        <v>0.82635400000000003</v>
      </c>
      <c r="K1300" s="26">
        <v>1.4907517142857143</v>
      </c>
      <c r="L1300" s="26">
        <v>2.8217308571428572</v>
      </c>
      <c r="M1300" s="26">
        <v>4.3145517142857148</v>
      </c>
      <c r="N1300" s="26">
        <v>5.1860348571428574</v>
      </c>
      <c r="O1300" s="26">
        <v>5.6085227142857139</v>
      </c>
      <c r="P1300" s="26">
        <v>4.3901092857142858</v>
      </c>
      <c r="Q1300" s="26">
        <v>2.9298690000000001</v>
      </c>
      <c r="R1300" s="26">
        <v>1.8900019999999997</v>
      </c>
      <c r="S1300" s="26">
        <v>1.0522915714285714</v>
      </c>
      <c r="T1300" s="26">
        <v>0.62172528571428576</v>
      </c>
      <c r="U1300" s="26">
        <v>1.5465814285714286</v>
      </c>
      <c r="V1300" s="26">
        <v>1.1890722857142857</v>
      </c>
      <c r="W1300" s="26">
        <v>1.9530148571428572</v>
      </c>
      <c r="X1300" s="26">
        <v>2.4814924285714284</v>
      </c>
      <c r="Y1300" s="26">
        <v>2.5170297142857145</v>
      </c>
      <c r="Z1300" s="26">
        <v>2.7424904285714287</v>
      </c>
      <c r="AA1300" s="26">
        <v>2.5998715714285714</v>
      </c>
      <c r="AB1300" s="26">
        <v>2.9332570000000007</v>
      </c>
      <c r="AC1300" s="26">
        <v>2.9927002857142861</v>
      </c>
      <c r="AD1300" s="26">
        <v>2.108711</v>
      </c>
      <c r="AE1300" s="26">
        <v>2.3018332857142858</v>
      </c>
      <c r="AF1300" s="26">
        <v>1.9790267142857143</v>
      </c>
      <c r="AG1300" s="26">
        <v>251</v>
      </c>
      <c r="AH1300" s="26">
        <v>4</v>
      </c>
    </row>
    <row r="1301" spans="1:34" x14ac:dyDescent="0.2">
      <c r="A1301" t="s">
        <v>32</v>
      </c>
      <c r="B1301" t="s">
        <v>55</v>
      </c>
      <c r="C1301" t="s">
        <v>1037</v>
      </c>
      <c r="D1301">
        <v>2</v>
      </c>
      <c r="E1301" s="21">
        <v>7</v>
      </c>
      <c r="F1301" s="21" t="s">
        <v>10</v>
      </c>
      <c r="G1301" s="21" t="s">
        <v>10</v>
      </c>
      <c r="H1301" s="21" t="s">
        <v>10</v>
      </c>
      <c r="I1301" s="26">
        <v>0.50523966666666664</v>
      </c>
      <c r="J1301" s="26">
        <v>0.6948036666666666</v>
      </c>
      <c r="K1301" s="26">
        <v>1.3273246666666667</v>
      </c>
      <c r="L1301" s="26">
        <v>2.7371953333333336</v>
      </c>
      <c r="M1301" s="26">
        <v>4.2377673333333332</v>
      </c>
      <c r="N1301" s="26">
        <v>4.9464186666666663</v>
      </c>
      <c r="O1301" s="26">
        <v>5.2503723333333339</v>
      </c>
      <c r="P1301" s="26">
        <v>4.0897410000000001</v>
      </c>
      <c r="Q1301" s="26">
        <v>2.5538566666666664</v>
      </c>
      <c r="R1301" s="26">
        <v>1.7094026666666666</v>
      </c>
      <c r="S1301" s="26">
        <v>0.86815266666666668</v>
      </c>
      <c r="T1301" s="26">
        <v>0.507386</v>
      </c>
      <c r="U1301" s="26">
        <v>1.1952506666666665</v>
      </c>
      <c r="V1301" s="26">
        <v>0.85349133333333338</v>
      </c>
      <c r="W1301" s="26">
        <v>1.5842146666666668</v>
      </c>
      <c r="X1301" s="26">
        <v>2.2004216666666667</v>
      </c>
      <c r="Y1301" s="26">
        <v>3.1087939999999996</v>
      </c>
      <c r="Z1301" s="26">
        <v>3.4306900000000002</v>
      </c>
      <c r="AA1301" s="26">
        <v>3.1327813333333334</v>
      </c>
      <c r="AB1301" s="26">
        <v>3.6099840000000003</v>
      </c>
      <c r="AC1301" s="26">
        <v>3.5726136666666668</v>
      </c>
      <c r="AD1301" s="26">
        <v>2.598967333333333</v>
      </c>
      <c r="AE1301" s="26">
        <v>1.9027113333333334</v>
      </c>
      <c r="AF1301" s="26">
        <v>1.5252603333333334</v>
      </c>
      <c r="AG1301" s="26">
        <v>309</v>
      </c>
      <c r="AH1301" s="26">
        <v>0</v>
      </c>
    </row>
    <row r="1302" spans="1:34" x14ac:dyDescent="0.2">
      <c r="A1302" t="s">
        <v>32</v>
      </c>
      <c r="B1302" t="s">
        <v>55</v>
      </c>
      <c r="C1302" t="s">
        <v>1038</v>
      </c>
      <c r="D1302">
        <v>3</v>
      </c>
      <c r="E1302" s="21">
        <v>6</v>
      </c>
      <c r="F1302" s="21" t="s">
        <v>6</v>
      </c>
      <c r="G1302" s="21" t="s">
        <v>10</v>
      </c>
      <c r="H1302" s="21" t="s">
        <v>10</v>
      </c>
      <c r="I1302" s="26">
        <v>0.63068920000000006</v>
      </c>
      <c r="J1302" s="26">
        <v>0.89066280000000009</v>
      </c>
      <c r="K1302" s="26">
        <v>1.6242276</v>
      </c>
      <c r="L1302" s="26">
        <v>3.1107163999999998</v>
      </c>
      <c r="M1302" s="26">
        <v>4.7110570000000003</v>
      </c>
      <c r="N1302" s="26">
        <v>5.6663116000000002</v>
      </c>
      <c r="O1302" s="26">
        <v>5.9038262000000001</v>
      </c>
      <c r="P1302" s="26">
        <v>4.6901248000000013</v>
      </c>
      <c r="Q1302" s="26">
        <v>3.1374721999999999</v>
      </c>
      <c r="R1302" s="26">
        <v>2.0032201999999999</v>
      </c>
      <c r="S1302" s="26">
        <v>1.108951</v>
      </c>
      <c r="T1302" s="26">
        <v>0.65225339999999998</v>
      </c>
      <c r="U1302" s="26">
        <v>1.4287445999999999</v>
      </c>
      <c r="V1302" s="26">
        <v>1.0564506</v>
      </c>
      <c r="W1302" s="26">
        <v>1.9844295999999999</v>
      </c>
      <c r="X1302" s="26">
        <v>2.8556710000000001</v>
      </c>
      <c r="Y1302" s="26">
        <v>2.6303166</v>
      </c>
      <c r="Z1302" s="26">
        <v>3.0147460000000001</v>
      </c>
      <c r="AA1302" s="26">
        <v>2.446707</v>
      </c>
      <c r="AB1302" s="26">
        <v>3.1652063999999998</v>
      </c>
      <c r="AC1302" s="26">
        <v>3.1836034</v>
      </c>
      <c r="AD1302" s="26">
        <v>2.4389613999999997</v>
      </c>
      <c r="AE1302" s="26">
        <v>2.4424766</v>
      </c>
      <c r="AF1302" s="26">
        <v>1.8664292</v>
      </c>
      <c r="AG1302" s="26">
        <v>228</v>
      </c>
      <c r="AH1302" s="26">
        <v>4</v>
      </c>
    </row>
    <row r="1303" spans="1:34" x14ac:dyDescent="0.2">
      <c r="A1303" t="s">
        <v>32</v>
      </c>
      <c r="B1303" t="s">
        <v>55</v>
      </c>
      <c r="C1303" t="s">
        <v>213</v>
      </c>
      <c r="D1303">
        <v>1</v>
      </c>
      <c r="E1303" s="21">
        <v>5</v>
      </c>
      <c r="F1303" s="21" t="s">
        <v>6</v>
      </c>
      <c r="G1303" s="21" t="s">
        <v>10</v>
      </c>
      <c r="H1303" s="21" t="s">
        <v>10</v>
      </c>
      <c r="I1303" s="26">
        <v>0.75705143749999992</v>
      </c>
      <c r="J1303" s="26">
        <v>1.0276634375</v>
      </c>
      <c r="K1303" s="26">
        <v>1.8793810000000004</v>
      </c>
      <c r="L1303" s="26">
        <v>3.4038876250000003</v>
      </c>
      <c r="M1303" s="26">
        <v>4.9202645</v>
      </c>
      <c r="N1303" s="26">
        <v>6.0585814999999998</v>
      </c>
      <c r="O1303" s="26">
        <v>6.1137078125000013</v>
      </c>
      <c r="P1303" s="26">
        <v>5.0308938125000005</v>
      </c>
      <c r="Q1303" s="26">
        <v>3.5272753750000003</v>
      </c>
      <c r="R1303" s="26">
        <v>2.2915548750000001</v>
      </c>
      <c r="S1303" s="26">
        <v>1.3170528125000001</v>
      </c>
      <c r="T1303" s="26">
        <v>0.75987806250000001</v>
      </c>
      <c r="U1303" s="26">
        <v>1.4946284999999999</v>
      </c>
      <c r="V1303" s="26">
        <v>1.3046843749999999</v>
      </c>
      <c r="W1303" s="26">
        <v>2.2792538749999998</v>
      </c>
      <c r="X1303" s="26">
        <v>2.9739824375000001</v>
      </c>
      <c r="Y1303" s="26">
        <v>2.8742692500000002</v>
      </c>
      <c r="Z1303" s="26">
        <v>3.3735893125</v>
      </c>
      <c r="AA1303" s="26">
        <v>3.0876067500000004</v>
      </c>
      <c r="AB1303" s="26">
        <v>2.7445335625</v>
      </c>
      <c r="AC1303" s="26">
        <v>2.7689138125000001</v>
      </c>
      <c r="AD1303" s="26">
        <v>2.0514886875</v>
      </c>
      <c r="AE1303" s="26">
        <v>2.4695795624999994</v>
      </c>
      <c r="AF1303" s="26">
        <v>2.1564153750000004</v>
      </c>
      <c r="AG1303" s="26">
        <v>230</v>
      </c>
      <c r="AH1303" s="26">
        <v>4</v>
      </c>
    </row>
    <row r="1304" spans="1:34" x14ac:dyDescent="0.2">
      <c r="A1304" t="s">
        <v>32</v>
      </c>
      <c r="B1304" t="s">
        <v>55</v>
      </c>
      <c r="C1304" t="s">
        <v>1039</v>
      </c>
      <c r="D1304">
        <v>1</v>
      </c>
      <c r="E1304" s="21">
        <v>5</v>
      </c>
      <c r="F1304" s="21" t="s">
        <v>6</v>
      </c>
      <c r="G1304" s="21" t="s">
        <v>10</v>
      </c>
      <c r="H1304" s="21" t="s">
        <v>10</v>
      </c>
      <c r="I1304" s="26">
        <v>0.79395870588235307</v>
      </c>
      <c r="J1304" s="26">
        <v>1.0806173529411767</v>
      </c>
      <c r="K1304" s="26">
        <v>2.0068134705882352</v>
      </c>
      <c r="L1304" s="26">
        <v>3.5862125294117644</v>
      </c>
      <c r="M1304" s="26">
        <v>5.146736999999999</v>
      </c>
      <c r="N1304" s="26">
        <v>6.2623502352941172</v>
      </c>
      <c r="O1304" s="26">
        <v>6.3310747647058827</v>
      </c>
      <c r="P1304" s="26">
        <v>5.1829884117647049</v>
      </c>
      <c r="Q1304" s="26">
        <v>3.7189756470588229</v>
      </c>
      <c r="R1304" s="26">
        <v>2.4140139411764707</v>
      </c>
      <c r="S1304" s="26">
        <v>1.3905169411764704</v>
      </c>
      <c r="T1304" s="26">
        <v>0.79178682352941177</v>
      </c>
      <c r="U1304" s="26">
        <v>1.8202658235294118</v>
      </c>
      <c r="V1304" s="26">
        <v>1.4129698823529413</v>
      </c>
      <c r="W1304" s="26">
        <v>2.3801455294117644</v>
      </c>
      <c r="X1304" s="26">
        <v>3.336390352941176</v>
      </c>
      <c r="Y1304" s="26">
        <v>3.0753324705882354</v>
      </c>
      <c r="Z1304" s="26">
        <v>3.3647204117647056</v>
      </c>
      <c r="AA1304" s="26">
        <v>3.4082022941176473</v>
      </c>
      <c r="AB1304" s="26">
        <v>3.1201213529411764</v>
      </c>
      <c r="AC1304" s="26">
        <v>3.3013374117647052</v>
      </c>
      <c r="AD1304" s="26">
        <v>2.5371883529411772</v>
      </c>
      <c r="AE1304" s="26">
        <v>2.7291171176470592</v>
      </c>
      <c r="AF1304" s="26">
        <v>2.4369917058823529</v>
      </c>
      <c r="AG1304" s="26">
        <v>219</v>
      </c>
      <c r="AH1304" s="26">
        <v>4</v>
      </c>
    </row>
    <row r="1305" spans="1:34" x14ac:dyDescent="0.2">
      <c r="A1305" t="s">
        <v>32</v>
      </c>
      <c r="B1305" t="s">
        <v>55</v>
      </c>
      <c r="C1305" t="s">
        <v>1040</v>
      </c>
      <c r="D1305">
        <v>3</v>
      </c>
      <c r="E1305" s="21">
        <v>6</v>
      </c>
      <c r="F1305" s="21" t="s">
        <v>6</v>
      </c>
      <c r="G1305" s="21" t="s">
        <v>10</v>
      </c>
      <c r="H1305" s="21" t="s">
        <v>10</v>
      </c>
      <c r="I1305" s="26">
        <v>0.56972674999999995</v>
      </c>
      <c r="J1305" s="26">
        <v>0.77774500000000002</v>
      </c>
      <c r="K1305" s="26">
        <v>1.4195019999999998</v>
      </c>
      <c r="L1305" s="26">
        <v>2.81122125</v>
      </c>
      <c r="M1305" s="26">
        <v>4.3292010000000003</v>
      </c>
      <c r="N1305" s="26">
        <v>5.1155695000000003</v>
      </c>
      <c r="O1305" s="26">
        <v>5.4595977500000004</v>
      </c>
      <c r="P1305" s="26">
        <v>4.2921217499999997</v>
      </c>
      <c r="Q1305" s="26">
        <v>2.81285075</v>
      </c>
      <c r="R1305" s="26">
        <v>1.7976039999999998</v>
      </c>
      <c r="S1305" s="26">
        <v>0.97358174999999991</v>
      </c>
      <c r="T1305" s="26">
        <v>0.57241849999999994</v>
      </c>
      <c r="U1305" s="26">
        <v>1.7623850000000001</v>
      </c>
      <c r="V1305" s="26">
        <v>1.1682625</v>
      </c>
      <c r="W1305" s="26">
        <v>1.7414890000000001</v>
      </c>
      <c r="X1305" s="26">
        <v>2.3257754999999998</v>
      </c>
      <c r="Y1305" s="26">
        <v>2.3288555</v>
      </c>
      <c r="Z1305" s="26">
        <v>2.7106349999999999</v>
      </c>
      <c r="AA1305" s="26">
        <v>2.5232714999999999</v>
      </c>
      <c r="AB1305" s="26">
        <v>2.8810267500000002</v>
      </c>
      <c r="AC1305" s="26">
        <v>3.2826517499999999</v>
      </c>
      <c r="AD1305" s="26">
        <v>2.3924937499999999</v>
      </c>
      <c r="AE1305" s="26">
        <v>2.3945959999999999</v>
      </c>
      <c r="AF1305" s="26">
        <v>1.9909405</v>
      </c>
      <c r="AG1305" s="26">
        <v>267</v>
      </c>
      <c r="AH1305" s="26">
        <v>5</v>
      </c>
    </row>
    <row r="1306" spans="1:34" x14ac:dyDescent="0.2">
      <c r="A1306" t="s">
        <v>32</v>
      </c>
      <c r="B1306" t="s">
        <v>55</v>
      </c>
      <c r="C1306" t="s">
        <v>466</v>
      </c>
      <c r="D1306">
        <v>2</v>
      </c>
      <c r="E1306" s="21">
        <v>5</v>
      </c>
      <c r="F1306" s="21" t="s">
        <v>6</v>
      </c>
      <c r="G1306" s="21" t="s">
        <v>10</v>
      </c>
      <c r="H1306" s="21" t="s">
        <v>10</v>
      </c>
      <c r="I1306" s="26">
        <v>0.73559800000000009</v>
      </c>
      <c r="J1306" s="26">
        <v>0.99215807142857149</v>
      </c>
      <c r="K1306" s="26">
        <v>1.8364676785714287</v>
      </c>
      <c r="L1306" s="26">
        <v>3.3145925714285718</v>
      </c>
      <c r="M1306" s="26">
        <v>4.8781861428571434</v>
      </c>
      <c r="N1306" s="26">
        <v>5.868061607142856</v>
      </c>
      <c r="O1306" s="26">
        <v>6.0259588928571421</v>
      </c>
      <c r="P1306" s="26">
        <v>4.9275371785714288</v>
      </c>
      <c r="Q1306" s="26">
        <v>3.3973525714285708</v>
      </c>
      <c r="R1306" s="26">
        <v>2.1803441785714286</v>
      </c>
      <c r="S1306" s="26">
        <v>1.2843405714285716</v>
      </c>
      <c r="T1306" s="26">
        <v>0.74758396428571439</v>
      </c>
      <c r="U1306" s="26">
        <v>1.9515111428571426</v>
      </c>
      <c r="V1306" s="26">
        <v>1.3750369642857143</v>
      </c>
      <c r="W1306" s="26">
        <v>2.3403289285714295</v>
      </c>
      <c r="X1306" s="26">
        <v>3.2009665714285722</v>
      </c>
      <c r="Y1306" s="26">
        <v>2.7844598928571429</v>
      </c>
      <c r="Z1306" s="26">
        <v>3.1264407857142857</v>
      </c>
      <c r="AA1306" s="26">
        <v>2.7649806428571426</v>
      </c>
      <c r="AB1306" s="26">
        <v>3.1800656785714283</v>
      </c>
      <c r="AC1306" s="26">
        <v>3.3080305357142867</v>
      </c>
      <c r="AD1306" s="26">
        <v>2.6043388571428565</v>
      </c>
      <c r="AE1306" s="26">
        <v>2.9773609642857148</v>
      </c>
      <c r="AF1306" s="26">
        <v>2.4905777142857142</v>
      </c>
      <c r="AG1306" s="26">
        <v>217</v>
      </c>
      <c r="AH1306" s="26">
        <v>4</v>
      </c>
    </row>
    <row r="1307" spans="1:34" x14ac:dyDescent="0.2">
      <c r="A1307" t="s">
        <v>32</v>
      </c>
      <c r="B1307" t="s">
        <v>55</v>
      </c>
      <c r="C1307" t="s">
        <v>1041</v>
      </c>
      <c r="D1307">
        <v>2</v>
      </c>
      <c r="E1307" s="21">
        <v>7</v>
      </c>
      <c r="F1307" s="21" t="s">
        <v>10</v>
      </c>
      <c r="G1307" s="21" t="s">
        <v>10</v>
      </c>
      <c r="H1307" s="21" t="s">
        <v>10</v>
      </c>
      <c r="I1307" s="26">
        <v>0.48529800000000001</v>
      </c>
      <c r="J1307" s="26">
        <v>0.65935200000000005</v>
      </c>
      <c r="K1307" s="26">
        <v>1.2294069999999999</v>
      </c>
      <c r="L1307" s="26">
        <v>2.5167630000000001</v>
      </c>
      <c r="M1307" s="26">
        <v>3.885008</v>
      </c>
      <c r="N1307" s="26">
        <v>4.503558</v>
      </c>
      <c r="O1307" s="26">
        <v>4.9253289999999996</v>
      </c>
      <c r="P1307" s="26">
        <v>3.9326409999999998</v>
      </c>
      <c r="Q1307" s="26">
        <v>2.4144800000000002</v>
      </c>
      <c r="R1307" s="26">
        <v>1.552074</v>
      </c>
      <c r="S1307" s="26">
        <v>0.83099500000000004</v>
      </c>
      <c r="T1307" s="26">
        <v>0.50936999999999999</v>
      </c>
      <c r="U1307" s="26">
        <v>2.470316</v>
      </c>
      <c r="V1307" s="26">
        <v>1.47767</v>
      </c>
      <c r="W1307" s="26">
        <v>1.765485</v>
      </c>
      <c r="X1307" s="26">
        <v>1.7317610000000001</v>
      </c>
      <c r="Y1307" s="26">
        <v>2.522475</v>
      </c>
      <c r="Z1307" s="26">
        <v>2.9982359999999999</v>
      </c>
      <c r="AA1307" s="26">
        <v>2.766283</v>
      </c>
      <c r="AB1307" s="26">
        <v>3.0264220000000002</v>
      </c>
      <c r="AC1307" s="26">
        <v>3.1173069999999998</v>
      </c>
      <c r="AD1307" s="26">
        <v>2.365777</v>
      </c>
      <c r="AE1307" s="26">
        <v>2.2402359999999999</v>
      </c>
      <c r="AF1307" s="26">
        <v>2.2671549999999998</v>
      </c>
      <c r="AG1307" s="26">
        <v>243</v>
      </c>
      <c r="AH1307" s="26">
        <v>5</v>
      </c>
    </row>
    <row r="1308" spans="1:34" x14ac:dyDescent="0.2">
      <c r="A1308" t="s">
        <v>32</v>
      </c>
      <c r="B1308" t="s">
        <v>55</v>
      </c>
      <c r="C1308" t="s">
        <v>363</v>
      </c>
      <c r="D1308">
        <v>3</v>
      </c>
      <c r="E1308" s="21">
        <v>6</v>
      </c>
      <c r="F1308" s="21" t="s">
        <v>6</v>
      </c>
      <c r="G1308" s="21" t="s">
        <v>10</v>
      </c>
      <c r="H1308" s="21" t="s">
        <v>10</v>
      </c>
      <c r="I1308" s="26">
        <v>0.64724480000000006</v>
      </c>
      <c r="J1308" s="26">
        <v>0.88181259999999995</v>
      </c>
      <c r="K1308" s="26">
        <v>1.6010908000000001</v>
      </c>
      <c r="L1308" s="26">
        <v>3.0454672</v>
      </c>
      <c r="M1308" s="26">
        <v>4.5827134000000003</v>
      </c>
      <c r="N1308" s="26">
        <v>5.4416405999999995</v>
      </c>
      <c r="O1308" s="26">
        <v>5.6735346</v>
      </c>
      <c r="P1308" s="26">
        <v>4.5361025999999995</v>
      </c>
      <c r="Q1308" s="26">
        <v>3.0488591999999999</v>
      </c>
      <c r="R1308" s="26">
        <v>1.9763410000000001</v>
      </c>
      <c r="S1308" s="26">
        <v>1.1344312000000001</v>
      </c>
      <c r="T1308" s="26">
        <v>0.66832460000000005</v>
      </c>
      <c r="U1308" s="26">
        <v>1.9855795999999999</v>
      </c>
      <c r="V1308" s="26">
        <v>1.3746541999999997</v>
      </c>
      <c r="W1308" s="26">
        <v>1.9245458</v>
      </c>
      <c r="X1308" s="26">
        <v>2.8117126000000003</v>
      </c>
      <c r="Y1308" s="26">
        <v>2.5103367999999997</v>
      </c>
      <c r="Z1308" s="26">
        <v>2.7984771999999998</v>
      </c>
      <c r="AA1308" s="26">
        <v>2.4218755999999999</v>
      </c>
      <c r="AB1308" s="26">
        <v>3.1520733999999999</v>
      </c>
      <c r="AC1308" s="26">
        <v>3.3434660000000003</v>
      </c>
      <c r="AD1308" s="26">
        <v>2.7627800000000002</v>
      </c>
      <c r="AE1308" s="26">
        <v>2.7730246000000003</v>
      </c>
      <c r="AF1308" s="26">
        <v>2.2635753999999997</v>
      </c>
      <c r="AG1308" s="26">
        <v>272</v>
      </c>
      <c r="AH1308" s="26">
        <v>4</v>
      </c>
    </row>
    <row r="1309" spans="1:34" x14ac:dyDescent="0.2">
      <c r="A1309" t="s">
        <v>32</v>
      </c>
      <c r="B1309" t="s">
        <v>55</v>
      </c>
      <c r="C1309" t="s">
        <v>1042</v>
      </c>
      <c r="D1309">
        <v>2</v>
      </c>
      <c r="E1309" s="21">
        <v>5</v>
      </c>
      <c r="F1309" s="21" t="s">
        <v>6</v>
      </c>
      <c r="G1309" s="21" t="s">
        <v>10</v>
      </c>
      <c r="H1309" s="21" t="s">
        <v>10</v>
      </c>
      <c r="I1309" s="26">
        <v>0.73609245454545469</v>
      </c>
      <c r="J1309" s="26">
        <v>0.95940181818181824</v>
      </c>
      <c r="K1309" s="26">
        <v>1.7131289090909088</v>
      </c>
      <c r="L1309" s="26">
        <v>3.1235100909090914</v>
      </c>
      <c r="M1309" s="26">
        <v>4.5834084545454541</v>
      </c>
      <c r="N1309" s="26">
        <v>5.5738834545454541</v>
      </c>
      <c r="O1309" s="26">
        <v>5.8519832727272725</v>
      </c>
      <c r="P1309" s="26">
        <v>4.7649880909090907</v>
      </c>
      <c r="Q1309" s="26">
        <v>3.3049908181818184</v>
      </c>
      <c r="R1309" s="26">
        <v>2.176975727272727</v>
      </c>
      <c r="S1309" s="26">
        <v>1.2575723636363636</v>
      </c>
      <c r="T1309" s="26">
        <v>0.772397909090909</v>
      </c>
      <c r="U1309" s="26">
        <v>1.662978363636364</v>
      </c>
      <c r="V1309" s="26">
        <v>1.4454295454545454</v>
      </c>
      <c r="W1309" s="26">
        <v>2.1132462727272729</v>
      </c>
      <c r="X1309" s="26">
        <v>2.8275810909090908</v>
      </c>
      <c r="Y1309" s="26">
        <v>2.4126027272727271</v>
      </c>
      <c r="Z1309" s="26">
        <v>2.9793447272727276</v>
      </c>
      <c r="AA1309" s="26">
        <v>2.5720848181818181</v>
      </c>
      <c r="AB1309" s="26">
        <v>2.8413517272727273</v>
      </c>
      <c r="AC1309" s="26">
        <v>2.7763833636363642</v>
      </c>
      <c r="AD1309" s="26">
        <v>2.0372131818181818</v>
      </c>
      <c r="AE1309" s="26">
        <v>2.4907620909090906</v>
      </c>
      <c r="AF1309" s="26">
        <v>2.2232170909090909</v>
      </c>
      <c r="AG1309" s="26">
        <v>232</v>
      </c>
      <c r="AH1309" s="26">
        <v>4</v>
      </c>
    </row>
    <row r="1310" spans="1:34" x14ac:dyDescent="0.2">
      <c r="A1310" t="s">
        <v>32</v>
      </c>
      <c r="B1310" t="s">
        <v>55</v>
      </c>
      <c r="C1310" t="s">
        <v>1043</v>
      </c>
      <c r="D1310">
        <v>2</v>
      </c>
      <c r="E1310" s="21">
        <v>6</v>
      </c>
      <c r="F1310" s="21" t="s">
        <v>6</v>
      </c>
      <c r="G1310" s="21" t="s">
        <v>10</v>
      </c>
      <c r="H1310" s="21" t="s">
        <v>10</v>
      </c>
      <c r="I1310" s="26">
        <v>0.59840025000000008</v>
      </c>
      <c r="J1310" s="26">
        <v>0.79652075</v>
      </c>
      <c r="K1310" s="26">
        <v>1.4384506249999998</v>
      </c>
      <c r="L1310" s="26">
        <v>2.7796076249999997</v>
      </c>
      <c r="M1310" s="26">
        <v>4.2655862500000001</v>
      </c>
      <c r="N1310" s="26">
        <v>5.0619038750000005</v>
      </c>
      <c r="O1310" s="26">
        <v>5.4466606250000007</v>
      </c>
      <c r="P1310" s="26">
        <v>4.3075935000000003</v>
      </c>
      <c r="Q1310" s="26">
        <v>2.84689725</v>
      </c>
      <c r="R1310" s="26">
        <v>1.8366653749999999</v>
      </c>
      <c r="S1310" s="26">
        <v>1.0390175000000001</v>
      </c>
      <c r="T1310" s="26">
        <v>0.61585825000000005</v>
      </c>
      <c r="U1310" s="26">
        <v>1.8527188750000001</v>
      </c>
      <c r="V1310" s="26">
        <v>1.2098279999999999</v>
      </c>
      <c r="W1310" s="26">
        <v>1.6280343750000004</v>
      </c>
      <c r="X1310" s="26">
        <v>2.3439135000000002</v>
      </c>
      <c r="Y1310" s="26">
        <v>2.2856652500000001</v>
      </c>
      <c r="Z1310" s="26">
        <v>2.648110875</v>
      </c>
      <c r="AA1310" s="26">
        <v>2.5094107499999998</v>
      </c>
      <c r="AB1310" s="26">
        <v>2.8338752500000002</v>
      </c>
      <c r="AC1310" s="26">
        <v>3.2856328750000001</v>
      </c>
      <c r="AD1310" s="26">
        <v>2.5059876250000004</v>
      </c>
      <c r="AE1310" s="26">
        <v>2.391976375</v>
      </c>
      <c r="AF1310" s="26">
        <v>2.0685029999999998</v>
      </c>
      <c r="AG1310" s="26">
        <v>247</v>
      </c>
      <c r="AH1310" s="26">
        <v>4</v>
      </c>
    </row>
    <row r="1311" spans="1:34" x14ac:dyDescent="0.2">
      <c r="A1311" t="s">
        <v>32</v>
      </c>
      <c r="B1311" t="s">
        <v>55</v>
      </c>
      <c r="C1311" t="s">
        <v>1044</v>
      </c>
      <c r="D1311">
        <v>1</v>
      </c>
      <c r="E1311" s="21">
        <v>5</v>
      </c>
      <c r="F1311" s="21" t="s">
        <v>6</v>
      </c>
      <c r="G1311" s="21" t="s">
        <v>10</v>
      </c>
      <c r="H1311" s="21" t="s">
        <v>10</v>
      </c>
      <c r="I1311" s="26">
        <v>0.81943111111111111</v>
      </c>
      <c r="J1311" s="26">
        <v>1.0828718888888889</v>
      </c>
      <c r="K1311" s="26">
        <v>1.9718765555555555</v>
      </c>
      <c r="L1311" s="26">
        <v>3.5076925555555558</v>
      </c>
      <c r="M1311" s="26">
        <v>4.9923318888888897</v>
      </c>
      <c r="N1311" s="26">
        <v>6.0836123888888904</v>
      </c>
      <c r="O1311" s="26">
        <v>6.0964881111111104</v>
      </c>
      <c r="P1311" s="26">
        <v>4.9771839444444455</v>
      </c>
      <c r="Q1311" s="26">
        <v>3.6230741111111118</v>
      </c>
      <c r="R1311" s="26">
        <v>2.381756666666667</v>
      </c>
      <c r="S1311" s="26">
        <v>1.374368888888889</v>
      </c>
      <c r="T1311" s="26">
        <v>0.80325200000000008</v>
      </c>
      <c r="U1311" s="26">
        <v>1.5526141666666669</v>
      </c>
      <c r="V1311" s="26">
        <v>1.5090349999999999</v>
      </c>
      <c r="W1311" s="26">
        <v>2.4759005555555551</v>
      </c>
      <c r="X1311" s="26">
        <v>3.120152944444444</v>
      </c>
      <c r="Y1311" s="26">
        <v>3.022796111111111</v>
      </c>
      <c r="Z1311" s="26">
        <v>3.3528558888888886</v>
      </c>
      <c r="AA1311" s="26">
        <v>3.1070658888888891</v>
      </c>
      <c r="AB1311" s="26">
        <v>2.9878075000000002</v>
      </c>
      <c r="AC1311" s="26">
        <v>2.8163175555555555</v>
      </c>
      <c r="AD1311" s="26">
        <v>2.066201611111111</v>
      </c>
      <c r="AE1311" s="26">
        <v>2.6357648333333334</v>
      </c>
      <c r="AF1311" s="26">
        <v>2.4967217222222216</v>
      </c>
      <c r="AG1311" s="26">
        <v>226</v>
      </c>
      <c r="AH1311" s="26">
        <v>4</v>
      </c>
    </row>
    <row r="1312" spans="1:34" x14ac:dyDescent="0.2">
      <c r="A1312" t="s">
        <v>32</v>
      </c>
      <c r="B1312" t="s">
        <v>55</v>
      </c>
      <c r="C1312" t="s">
        <v>693</v>
      </c>
      <c r="D1312">
        <v>2</v>
      </c>
      <c r="E1312" s="21">
        <v>5</v>
      </c>
      <c r="F1312" s="21" t="s">
        <v>6</v>
      </c>
      <c r="G1312" s="21" t="s">
        <v>10</v>
      </c>
      <c r="H1312" s="21" t="s">
        <v>10</v>
      </c>
      <c r="I1312" s="26">
        <v>0.7746305</v>
      </c>
      <c r="J1312" s="26">
        <v>1.0366526250000001</v>
      </c>
      <c r="K1312" s="26">
        <v>1.90429475</v>
      </c>
      <c r="L1312" s="26">
        <v>3.393602875</v>
      </c>
      <c r="M1312" s="26">
        <v>4.9255651250000003</v>
      </c>
      <c r="N1312" s="26">
        <v>5.9883201250000004</v>
      </c>
      <c r="O1312" s="26">
        <v>6.1271778750000001</v>
      </c>
      <c r="P1312" s="26">
        <v>4.9904072499999996</v>
      </c>
      <c r="Q1312" s="26">
        <v>3.5167143750000003</v>
      </c>
      <c r="R1312" s="26">
        <v>2.3079110000000003</v>
      </c>
      <c r="S1312" s="26">
        <v>1.32972625</v>
      </c>
      <c r="T1312" s="26">
        <v>0.79610387500000002</v>
      </c>
      <c r="U1312" s="26">
        <v>1.4175835000000001</v>
      </c>
      <c r="V1312" s="26">
        <v>1.3138688749999998</v>
      </c>
      <c r="W1312" s="26">
        <v>2.1875147500000001</v>
      </c>
      <c r="X1312" s="26">
        <v>2.8887622500000001</v>
      </c>
      <c r="Y1312" s="26">
        <v>2.567881125</v>
      </c>
      <c r="Z1312" s="26">
        <v>3.1674827499999996</v>
      </c>
      <c r="AA1312" s="26">
        <v>2.6624116249999998</v>
      </c>
      <c r="AB1312" s="26">
        <v>3.0163964999999999</v>
      </c>
      <c r="AC1312" s="26">
        <v>2.8343035000000003</v>
      </c>
      <c r="AD1312" s="26">
        <v>1.9296655</v>
      </c>
      <c r="AE1312" s="26">
        <v>2.4781439999999999</v>
      </c>
      <c r="AF1312" s="26">
        <v>2.17527575</v>
      </c>
      <c r="AG1312" s="26">
        <v>231</v>
      </c>
      <c r="AH1312" s="26">
        <v>4</v>
      </c>
    </row>
    <row r="1313" spans="1:34" x14ac:dyDescent="0.2">
      <c r="A1313" t="s">
        <v>32</v>
      </c>
      <c r="B1313" t="s">
        <v>55</v>
      </c>
      <c r="C1313" t="s">
        <v>1045</v>
      </c>
      <c r="D1313">
        <v>3</v>
      </c>
      <c r="E1313" s="21">
        <v>7</v>
      </c>
      <c r="F1313" s="21" t="s">
        <v>10</v>
      </c>
      <c r="G1313" s="21" t="s">
        <v>10</v>
      </c>
      <c r="H1313" s="21" t="s">
        <v>10</v>
      </c>
      <c r="I1313" s="26">
        <v>0.52388049999999997</v>
      </c>
      <c r="J1313" s="26">
        <v>0.6918995</v>
      </c>
      <c r="K1313" s="26">
        <v>1.2505225</v>
      </c>
      <c r="L1313" s="26">
        <v>2.4887934999999999</v>
      </c>
      <c r="M1313" s="26">
        <v>3.8929704999999997</v>
      </c>
      <c r="N1313" s="26">
        <v>4.5053695000000005</v>
      </c>
      <c r="O1313" s="26">
        <v>4.9096039999999999</v>
      </c>
      <c r="P1313" s="26">
        <v>3.923956</v>
      </c>
      <c r="Q1313" s="26">
        <v>2.5100769999999999</v>
      </c>
      <c r="R1313" s="26">
        <v>1.5898285000000001</v>
      </c>
      <c r="S1313" s="26">
        <v>0.87276599999999993</v>
      </c>
      <c r="T1313" s="26">
        <v>0.52266349999999995</v>
      </c>
      <c r="U1313" s="26">
        <v>2.048807</v>
      </c>
      <c r="V1313" s="26">
        <v>1.5172545</v>
      </c>
      <c r="W1313" s="26">
        <v>1.9301650000000001</v>
      </c>
      <c r="X1313" s="26">
        <v>2.1343854999999996</v>
      </c>
      <c r="Y1313" s="26">
        <v>2.6582879999999998</v>
      </c>
      <c r="Z1313" s="26">
        <v>2.9597030000000002</v>
      </c>
      <c r="AA1313" s="26">
        <v>2.6713475</v>
      </c>
      <c r="AB1313" s="26">
        <v>3.3474019999999998</v>
      </c>
      <c r="AC1313" s="26">
        <v>3.4366099999999999</v>
      </c>
      <c r="AD1313" s="26">
        <v>2.8228869999999997</v>
      </c>
      <c r="AE1313" s="26">
        <v>2.6719555000000001</v>
      </c>
      <c r="AF1313" s="26">
        <v>2.6008779999999998</v>
      </c>
      <c r="AG1313" s="26">
        <v>269</v>
      </c>
      <c r="AH1313" s="26">
        <v>5</v>
      </c>
    </row>
    <row r="1314" spans="1:34" x14ac:dyDescent="0.2">
      <c r="A1314" t="s">
        <v>32</v>
      </c>
      <c r="B1314" t="s">
        <v>55</v>
      </c>
      <c r="C1314" t="s">
        <v>1046</v>
      </c>
      <c r="D1314">
        <v>3</v>
      </c>
      <c r="E1314" s="21">
        <v>7</v>
      </c>
      <c r="F1314" s="21" t="s">
        <v>10</v>
      </c>
      <c r="G1314" s="21" t="s">
        <v>10</v>
      </c>
      <c r="H1314" s="21" t="s">
        <v>10</v>
      </c>
      <c r="I1314" s="26">
        <v>0.53281430000000007</v>
      </c>
      <c r="J1314" s="26">
        <v>0.68710399999999994</v>
      </c>
      <c r="K1314" s="26">
        <v>1.2558583000000001</v>
      </c>
      <c r="L1314" s="26">
        <v>2.4943445999999998</v>
      </c>
      <c r="M1314" s="26">
        <v>3.9021119000000004</v>
      </c>
      <c r="N1314" s="26">
        <v>4.573288100000001</v>
      </c>
      <c r="O1314" s="26">
        <v>5.0310612000000008</v>
      </c>
      <c r="P1314" s="26">
        <v>3.9820352000000008</v>
      </c>
      <c r="Q1314" s="26">
        <v>2.5668334000000002</v>
      </c>
      <c r="R1314" s="26">
        <v>1.6311533999999999</v>
      </c>
      <c r="S1314" s="26">
        <v>0.91646830000000001</v>
      </c>
      <c r="T1314" s="26">
        <v>0.53870750000000001</v>
      </c>
      <c r="U1314" s="26">
        <v>1.8908672</v>
      </c>
      <c r="V1314" s="26">
        <v>1.3519699000000001</v>
      </c>
      <c r="W1314" s="26">
        <v>1.7884147000000001</v>
      </c>
      <c r="X1314" s="26">
        <v>2.2652654999999995</v>
      </c>
      <c r="Y1314" s="26">
        <v>2.5754316999999998</v>
      </c>
      <c r="Z1314" s="26">
        <v>2.7260404000000005</v>
      </c>
      <c r="AA1314" s="26">
        <v>2.5607785000000001</v>
      </c>
      <c r="AB1314" s="26">
        <v>3.1099125999999999</v>
      </c>
      <c r="AC1314" s="26">
        <v>3.5012206000000008</v>
      </c>
      <c r="AD1314" s="26">
        <v>2.6448443999999998</v>
      </c>
      <c r="AE1314" s="26">
        <v>2.6818038999999998</v>
      </c>
      <c r="AF1314" s="26">
        <v>2.2771919</v>
      </c>
      <c r="AG1314" s="26">
        <v>272</v>
      </c>
      <c r="AH1314" s="26">
        <v>5</v>
      </c>
    </row>
    <row r="1315" spans="1:34" x14ac:dyDescent="0.2">
      <c r="A1315" t="s">
        <v>32</v>
      </c>
      <c r="B1315" t="s">
        <v>55</v>
      </c>
      <c r="C1315" t="s">
        <v>1047</v>
      </c>
      <c r="D1315">
        <v>3</v>
      </c>
      <c r="E1315" s="21">
        <v>5</v>
      </c>
      <c r="F1315" s="21" t="s">
        <v>6</v>
      </c>
      <c r="G1315" s="21" t="s">
        <v>10</v>
      </c>
      <c r="H1315" s="21" t="s">
        <v>10</v>
      </c>
      <c r="I1315" s="26">
        <v>0.78147516666666661</v>
      </c>
      <c r="J1315" s="26">
        <v>1.0022934444444447</v>
      </c>
      <c r="K1315" s="26">
        <v>1.776692972222222</v>
      </c>
      <c r="L1315" s="26">
        <v>3.2139405833333337</v>
      </c>
      <c r="M1315" s="26">
        <v>4.7390940555555563</v>
      </c>
      <c r="N1315" s="26">
        <v>5.751353333333336</v>
      </c>
      <c r="O1315" s="26">
        <v>6.0352454999999985</v>
      </c>
      <c r="P1315" s="26">
        <v>4.9100136944444444</v>
      </c>
      <c r="Q1315" s="26">
        <v>3.4693139999999993</v>
      </c>
      <c r="R1315" s="26">
        <v>2.2879124999999991</v>
      </c>
      <c r="S1315" s="26">
        <v>1.3342982222222219</v>
      </c>
      <c r="T1315" s="26">
        <v>0.81272647222222227</v>
      </c>
      <c r="U1315" s="26">
        <v>1.6982875555555559</v>
      </c>
      <c r="V1315" s="26">
        <v>1.5575920833333337</v>
      </c>
      <c r="W1315" s="26">
        <v>2.1867781111111109</v>
      </c>
      <c r="X1315" s="26">
        <v>2.8596900555555553</v>
      </c>
      <c r="Y1315" s="26">
        <v>2.4746067499999991</v>
      </c>
      <c r="Z1315" s="26">
        <v>3.1127827222222222</v>
      </c>
      <c r="AA1315" s="26">
        <v>2.7655747500000007</v>
      </c>
      <c r="AB1315" s="26">
        <v>2.8097764166666668</v>
      </c>
      <c r="AC1315" s="26">
        <v>2.6178164999999995</v>
      </c>
      <c r="AD1315" s="26">
        <v>1.9281610833333334</v>
      </c>
      <c r="AE1315" s="26">
        <v>2.4904456666666661</v>
      </c>
      <c r="AF1315" s="26">
        <v>2.4103496111111107</v>
      </c>
      <c r="AG1315" s="26">
        <v>218</v>
      </c>
      <c r="AH1315" s="26">
        <v>4</v>
      </c>
    </row>
    <row r="1316" spans="1:34" x14ac:dyDescent="0.2">
      <c r="A1316" t="s">
        <v>32</v>
      </c>
      <c r="B1316" t="s">
        <v>55</v>
      </c>
      <c r="C1316" t="s">
        <v>1048</v>
      </c>
      <c r="D1316">
        <v>3</v>
      </c>
      <c r="E1316" s="21">
        <v>6</v>
      </c>
      <c r="F1316" s="21" t="s">
        <v>6</v>
      </c>
      <c r="G1316" s="21" t="s">
        <v>10</v>
      </c>
      <c r="H1316" s="21" t="s">
        <v>10</v>
      </c>
      <c r="I1316" s="26">
        <v>0.64553962500000006</v>
      </c>
      <c r="J1316" s="26">
        <v>0.855663375</v>
      </c>
      <c r="K1316" s="26">
        <v>1.5387675000000003</v>
      </c>
      <c r="L1316" s="26">
        <v>2.9624602499999999</v>
      </c>
      <c r="M1316" s="26">
        <v>4.4177208749999997</v>
      </c>
      <c r="N1316" s="26">
        <v>5.2979758749999997</v>
      </c>
      <c r="O1316" s="26">
        <v>5.5765765000000007</v>
      </c>
      <c r="P1316" s="26">
        <v>4.4637283750000005</v>
      </c>
      <c r="Q1316" s="26">
        <v>3.0232023749999994</v>
      </c>
      <c r="R1316" s="26">
        <v>1.9721336250000001</v>
      </c>
      <c r="S1316" s="26">
        <v>1.1299859999999999</v>
      </c>
      <c r="T1316" s="26">
        <v>0.65999374999999993</v>
      </c>
      <c r="U1316" s="26">
        <v>1.9161210000000002</v>
      </c>
      <c r="V1316" s="26">
        <v>1.3269887499999999</v>
      </c>
      <c r="W1316" s="26">
        <v>1.72440675</v>
      </c>
      <c r="X1316" s="26">
        <v>2.6163239999999996</v>
      </c>
      <c r="Y1316" s="26">
        <v>2.3390509999999995</v>
      </c>
      <c r="Z1316" s="26">
        <v>2.6984568749999998</v>
      </c>
      <c r="AA1316" s="26">
        <v>2.3955552499999997</v>
      </c>
      <c r="AB1316" s="26">
        <v>3.0552738750000001</v>
      </c>
      <c r="AC1316" s="26">
        <v>3.2401022500000001</v>
      </c>
      <c r="AD1316" s="26">
        <v>2.6782252500000001</v>
      </c>
      <c r="AE1316" s="26">
        <v>2.5910987499999996</v>
      </c>
      <c r="AF1316" s="26">
        <v>2.1752626250000002</v>
      </c>
      <c r="AG1316" s="26">
        <v>247</v>
      </c>
      <c r="AH1316" s="26">
        <v>4</v>
      </c>
    </row>
    <row r="1317" spans="1:34" x14ac:dyDescent="0.2">
      <c r="A1317" t="s">
        <v>32</v>
      </c>
      <c r="B1317" t="s">
        <v>55</v>
      </c>
      <c r="C1317" t="s">
        <v>1049</v>
      </c>
      <c r="D1317">
        <v>2</v>
      </c>
      <c r="E1317" s="21">
        <v>6</v>
      </c>
      <c r="F1317" s="21" t="s">
        <v>6</v>
      </c>
      <c r="G1317" s="21" t="s">
        <v>10</v>
      </c>
      <c r="H1317" s="21" t="s">
        <v>10</v>
      </c>
      <c r="I1317" s="26">
        <v>0.53529800000000005</v>
      </c>
      <c r="J1317" s="26">
        <v>0.71937844444444454</v>
      </c>
      <c r="K1317" s="26">
        <v>1.3121076666666667</v>
      </c>
      <c r="L1317" s="26">
        <v>2.6398486666666665</v>
      </c>
      <c r="M1317" s="26">
        <v>4.1269777777777774</v>
      </c>
      <c r="N1317" s="26">
        <v>4.8517216666666663</v>
      </c>
      <c r="O1317" s="26">
        <v>5.2229468888888881</v>
      </c>
      <c r="P1317" s="26">
        <v>4.1168687777777784</v>
      </c>
      <c r="Q1317" s="26">
        <v>2.6099784444444452</v>
      </c>
      <c r="R1317" s="26">
        <v>1.680333888888889</v>
      </c>
      <c r="S1317" s="26">
        <v>0.88030511111111098</v>
      </c>
      <c r="T1317" s="26">
        <v>0.53725966666666658</v>
      </c>
      <c r="U1317" s="26">
        <v>1.669210888888889</v>
      </c>
      <c r="V1317" s="26">
        <v>1.2946207777777776</v>
      </c>
      <c r="W1317" s="26">
        <v>1.998232222222222</v>
      </c>
      <c r="X1317" s="26">
        <v>2.2850095555555558</v>
      </c>
      <c r="Y1317" s="26">
        <v>2.7304327777777773</v>
      </c>
      <c r="Z1317" s="26">
        <v>2.958743555555555</v>
      </c>
      <c r="AA1317" s="26">
        <v>2.8341166666666671</v>
      </c>
      <c r="AB1317" s="26">
        <v>3.1924107777777779</v>
      </c>
      <c r="AC1317" s="26">
        <v>3.5582590000000005</v>
      </c>
      <c r="AD1317" s="26">
        <v>2.9722535555555556</v>
      </c>
      <c r="AE1317" s="26">
        <v>2.4479557777777776</v>
      </c>
      <c r="AF1317" s="26">
        <v>1.997970888888889</v>
      </c>
      <c r="AG1317" s="26">
        <v>261</v>
      </c>
      <c r="AH1317" s="26">
        <v>5</v>
      </c>
    </row>
    <row r="1318" spans="1:34" x14ac:dyDescent="0.2">
      <c r="A1318" t="s">
        <v>32</v>
      </c>
      <c r="B1318" t="s">
        <v>55</v>
      </c>
      <c r="C1318" t="s">
        <v>695</v>
      </c>
      <c r="D1318">
        <v>3</v>
      </c>
      <c r="E1318" s="21">
        <v>6</v>
      </c>
      <c r="F1318" s="21" t="s">
        <v>6</v>
      </c>
      <c r="G1318" s="21" t="s">
        <v>10</v>
      </c>
      <c r="H1318" s="21" t="s">
        <v>10</v>
      </c>
      <c r="I1318" s="26">
        <v>0.68915799999999994</v>
      </c>
      <c r="J1318" s="26">
        <v>0.90244733333333338</v>
      </c>
      <c r="K1318" s="26">
        <v>1.6474733333333333</v>
      </c>
      <c r="L1318" s="26">
        <v>3.0657036666666664</v>
      </c>
      <c r="M1318" s="26">
        <v>4.5625230000000006</v>
      </c>
      <c r="N1318" s="26">
        <v>5.4601679999999995</v>
      </c>
      <c r="O1318" s="26">
        <v>5.7048720000000008</v>
      </c>
      <c r="P1318" s="26">
        <v>4.5902901666666658</v>
      </c>
      <c r="Q1318" s="26">
        <v>3.1699881666666667</v>
      </c>
      <c r="R1318" s="26">
        <v>2.0903125</v>
      </c>
      <c r="S1318" s="26">
        <v>1.2229260000000002</v>
      </c>
      <c r="T1318" s="26">
        <v>0.71869499999999997</v>
      </c>
      <c r="U1318" s="26">
        <v>2.0406360000000001</v>
      </c>
      <c r="V1318" s="26">
        <v>1.4292536666666666</v>
      </c>
      <c r="W1318" s="26">
        <v>1.8381601666666667</v>
      </c>
      <c r="X1318" s="26">
        <v>2.801827166666667</v>
      </c>
      <c r="Y1318" s="26">
        <v>2.3768796666666669</v>
      </c>
      <c r="Z1318" s="26">
        <v>2.6932173333333336</v>
      </c>
      <c r="AA1318" s="26">
        <v>2.2712881666666669</v>
      </c>
      <c r="AB1318" s="26">
        <v>3.2115471666666671</v>
      </c>
      <c r="AC1318" s="26">
        <v>3.2179148333333329</v>
      </c>
      <c r="AD1318" s="26">
        <v>2.8769636666666667</v>
      </c>
      <c r="AE1318" s="26">
        <v>2.8064430000000002</v>
      </c>
      <c r="AF1318" s="26">
        <v>2.3422541666666667</v>
      </c>
      <c r="AG1318" s="26">
        <v>240</v>
      </c>
      <c r="AH1318" s="26">
        <v>4</v>
      </c>
    </row>
    <row r="1319" spans="1:34" x14ac:dyDescent="0.2">
      <c r="A1319" t="s">
        <v>32</v>
      </c>
      <c r="B1319" t="s">
        <v>55</v>
      </c>
      <c r="C1319" t="s">
        <v>1050</v>
      </c>
      <c r="D1319">
        <v>3</v>
      </c>
      <c r="E1319" s="21">
        <v>6</v>
      </c>
      <c r="F1319" s="21" t="s">
        <v>6</v>
      </c>
      <c r="G1319" s="21" t="s">
        <v>10</v>
      </c>
      <c r="H1319" s="21" t="s">
        <v>10</v>
      </c>
      <c r="I1319" s="26">
        <v>0.64314475000000004</v>
      </c>
      <c r="J1319" s="26">
        <v>0.89876800000000012</v>
      </c>
      <c r="K1319" s="26">
        <v>1.6326812500000001</v>
      </c>
      <c r="L1319" s="26">
        <v>3.1161966250000002</v>
      </c>
      <c r="M1319" s="26">
        <v>4.7068484999999995</v>
      </c>
      <c r="N1319" s="26">
        <v>5.6003017500000007</v>
      </c>
      <c r="O1319" s="26">
        <v>5.8070527499999987</v>
      </c>
      <c r="P1319" s="26">
        <v>4.6344013749999995</v>
      </c>
      <c r="Q1319" s="26">
        <v>3.0945981250000001</v>
      </c>
      <c r="R1319" s="26">
        <v>1.9831851250000001</v>
      </c>
      <c r="S1319" s="26">
        <v>1.125359875</v>
      </c>
      <c r="T1319" s="26">
        <v>0.65309937500000004</v>
      </c>
      <c r="U1319" s="26">
        <v>1.7629815</v>
      </c>
      <c r="V1319" s="26">
        <v>1.256969625</v>
      </c>
      <c r="W1319" s="26">
        <v>2.0802953749999999</v>
      </c>
      <c r="X1319" s="26">
        <v>2.9205193749999996</v>
      </c>
      <c r="Y1319" s="26">
        <v>2.7211371249999998</v>
      </c>
      <c r="Z1319" s="26">
        <v>2.9781145000000002</v>
      </c>
      <c r="AA1319" s="26">
        <v>2.4359897500000001</v>
      </c>
      <c r="AB1319" s="26">
        <v>3.266101125</v>
      </c>
      <c r="AC1319" s="26">
        <v>3.4067237499999994</v>
      </c>
      <c r="AD1319" s="26">
        <v>2.5931795000000002</v>
      </c>
      <c r="AE1319" s="26">
        <v>2.7065348749999996</v>
      </c>
      <c r="AF1319" s="26">
        <v>2.1747486249999999</v>
      </c>
      <c r="AG1319" s="26">
        <v>253</v>
      </c>
      <c r="AH1319" s="26">
        <v>4</v>
      </c>
    </row>
    <row r="1320" spans="1:34" x14ac:dyDescent="0.2">
      <c r="A1320" t="s">
        <v>32</v>
      </c>
      <c r="B1320" t="s">
        <v>55</v>
      </c>
      <c r="C1320" t="s">
        <v>1051</v>
      </c>
      <c r="D1320">
        <v>2</v>
      </c>
      <c r="E1320" s="21">
        <v>6</v>
      </c>
      <c r="F1320" s="21" t="s">
        <v>6</v>
      </c>
      <c r="G1320" s="21" t="s">
        <v>10</v>
      </c>
      <c r="H1320" s="21" t="s">
        <v>10</v>
      </c>
      <c r="I1320" s="26">
        <v>0.57835581818181825</v>
      </c>
      <c r="J1320" s="26">
        <v>0.7785984545454544</v>
      </c>
      <c r="K1320" s="26">
        <v>1.4163675454545455</v>
      </c>
      <c r="L1320" s="26">
        <v>2.8199638181818178</v>
      </c>
      <c r="M1320" s="26">
        <v>4.3360734545454545</v>
      </c>
      <c r="N1320" s="26">
        <v>5.1638719090909087</v>
      </c>
      <c r="O1320" s="26">
        <v>5.5209032727272733</v>
      </c>
      <c r="P1320" s="26">
        <v>4.3691393636363642</v>
      </c>
      <c r="Q1320" s="26">
        <v>2.8451706363636364</v>
      </c>
      <c r="R1320" s="26">
        <v>1.8621342727272727</v>
      </c>
      <c r="S1320" s="26">
        <v>0.98879690909090912</v>
      </c>
      <c r="T1320" s="26">
        <v>0.58895536363636358</v>
      </c>
      <c r="U1320" s="26">
        <v>1.2455449999999999</v>
      </c>
      <c r="V1320" s="26">
        <v>0.93450881818181808</v>
      </c>
      <c r="W1320" s="26">
        <v>1.6283752727272722</v>
      </c>
      <c r="X1320" s="26">
        <v>2.2377390000000004</v>
      </c>
      <c r="Y1320" s="26">
        <v>2.7515072727272734</v>
      </c>
      <c r="Z1320" s="26">
        <v>2.9860985454545457</v>
      </c>
      <c r="AA1320" s="26">
        <v>2.8575873636363633</v>
      </c>
      <c r="AB1320" s="26">
        <v>3.2035703636363637</v>
      </c>
      <c r="AC1320" s="26">
        <v>3.2351709090909093</v>
      </c>
      <c r="AD1320" s="26">
        <v>2.3605869090909093</v>
      </c>
      <c r="AE1320" s="26">
        <v>2.0024395454545458</v>
      </c>
      <c r="AF1320" s="26">
        <v>1.6548550909090907</v>
      </c>
      <c r="AG1320" s="26">
        <v>282</v>
      </c>
      <c r="AH1320" s="26">
        <v>5</v>
      </c>
    </row>
    <row r="1321" spans="1:34" x14ac:dyDescent="0.2">
      <c r="A1321" t="s">
        <v>32</v>
      </c>
      <c r="B1321" t="s">
        <v>55</v>
      </c>
      <c r="C1321" t="s">
        <v>1052</v>
      </c>
      <c r="D1321">
        <v>3</v>
      </c>
      <c r="E1321" s="21">
        <v>5</v>
      </c>
      <c r="F1321" s="21" t="s">
        <v>6</v>
      </c>
      <c r="G1321" s="21" t="s">
        <v>10</v>
      </c>
      <c r="H1321" s="21" t="s">
        <v>10</v>
      </c>
      <c r="I1321" s="26">
        <v>0.64637619999999996</v>
      </c>
      <c r="J1321" s="26">
        <v>0.89288939999999994</v>
      </c>
      <c r="K1321" s="26">
        <v>1.6349547999999998</v>
      </c>
      <c r="L1321" s="26">
        <v>3.0946819999999997</v>
      </c>
      <c r="M1321" s="26">
        <v>4.6891086</v>
      </c>
      <c r="N1321" s="26">
        <v>5.6690209999999999</v>
      </c>
      <c r="O1321" s="26">
        <v>5.9338433999999989</v>
      </c>
      <c r="P1321" s="26">
        <v>4.6836285999999996</v>
      </c>
      <c r="Q1321" s="26">
        <v>3.1440258000000001</v>
      </c>
      <c r="R1321" s="26">
        <v>2.0164067999999999</v>
      </c>
      <c r="S1321" s="26">
        <v>1.1151662000000002</v>
      </c>
      <c r="T1321" s="26">
        <v>0.65683219999999998</v>
      </c>
      <c r="U1321" s="26">
        <v>1.2356266000000002</v>
      </c>
      <c r="V1321" s="26">
        <v>0.93790960000000001</v>
      </c>
      <c r="W1321" s="26">
        <v>1.9254178</v>
      </c>
      <c r="X1321" s="26">
        <v>2.6103671999999998</v>
      </c>
      <c r="Y1321" s="26">
        <v>2.4477409999999997</v>
      </c>
      <c r="Z1321" s="26">
        <v>2.7620800000000001</v>
      </c>
      <c r="AA1321" s="26">
        <v>2.2010466000000002</v>
      </c>
      <c r="AB1321" s="26">
        <v>3.0156991999999998</v>
      </c>
      <c r="AC1321" s="26">
        <v>3.1933088000000001</v>
      </c>
      <c r="AD1321" s="26">
        <v>2.2010904000000004</v>
      </c>
      <c r="AE1321" s="26">
        <v>2.2201936</v>
      </c>
      <c r="AF1321" s="26">
        <v>1.7049924000000001</v>
      </c>
      <c r="AG1321" s="26">
        <v>226</v>
      </c>
      <c r="AH1321" s="26">
        <v>4</v>
      </c>
    </row>
    <row r="1322" spans="1:34" x14ac:dyDescent="0.2">
      <c r="A1322" t="s">
        <v>32</v>
      </c>
      <c r="B1322" t="s">
        <v>55</v>
      </c>
      <c r="C1322" t="s">
        <v>1053</v>
      </c>
      <c r="D1322">
        <v>3</v>
      </c>
      <c r="E1322" s="21">
        <v>6</v>
      </c>
      <c r="F1322" s="21" t="s">
        <v>6</v>
      </c>
      <c r="G1322" s="21" t="s">
        <v>10</v>
      </c>
      <c r="H1322" s="21" t="s">
        <v>10</v>
      </c>
      <c r="I1322" s="26">
        <v>0.56823274999999995</v>
      </c>
      <c r="J1322" s="26">
        <v>0.7928059999999999</v>
      </c>
      <c r="K1322" s="26">
        <v>1.4642142499999999</v>
      </c>
      <c r="L1322" s="26">
        <v>2.8898317500000004</v>
      </c>
      <c r="M1322" s="26">
        <v>4.49444175</v>
      </c>
      <c r="N1322" s="26">
        <v>5.28232225</v>
      </c>
      <c r="O1322" s="26">
        <v>5.5557677500000002</v>
      </c>
      <c r="P1322" s="26">
        <v>4.3704017500000001</v>
      </c>
      <c r="Q1322" s="26">
        <v>2.8583990000000004</v>
      </c>
      <c r="R1322" s="26">
        <v>1.8214032499999999</v>
      </c>
      <c r="S1322" s="26">
        <v>0.97290925000000006</v>
      </c>
      <c r="T1322" s="26">
        <v>0.56459124999999999</v>
      </c>
      <c r="U1322" s="26">
        <v>1.6221227499999999</v>
      </c>
      <c r="V1322" s="26">
        <v>1.136171</v>
      </c>
      <c r="W1322" s="26">
        <v>1.8442555</v>
      </c>
      <c r="X1322" s="26">
        <v>2.40789075</v>
      </c>
      <c r="Y1322" s="26">
        <v>2.4352847500000001</v>
      </c>
      <c r="Z1322" s="26">
        <v>2.8399652500000001</v>
      </c>
      <c r="AA1322" s="26">
        <v>2.4746147500000002</v>
      </c>
      <c r="AB1322" s="26">
        <v>3.0605019999999996</v>
      </c>
      <c r="AC1322" s="26">
        <v>3.2127302499999999</v>
      </c>
      <c r="AD1322" s="26">
        <v>2.3287645000000001</v>
      </c>
      <c r="AE1322" s="26">
        <v>2.3713772500000001</v>
      </c>
      <c r="AF1322" s="26">
        <v>1.9383455000000001</v>
      </c>
      <c r="AG1322" s="26">
        <v>266</v>
      </c>
      <c r="AH1322" s="26">
        <v>5</v>
      </c>
    </row>
    <row r="1323" spans="1:34" x14ac:dyDescent="0.2">
      <c r="A1323" t="s">
        <v>32</v>
      </c>
      <c r="B1323" t="s">
        <v>55</v>
      </c>
      <c r="C1323" t="s">
        <v>227</v>
      </c>
      <c r="D1323">
        <v>2</v>
      </c>
      <c r="E1323" s="21">
        <v>5</v>
      </c>
      <c r="F1323" s="21" t="s">
        <v>6</v>
      </c>
      <c r="G1323" s="21" t="s">
        <v>10</v>
      </c>
      <c r="H1323" s="21" t="s">
        <v>10</v>
      </c>
      <c r="I1323" s="26">
        <v>0.84689862500000002</v>
      </c>
      <c r="J1323" s="26">
        <v>1.1106768124999999</v>
      </c>
      <c r="K1323" s="26">
        <v>1.9841684374999999</v>
      </c>
      <c r="L1323" s="26">
        <v>3.4850708125000001</v>
      </c>
      <c r="M1323" s="26">
        <v>4.9710622499999992</v>
      </c>
      <c r="N1323" s="26">
        <v>6.0487539374999999</v>
      </c>
      <c r="O1323" s="26">
        <v>6.1493619375000002</v>
      </c>
      <c r="P1323" s="26">
        <v>5.0614767499999997</v>
      </c>
      <c r="Q1323" s="26">
        <v>3.6973615</v>
      </c>
      <c r="R1323" s="26">
        <v>2.43261825</v>
      </c>
      <c r="S1323" s="26">
        <v>1.411097125</v>
      </c>
      <c r="T1323" s="26">
        <v>0.85536181249999998</v>
      </c>
      <c r="U1323" s="26">
        <v>1.6178536874999998</v>
      </c>
      <c r="V1323" s="26">
        <v>1.5840988749999998</v>
      </c>
      <c r="W1323" s="26">
        <v>2.368951375</v>
      </c>
      <c r="X1323" s="26">
        <v>2.9891398749999998</v>
      </c>
      <c r="Y1323" s="26">
        <v>2.6380955625000002</v>
      </c>
      <c r="Z1323" s="26">
        <v>3.2253440625000005</v>
      </c>
      <c r="AA1323" s="26">
        <v>2.9442143750000001</v>
      </c>
      <c r="AB1323" s="26">
        <v>2.9456491875000004</v>
      </c>
      <c r="AC1323" s="26">
        <v>2.4273992500000001</v>
      </c>
      <c r="AD1323" s="26">
        <v>1.9837211875</v>
      </c>
      <c r="AE1323" s="26">
        <v>2.4639370624999994</v>
      </c>
      <c r="AF1323" s="26">
        <v>2.4592054374999996</v>
      </c>
      <c r="AG1323" s="26">
        <v>206</v>
      </c>
      <c r="AH1323" s="26">
        <v>4</v>
      </c>
    </row>
    <row r="1324" spans="1:34" x14ac:dyDescent="0.2">
      <c r="A1324" t="s">
        <v>32</v>
      </c>
      <c r="B1324" t="s">
        <v>55</v>
      </c>
      <c r="C1324" t="s">
        <v>1054</v>
      </c>
      <c r="D1324">
        <v>2</v>
      </c>
      <c r="E1324" s="21">
        <v>5</v>
      </c>
      <c r="F1324" s="21" t="s">
        <v>6</v>
      </c>
      <c r="G1324" s="21" t="s">
        <v>10</v>
      </c>
      <c r="H1324" s="21" t="s">
        <v>10</v>
      </c>
      <c r="I1324" s="26">
        <v>0.67695000000000005</v>
      </c>
      <c r="J1324" s="26">
        <v>0.93058333333333343</v>
      </c>
      <c r="K1324" s="26">
        <v>1.7141575333333334</v>
      </c>
      <c r="L1324" s="26">
        <v>3.2064900000000005</v>
      </c>
      <c r="M1324" s="26">
        <v>4.7843565999999997</v>
      </c>
      <c r="N1324" s="26">
        <v>5.7385675333333346</v>
      </c>
      <c r="O1324" s="26">
        <v>5.9461510000000004</v>
      </c>
      <c r="P1324" s="26">
        <v>4.8001167333333337</v>
      </c>
      <c r="Q1324" s="26">
        <v>3.2431596000000003</v>
      </c>
      <c r="R1324" s="26">
        <v>2.0536383333333332</v>
      </c>
      <c r="S1324" s="26">
        <v>1.1748422666666665</v>
      </c>
      <c r="T1324" s="26">
        <v>0.68200273333333328</v>
      </c>
      <c r="U1324" s="26">
        <v>1.6591529999999999</v>
      </c>
      <c r="V1324" s="26">
        <v>1.2305126000000002</v>
      </c>
      <c r="W1324" s="26">
        <v>2.1713294666666667</v>
      </c>
      <c r="X1324" s="26">
        <v>2.9962646666666668</v>
      </c>
      <c r="Y1324" s="26">
        <v>2.7304129333333336</v>
      </c>
      <c r="Z1324" s="26">
        <v>3.0690799333333332</v>
      </c>
      <c r="AA1324" s="26">
        <v>2.5195324666666665</v>
      </c>
      <c r="AB1324" s="26">
        <v>3.2087713333333325</v>
      </c>
      <c r="AC1324" s="26">
        <v>3.2729957999999995</v>
      </c>
      <c r="AD1324" s="26">
        <v>2.4989076666666667</v>
      </c>
      <c r="AE1324" s="26">
        <v>2.6773614000000001</v>
      </c>
      <c r="AF1324" s="26">
        <v>2.1442655333333334</v>
      </c>
      <c r="AG1324" s="26">
        <v>253</v>
      </c>
      <c r="AH1324" s="26">
        <v>4</v>
      </c>
    </row>
    <row r="1325" spans="1:34" x14ac:dyDescent="0.2">
      <c r="A1325" t="s">
        <v>32</v>
      </c>
      <c r="B1325" t="s">
        <v>55</v>
      </c>
      <c r="C1325" t="s">
        <v>1055</v>
      </c>
      <c r="D1325">
        <v>2</v>
      </c>
      <c r="E1325" s="21">
        <v>6</v>
      </c>
      <c r="F1325" s="21" t="s">
        <v>6</v>
      </c>
      <c r="G1325" s="21" t="s">
        <v>10</v>
      </c>
      <c r="H1325" s="21" t="s">
        <v>10</v>
      </c>
      <c r="I1325" s="26">
        <v>0.56877366666666662</v>
      </c>
      <c r="J1325" s="26">
        <v>0.76774633333333331</v>
      </c>
      <c r="K1325" s="26">
        <v>1.402264</v>
      </c>
      <c r="L1325" s="26">
        <v>2.7353179999999995</v>
      </c>
      <c r="M1325" s="26">
        <v>4.2187903333333336</v>
      </c>
      <c r="N1325" s="26">
        <v>5.0126763333333333</v>
      </c>
      <c r="O1325" s="26">
        <v>5.4344419999999998</v>
      </c>
      <c r="P1325" s="26">
        <v>4.2169353333333328</v>
      </c>
      <c r="Q1325" s="26">
        <v>2.7715609999999997</v>
      </c>
      <c r="R1325" s="26">
        <v>1.7545556666666666</v>
      </c>
      <c r="S1325" s="26">
        <v>0.9652236666666667</v>
      </c>
      <c r="T1325" s="26">
        <v>0.56672366666666674</v>
      </c>
      <c r="U1325" s="26">
        <v>1.4835006666666668</v>
      </c>
      <c r="V1325" s="26">
        <v>1.1079116666666666</v>
      </c>
      <c r="W1325" s="26">
        <v>1.8348766666666669</v>
      </c>
      <c r="X1325" s="26">
        <v>2.2389256666666668</v>
      </c>
      <c r="Y1325" s="26">
        <v>2.4623743333333334</v>
      </c>
      <c r="Z1325" s="26">
        <v>2.5984219999999998</v>
      </c>
      <c r="AA1325" s="26">
        <v>2.5442166666666668</v>
      </c>
      <c r="AB1325" s="26">
        <v>3.007873333333333</v>
      </c>
      <c r="AC1325" s="26">
        <v>3.085831666666667</v>
      </c>
      <c r="AD1325" s="26">
        <v>2.1143283333333334</v>
      </c>
      <c r="AE1325" s="26">
        <v>2.2087113333333335</v>
      </c>
      <c r="AF1325" s="26">
        <v>1.8814263333333334</v>
      </c>
      <c r="AG1325" s="26">
        <v>258</v>
      </c>
      <c r="AH1325" s="26">
        <v>4</v>
      </c>
    </row>
    <row r="1326" spans="1:34" x14ac:dyDescent="0.2">
      <c r="A1326" t="s">
        <v>32</v>
      </c>
      <c r="B1326" t="s">
        <v>55</v>
      </c>
      <c r="C1326" t="s">
        <v>1056</v>
      </c>
      <c r="D1326">
        <v>3</v>
      </c>
      <c r="E1326" s="21">
        <v>5</v>
      </c>
      <c r="F1326" s="21" t="s">
        <v>6</v>
      </c>
      <c r="G1326" s="21" t="s">
        <v>10</v>
      </c>
      <c r="H1326" s="21" t="s">
        <v>10</v>
      </c>
      <c r="I1326" s="26">
        <v>0.73945123076923081</v>
      </c>
      <c r="J1326" s="26">
        <v>0.99037199999999992</v>
      </c>
      <c r="K1326" s="26">
        <v>1.7986521538461537</v>
      </c>
      <c r="L1326" s="26">
        <v>3.2779000769230771</v>
      </c>
      <c r="M1326" s="26">
        <v>4.7610543846153837</v>
      </c>
      <c r="N1326" s="26">
        <v>5.7418948461538459</v>
      </c>
      <c r="O1326" s="26">
        <v>5.9139742307692318</v>
      </c>
      <c r="P1326" s="26">
        <v>4.8234067692307692</v>
      </c>
      <c r="Q1326" s="26">
        <v>3.4012437692307693</v>
      </c>
      <c r="R1326" s="26">
        <v>2.2494257692307693</v>
      </c>
      <c r="S1326" s="26">
        <v>1.3599174615384617</v>
      </c>
      <c r="T1326" s="26">
        <v>0.79185223076923072</v>
      </c>
      <c r="U1326" s="26">
        <v>2.1239255384615383</v>
      </c>
      <c r="V1326" s="26">
        <v>1.3719912307692306</v>
      </c>
      <c r="W1326" s="26">
        <v>2.2004476923076925</v>
      </c>
      <c r="X1326" s="26">
        <v>2.8884186153846154</v>
      </c>
      <c r="Y1326" s="26">
        <v>2.4774081538461541</v>
      </c>
      <c r="Z1326" s="26">
        <v>2.4995408461538462</v>
      </c>
      <c r="AA1326" s="26">
        <v>2.2844654615384616</v>
      </c>
      <c r="AB1326" s="26">
        <v>3.0250900769230773</v>
      </c>
      <c r="AC1326" s="26">
        <v>3.2382940769230775</v>
      </c>
      <c r="AD1326" s="26">
        <v>2.7172756923076924</v>
      </c>
      <c r="AE1326" s="26">
        <v>2.958219384615385</v>
      </c>
      <c r="AF1326" s="26">
        <v>2.5987810000000002</v>
      </c>
      <c r="AG1326" s="26">
        <v>221</v>
      </c>
      <c r="AH1326" s="26">
        <v>4</v>
      </c>
    </row>
    <row r="1327" spans="1:34" x14ac:dyDescent="0.2">
      <c r="A1327" t="s">
        <v>32</v>
      </c>
      <c r="B1327" t="s">
        <v>55</v>
      </c>
      <c r="C1327" t="s">
        <v>1057</v>
      </c>
      <c r="D1327">
        <v>3</v>
      </c>
      <c r="E1327" s="21">
        <v>6</v>
      </c>
      <c r="F1327" s="21" t="s">
        <v>6</v>
      </c>
      <c r="G1327" s="21" t="s">
        <v>10</v>
      </c>
      <c r="H1327" s="21" t="s">
        <v>10</v>
      </c>
      <c r="I1327" s="26">
        <v>0.69227240000000001</v>
      </c>
      <c r="J1327" s="26">
        <v>0.94097999999999993</v>
      </c>
      <c r="K1327" s="26">
        <v>1.7053537999999999</v>
      </c>
      <c r="L1327" s="26">
        <v>3.1856163999999998</v>
      </c>
      <c r="M1327" s="26">
        <v>4.7174041999999998</v>
      </c>
      <c r="N1327" s="26">
        <v>5.6360463999999997</v>
      </c>
      <c r="O1327" s="26">
        <v>5.8395288000000001</v>
      </c>
      <c r="P1327" s="26">
        <v>4.7134935999999996</v>
      </c>
      <c r="Q1327" s="26">
        <v>3.2322257999999997</v>
      </c>
      <c r="R1327" s="26">
        <v>2.1041886000000001</v>
      </c>
      <c r="S1327" s="26">
        <v>1.2377346</v>
      </c>
      <c r="T1327" s="26">
        <v>0.72125919999999999</v>
      </c>
      <c r="U1327" s="26">
        <v>2.0422658</v>
      </c>
      <c r="V1327" s="26">
        <v>1.3835594000000002</v>
      </c>
      <c r="W1327" s="26">
        <v>2.1358022000000001</v>
      </c>
      <c r="X1327" s="26">
        <v>2.9594783999999996</v>
      </c>
      <c r="Y1327" s="26">
        <v>2.6073502</v>
      </c>
      <c r="Z1327" s="26">
        <v>2.7788425999999999</v>
      </c>
      <c r="AA1327" s="26">
        <v>2.4086793999999996</v>
      </c>
      <c r="AB1327" s="26">
        <v>3.1606301999999999</v>
      </c>
      <c r="AC1327" s="26">
        <v>3.3520227999999994</v>
      </c>
      <c r="AD1327" s="26">
        <v>2.768945</v>
      </c>
      <c r="AE1327" s="26">
        <v>2.9249695999999998</v>
      </c>
      <c r="AF1327" s="26">
        <v>2.4348358000000001</v>
      </c>
      <c r="AG1327" s="26">
        <v>260</v>
      </c>
      <c r="AH1327" s="26">
        <v>4</v>
      </c>
    </row>
    <row r="1328" spans="1:34" x14ac:dyDescent="0.2">
      <c r="A1328" t="s">
        <v>32</v>
      </c>
      <c r="B1328" t="s">
        <v>55</v>
      </c>
      <c r="C1328" t="s">
        <v>1058</v>
      </c>
      <c r="D1328">
        <v>2</v>
      </c>
      <c r="E1328" s="21">
        <v>5</v>
      </c>
      <c r="F1328" s="21" t="s">
        <v>6</v>
      </c>
      <c r="G1328" s="21" t="s">
        <v>10</v>
      </c>
      <c r="H1328" s="21" t="s">
        <v>10</v>
      </c>
      <c r="I1328" s="26">
        <v>0.79531713432835827</v>
      </c>
      <c r="J1328" s="26">
        <v>1.0393567164179107</v>
      </c>
      <c r="K1328" s="26">
        <v>1.868767910447761</v>
      </c>
      <c r="L1328" s="26">
        <v>3.3360909104477607</v>
      </c>
      <c r="M1328" s="26">
        <v>4.8685331194029846</v>
      </c>
      <c r="N1328" s="26">
        <v>5.9004444776119414</v>
      </c>
      <c r="O1328" s="26">
        <v>6.1116613731343294</v>
      </c>
      <c r="P1328" s="26">
        <v>5.0153169552238808</v>
      </c>
      <c r="Q1328" s="26">
        <v>3.5419812089552232</v>
      </c>
      <c r="R1328" s="26">
        <v>2.3237564328358218</v>
      </c>
      <c r="S1328" s="26">
        <v>1.3506885522388057</v>
      </c>
      <c r="T1328" s="26">
        <v>0.82561723880597004</v>
      </c>
      <c r="U1328" s="26">
        <v>1.6181356417910449</v>
      </c>
      <c r="V1328" s="26">
        <v>1.4747699402985071</v>
      </c>
      <c r="W1328" s="26">
        <v>2.2076033283582084</v>
      </c>
      <c r="X1328" s="26">
        <v>2.9336844029850746</v>
      </c>
      <c r="Y1328" s="26">
        <v>2.4870806119402977</v>
      </c>
      <c r="Z1328" s="26">
        <v>3.1425551194029846</v>
      </c>
      <c r="AA1328" s="26">
        <v>2.73523676119403</v>
      </c>
      <c r="AB1328" s="26">
        <v>2.9324711343283569</v>
      </c>
      <c r="AC1328" s="26">
        <v>2.5918038358208961</v>
      </c>
      <c r="AD1328" s="26">
        <v>1.9548727014925369</v>
      </c>
      <c r="AE1328" s="26">
        <v>2.4413006716417911</v>
      </c>
      <c r="AF1328" s="26">
        <v>2.2766648208955229</v>
      </c>
      <c r="AG1328" s="26">
        <v>216</v>
      </c>
      <c r="AH1328" s="26">
        <v>4</v>
      </c>
    </row>
    <row r="1329" spans="1:34" x14ac:dyDescent="0.2">
      <c r="A1329" t="s">
        <v>32</v>
      </c>
      <c r="B1329" t="s">
        <v>55</v>
      </c>
      <c r="C1329" t="s">
        <v>1059</v>
      </c>
      <c r="D1329">
        <v>3</v>
      </c>
      <c r="E1329" s="21">
        <v>6</v>
      </c>
      <c r="F1329" s="21" t="s">
        <v>6</v>
      </c>
      <c r="G1329" s="21" t="s">
        <v>10</v>
      </c>
      <c r="H1329" s="21" t="s">
        <v>10</v>
      </c>
      <c r="I1329" s="26">
        <v>0.71896512499999998</v>
      </c>
      <c r="J1329" s="26">
        <v>0.94136187500000001</v>
      </c>
      <c r="K1329" s="26">
        <v>1.6974383749999999</v>
      </c>
      <c r="L1329" s="26">
        <v>3.1525167500000002</v>
      </c>
      <c r="M1329" s="26">
        <v>4.646390124999999</v>
      </c>
      <c r="N1329" s="26">
        <v>5.5824396250000001</v>
      </c>
      <c r="O1329" s="26">
        <v>5.8165917499999997</v>
      </c>
      <c r="P1329" s="26">
        <v>4.6960186249999998</v>
      </c>
      <c r="Q1329" s="26">
        <v>3.2529542499999997</v>
      </c>
      <c r="R1329" s="26">
        <v>2.1491945000000001</v>
      </c>
      <c r="S1329" s="26">
        <v>1.28380575</v>
      </c>
      <c r="T1329" s="26">
        <v>0.751612375</v>
      </c>
      <c r="U1329" s="26">
        <v>2.223241625</v>
      </c>
      <c r="V1329" s="26">
        <v>1.46809225</v>
      </c>
      <c r="W1329" s="26">
        <v>2.0607381249999999</v>
      </c>
      <c r="X1329" s="26">
        <v>2.9018881250000002</v>
      </c>
      <c r="Y1329" s="26">
        <v>2.4273892500000001</v>
      </c>
      <c r="Z1329" s="26">
        <v>2.6986711250000006</v>
      </c>
      <c r="AA1329" s="26">
        <v>2.3604326250000001</v>
      </c>
      <c r="AB1329" s="26">
        <v>3.133094125</v>
      </c>
      <c r="AC1329" s="26">
        <v>3.2857363749999999</v>
      </c>
      <c r="AD1329" s="26">
        <v>3.0357367500000003</v>
      </c>
      <c r="AE1329" s="26">
        <v>3.0015578750000005</v>
      </c>
      <c r="AF1329" s="26">
        <v>2.5278802499999999</v>
      </c>
      <c r="AG1329" s="26">
        <v>241</v>
      </c>
      <c r="AH1329" s="26">
        <v>4</v>
      </c>
    </row>
    <row r="1330" spans="1:34" x14ac:dyDescent="0.2">
      <c r="A1330" t="s">
        <v>32</v>
      </c>
      <c r="B1330" t="s">
        <v>55</v>
      </c>
      <c r="C1330" t="s">
        <v>1060</v>
      </c>
      <c r="D1330">
        <v>3</v>
      </c>
      <c r="E1330" s="21">
        <v>6</v>
      </c>
      <c r="F1330" s="21" t="s">
        <v>6</v>
      </c>
      <c r="G1330" s="21" t="s">
        <v>10</v>
      </c>
      <c r="H1330" s="21" t="s">
        <v>10</v>
      </c>
      <c r="I1330" s="26">
        <v>0.58846280000000006</v>
      </c>
      <c r="J1330" s="26">
        <v>0.80955299999999997</v>
      </c>
      <c r="K1330" s="26">
        <v>1.4741192000000001</v>
      </c>
      <c r="L1330" s="26">
        <v>2.8336345999999999</v>
      </c>
      <c r="M1330" s="26">
        <v>4.3641398000000002</v>
      </c>
      <c r="N1330" s="26">
        <v>5.2252076000000001</v>
      </c>
      <c r="O1330" s="26">
        <v>5.5961069999999999</v>
      </c>
      <c r="P1330" s="26">
        <v>4.3562324000000006</v>
      </c>
      <c r="Q1330" s="26">
        <v>2.8750955999999999</v>
      </c>
      <c r="R1330" s="26">
        <v>1.8527628</v>
      </c>
      <c r="S1330" s="26">
        <v>1.001331</v>
      </c>
      <c r="T1330" s="26">
        <v>0.59139399999999998</v>
      </c>
      <c r="U1330" s="26">
        <v>1.4324573999999999</v>
      </c>
      <c r="V1330" s="26">
        <v>1.0822872000000001</v>
      </c>
      <c r="W1330" s="26">
        <v>1.9275601999999998</v>
      </c>
      <c r="X1330" s="26">
        <v>2.3626024000000001</v>
      </c>
      <c r="Y1330" s="26">
        <v>2.4797888000000001</v>
      </c>
      <c r="Z1330" s="26">
        <v>2.7436153999999999</v>
      </c>
      <c r="AA1330" s="26">
        <v>2.5042122000000004</v>
      </c>
      <c r="AB1330" s="26">
        <v>3.0158701999999997</v>
      </c>
      <c r="AC1330" s="26">
        <v>3.0663430000000003</v>
      </c>
      <c r="AD1330" s="26">
        <v>2.0899185999999998</v>
      </c>
      <c r="AE1330" s="26">
        <v>2.2163715999999996</v>
      </c>
      <c r="AF1330" s="26">
        <v>1.8646672000000002</v>
      </c>
      <c r="AG1330" s="26">
        <v>275</v>
      </c>
      <c r="AH1330" s="26">
        <v>5</v>
      </c>
    </row>
    <row r="1331" spans="1:34" x14ac:dyDescent="0.2">
      <c r="A1331" t="s">
        <v>32</v>
      </c>
      <c r="B1331" t="s">
        <v>55</v>
      </c>
      <c r="C1331" t="s">
        <v>1061</v>
      </c>
      <c r="D1331">
        <v>3</v>
      </c>
      <c r="E1331" s="21">
        <v>7</v>
      </c>
      <c r="F1331" s="21" t="s">
        <v>10</v>
      </c>
      <c r="G1331" s="21" t="s">
        <v>10</v>
      </c>
      <c r="H1331" s="21" t="s">
        <v>10</v>
      </c>
      <c r="I1331" s="26">
        <v>0.51484849999999993</v>
      </c>
      <c r="J1331" s="26">
        <v>0.71278466666666651</v>
      </c>
      <c r="K1331" s="26">
        <v>1.3348129999999998</v>
      </c>
      <c r="L1331" s="26">
        <v>2.7408610000000002</v>
      </c>
      <c r="M1331" s="26">
        <v>4.2225789999999996</v>
      </c>
      <c r="N1331" s="26">
        <v>4.8957186666666663</v>
      </c>
      <c r="O1331" s="26">
        <v>5.2465426666666666</v>
      </c>
      <c r="P1331" s="26">
        <v>4.1055188333333339</v>
      </c>
      <c r="Q1331" s="26">
        <v>2.5726463333333336</v>
      </c>
      <c r="R1331" s="26">
        <v>1.7204258333333335</v>
      </c>
      <c r="S1331" s="26">
        <v>0.87673883333333336</v>
      </c>
      <c r="T1331" s="26">
        <v>0.5115103333333334</v>
      </c>
      <c r="U1331" s="26">
        <v>1.8601200000000002</v>
      </c>
      <c r="V1331" s="26">
        <v>1.1508910000000001</v>
      </c>
      <c r="W1331" s="26">
        <v>1.6731305000000001</v>
      </c>
      <c r="X1331" s="26">
        <v>2.0419811666666665</v>
      </c>
      <c r="Y1331" s="26">
        <v>2.9615521666666669</v>
      </c>
      <c r="Z1331" s="26">
        <v>3.4515691666666668</v>
      </c>
      <c r="AA1331" s="26">
        <v>3.1339631666666663</v>
      </c>
      <c r="AB1331" s="26">
        <v>3.5207091666666668</v>
      </c>
      <c r="AC1331" s="26">
        <v>3.3978801666666669</v>
      </c>
      <c r="AD1331" s="26">
        <v>2.5491215</v>
      </c>
      <c r="AE1331" s="26">
        <v>2.2173613333333333</v>
      </c>
      <c r="AF1331" s="26">
        <v>1.8856268333333333</v>
      </c>
      <c r="AG1331" s="26">
        <v>271</v>
      </c>
      <c r="AH1331" s="26">
        <v>5</v>
      </c>
    </row>
    <row r="1332" spans="1:34" x14ac:dyDescent="0.2">
      <c r="A1332" t="s">
        <v>32</v>
      </c>
      <c r="B1332" t="s">
        <v>55</v>
      </c>
      <c r="C1332" t="s">
        <v>504</v>
      </c>
      <c r="D1332">
        <v>3</v>
      </c>
      <c r="E1332" s="21">
        <v>6</v>
      </c>
      <c r="F1332" s="21" t="s">
        <v>6</v>
      </c>
      <c r="G1332" s="21" t="s">
        <v>10</v>
      </c>
      <c r="H1332" s="21" t="s">
        <v>10</v>
      </c>
      <c r="I1332" s="26">
        <v>0.60353485714285715</v>
      </c>
      <c r="J1332" s="26">
        <v>0.85564571428571423</v>
      </c>
      <c r="K1332" s="26">
        <v>1.5447378571428574</v>
      </c>
      <c r="L1332" s="26">
        <v>3.0179255714285711</v>
      </c>
      <c r="M1332" s="26">
        <v>4.5910852857142856</v>
      </c>
      <c r="N1332" s="26">
        <v>5.4008384285714284</v>
      </c>
      <c r="O1332" s="26">
        <v>5.6707912857142855</v>
      </c>
      <c r="P1332" s="26">
        <v>4.4841911428571422</v>
      </c>
      <c r="Q1332" s="26">
        <v>2.9901424285714282</v>
      </c>
      <c r="R1332" s="26">
        <v>1.9194201428571429</v>
      </c>
      <c r="S1332" s="26">
        <v>1.0585537142857144</v>
      </c>
      <c r="T1332" s="26">
        <v>0.6167447142857142</v>
      </c>
      <c r="U1332" s="26">
        <v>1.7682160000000002</v>
      </c>
      <c r="V1332" s="26">
        <v>1.2495405714285714</v>
      </c>
      <c r="W1332" s="26">
        <v>1.9614288571428573</v>
      </c>
      <c r="X1332" s="26">
        <v>2.7498585714285713</v>
      </c>
      <c r="Y1332" s="26">
        <v>2.6009474285714282</v>
      </c>
      <c r="Z1332" s="26">
        <v>2.9225412857142854</v>
      </c>
      <c r="AA1332" s="26">
        <v>2.4748908571428569</v>
      </c>
      <c r="AB1332" s="26">
        <v>3.1904054285714283</v>
      </c>
      <c r="AC1332" s="26">
        <v>3.3597497142857145</v>
      </c>
      <c r="AD1332" s="26">
        <v>2.5648307142857147</v>
      </c>
      <c r="AE1332" s="26">
        <v>2.6176075714285711</v>
      </c>
      <c r="AF1332" s="26">
        <v>2.098159857142857</v>
      </c>
      <c r="AG1332" s="26">
        <v>253</v>
      </c>
      <c r="AH1332" s="26">
        <v>4</v>
      </c>
    </row>
    <row r="1333" spans="1:34" x14ac:dyDescent="0.2">
      <c r="A1333" t="s">
        <v>32</v>
      </c>
      <c r="B1333" t="s">
        <v>55</v>
      </c>
      <c r="C1333" t="s">
        <v>1062</v>
      </c>
      <c r="D1333">
        <v>3</v>
      </c>
      <c r="E1333" s="21">
        <v>6</v>
      </c>
      <c r="F1333" s="21" t="s">
        <v>6</v>
      </c>
      <c r="G1333" s="21" t="s">
        <v>10</v>
      </c>
      <c r="H1333" s="21" t="s">
        <v>10</v>
      </c>
      <c r="I1333" s="26">
        <v>0.57175175</v>
      </c>
      <c r="J1333" s="26">
        <v>0.78023624999999996</v>
      </c>
      <c r="K1333" s="26">
        <v>1.429084</v>
      </c>
      <c r="L1333" s="26">
        <v>2.7690220000000005</v>
      </c>
      <c r="M1333" s="26">
        <v>4.287776</v>
      </c>
      <c r="N1333" s="26">
        <v>5.0927284999999998</v>
      </c>
      <c r="O1333" s="26">
        <v>5.4733815000000003</v>
      </c>
      <c r="P1333" s="26">
        <v>4.2771499999999998</v>
      </c>
      <c r="Q1333" s="26">
        <v>2.8033412499999999</v>
      </c>
      <c r="R1333" s="26">
        <v>1.7717642500000002</v>
      </c>
      <c r="S1333" s="26">
        <v>0.96564050000000001</v>
      </c>
      <c r="T1333" s="26">
        <v>0.56927099999999997</v>
      </c>
      <c r="U1333" s="26">
        <v>1.46425575</v>
      </c>
      <c r="V1333" s="26">
        <v>1.10680925</v>
      </c>
      <c r="W1333" s="26">
        <v>1.88568125</v>
      </c>
      <c r="X1333" s="26">
        <v>2.2830539999999999</v>
      </c>
      <c r="Y1333" s="26">
        <v>2.4782625</v>
      </c>
      <c r="Z1333" s="26">
        <v>2.6826317499999996</v>
      </c>
      <c r="AA1333" s="26">
        <v>2.5536865</v>
      </c>
      <c r="AB1333" s="26">
        <v>3.02691</v>
      </c>
      <c r="AC1333" s="26">
        <v>3.0548607499999996</v>
      </c>
      <c r="AD1333" s="26">
        <v>2.0827922499999998</v>
      </c>
      <c r="AE1333" s="26">
        <v>2.2059742499999997</v>
      </c>
      <c r="AF1333" s="26">
        <v>1.8672225000000002</v>
      </c>
      <c r="AG1333" s="26">
        <v>261</v>
      </c>
      <c r="AH1333" s="26">
        <v>5</v>
      </c>
    </row>
    <row r="1334" spans="1:34" x14ac:dyDescent="0.2">
      <c r="A1334" t="s">
        <v>32</v>
      </c>
      <c r="B1334" t="s">
        <v>55</v>
      </c>
      <c r="C1334" t="s">
        <v>1063</v>
      </c>
      <c r="D1334">
        <v>2</v>
      </c>
      <c r="E1334" s="21">
        <v>6</v>
      </c>
      <c r="F1334" s="21" t="s">
        <v>6</v>
      </c>
      <c r="G1334" s="21" t="s">
        <v>10</v>
      </c>
      <c r="H1334" s="21" t="s">
        <v>10</v>
      </c>
      <c r="I1334" s="26">
        <v>0.55516074999999998</v>
      </c>
      <c r="J1334" s="26">
        <v>0.74573900000000004</v>
      </c>
      <c r="K1334" s="26">
        <v>1.342873</v>
      </c>
      <c r="L1334" s="26">
        <v>2.6850720000000003</v>
      </c>
      <c r="M1334" s="26">
        <v>4.1730732499999998</v>
      </c>
      <c r="N1334" s="26">
        <v>4.9383929999999996</v>
      </c>
      <c r="O1334" s="26">
        <v>5.3338617500000005</v>
      </c>
      <c r="P1334" s="26">
        <v>4.1546660000000006</v>
      </c>
      <c r="Q1334" s="26">
        <v>2.6938814999999998</v>
      </c>
      <c r="R1334" s="26">
        <v>1.7344455000000001</v>
      </c>
      <c r="S1334" s="26">
        <v>0.93278574999999997</v>
      </c>
      <c r="T1334" s="26">
        <v>0.54746099999999998</v>
      </c>
      <c r="U1334" s="26">
        <v>1.6434487500000001</v>
      </c>
      <c r="V1334" s="26">
        <v>1.1285652499999999</v>
      </c>
      <c r="W1334" s="26">
        <v>1.8042375000000002</v>
      </c>
      <c r="X1334" s="26">
        <v>2.2884370000000001</v>
      </c>
      <c r="Y1334" s="26">
        <v>2.4540135000000003</v>
      </c>
      <c r="Z1334" s="26">
        <v>2.5736717499999999</v>
      </c>
      <c r="AA1334" s="26">
        <v>2.5104792499999999</v>
      </c>
      <c r="AB1334" s="26">
        <v>2.9739585000000002</v>
      </c>
      <c r="AC1334" s="26">
        <v>3.3022989999999997</v>
      </c>
      <c r="AD1334" s="26">
        <v>2.3274172499999999</v>
      </c>
      <c r="AE1334" s="26">
        <v>2.3851205000000002</v>
      </c>
      <c r="AF1334" s="26">
        <v>1.97696625</v>
      </c>
      <c r="AG1334" s="26">
        <v>257</v>
      </c>
      <c r="AH1334" s="26">
        <v>4</v>
      </c>
    </row>
    <row r="1335" spans="1:34" x14ac:dyDescent="0.2">
      <c r="A1335" t="s">
        <v>32</v>
      </c>
      <c r="B1335" t="s">
        <v>55</v>
      </c>
      <c r="C1335" t="s">
        <v>847</v>
      </c>
      <c r="D1335">
        <v>3</v>
      </c>
      <c r="E1335" s="21">
        <v>5</v>
      </c>
      <c r="F1335" s="21" t="s">
        <v>6</v>
      </c>
      <c r="G1335" s="21" t="s">
        <v>10</v>
      </c>
      <c r="H1335" s="21" t="s">
        <v>10</v>
      </c>
      <c r="I1335" s="26">
        <v>0.77036892307692306</v>
      </c>
      <c r="J1335" s="26">
        <v>1.022031846153846</v>
      </c>
      <c r="K1335" s="26">
        <v>1.8911376153846153</v>
      </c>
      <c r="L1335" s="26">
        <v>3.3902736153846158</v>
      </c>
      <c r="M1335" s="26">
        <v>4.8704875384615383</v>
      </c>
      <c r="N1335" s="26">
        <v>5.8625519230769232</v>
      </c>
      <c r="O1335" s="26">
        <v>5.9936860000000003</v>
      </c>
      <c r="P1335" s="26">
        <v>4.9564060000000003</v>
      </c>
      <c r="Q1335" s="26">
        <v>3.5030451538461538</v>
      </c>
      <c r="R1335" s="26">
        <v>2.300704923076923</v>
      </c>
      <c r="S1335" s="26">
        <v>1.3936806153846155</v>
      </c>
      <c r="T1335" s="26">
        <v>0.79907215384615382</v>
      </c>
      <c r="U1335" s="26">
        <v>2.0314335384615387</v>
      </c>
      <c r="V1335" s="26">
        <v>1.308997</v>
      </c>
      <c r="W1335" s="26">
        <v>2.2185344615384617</v>
      </c>
      <c r="X1335" s="26">
        <v>2.9909633846153847</v>
      </c>
      <c r="Y1335" s="26">
        <v>2.6251810769230772</v>
      </c>
      <c r="Z1335" s="26">
        <v>2.7630909230769234</v>
      </c>
      <c r="AA1335" s="26">
        <v>2.5160210769230771</v>
      </c>
      <c r="AB1335" s="26">
        <v>3.0067746923076921</v>
      </c>
      <c r="AC1335" s="26">
        <v>3.253724923076923</v>
      </c>
      <c r="AD1335" s="26">
        <v>2.5679546153846151</v>
      </c>
      <c r="AE1335" s="26">
        <v>2.9231679999999995</v>
      </c>
      <c r="AF1335" s="26">
        <v>2.6118290000000002</v>
      </c>
      <c r="AG1335" s="26">
        <v>210</v>
      </c>
      <c r="AH1335" s="26">
        <v>4</v>
      </c>
    </row>
    <row r="1336" spans="1:34" x14ac:dyDescent="0.2">
      <c r="A1336" t="s">
        <v>32</v>
      </c>
      <c r="B1336" t="s">
        <v>55</v>
      </c>
      <c r="C1336" t="s">
        <v>1064</v>
      </c>
      <c r="D1336">
        <v>2</v>
      </c>
      <c r="E1336" s="21">
        <v>6</v>
      </c>
      <c r="F1336" s="21" t="s">
        <v>6</v>
      </c>
      <c r="G1336" s="21" t="s">
        <v>10</v>
      </c>
      <c r="H1336" s="21" t="s">
        <v>10</v>
      </c>
      <c r="I1336" s="26">
        <v>0.56747399999999992</v>
      </c>
      <c r="J1336" s="26">
        <v>0.7497773333333333</v>
      </c>
      <c r="K1336" s="26">
        <v>1.3658103333333333</v>
      </c>
      <c r="L1336" s="26">
        <v>2.6765098333333337</v>
      </c>
      <c r="M1336" s="26">
        <v>4.1267484999999997</v>
      </c>
      <c r="N1336" s="26">
        <v>4.915394833333333</v>
      </c>
      <c r="O1336" s="26">
        <v>5.3961248333333325</v>
      </c>
      <c r="P1336" s="26">
        <v>4.1951318333333338</v>
      </c>
      <c r="Q1336" s="26">
        <v>2.7451325</v>
      </c>
      <c r="R1336" s="26">
        <v>1.7483813333333333</v>
      </c>
      <c r="S1336" s="26">
        <v>0.98538666666666674</v>
      </c>
      <c r="T1336" s="26">
        <v>0.56917333333333331</v>
      </c>
      <c r="U1336" s="26">
        <v>1.5528601666666668</v>
      </c>
      <c r="V1336" s="26">
        <v>1.1554345000000001</v>
      </c>
      <c r="W1336" s="26">
        <v>1.8349958333333334</v>
      </c>
      <c r="X1336" s="26">
        <v>2.1988908333333335</v>
      </c>
      <c r="Y1336" s="26">
        <v>2.457891333333333</v>
      </c>
      <c r="Z1336" s="26">
        <v>2.5440499999999999</v>
      </c>
      <c r="AA1336" s="26">
        <v>2.5359998333333338</v>
      </c>
      <c r="AB1336" s="26">
        <v>3.0163221666666669</v>
      </c>
      <c r="AC1336" s="26">
        <v>3.0705554999999998</v>
      </c>
      <c r="AD1336" s="26">
        <v>2.1586805</v>
      </c>
      <c r="AE1336" s="26">
        <v>2.2383738333333332</v>
      </c>
      <c r="AF1336" s="26">
        <v>1.9771893333333335</v>
      </c>
      <c r="AG1336" s="26">
        <v>239</v>
      </c>
      <c r="AH1336" s="26">
        <v>4</v>
      </c>
    </row>
    <row r="1337" spans="1:34" x14ac:dyDescent="0.2">
      <c r="A1337" t="s">
        <v>32</v>
      </c>
      <c r="B1337" t="s">
        <v>55</v>
      </c>
      <c r="C1337" t="s">
        <v>1065</v>
      </c>
      <c r="D1337">
        <v>3</v>
      </c>
      <c r="E1337" s="21">
        <v>6</v>
      </c>
      <c r="F1337" s="21" t="s">
        <v>6</v>
      </c>
      <c r="G1337" s="21" t="s">
        <v>10</v>
      </c>
      <c r="H1337" s="21" t="s">
        <v>10</v>
      </c>
      <c r="I1337" s="26">
        <v>0.55974600000000008</v>
      </c>
      <c r="J1337" s="26">
        <v>0.78322675000000008</v>
      </c>
      <c r="K1337" s="26">
        <v>1.4445375</v>
      </c>
      <c r="L1337" s="26">
        <v>2.8680712499999998</v>
      </c>
      <c r="M1337" s="26">
        <v>4.4682477499999997</v>
      </c>
      <c r="N1337" s="26">
        <v>5.2658967499999996</v>
      </c>
      <c r="O1337" s="26">
        <v>5.5798705000000002</v>
      </c>
      <c r="P1337" s="26">
        <v>4.3489439999999995</v>
      </c>
      <c r="Q1337" s="26">
        <v>2.8449080000000002</v>
      </c>
      <c r="R1337" s="26">
        <v>1.8064037500000001</v>
      </c>
      <c r="S1337" s="26">
        <v>0.94546874999999997</v>
      </c>
      <c r="T1337" s="26">
        <v>0.55473024999999998</v>
      </c>
      <c r="U1337" s="26">
        <v>1.4308507500000003</v>
      </c>
      <c r="V1337" s="26">
        <v>1.0377762499999998</v>
      </c>
      <c r="W1337" s="26">
        <v>1.8568289999999998</v>
      </c>
      <c r="X1337" s="26">
        <v>2.2335655000000001</v>
      </c>
      <c r="Y1337" s="26">
        <v>2.4106234999999998</v>
      </c>
      <c r="Z1337" s="26">
        <v>2.7826214999999999</v>
      </c>
      <c r="AA1337" s="26">
        <v>2.41299375</v>
      </c>
      <c r="AB1337" s="26">
        <v>3.0666630000000001</v>
      </c>
      <c r="AC1337" s="26">
        <v>3.0770715000000002</v>
      </c>
      <c r="AD1337" s="26">
        <v>2.1035517500000003</v>
      </c>
      <c r="AE1337" s="26">
        <v>2.1919582499999999</v>
      </c>
      <c r="AF1337" s="26">
        <v>1.8245677499999999</v>
      </c>
      <c r="AG1337" s="26">
        <v>271</v>
      </c>
      <c r="AH1337" s="26">
        <v>5</v>
      </c>
    </row>
    <row r="1338" spans="1:34" x14ac:dyDescent="0.2">
      <c r="A1338" t="s">
        <v>32</v>
      </c>
      <c r="B1338" t="s">
        <v>55</v>
      </c>
      <c r="C1338" t="s">
        <v>1066</v>
      </c>
      <c r="D1338">
        <v>3</v>
      </c>
      <c r="E1338" s="21">
        <v>5</v>
      </c>
      <c r="F1338" s="21" t="s">
        <v>6</v>
      </c>
      <c r="G1338" s="21" t="s">
        <v>10</v>
      </c>
      <c r="H1338" s="21" t="s">
        <v>10</v>
      </c>
      <c r="I1338" s="26">
        <v>0.69413905555555555</v>
      </c>
      <c r="J1338" s="26">
        <v>0.93416583333333358</v>
      </c>
      <c r="K1338" s="26">
        <v>1.724352277777778</v>
      </c>
      <c r="L1338" s="26">
        <v>3.2101222777777783</v>
      </c>
      <c r="M1338" s="26">
        <v>4.7301613333333323</v>
      </c>
      <c r="N1338" s="26">
        <v>5.7055745000000009</v>
      </c>
      <c r="O1338" s="26">
        <v>6.0125196111111112</v>
      </c>
      <c r="P1338" s="26">
        <v>4.7825448333333327</v>
      </c>
      <c r="Q1338" s="26">
        <v>3.2610033888888892</v>
      </c>
      <c r="R1338" s="26">
        <v>2.122798611111111</v>
      </c>
      <c r="S1338" s="26">
        <v>1.2062369444444445</v>
      </c>
      <c r="T1338" s="26">
        <v>0.72547277777777763</v>
      </c>
      <c r="U1338" s="26">
        <v>1.4438211666666667</v>
      </c>
      <c r="V1338" s="26">
        <v>1.1574912777777777</v>
      </c>
      <c r="W1338" s="26">
        <v>2.038622055555555</v>
      </c>
      <c r="X1338" s="26">
        <v>2.7612891111111115</v>
      </c>
      <c r="Y1338" s="26">
        <v>2.3966182222222221</v>
      </c>
      <c r="Z1338" s="26">
        <v>2.8025346111111107</v>
      </c>
      <c r="AA1338" s="26">
        <v>2.3124282777777778</v>
      </c>
      <c r="AB1338" s="26">
        <v>2.9483270555555556</v>
      </c>
      <c r="AC1338" s="26">
        <v>2.9818314444444445</v>
      </c>
      <c r="AD1338" s="26">
        <v>2.1940950555555556</v>
      </c>
      <c r="AE1338" s="26">
        <v>2.3721633333333334</v>
      </c>
      <c r="AF1338" s="26">
        <v>1.9375713888888886</v>
      </c>
      <c r="AG1338" s="26">
        <v>248</v>
      </c>
      <c r="AH1338" s="26">
        <v>4</v>
      </c>
    </row>
    <row r="1339" spans="1:34" x14ac:dyDescent="0.2">
      <c r="A1339" t="s">
        <v>32</v>
      </c>
      <c r="B1339" t="s">
        <v>55</v>
      </c>
      <c r="C1339" t="s">
        <v>235</v>
      </c>
      <c r="D1339">
        <v>3</v>
      </c>
      <c r="E1339" s="21">
        <v>5</v>
      </c>
      <c r="F1339" s="21" t="s">
        <v>6</v>
      </c>
      <c r="G1339" s="21" t="s">
        <v>10</v>
      </c>
      <c r="H1339" s="21" t="s">
        <v>10</v>
      </c>
      <c r="I1339" s="26">
        <v>0.73911085714285718</v>
      </c>
      <c r="J1339" s="26">
        <v>0.93923547619047609</v>
      </c>
      <c r="K1339" s="26">
        <v>1.647518476190476</v>
      </c>
      <c r="L1339" s="26">
        <v>3.0170242380952379</v>
      </c>
      <c r="M1339" s="26">
        <v>4.4713082857142856</v>
      </c>
      <c r="N1339" s="26">
        <v>5.459806761904761</v>
      </c>
      <c r="O1339" s="26">
        <v>5.7716905238095242</v>
      </c>
      <c r="P1339" s="26">
        <v>4.7097769047619051</v>
      </c>
      <c r="Q1339" s="26">
        <v>3.3120570476190472</v>
      </c>
      <c r="R1339" s="26">
        <v>2.1840030000000001</v>
      </c>
      <c r="S1339" s="26">
        <v>1.260412619047619</v>
      </c>
      <c r="T1339" s="26">
        <v>0.78387557142857156</v>
      </c>
      <c r="U1339" s="26">
        <v>1.9366101904761908</v>
      </c>
      <c r="V1339" s="26">
        <v>1.7963402380952376</v>
      </c>
      <c r="W1339" s="26">
        <v>2.2161227142857145</v>
      </c>
      <c r="X1339" s="26">
        <v>2.7965404285714279</v>
      </c>
      <c r="Y1339" s="26">
        <v>2.4628339047619052</v>
      </c>
      <c r="Z1339" s="26">
        <v>2.9845636666666668</v>
      </c>
      <c r="AA1339" s="26">
        <v>2.5826067142857143</v>
      </c>
      <c r="AB1339" s="26">
        <v>2.6091822857142866</v>
      </c>
      <c r="AC1339" s="26">
        <v>2.6827754761904763</v>
      </c>
      <c r="AD1339" s="26">
        <v>1.9950197619047618</v>
      </c>
      <c r="AE1339" s="26">
        <v>2.6968596666666667</v>
      </c>
      <c r="AF1339" s="26">
        <v>2.5885571428571423</v>
      </c>
      <c r="AG1339" s="26">
        <v>196</v>
      </c>
      <c r="AH1339" s="26">
        <v>4</v>
      </c>
    </row>
    <row r="1340" spans="1:34" x14ac:dyDescent="0.2">
      <c r="A1340" t="s">
        <v>32</v>
      </c>
      <c r="B1340" t="s">
        <v>55</v>
      </c>
      <c r="C1340" t="s">
        <v>1067</v>
      </c>
      <c r="D1340">
        <v>1</v>
      </c>
      <c r="E1340" s="21">
        <v>5</v>
      </c>
      <c r="F1340" s="21" t="s">
        <v>6</v>
      </c>
      <c r="G1340" s="21" t="s">
        <v>10</v>
      </c>
      <c r="H1340" s="21" t="s">
        <v>10</v>
      </c>
      <c r="I1340" s="26">
        <v>0.78963366666666657</v>
      </c>
      <c r="J1340" s="26">
        <v>1.0815074444444446</v>
      </c>
      <c r="K1340" s="26">
        <v>1.9983221111111114</v>
      </c>
      <c r="L1340" s="26">
        <v>3.6062863333333337</v>
      </c>
      <c r="M1340" s="26">
        <v>5.1561278888888893</v>
      </c>
      <c r="N1340" s="26">
        <v>6.3613297777777777</v>
      </c>
      <c r="O1340" s="26">
        <v>6.3583278888888897</v>
      </c>
      <c r="P1340" s="26">
        <v>5.2084231111111112</v>
      </c>
      <c r="Q1340" s="26">
        <v>3.7944100000000001</v>
      </c>
      <c r="R1340" s="26">
        <v>2.4543605555555557</v>
      </c>
      <c r="S1340" s="26">
        <v>1.4074540000000002</v>
      </c>
      <c r="T1340" s="26">
        <v>0.79216266666666657</v>
      </c>
      <c r="U1340" s="26">
        <v>1.6562631111111112</v>
      </c>
      <c r="V1340" s="26">
        <v>1.4216058888888889</v>
      </c>
      <c r="W1340" s="26">
        <v>2.3502883333333333</v>
      </c>
      <c r="X1340" s="26">
        <v>3.3672024444444442</v>
      </c>
      <c r="Y1340" s="26">
        <v>3.097359</v>
      </c>
      <c r="Z1340" s="26">
        <v>3.3761626666666666</v>
      </c>
      <c r="AA1340" s="26">
        <v>3.5196416666666668</v>
      </c>
      <c r="AB1340" s="26">
        <v>3.1950677777777781</v>
      </c>
      <c r="AC1340" s="26">
        <v>3.1397431111111107</v>
      </c>
      <c r="AD1340" s="26">
        <v>2.4687947777777777</v>
      </c>
      <c r="AE1340" s="26">
        <v>2.6245911111111111</v>
      </c>
      <c r="AF1340" s="26">
        <v>2.2753490000000003</v>
      </c>
      <c r="AG1340" s="26">
        <v>223</v>
      </c>
      <c r="AH1340" s="26">
        <v>4</v>
      </c>
    </row>
    <row r="1341" spans="1:34" x14ac:dyDescent="0.2">
      <c r="A1341" t="s">
        <v>32</v>
      </c>
      <c r="B1341" t="s">
        <v>55</v>
      </c>
      <c r="C1341" t="s">
        <v>1068</v>
      </c>
      <c r="D1341">
        <v>2</v>
      </c>
      <c r="E1341" s="21">
        <v>6</v>
      </c>
      <c r="F1341" s="21" t="s">
        <v>6</v>
      </c>
      <c r="G1341" s="21" t="s">
        <v>10</v>
      </c>
      <c r="H1341" s="21" t="s">
        <v>10</v>
      </c>
      <c r="I1341" s="26">
        <v>0.6965509333333334</v>
      </c>
      <c r="J1341" s="26">
        <v>0.88672340000000005</v>
      </c>
      <c r="K1341" s="26">
        <v>1.5724374666666667</v>
      </c>
      <c r="L1341" s="26">
        <v>2.9021113333333335</v>
      </c>
      <c r="M1341" s="26">
        <v>4.3079127333333336</v>
      </c>
      <c r="N1341" s="26">
        <v>5.2763009333333324</v>
      </c>
      <c r="O1341" s="26">
        <v>5.6392859999999994</v>
      </c>
      <c r="P1341" s="26">
        <v>4.5662515333333333</v>
      </c>
      <c r="Q1341" s="26">
        <v>3.1593425333333331</v>
      </c>
      <c r="R1341" s="26">
        <v>2.0696908000000001</v>
      </c>
      <c r="S1341" s="26">
        <v>1.1890148666666669</v>
      </c>
      <c r="T1341" s="26">
        <v>0.73525539999999989</v>
      </c>
      <c r="U1341" s="26">
        <v>2.0047007333333329</v>
      </c>
      <c r="V1341" s="26">
        <v>1.7093567999999999</v>
      </c>
      <c r="W1341" s="26">
        <v>2.1490134000000003</v>
      </c>
      <c r="X1341" s="26">
        <v>2.775733733333333</v>
      </c>
      <c r="Y1341" s="26">
        <v>2.4174824666666668</v>
      </c>
      <c r="Z1341" s="26">
        <v>2.8665838666666668</v>
      </c>
      <c r="AA1341" s="26">
        <v>2.5995748000000001</v>
      </c>
      <c r="AB1341" s="26">
        <v>2.6968062666666666</v>
      </c>
      <c r="AC1341" s="26">
        <v>2.7457522666666665</v>
      </c>
      <c r="AD1341" s="26">
        <v>2.2021177333333335</v>
      </c>
      <c r="AE1341" s="26">
        <v>2.6609290666666667</v>
      </c>
      <c r="AF1341" s="26">
        <v>2.5338283333333336</v>
      </c>
      <c r="AG1341" s="26">
        <v>219</v>
      </c>
      <c r="AH1341" s="26">
        <v>4</v>
      </c>
    </row>
    <row r="1342" spans="1:34" x14ac:dyDescent="0.2">
      <c r="A1342" t="s">
        <v>32</v>
      </c>
      <c r="B1342" t="s">
        <v>55</v>
      </c>
      <c r="C1342" t="s">
        <v>1069</v>
      </c>
      <c r="D1342">
        <v>3</v>
      </c>
      <c r="E1342" s="21">
        <v>7</v>
      </c>
      <c r="F1342" s="21" t="s">
        <v>10</v>
      </c>
      <c r="G1342" s="21" t="s">
        <v>10</v>
      </c>
      <c r="H1342" s="21" t="s">
        <v>10</v>
      </c>
      <c r="I1342" s="26">
        <v>0.55761360000000004</v>
      </c>
      <c r="J1342" s="26">
        <v>0.72120800000000007</v>
      </c>
      <c r="K1342" s="26">
        <v>1.3134330000000003</v>
      </c>
      <c r="L1342" s="26">
        <v>2.5400641999999998</v>
      </c>
      <c r="M1342" s="26">
        <v>3.9352893999999998</v>
      </c>
      <c r="N1342" s="26">
        <v>4.6226567999999997</v>
      </c>
      <c r="O1342" s="26">
        <v>5.0718860000000001</v>
      </c>
      <c r="P1342" s="26">
        <v>4.0496594000000004</v>
      </c>
      <c r="Q1342" s="26">
        <v>2.6215484</v>
      </c>
      <c r="R1342" s="26">
        <v>1.6779945999999999</v>
      </c>
      <c r="S1342" s="26">
        <v>0.93245460000000002</v>
      </c>
      <c r="T1342" s="26">
        <v>0.56173139999999999</v>
      </c>
      <c r="U1342" s="26">
        <v>1.8401960000000002</v>
      </c>
      <c r="V1342" s="26">
        <v>1.3409179999999998</v>
      </c>
      <c r="W1342" s="26">
        <v>1.7718342</v>
      </c>
      <c r="X1342" s="26">
        <v>1.9981332000000003</v>
      </c>
      <c r="Y1342" s="26">
        <v>2.5665743999999999</v>
      </c>
      <c r="Z1342" s="26">
        <v>2.7180483999999998</v>
      </c>
      <c r="AA1342" s="26">
        <v>2.6331932</v>
      </c>
      <c r="AB1342" s="26">
        <v>3.1706361999999997</v>
      </c>
      <c r="AC1342" s="26">
        <v>3.2204036</v>
      </c>
      <c r="AD1342" s="26">
        <v>2.5742209999999996</v>
      </c>
      <c r="AE1342" s="26">
        <v>2.3693843999999999</v>
      </c>
      <c r="AF1342" s="26">
        <v>2.3994005999999999</v>
      </c>
      <c r="AG1342" s="26">
        <v>239</v>
      </c>
      <c r="AH1342" s="26">
        <v>4</v>
      </c>
    </row>
    <row r="1343" spans="1:34" x14ac:dyDescent="0.2">
      <c r="A1343" t="s">
        <v>32</v>
      </c>
      <c r="B1343" t="s">
        <v>55</v>
      </c>
      <c r="C1343" t="s">
        <v>1070</v>
      </c>
      <c r="D1343">
        <v>2</v>
      </c>
      <c r="E1343" s="21">
        <v>5</v>
      </c>
      <c r="F1343" s="21" t="s">
        <v>6</v>
      </c>
      <c r="G1343" s="21" t="s">
        <v>10</v>
      </c>
      <c r="H1343" s="21" t="s">
        <v>10</v>
      </c>
      <c r="I1343" s="26">
        <v>0.71928360000000002</v>
      </c>
      <c r="J1343" s="26">
        <v>0.97326810000000008</v>
      </c>
      <c r="K1343" s="26">
        <v>1.8077781000000002</v>
      </c>
      <c r="L1343" s="26">
        <v>3.2835485999999996</v>
      </c>
      <c r="M1343" s="26">
        <v>4.8153267999999994</v>
      </c>
      <c r="N1343" s="26">
        <v>5.8235608999999995</v>
      </c>
      <c r="O1343" s="26">
        <v>6.0333034000000003</v>
      </c>
      <c r="P1343" s="26">
        <v>4.8649314000000006</v>
      </c>
      <c r="Q1343" s="26">
        <v>3.3555535000000001</v>
      </c>
      <c r="R1343" s="26">
        <v>2.1996954</v>
      </c>
      <c r="S1343" s="26">
        <v>1.2583606999999999</v>
      </c>
      <c r="T1343" s="26">
        <v>0.7489612000000001</v>
      </c>
      <c r="U1343" s="26">
        <v>1.3795635000000002</v>
      </c>
      <c r="V1343" s="26">
        <v>1.1778245000000001</v>
      </c>
      <c r="W1343" s="26">
        <v>2.0070935000000003</v>
      </c>
      <c r="X1343" s="26">
        <v>2.7123583</v>
      </c>
      <c r="Y1343" s="26">
        <v>2.4521917000000002</v>
      </c>
      <c r="Z1343" s="26">
        <v>3.0163939000000002</v>
      </c>
      <c r="AA1343" s="26">
        <v>2.4574088999999999</v>
      </c>
      <c r="AB1343" s="26">
        <v>3.0279417999999998</v>
      </c>
      <c r="AC1343" s="26">
        <v>2.9099870000000001</v>
      </c>
      <c r="AD1343" s="26">
        <v>2.0262469000000003</v>
      </c>
      <c r="AE1343" s="26">
        <v>2.3877316</v>
      </c>
      <c r="AF1343" s="26">
        <v>1.9649925999999998</v>
      </c>
      <c r="AG1343" s="26">
        <v>226</v>
      </c>
      <c r="AH1343" s="26">
        <v>4</v>
      </c>
    </row>
    <row r="1344" spans="1:34" x14ac:dyDescent="0.2">
      <c r="A1344" t="s">
        <v>32</v>
      </c>
      <c r="B1344" t="s">
        <v>55</v>
      </c>
      <c r="C1344" t="s">
        <v>1071</v>
      </c>
      <c r="D1344">
        <v>3</v>
      </c>
      <c r="E1344" s="21">
        <v>5</v>
      </c>
      <c r="F1344" s="21" t="s">
        <v>6</v>
      </c>
      <c r="G1344" s="21" t="s">
        <v>10</v>
      </c>
      <c r="H1344" s="21" t="s">
        <v>10</v>
      </c>
      <c r="I1344" s="26">
        <v>0.70243953846153839</v>
      </c>
      <c r="J1344" s="26">
        <v>0.91979630769230769</v>
      </c>
      <c r="K1344" s="26">
        <v>1.6625776153846157</v>
      </c>
      <c r="L1344" s="26">
        <v>3.0509155384615387</v>
      </c>
      <c r="M1344" s="26">
        <v>4.5123739999999994</v>
      </c>
      <c r="N1344" s="26">
        <v>5.4795155384615395</v>
      </c>
      <c r="O1344" s="26">
        <v>5.808108307692307</v>
      </c>
      <c r="P1344" s="26">
        <v>4.6750704615384615</v>
      </c>
      <c r="Q1344" s="26">
        <v>3.2016682307692301</v>
      </c>
      <c r="R1344" s="26">
        <v>2.1003843846153845</v>
      </c>
      <c r="S1344" s="26">
        <v>1.2054664615384614</v>
      </c>
      <c r="T1344" s="26">
        <v>0.73679215384615382</v>
      </c>
      <c r="U1344" s="26">
        <v>1.6344512307692309</v>
      </c>
      <c r="V1344" s="26">
        <v>1.3404348461538462</v>
      </c>
      <c r="W1344" s="26">
        <v>2.0738419230769227</v>
      </c>
      <c r="X1344" s="26">
        <v>2.7442351538461534</v>
      </c>
      <c r="Y1344" s="26">
        <v>2.4062999230769231</v>
      </c>
      <c r="Z1344" s="26">
        <v>2.8613008461538465</v>
      </c>
      <c r="AA1344" s="26">
        <v>2.4824561538461536</v>
      </c>
      <c r="AB1344" s="26">
        <v>2.8705858461538463</v>
      </c>
      <c r="AC1344" s="26">
        <v>2.9133543076923081</v>
      </c>
      <c r="AD1344" s="26">
        <v>2.1276410000000001</v>
      </c>
      <c r="AE1344" s="26">
        <v>2.4611209230769231</v>
      </c>
      <c r="AF1344" s="26">
        <v>2.1584576923076919</v>
      </c>
      <c r="AG1344" s="26">
        <v>251</v>
      </c>
      <c r="AH1344" s="26">
        <v>4</v>
      </c>
    </row>
    <row r="1345" spans="1:34" x14ac:dyDescent="0.2">
      <c r="A1345" t="s">
        <v>32</v>
      </c>
      <c r="B1345" t="s">
        <v>55</v>
      </c>
      <c r="C1345" t="s">
        <v>343</v>
      </c>
      <c r="D1345">
        <v>3</v>
      </c>
      <c r="E1345" s="21">
        <v>5</v>
      </c>
      <c r="F1345" s="21" t="s">
        <v>6</v>
      </c>
      <c r="G1345" s="21" t="s">
        <v>10</v>
      </c>
      <c r="H1345" s="21" t="s">
        <v>10</v>
      </c>
      <c r="I1345" s="26">
        <v>0.79839516666666677</v>
      </c>
      <c r="J1345" s="26">
        <v>1.0832281666666668</v>
      </c>
      <c r="K1345" s="26">
        <v>2.0155425833333336</v>
      </c>
      <c r="L1345" s="26">
        <v>3.581551166666666</v>
      </c>
      <c r="M1345" s="26">
        <v>5.1141894166666662</v>
      </c>
      <c r="N1345" s="26">
        <v>6.2259364166666664</v>
      </c>
      <c r="O1345" s="26">
        <v>6.2689652499999999</v>
      </c>
      <c r="P1345" s="26">
        <v>5.1461076666666656</v>
      </c>
      <c r="Q1345" s="26">
        <v>3.7270064999999999</v>
      </c>
      <c r="R1345" s="26">
        <v>2.4522350833333331</v>
      </c>
      <c r="S1345" s="26">
        <v>1.4394651666666665</v>
      </c>
      <c r="T1345" s="26">
        <v>0.81514066666666662</v>
      </c>
      <c r="U1345" s="26">
        <v>1.9345989166666666</v>
      </c>
      <c r="V1345" s="26">
        <v>1.4204090833333332</v>
      </c>
      <c r="W1345" s="26">
        <v>2.3175418333333329</v>
      </c>
      <c r="X1345" s="26">
        <v>3.2200430833333336</v>
      </c>
      <c r="Y1345" s="26">
        <v>2.7840176666666667</v>
      </c>
      <c r="Z1345" s="26">
        <v>3.2117843333333327</v>
      </c>
      <c r="AA1345" s="26">
        <v>3.1328393333333335</v>
      </c>
      <c r="AB1345" s="26">
        <v>3.0311400833333333</v>
      </c>
      <c r="AC1345" s="26">
        <v>3.1734547499999999</v>
      </c>
      <c r="AD1345" s="26">
        <v>2.5235218333333331</v>
      </c>
      <c r="AE1345" s="26">
        <v>2.8648894166666667</v>
      </c>
      <c r="AF1345" s="26">
        <v>2.5534335833333337</v>
      </c>
      <c r="AG1345" s="26">
        <v>247</v>
      </c>
      <c r="AH1345" s="26">
        <v>4</v>
      </c>
    </row>
    <row r="1346" spans="1:34" x14ac:dyDescent="0.2">
      <c r="A1346" t="s">
        <v>32</v>
      </c>
      <c r="B1346" t="s">
        <v>55</v>
      </c>
      <c r="C1346" t="s">
        <v>1072</v>
      </c>
      <c r="D1346">
        <v>1</v>
      </c>
      <c r="E1346" s="21">
        <v>5</v>
      </c>
      <c r="F1346" s="21" t="s">
        <v>6</v>
      </c>
      <c r="G1346" s="21" t="s">
        <v>10</v>
      </c>
      <c r="H1346" s="21" t="s">
        <v>10</v>
      </c>
      <c r="I1346" s="26">
        <v>0.81127523076923092</v>
      </c>
      <c r="J1346" s="26">
        <v>1.0816507692307693</v>
      </c>
      <c r="K1346" s="26">
        <v>1.9714871538461538</v>
      </c>
      <c r="L1346" s="26">
        <v>3.4990825384615385</v>
      </c>
      <c r="M1346" s="26">
        <v>5.0175667692307693</v>
      </c>
      <c r="N1346" s="26">
        <v>6.1010873846153846</v>
      </c>
      <c r="O1346" s="26">
        <v>6.1926806153846155</v>
      </c>
      <c r="P1346" s="26">
        <v>5.0775666153846153</v>
      </c>
      <c r="Q1346" s="26">
        <v>3.6447067692307695</v>
      </c>
      <c r="R1346" s="26">
        <v>2.398308384615385</v>
      </c>
      <c r="S1346" s="26">
        <v>1.3918586923076925</v>
      </c>
      <c r="T1346" s="26">
        <v>0.82829853846153845</v>
      </c>
      <c r="U1346" s="26">
        <v>1.5344766153846154</v>
      </c>
      <c r="V1346" s="26">
        <v>1.4973490769230768</v>
      </c>
      <c r="W1346" s="26">
        <v>2.3125564615384615</v>
      </c>
      <c r="X1346" s="26">
        <v>3.0386149230769228</v>
      </c>
      <c r="Y1346" s="26">
        <v>2.6428052307692309</v>
      </c>
      <c r="Z1346" s="26">
        <v>3.195026846153846</v>
      </c>
      <c r="AA1346" s="26">
        <v>2.8025574615384619</v>
      </c>
      <c r="AB1346" s="26">
        <v>2.9687635384615385</v>
      </c>
      <c r="AC1346" s="26">
        <v>2.6216908461538462</v>
      </c>
      <c r="AD1346" s="26">
        <v>1.9582919230769233</v>
      </c>
      <c r="AE1346" s="26">
        <v>2.4872527692307691</v>
      </c>
      <c r="AF1346" s="26">
        <v>2.3531741538461537</v>
      </c>
      <c r="AG1346" s="26">
        <v>246</v>
      </c>
      <c r="AH1346" s="26">
        <v>4</v>
      </c>
    </row>
    <row r="1347" spans="1:34" x14ac:dyDescent="0.2">
      <c r="A1347" t="s">
        <v>32</v>
      </c>
      <c r="B1347" t="s">
        <v>55</v>
      </c>
      <c r="C1347" t="s">
        <v>621</v>
      </c>
      <c r="D1347">
        <v>3</v>
      </c>
      <c r="E1347" s="21">
        <v>5</v>
      </c>
      <c r="F1347" s="21" t="s">
        <v>6</v>
      </c>
      <c r="G1347" s="21" t="s">
        <v>10</v>
      </c>
      <c r="H1347" s="21" t="s">
        <v>10</v>
      </c>
      <c r="I1347" s="26">
        <v>0.82344023529411758</v>
      </c>
      <c r="J1347" s="26">
        <v>1.0665944117647062</v>
      </c>
      <c r="K1347" s="26">
        <v>1.90135255882353</v>
      </c>
      <c r="L1347" s="26">
        <v>3.3872651764705886</v>
      </c>
      <c r="M1347" s="26">
        <v>4.9296301911764697</v>
      </c>
      <c r="N1347" s="26">
        <v>5.9722359264705895</v>
      </c>
      <c r="O1347" s="26">
        <v>6.1787583823529424</v>
      </c>
      <c r="P1347" s="26">
        <v>5.1200395882352945</v>
      </c>
      <c r="Q1347" s="26">
        <v>3.6458323529411762</v>
      </c>
      <c r="R1347" s="26">
        <v>2.3857633382352947</v>
      </c>
      <c r="S1347" s="26">
        <v>1.3889996617647065</v>
      </c>
      <c r="T1347" s="26">
        <v>0.84400091176470593</v>
      </c>
      <c r="U1347" s="26">
        <v>1.720633779411765</v>
      </c>
      <c r="V1347" s="26">
        <v>1.5771066764705874</v>
      </c>
      <c r="W1347" s="26">
        <v>2.3106938676470583</v>
      </c>
      <c r="X1347" s="26">
        <v>2.9727326617647054</v>
      </c>
      <c r="Y1347" s="26">
        <v>2.5438116323529414</v>
      </c>
      <c r="Z1347" s="26">
        <v>3.2164776764705874</v>
      </c>
      <c r="AA1347" s="26">
        <v>2.8865999705882355</v>
      </c>
      <c r="AB1347" s="26">
        <v>2.9306310882352942</v>
      </c>
      <c r="AC1347" s="26">
        <v>2.4511274705882355</v>
      </c>
      <c r="AD1347" s="26">
        <v>1.9714264705882361</v>
      </c>
      <c r="AE1347" s="26">
        <v>2.455321985294117</v>
      </c>
      <c r="AF1347" s="26">
        <v>2.4536868529411775</v>
      </c>
      <c r="AG1347" s="26">
        <v>220</v>
      </c>
      <c r="AH1347" s="26">
        <v>4</v>
      </c>
    </row>
    <row r="1348" spans="1:34" x14ac:dyDescent="0.2">
      <c r="A1348" t="s">
        <v>32</v>
      </c>
      <c r="B1348" t="s">
        <v>55</v>
      </c>
      <c r="C1348" t="s">
        <v>1073</v>
      </c>
      <c r="D1348">
        <v>3</v>
      </c>
      <c r="E1348" s="21">
        <v>6</v>
      </c>
      <c r="F1348" s="21" t="s">
        <v>6</v>
      </c>
      <c r="G1348" s="21" t="s">
        <v>10</v>
      </c>
      <c r="H1348" s="21" t="s">
        <v>10</v>
      </c>
      <c r="I1348" s="26">
        <v>0.60320150000000006</v>
      </c>
      <c r="J1348" s="26">
        <v>0.8267566666666667</v>
      </c>
      <c r="K1348" s="26">
        <v>1.4899748333333334</v>
      </c>
      <c r="L1348" s="26">
        <v>2.9109633333333336</v>
      </c>
      <c r="M1348" s="26">
        <v>4.4167258333333335</v>
      </c>
      <c r="N1348" s="26">
        <v>5.2552271666666668</v>
      </c>
      <c r="O1348" s="26">
        <v>5.5106070000000003</v>
      </c>
      <c r="P1348" s="26">
        <v>4.3860426666666674</v>
      </c>
      <c r="Q1348" s="26">
        <v>2.9097073333333334</v>
      </c>
      <c r="R1348" s="26">
        <v>1.8865974999999997</v>
      </c>
      <c r="S1348" s="26">
        <v>1.0461741666666668</v>
      </c>
      <c r="T1348" s="26">
        <v>0.60625683333333324</v>
      </c>
      <c r="U1348" s="26">
        <v>1.9026040000000002</v>
      </c>
      <c r="V1348" s="26">
        <v>1.3008686666666665</v>
      </c>
      <c r="W1348" s="26">
        <v>1.7882598333333333</v>
      </c>
      <c r="X1348" s="26">
        <v>2.5725804999999995</v>
      </c>
      <c r="Y1348" s="26">
        <v>2.3793768333333336</v>
      </c>
      <c r="Z1348" s="26">
        <v>2.795624333333333</v>
      </c>
      <c r="AA1348" s="26">
        <v>2.5407509999999998</v>
      </c>
      <c r="AB1348" s="26">
        <v>2.9840758333333337</v>
      </c>
      <c r="AC1348" s="26">
        <v>3.3383981666666664</v>
      </c>
      <c r="AD1348" s="26">
        <v>2.6080533333333333</v>
      </c>
      <c r="AE1348" s="26">
        <v>2.5724511666666667</v>
      </c>
      <c r="AF1348" s="26">
        <v>2.1216691666666665</v>
      </c>
      <c r="AG1348" s="26">
        <v>247</v>
      </c>
      <c r="AH1348" s="26">
        <v>4</v>
      </c>
    </row>
    <row r="1349" spans="1:34" x14ac:dyDescent="0.2">
      <c r="A1349" t="s">
        <v>33</v>
      </c>
      <c r="B1349" t="s">
        <v>66</v>
      </c>
      <c r="C1349" t="s">
        <v>1074</v>
      </c>
      <c r="D1349">
        <v>2</v>
      </c>
      <c r="E1349" s="21">
        <v>7</v>
      </c>
      <c r="F1349" s="21" t="s">
        <v>10</v>
      </c>
      <c r="G1349" s="21" t="s">
        <v>10</v>
      </c>
      <c r="H1349" s="21" t="s">
        <v>10</v>
      </c>
      <c r="I1349" s="26">
        <v>0.51992016666666663</v>
      </c>
      <c r="J1349" s="26">
        <v>0.84042150000000004</v>
      </c>
      <c r="K1349" s="26">
        <v>1.58138</v>
      </c>
      <c r="L1349" s="26">
        <v>3.1973630000000006</v>
      </c>
      <c r="M1349" s="26">
        <v>4.9701573333333338</v>
      </c>
      <c r="N1349" s="26">
        <v>5.6342723333333327</v>
      </c>
      <c r="O1349" s="26">
        <v>6.0347444999999995</v>
      </c>
      <c r="P1349" s="26">
        <v>4.8671131666666669</v>
      </c>
      <c r="Q1349" s="26">
        <v>3.1316063333333339</v>
      </c>
      <c r="R1349" s="26">
        <v>2.1792413333333331</v>
      </c>
      <c r="S1349" s="26">
        <v>0.97801633333333327</v>
      </c>
      <c r="T1349" s="26">
        <v>0.49844966666666668</v>
      </c>
      <c r="U1349" s="26">
        <v>0.72603716666666662</v>
      </c>
      <c r="V1349" s="26">
        <v>0.48428916666666666</v>
      </c>
      <c r="W1349" s="26">
        <v>1.3198563333333333</v>
      </c>
      <c r="X1349" s="26">
        <v>1.9470026666666669</v>
      </c>
      <c r="Y1349" s="26">
        <v>2.9541518333333339</v>
      </c>
      <c r="Z1349" s="26">
        <v>4.0109684999999997</v>
      </c>
      <c r="AA1349" s="26">
        <v>3.5750786666666663</v>
      </c>
      <c r="AB1349" s="26">
        <v>3.3600425</v>
      </c>
      <c r="AC1349" s="26">
        <v>3.0567160000000002</v>
      </c>
      <c r="AD1349" s="26">
        <v>1.9129061666666667</v>
      </c>
      <c r="AE1349" s="26">
        <v>1.198318666666667</v>
      </c>
      <c r="AF1349" s="26">
        <v>0.82002866666666652</v>
      </c>
      <c r="AG1349" s="26">
        <v>259</v>
      </c>
      <c r="AH1349" s="26">
        <v>4</v>
      </c>
    </row>
    <row r="1350" spans="1:34" x14ac:dyDescent="0.2">
      <c r="A1350" t="s">
        <v>33</v>
      </c>
      <c r="B1350" t="s">
        <v>66</v>
      </c>
      <c r="C1350" t="s">
        <v>1075</v>
      </c>
      <c r="D1350">
        <v>2</v>
      </c>
      <c r="E1350" s="21">
        <v>6</v>
      </c>
      <c r="F1350" s="21" t="s">
        <v>6</v>
      </c>
      <c r="G1350" s="21" t="s">
        <v>10</v>
      </c>
      <c r="H1350" s="21" t="s">
        <v>10</v>
      </c>
      <c r="I1350" s="26">
        <v>0.57824016666666656</v>
      </c>
      <c r="J1350" s="26">
        <v>0.8895607499999999</v>
      </c>
      <c r="K1350" s="26">
        <v>1.73406375</v>
      </c>
      <c r="L1350" s="26">
        <v>3.5762187499999993</v>
      </c>
      <c r="M1350" s="26">
        <v>5.3705367500000003</v>
      </c>
      <c r="N1350" s="26">
        <v>6.306221166666667</v>
      </c>
      <c r="O1350" s="26">
        <v>6.6827534166666664</v>
      </c>
      <c r="P1350" s="26">
        <v>5.4432813333333323</v>
      </c>
      <c r="Q1350" s="26">
        <v>3.5709598333333332</v>
      </c>
      <c r="R1350" s="26">
        <v>2.4662384999999998</v>
      </c>
      <c r="S1350" s="26">
        <v>1.1630573333333334</v>
      </c>
      <c r="T1350" s="26">
        <v>0.59414466666666677</v>
      </c>
      <c r="U1350" s="26">
        <v>0.62274783333333328</v>
      </c>
      <c r="V1350" s="26">
        <v>0.59948583333333338</v>
      </c>
      <c r="W1350" s="26">
        <v>1.5372521666666668</v>
      </c>
      <c r="X1350" s="26">
        <v>2.0678093333333334</v>
      </c>
      <c r="Y1350" s="26">
        <v>3.1712257500000001</v>
      </c>
      <c r="Z1350" s="26">
        <v>3.8164195000000007</v>
      </c>
      <c r="AA1350" s="26">
        <v>3.439932666666667</v>
      </c>
      <c r="AB1350" s="26">
        <v>3.5307326666666667</v>
      </c>
      <c r="AC1350" s="26">
        <v>2.6187214999999999</v>
      </c>
      <c r="AD1350" s="26">
        <v>1.8192502499999998</v>
      </c>
      <c r="AE1350" s="26">
        <v>1.2868377499999999</v>
      </c>
      <c r="AF1350" s="26">
        <v>0.80863150000000006</v>
      </c>
      <c r="AG1350" s="26">
        <v>239</v>
      </c>
      <c r="AH1350" s="26">
        <v>4</v>
      </c>
    </row>
    <row r="1351" spans="1:34" x14ac:dyDescent="0.2">
      <c r="A1351" t="s">
        <v>33</v>
      </c>
      <c r="B1351" t="s">
        <v>66</v>
      </c>
      <c r="C1351" t="s">
        <v>1076</v>
      </c>
      <c r="D1351">
        <v>1</v>
      </c>
      <c r="E1351" s="21">
        <v>7</v>
      </c>
      <c r="F1351" s="21" t="s">
        <v>10</v>
      </c>
      <c r="G1351" s="21" t="s">
        <v>10</v>
      </c>
      <c r="H1351" s="21" t="s">
        <v>10</v>
      </c>
      <c r="I1351" s="26">
        <v>0.44886183333333324</v>
      </c>
      <c r="J1351" s="26">
        <v>0.69819575</v>
      </c>
      <c r="K1351" s="26">
        <v>1.3792881666666663</v>
      </c>
      <c r="L1351" s="26">
        <v>3.1502017499999995</v>
      </c>
      <c r="M1351" s="26">
        <v>5.1604873333333332</v>
      </c>
      <c r="N1351" s="26">
        <v>5.8026623333333331</v>
      </c>
      <c r="O1351" s="26">
        <v>6.2573393333333334</v>
      </c>
      <c r="P1351" s="26">
        <v>5.3218092500000003</v>
      </c>
      <c r="Q1351" s="26">
        <v>3.4109198333333333</v>
      </c>
      <c r="R1351" s="26">
        <v>2.2140554166666671</v>
      </c>
      <c r="S1351" s="26">
        <v>0.89716149999999983</v>
      </c>
      <c r="T1351" s="26">
        <v>0.46394699999999994</v>
      </c>
      <c r="U1351" s="26">
        <v>0.61980566666666659</v>
      </c>
      <c r="V1351" s="26">
        <v>0.44079066666666672</v>
      </c>
      <c r="W1351" s="26">
        <v>0.96001108333333329</v>
      </c>
      <c r="X1351" s="26">
        <v>1.7056806666666668</v>
      </c>
      <c r="Y1351" s="26">
        <v>2.4279664166666666</v>
      </c>
      <c r="Z1351" s="26">
        <v>3.8084979166666666</v>
      </c>
      <c r="AA1351" s="26">
        <v>3.2689229166666673</v>
      </c>
      <c r="AB1351" s="26">
        <v>3.1514881666666668</v>
      </c>
      <c r="AC1351" s="26">
        <v>2.2981737499999997</v>
      </c>
      <c r="AD1351" s="26">
        <v>1.5138464166666667</v>
      </c>
      <c r="AE1351" s="26">
        <v>0.77187225000000004</v>
      </c>
      <c r="AF1351" s="26">
        <v>0.66241675</v>
      </c>
      <c r="AG1351" s="26">
        <v>245</v>
      </c>
      <c r="AH1351" s="26">
        <v>4</v>
      </c>
    </row>
    <row r="1352" spans="1:34" x14ac:dyDescent="0.2">
      <c r="A1352" t="s">
        <v>33</v>
      </c>
      <c r="B1352" t="s">
        <v>66</v>
      </c>
      <c r="C1352" t="s">
        <v>1077</v>
      </c>
      <c r="D1352">
        <v>2</v>
      </c>
      <c r="E1352" s="21">
        <v>7</v>
      </c>
      <c r="F1352" s="21" t="s">
        <v>10</v>
      </c>
      <c r="G1352" s="21" t="s">
        <v>10</v>
      </c>
      <c r="H1352" s="21" t="s">
        <v>10</v>
      </c>
      <c r="I1352" s="26">
        <v>0.41529441666666672</v>
      </c>
      <c r="J1352" s="26">
        <v>0.68051066666666671</v>
      </c>
      <c r="K1352" s="26">
        <v>1.3526513333333332</v>
      </c>
      <c r="L1352" s="26">
        <v>3.0214530833333324</v>
      </c>
      <c r="M1352" s="26">
        <v>4.8717334166666655</v>
      </c>
      <c r="N1352" s="26">
        <v>5.5045012499999997</v>
      </c>
      <c r="O1352" s="26">
        <v>5.8593751666666662</v>
      </c>
      <c r="P1352" s="26">
        <v>4.8212731666666668</v>
      </c>
      <c r="Q1352" s="26">
        <v>3.012175416666667</v>
      </c>
      <c r="R1352" s="26">
        <v>1.9523398333333331</v>
      </c>
      <c r="S1352" s="26">
        <v>0.79451391666666671</v>
      </c>
      <c r="T1352" s="26">
        <v>0.40753458333333326</v>
      </c>
      <c r="U1352" s="26">
        <v>0.65781725000000002</v>
      </c>
      <c r="V1352" s="26">
        <v>0.44082766666666678</v>
      </c>
      <c r="W1352" s="26">
        <v>0.98235916666666678</v>
      </c>
      <c r="X1352" s="26">
        <v>1.6731059166666666</v>
      </c>
      <c r="Y1352" s="26">
        <v>2.4316252499999997</v>
      </c>
      <c r="Z1352" s="26">
        <v>3.754759416666666</v>
      </c>
      <c r="AA1352" s="26">
        <v>3.370592666666667</v>
      </c>
      <c r="AB1352" s="26">
        <v>3.0736752499999995</v>
      </c>
      <c r="AC1352" s="26">
        <v>2.4720707500000003</v>
      </c>
      <c r="AD1352" s="26">
        <v>1.7733233333333336</v>
      </c>
      <c r="AE1352" s="26">
        <v>0.97055033333333318</v>
      </c>
      <c r="AF1352" s="26">
        <v>0.76227408333333324</v>
      </c>
      <c r="AG1352" s="26">
        <v>267</v>
      </c>
      <c r="AH1352" s="26">
        <v>5</v>
      </c>
    </row>
    <row r="1353" spans="1:34" x14ac:dyDescent="0.2">
      <c r="A1353" t="s">
        <v>33</v>
      </c>
      <c r="B1353" t="s">
        <v>66</v>
      </c>
      <c r="C1353" t="s">
        <v>293</v>
      </c>
      <c r="D1353">
        <v>2</v>
      </c>
      <c r="E1353" s="21">
        <v>6</v>
      </c>
      <c r="F1353" s="21" t="s">
        <v>6</v>
      </c>
      <c r="G1353" s="21" t="s">
        <v>10</v>
      </c>
      <c r="H1353" s="21" t="s">
        <v>10</v>
      </c>
      <c r="I1353" s="26">
        <v>0.55349300000000001</v>
      </c>
      <c r="J1353" s="26">
        <v>0.88439900000000005</v>
      </c>
      <c r="K1353" s="26">
        <v>1.6556500000000001</v>
      </c>
      <c r="L1353" s="26">
        <v>3.2868322500000002</v>
      </c>
      <c r="M1353" s="26">
        <v>5.1318849999999996</v>
      </c>
      <c r="N1353" s="26">
        <v>6.00370925</v>
      </c>
      <c r="O1353" s="26">
        <v>6.4348000000000001</v>
      </c>
      <c r="P1353" s="26">
        <v>5.2983682500000002</v>
      </c>
      <c r="Q1353" s="26">
        <v>3.3550620000000002</v>
      </c>
      <c r="R1353" s="26">
        <v>2.3849167500000004</v>
      </c>
      <c r="S1353" s="26">
        <v>1.08102575</v>
      </c>
      <c r="T1353" s="26">
        <v>0.55142599999999997</v>
      </c>
      <c r="U1353" s="26">
        <v>0.65173624999999991</v>
      </c>
      <c r="V1353" s="26">
        <v>0.56234699999999993</v>
      </c>
      <c r="W1353" s="26">
        <v>1.3789325000000001</v>
      </c>
      <c r="X1353" s="26">
        <v>2.0433295</v>
      </c>
      <c r="Y1353" s="26">
        <v>3.10059525</v>
      </c>
      <c r="Z1353" s="26">
        <v>4.12645675</v>
      </c>
      <c r="AA1353" s="26">
        <v>3.1375199999999999</v>
      </c>
      <c r="AB1353" s="26">
        <v>3.7586995000000001</v>
      </c>
      <c r="AC1353" s="26">
        <v>2.8023677500000002</v>
      </c>
      <c r="AD1353" s="26">
        <v>1.70638</v>
      </c>
      <c r="AE1353" s="26">
        <v>1.1679900000000001</v>
      </c>
      <c r="AF1353" s="26">
        <v>0.73741024999999993</v>
      </c>
      <c r="AG1353" s="26">
        <v>248</v>
      </c>
      <c r="AH1353" s="26">
        <v>4</v>
      </c>
    </row>
    <row r="1354" spans="1:34" x14ac:dyDescent="0.2">
      <c r="A1354" t="s">
        <v>33</v>
      </c>
      <c r="B1354" t="s">
        <v>66</v>
      </c>
      <c r="C1354" t="s">
        <v>1078</v>
      </c>
      <c r="D1354">
        <v>1</v>
      </c>
      <c r="E1354" s="21">
        <v>6</v>
      </c>
      <c r="F1354" s="21" t="s">
        <v>6</v>
      </c>
      <c r="G1354" s="21" t="s">
        <v>10</v>
      </c>
      <c r="H1354" s="21" t="s">
        <v>10</v>
      </c>
      <c r="I1354" s="26">
        <v>0.5421044285714286</v>
      </c>
      <c r="J1354" s="26">
        <v>0.7769098571428571</v>
      </c>
      <c r="K1354" s="26">
        <v>1.4893815714285714</v>
      </c>
      <c r="L1354" s="26">
        <v>3.2832342857142858</v>
      </c>
      <c r="M1354" s="26">
        <v>5.3010055714285711</v>
      </c>
      <c r="N1354" s="26">
        <v>6.267296285714286</v>
      </c>
      <c r="O1354" s="26">
        <v>6.8296388571428563</v>
      </c>
      <c r="P1354" s="26">
        <v>5.8407804285714287</v>
      </c>
      <c r="Q1354" s="26">
        <v>3.8496715714285714</v>
      </c>
      <c r="R1354" s="26">
        <v>2.5348251428571431</v>
      </c>
      <c r="S1354" s="26">
        <v>1.0596759999999998</v>
      </c>
      <c r="T1354" s="26">
        <v>0.54935400000000001</v>
      </c>
      <c r="U1354" s="26">
        <v>0.43033600000000005</v>
      </c>
      <c r="V1354" s="26">
        <v>0.44888928571428577</v>
      </c>
      <c r="W1354" s="26">
        <v>1.0710551428571429</v>
      </c>
      <c r="X1354" s="26">
        <v>1.9635554285714285</v>
      </c>
      <c r="Y1354" s="26">
        <v>2.449664857142857</v>
      </c>
      <c r="Z1354" s="26">
        <v>3.2858417142857137</v>
      </c>
      <c r="AA1354" s="26">
        <v>2.8984195714285717</v>
      </c>
      <c r="AB1354" s="26">
        <v>2.6091537142857142</v>
      </c>
      <c r="AC1354" s="26">
        <v>1.8154714285714284</v>
      </c>
      <c r="AD1354" s="26">
        <v>1.3787151428571429</v>
      </c>
      <c r="AE1354" s="26">
        <v>0.73503728571428584</v>
      </c>
      <c r="AF1354" s="26">
        <v>0.41436485714285715</v>
      </c>
      <c r="AG1354" s="26">
        <v>237</v>
      </c>
      <c r="AH1354" s="26">
        <v>4</v>
      </c>
    </row>
    <row r="1355" spans="1:34" x14ac:dyDescent="0.2">
      <c r="A1355" t="s">
        <v>33</v>
      </c>
      <c r="B1355" t="s">
        <v>66</v>
      </c>
      <c r="C1355" t="s">
        <v>1079</v>
      </c>
      <c r="D1355">
        <v>1</v>
      </c>
      <c r="E1355" s="21">
        <v>6</v>
      </c>
      <c r="F1355" s="21" t="s">
        <v>6</v>
      </c>
      <c r="G1355" s="21" t="s">
        <v>10</v>
      </c>
      <c r="H1355" s="21" t="s">
        <v>10</v>
      </c>
      <c r="I1355" s="26">
        <v>0.63834772727272737</v>
      </c>
      <c r="J1355" s="26">
        <v>0.93306445454545461</v>
      </c>
      <c r="K1355" s="26">
        <v>1.7778811818181814</v>
      </c>
      <c r="L1355" s="26">
        <v>3.6538919999999995</v>
      </c>
      <c r="M1355" s="26">
        <v>5.4788960909090907</v>
      </c>
      <c r="N1355" s="26">
        <v>6.5771458181818181</v>
      </c>
      <c r="O1355" s="26">
        <v>6.7729653636363629</v>
      </c>
      <c r="P1355" s="26">
        <v>5.6054222727272736</v>
      </c>
      <c r="Q1355" s="26">
        <v>3.8678679090909096</v>
      </c>
      <c r="R1355" s="26">
        <v>2.6709034545454542</v>
      </c>
      <c r="S1355" s="26">
        <v>1.2465294545454544</v>
      </c>
      <c r="T1355" s="26">
        <v>0.63385636363636355</v>
      </c>
      <c r="U1355" s="26">
        <v>0.61963054545454554</v>
      </c>
      <c r="V1355" s="26">
        <v>0.6242067272727273</v>
      </c>
      <c r="W1355" s="26">
        <v>1.6148812727272728</v>
      </c>
      <c r="X1355" s="26">
        <v>2.5039829090909094</v>
      </c>
      <c r="Y1355" s="26">
        <v>3.2803653636363634</v>
      </c>
      <c r="Z1355" s="26">
        <v>3.8968303636363633</v>
      </c>
      <c r="AA1355" s="26">
        <v>3.7619253636363634</v>
      </c>
      <c r="AB1355" s="26">
        <v>3.5748873636363641</v>
      </c>
      <c r="AC1355" s="26">
        <v>2.6957633636363636</v>
      </c>
      <c r="AD1355" s="26">
        <v>1.7865087272727274</v>
      </c>
      <c r="AE1355" s="26">
        <v>1.1704064545454544</v>
      </c>
      <c r="AF1355" s="26">
        <v>0.86925209090909095</v>
      </c>
      <c r="AG1355" s="26">
        <v>230</v>
      </c>
      <c r="AH1355" s="26">
        <v>4</v>
      </c>
    </row>
    <row r="1356" spans="1:34" x14ac:dyDescent="0.2">
      <c r="A1356" t="s">
        <v>33</v>
      </c>
      <c r="B1356" t="s">
        <v>66</v>
      </c>
      <c r="C1356" t="s">
        <v>668</v>
      </c>
      <c r="D1356">
        <v>1</v>
      </c>
      <c r="E1356" s="21">
        <v>6</v>
      </c>
      <c r="F1356" s="21" t="s">
        <v>6</v>
      </c>
      <c r="G1356" s="21" t="s">
        <v>10</v>
      </c>
      <c r="H1356" s="21" t="s">
        <v>10</v>
      </c>
      <c r="I1356" s="26">
        <v>0.6336531666666666</v>
      </c>
      <c r="J1356" s="26">
        <v>0.94317816666666676</v>
      </c>
      <c r="K1356" s="26">
        <v>1.7967850000000001</v>
      </c>
      <c r="L1356" s="26">
        <v>3.6812256666666667</v>
      </c>
      <c r="M1356" s="26">
        <v>5.5944853333333322</v>
      </c>
      <c r="N1356" s="26">
        <v>6.6381261666666669</v>
      </c>
      <c r="O1356" s="26">
        <v>6.9403125000000001</v>
      </c>
      <c r="P1356" s="26">
        <v>5.6905390000000002</v>
      </c>
      <c r="Q1356" s="26">
        <v>3.890057333333333</v>
      </c>
      <c r="R1356" s="26">
        <v>2.6919206666666669</v>
      </c>
      <c r="S1356" s="26">
        <v>1.2570846666666666</v>
      </c>
      <c r="T1356" s="26">
        <v>0.62387566666666661</v>
      </c>
      <c r="U1356" s="26">
        <v>0.53032483333333325</v>
      </c>
      <c r="V1356" s="26">
        <v>0.63844483333333335</v>
      </c>
      <c r="W1356" s="26">
        <v>1.5837983333333334</v>
      </c>
      <c r="X1356" s="26">
        <v>2.4731730000000005</v>
      </c>
      <c r="Y1356" s="26">
        <v>3.039882</v>
      </c>
      <c r="Z1356" s="26">
        <v>3.7686911666666663</v>
      </c>
      <c r="AA1356" s="26">
        <v>3.5250553333333339</v>
      </c>
      <c r="AB1356" s="26">
        <v>3.2448836666666665</v>
      </c>
      <c r="AC1356" s="26">
        <v>2.4747945000000002</v>
      </c>
      <c r="AD1356" s="26">
        <v>1.6324539999999998</v>
      </c>
      <c r="AE1356" s="26">
        <v>1.1356720000000002</v>
      </c>
      <c r="AF1356" s="26">
        <v>0.70756700000000006</v>
      </c>
      <c r="AG1356" s="26">
        <v>228</v>
      </c>
      <c r="AH1356" s="26">
        <v>4</v>
      </c>
    </row>
    <row r="1357" spans="1:34" x14ac:dyDescent="0.2">
      <c r="A1357" t="s">
        <v>33</v>
      </c>
      <c r="B1357" t="s">
        <v>66</v>
      </c>
      <c r="C1357" t="s">
        <v>1080</v>
      </c>
      <c r="D1357">
        <v>2</v>
      </c>
      <c r="E1357" s="21">
        <v>7</v>
      </c>
      <c r="F1357" s="21" t="s">
        <v>10</v>
      </c>
      <c r="G1357" s="21" t="s">
        <v>10</v>
      </c>
      <c r="H1357" s="21" t="s">
        <v>10</v>
      </c>
      <c r="I1357" s="26">
        <v>0.5006755454545454</v>
      </c>
      <c r="J1357" s="26">
        <v>0.7826055454545453</v>
      </c>
      <c r="K1357" s="26">
        <v>1.4951402727272729</v>
      </c>
      <c r="L1357" s="26">
        <v>3.041252727272727</v>
      </c>
      <c r="M1357" s="26">
        <v>4.6483036363636367</v>
      </c>
      <c r="N1357" s="26">
        <v>5.3199182727272731</v>
      </c>
      <c r="O1357" s="26">
        <v>5.7751717272727277</v>
      </c>
      <c r="P1357" s="26">
        <v>4.591283909090909</v>
      </c>
      <c r="Q1357" s="26">
        <v>2.9890474545454548</v>
      </c>
      <c r="R1357" s="26">
        <v>2.0616064545454544</v>
      </c>
      <c r="S1357" s="26">
        <v>0.95912945454545462</v>
      </c>
      <c r="T1357" s="26">
        <v>0.49069609090909089</v>
      </c>
      <c r="U1357" s="26">
        <v>0.8248204545454545</v>
      </c>
      <c r="V1357" s="26">
        <v>0.57050954545454535</v>
      </c>
      <c r="W1357" s="26">
        <v>1.4043694545454548</v>
      </c>
      <c r="X1357" s="26">
        <v>1.9966680909090906</v>
      </c>
      <c r="Y1357" s="26">
        <v>3.1043954545454544</v>
      </c>
      <c r="Z1357" s="26">
        <v>3.8926000909090916</v>
      </c>
      <c r="AA1357" s="26">
        <v>3.7453262727272727</v>
      </c>
      <c r="AB1357" s="26">
        <v>3.6353606363636359</v>
      </c>
      <c r="AC1357" s="26">
        <v>3.3533580000000005</v>
      </c>
      <c r="AD1357" s="26">
        <v>1.9722149090909091</v>
      </c>
      <c r="AE1357" s="26">
        <v>1.4136542727272727</v>
      </c>
      <c r="AF1357" s="26">
        <v>0.96054636363636348</v>
      </c>
      <c r="AG1357" s="26">
        <v>269</v>
      </c>
      <c r="AH1357" s="26">
        <v>5</v>
      </c>
    </row>
    <row r="1358" spans="1:34" x14ac:dyDescent="0.2">
      <c r="A1358" t="s">
        <v>33</v>
      </c>
      <c r="B1358" t="s">
        <v>66</v>
      </c>
      <c r="C1358" t="s">
        <v>1081</v>
      </c>
      <c r="D1358">
        <v>1</v>
      </c>
      <c r="E1358" s="21">
        <v>6</v>
      </c>
      <c r="F1358" s="21" t="s">
        <v>6</v>
      </c>
      <c r="G1358" s="21" t="s">
        <v>10</v>
      </c>
      <c r="H1358" s="21" t="s">
        <v>10</v>
      </c>
      <c r="I1358" s="26">
        <v>0.62805775000000008</v>
      </c>
      <c r="J1358" s="26">
        <v>0.94606483333333358</v>
      </c>
      <c r="K1358" s="26">
        <v>1.8246098333333336</v>
      </c>
      <c r="L1358" s="26">
        <v>3.6724382500000008</v>
      </c>
      <c r="M1358" s="26">
        <v>5.5679031666666665</v>
      </c>
      <c r="N1358" s="26">
        <v>6.5661871666666665</v>
      </c>
      <c r="O1358" s="26">
        <v>6.892181916666666</v>
      </c>
      <c r="P1358" s="26">
        <v>5.7158726666666659</v>
      </c>
      <c r="Q1358" s="26">
        <v>3.7678155833333338</v>
      </c>
      <c r="R1358" s="26">
        <v>2.6133190000000002</v>
      </c>
      <c r="S1358" s="26">
        <v>1.2354005000000001</v>
      </c>
      <c r="T1358" s="26">
        <v>0.63220583333333336</v>
      </c>
      <c r="U1358" s="26">
        <v>0.56988875000000005</v>
      </c>
      <c r="V1358" s="26">
        <v>0.56944625000000004</v>
      </c>
      <c r="W1358" s="26">
        <v>1.50224275</v>
      </c>
      <c r="X1358" s="26">
        <v>2.231696166666667</v>
      </c>
      <c r="Y1358" s="26">
        <v>3.3172862500000004</v>
      </c>
      <c r="Z1358" s="26">
        <v>3.9917896666666661</v>
      </c>
      <c r="AA1358" s="26">
        <v>3.7861114166666661</v>
      </c>
      <c r="AB1358" s="26">
        <v>3.6768584166666671</v>
      </c>
      <c r="AC1358" s="26">
        <v>2.7313154166666664</v>
      </c>
      <c r="AD1358" s="26">
        <v>1.7706940833333336</v>
      </c>
      <c r="AE1358" s="26">
        <v>1.2587585833333332</v>
      </c>
      <c r="AF1358" s="26">
        <v>0.77870833333333334</v>
      </c>
      <c r="AG1358" s="26">
        <v>223</v>
      </c>
      <c r="AH1358" s="26">
        <v>4</v>
      </c>
    </row>
    <row r="1359" spans="1:34" x14ac:dyDescent="0.2">
      <c r="A1359" t="s">
        <v>33</v>
      </c>
      <c r="B1359" t="s">
        <v>66</v>
      </c>
      <c r="C1359" t="s">
        <v>670</v>
      </c>
      <c r="D1359">
        <v>2</v>
      </c>
      <c r="E1359" s="21">
        <v>7</v>
      </c>
      <c r="F1359" s="21" t="s">
        <v>10</v>
      </c>
      <c r="G1359" s="21" t="s">
        <v>10</v>
      </c>
      <c r="H1359" s="21" t="s">
        <v>10</v>
      </c>
      <c r="I1359" s="26">
        <v>0.49617491666666669</v>
      </c>
      <c r="J1359" s="26">
        <v>0.81014541666666673</v>
      </c>
      <c r="K1359" s="26">
        <v>1.5344344166666666</v>
      </c>
      <c r="L1359" s="26">
        <v>3.1651726666666664</v>
      </c>
      <c r="M1359" s="26">
        <v>5.0212459166666656</v>
      </c>
      <c r="N1359" s="26">
        <v>5.7048383333333339</v>
      </c>
      <c r="O1359" s="26">
        <v>6.0990179166666669</v>
      </c>
      <c r="P1359" s="26">
        <v>4.9867989166666655</v>
      </c>
      <c r="Q1359" s="26">
        <v>3.1677534166666668</v>
      </c>
      <c r="R1359" s="26">
        <v>2.1625416666666664</v>
      </c>
      <c r="S1359" s="26">
        <v>0.92789133333333329</v>
      </c>
      <c r="T1359" s="26">
        <v>0.47899741666666668</v>
      </c>
      <c r="U1359" s="26">
        <v>0.67893758333333343</v>
      </c>
      <c r="V1359" s="26">
        <v>0.4354789166666666</v>
      </c>
      <c r="W1359" s="26">
        <v>1.2227263333333336</v>
      </c>
      <c r="X1359" s="26">
        <v>2.0054602500000001</v>
      </c>
      <c r="Y1359" s="26">
        <v>2.695783</v>
      </c>
      <c r="Z1359" s="26">
        <v>3.7500719166666658</v>
      </c>
      <c r="AA1359" s="26">
        <v>3.4907499999999998</v>
      </c>
      <c r="AB1359" s="26">
        <v>3.1443972499999995</v>
      </c>
      <c r="AC1359" s="26">
        <v>2.7161540833333331</v>
      </c>
      <c r="AD1359" s="26">
        <v>1.8702665833333336</v>
      </c>
      <c r="AE1359" s="26">
        <v>1.0881301666666665</v>
      </c>
      <c r="AF1359" s="26">
        <v>0.77190674999999997</v>
      </c>
      <c r="AG1359" s="26">
        <v>244</v>
      </c>
      <c r="AH1359" s="26">
        <v>4</v>
      </c>
    </row>
    <row r="1360" spans="1:34" x14ac:dyDescent="0.2">
      <c r="A1360" t="s">
        <v>33</v>
      </c>
      <c r="B1360" t="s">
        <v>66</v>
      </c>
      <c r="C1360" t="s">
        <v>1023</v>
      </c>
      <c r="D1360">
        <v>1</v>
      </c>
      <c r="E1360" s="21">
        <v>6</v>
      </c>
      <c r="F1360" s="21" t="s">
        <v>6</v>
      </c>
      <c r="G1360" s="21" t="s">
        <v>10</v>
      </c>
      <c r="H1360" s="21" t="s">
        <v>10</v>
      </c>
      <c r="I1360" s="26">
        <v>0.57676220000000011</v>
      </c>
      <c r="J1360" s="26">
        <v>0.86325020000000008</v>
      </c>
      <c r="K1360" s="26">
        <v>1.6501382</v>
      </c>
      <c r="L1360" s="26">
        <v>3.4904740000000003</v>
      </c>
      <c r="M1360" s="26">
        <v>5.5007666000000004</v>
      </c>
      <c r="N1360" s="26">
        <v>6.5097508000000008</v>
      </c>
      <c r="O1360" s="26">
        <v>6.9124843999999994</v>
      </c>
      <c r="P1360" s="26">
        <v>5.7892717999999999</v>
      </c>
      <c r="Q1360" s="26">
        <v>3.8458022000000001</v>
      </c>
      <c r="R1360" s="26">
        <v>2.6007608000000002</v>
      </c>
      <c r="S1360" s="26">
        <v>1.140752</v>
      </c>
      <c r="T1360" s="26">
        <v>0.57597700000000007</v>
      </c>
      <c r="U1360" s="26">
        <v>0.63026179999999998</v>
      </c>
      <c r="V1360" s="26">
        <v>0.7625599999999999</v>
      </c>
      <c r="W1360" s="26">
        <v>1.3302038</v>
      </c>
      <c r="X1360" s="26">
        <v>2.1648691999999996</v>
      </c>
      <c r="Y1360" s="26">
        <v>2.7406949999999997</v>
      </c>
      <c r="Z1360" s="26">
        <v>3.7050337999999998</v>
      </c>
      <c r="AA1360" s="26">
        <v>3.0029037999999995</v>
      </c>
      <c r="AB1360" s="26">
        <v>2.9305271999999998</v>
      </c>
      <c r="AC1360" s="26">
        <v>2.2553498000000003</v>
      </c>
      <c r="AD1360" s="26">
        <v>1.4818921999999999</v>
      </c>
      <c r="AE1360" s="26">
        <v>0.92481899999999995</v>
      </c>
      <c r="AF1360" s="26">
        <v>0.59740499999999996</v>
      </c>
      <c r="AG1360" s="26">
        <v>237</v>
      </c>
      <c r="AH1360" s="26">
        <v>4</v>
      </c>
    </row>
    <row r="1361" spans="1:34" x14ac:dyDescent="0.2">
      <c r="A1361" t="s">
        <v>33</v>
      </c>
      <c r="B1361" t="s">
        <v>66</v>
      </c>
      <c r="C1361" t="s">
        <v>1082</v>
      </c>
      <c r="D1361">
        <v>2</v>
      </c>
      <c r="E1361" s="21">
        <v>6</v>
      </c>
      <c r="F1361" s="21" t="s">
        <v>6</v>
      </c>
      <c r="G1361" s="21" t="s">
        <v>10</v>
      </c>
      <c r="H1361" s="21" t="s">
        <v>10</v>
      </c>
      <c r="I1361" s="26">
        <v>0.55746980000000002</v>
      </c>
      <c r="J1361" s="26">
        <v>0.86003410000000002</v>
      </c>
      <c r="K1361" s="26">
        <v>1.6735897999999998</v>
      </c>
      <c r="L1361" s="26">
        <v>3.4543965000000001</v>
      </c>
      <c r="M1361" s="26">
        <v>5.1610065000000009</v>
      </c>
      <c r="N1361" s="26">
        <v>6.0315050000000001</v>
      </c>
      <c r="O1361" s="26">
        <v>6.4085339000000001</v>
      </c>
      <c r="P1361" s="26">
        <v>5.1969814999999997</v>
      </c>
      <c r="Q1361" s="26">
        <v>3.3953168999999996</v>
      </c>
      <c r="R1361" s="26">
        <v>2.3753507999999997</v>
      </c>
      <c r="S1361" s="26">
        <v>1.1014746</v>
      </c>
      <c r="T1361" s="26">
        <v>0.56934329999999989</v>
      </c>
      <c r="U1361" s="26">
        <v>0.64999090000000004</v>
      </c>
      <c r="V1361" s="26">
        <v>0.56895640000000003</v>
      </c>
      <c r="W1361" s="26">
        <v>1.4878163999999998</v>
      </c>
      <c r="X1361" s="26">
        <v>2.0899399999999999</v>
      </c>
      <c r="Y1361" s="26">
        <v>3.2019664000000008</v>
      </c>
      <c r="Z1361" s="26">
        <v>3.7764910999999999</v>
      </c>
      <c r="AA1361" s="26">
        <v>3.4562249999999999</v>
      </c>
      <c r="AB1361" s="26">
        <v>3.6091796999999994</v>
      </c>
      <c r="AC1361" s="26">
        <v>2.8266089999999999</v>
      </c>
      <c r="AD1361" s="26">
        <v>1.9341686</v>
      </c>
      <c r="AE1361" s="26">
        <v>1.3020064000000002</v>
      </c>
      <c r="AF1361" s="26">
        <v>0.82751810000000003</v>
      </c>
      <c r="AG1361" s="26">
        <v>260</v>
      </c>
      <c r="AH1361" s="26">
        <v>5</v>
      </c>
    </row>
    <row r="1362" spans="1:34" x14ac:dyDescent="0.2">
      <c r="A1362" t="s">
        <v>33</v>
      </c>
      <c r="B1362" t="s">
        <v>66</v>
      </c>
      <c r="C1362" t="s">
        <v>191</v>
      </c>
      <c r="D1362">
        <v>1</v>
      </c>
      <c r="E1362" s="21">
        <v>7</v>
      </c>
      <c r="F1362" s="21" t="s">
        <v>10</v>
      </c>
      <c r="G1362" s="21" t="s">
        <v>10</v>
      </c>
      <c r="H1362" s="21" t="s">
        <v>10</v>
      </c>
      <c r="I1362" s="26">
        <v>0.45247776923076916</v>
      </c>
      <c r="J1362" s="26">
        <v>0.65547107692307682</v>
      </c>
      <c r="K1362" s="26">
        <v>1.3079521538461536</v>
      </c>
      <c r="L1362" s="26">
        <v>3.1761931538461536</v>
      </c>
      <c r="M1362" s="26">
        <v>5.3240858461538458</v>
      </c>
      <c r="N1362" s="26">
        <v>6.0873974615384618</v>
      </c>
      <c r="O1362" s="26">
        <v>6.6153701538461522</v>
      </c>
      <c r="P1362" s="26">
        <v>5.7255847692307693</v>
      </c>
      <c r="Q1362" s="26">
        <v>3.6964715384615383</v>
      </c>
      <c r="R1362" s="26">
        <v>2.3323977692307691</v>
      </c>
      <c r="S1362" s="26">
        <v>0.92591676923076927</v>
      </c>
      <c r="T1362" s="26">
        <v>0.47473076923076923</v>
      </c>
      <c r="U1362" s="26">
        <v>0.54556146153846152</v>
      </c>
      <c r="V1362" s="26">
        <v>0.38823084615384612</v>
      </c>
      <c r="W1362" s="26">
        <v>0.82880869230769239</v>
      </c>
      <c r="X1362" s="26">
        <v>1.5816989230769234</v>
      </c>
      <c r="Y1362" s="26">
        <v>2.307025846153846</v>
      </c>
      <c r="Z1362" s="26">
        <v>3.2438423846153843</v>
      </c>
      <c r="AA1362" s="26">
        <v>2.8687953076923076</v>
      </c>
      <c r="AB1362" s="26">
        <v>2.5304268461538464</v>
      </c>
      <c r="AC1362" s="26">
        <v>1.8057325384615386</v>
      </c>
      <c r="AD1362" s="26">
        <v>1.1828051538461539</v>
      </c>
      <c r="AE1362" s="26">
        <v>0.65883130769230769</v>
      </c>
      <c r="AF1362" s="26">
        <v>0.58205530769230784</v>
      </c>
      <c r="AG1362" s="26">
        <v>234</v>
      </c>
      <c r="AH1362" s="26">
        <v>4</v>
      </c>
    </row>
    <row r="1363" spans="1:34" x14ac:dyDescent="0.2">
      <c r="A1363" t="s">
        <v>33</v>
      </c>
      <c r="B1363" t="s">
        <v>66</v>
      </c>
      <c r="C1363" t="s">
        <v>647</v>
      </c>
      <c r="D1363">
        <v>2</v>
      </c>
      <c r="E1363" s="21">
        <v>7</v>
      </c>
      <c r="F1363" s="21" t="s">
        <v>10</v>
      </c>
      <c r="G1363" s="21" t="s">
        <v>10</v>
      </c>
      <c r="H1363" s="21" t="s">
        <v>10</v>
      </c>
      <c r="I1363" s="26">
        <v>0.40525559999999999</v>
      </c>
      <c r="J1363" s="26">
        <v>0.65313779999999999</v>
      </c>
      <c r="K1363" s="26">
        <v>1.3185236</v>
      </c>
      <c r="L1363" s="26">
        <v>3.0320225999999999</v>
      </c>
      <c r="M1363" s="26">
        <v>4.9478153999999996</v>
      </c>
      <c r="N1363" s="26">
        <v>5.5756084000000001</v>
      </c>
      <c r="O1363" s="26">
        <v>5.9926095999999998</v>
      </c>
      <c r="P1363" s="26">
        <v>4.9944341999999988</v>
      </c>
      <c r="Q1363" s="26">
        <v>3.1514319999999998</v>
      </c>
      <c r="R1363" s="26">
        <v>2.0197392000000001</v>
      </c>
      <c r="S1363" s="26">
        <v>0.80334240000000001</v>
      </c>
      <c r="T1363" s="26">
        <v>0.41100399999999998</v>
      </c>
      <c r="U1363" s="26">
        <v>0.62544759999999999</v>
      </c>
      <c r="V1363" s="26">
        <v>0.414991</v>
      </c>
      <c r="W1363" s="26">
        <v>0.93405900000000008</v>
      </c>
      <c r="X1363" s="26">
        <v>1.6152983999999999</v>
      </c>
      <c r="Y1363" s="26">
        <v>2.4133552000000003</v>
      </c>
      <c r="Z1363" s="26">
        <v>3.8116215999999996</v>
      </c>
      <c r="AA1363" s="26">
        <v>3.1891927999999998</v>
      </c>
      <c r="AB1363" s="26">
        <v>3.0488355999999999</v>
      </c>
      <c r="AC1363" s="26">
        <v>2.3273815999999998</v>
      </c>
      <c r="AD1363" s="26">
        <v>1.6085634</v>
      </c>
      <c r="AE1363" s="26">
        <v>0.84320680000000015</v>
      </c>
      <c r="AF1363" s="26">
        <v>0.68859239999999999</v>
      </c>
      <c r="AG1363" s="26">
        <v>263</v>
      </c>
      <c r="AH1363" s="26">
        <v>5</v>
      </c>
    </row>
    <row r="1364" spans="1:34" x14ac:dyDescent="0.2">
      <c r="A1364" t="s">
        <v>33</v>
      </c>
      <c r="B1364" t="s">
        <v>66</v>
      </c>
      <c r="C1364" t="s">
        <v>545</v>
      </c>
      <c r="D1364">
        <v>2</v>
      </c>
      <c r="E1364" s="21">
        <v>7</v>
      </c>
      <c r="F1364" s="21" t="s">
        <v>10</v>
      </c>
      <c r="G1364" s="21" t="s">
        <v>10</v>
      </c>
      <c r="H1364" s="21" t="s">
        <v>10</v>
      </c>
      <c r="I1364" s="26">
        <v>0.4230781666666667</v>
      </c>
      <c r="J1364" s="26">
        <v>0.65137783333333321</v>
      </c>
      <c r="K1364" s="26">
        <v>1.2545278333333332</v>
      </c>
      <c r="L1364" s="26">
        <v>2.6101858333333339</v>
      </c>
      <c r="M1364" s="26">
        <v>3.990345833333333</v>
      </c>
      <c r="N1364" s="26">
        <v>4.506505166666666</v>
      </c>
      <c r="O1364" s="26">
        <v>4.9427078333333334</v>
      </c>
      <c r="P1364" s="26">
        <v>3.8967201666666669</v>
      </c>
      <c r="Q1364" s="26">
        <v>2.3923113333333337</v>
      </c>
      <c r="R1364" s="26">
        <v>1.5481676666666668</v>
      </c>
      <c r="S1364" s="26">
        <v>0.74654016666666667</v>
      </c>
      <c r="T1364" s="26">
        <v>0.42291083333333335</v>
      </c>
      <c r="U1364" s="26">
        <v>1.4710241666666668</v>
      </c>
      <c r="V1364" s="26">
        <v>1.0156201666666667</v>
      </c>
      <c r="W1364" s="26">
        <v>1.5797554999999999</v>
      </c>
      <c r="X1364" s="26">
        <v>1.8215428333333332</v>
      </c>
      <c r="Y1364" s="26">
        <v>2.7652398333333337</v>
      </c>
      <c r="Z1364" s="26">
        <v>3.5551288333333333</v>
      </c>
      <c r="AA1364" s="26">
        <v>3.4492281666666664</v>
      </c>
      <c r="AB1364" s="26">
        <v>3.4363783333333324</v>
      </c>
      <c r="AC1364" s="26">
        <v>3.3582148333333333</v>
      </c>
      <c r="AD1364" s="26">
        <v>2.3694039999999998</v>
      </c>
      <c r="AE1364" s="26">
        <v>1.9666879999999998</v>
      </c>
      <c r="AF1364" s="26">
        <v>1.5774618333333332</v>
      </c>
      <c r="AG1364" s="26">
        <v>252</v>
      </c>
      <c r="AH1364" s="26">
        <v>5</v>
      </c>
    </row>
    <row r="1365" spans="1:34" x14ac:dyDescent="0.2">
      <c r="A1365" t="s">
        <v>33</v>
      </c>
      <c r="B1365" t="s">
        <v>66</v>
      </c>
      <c r="C1365" t="s">
        <v>1083</v>
      </c>
      <c r="D1365">
        <v>1</v>
      </c>
      <c r="E1365" s="21">
        <v>6</v>
      </c>
      <c r="F1365" s="21" t="s">
        <v>6</v>
      </c>
      <c r="G1365" s="21" t="s">
        <v>10</v>
      </c>
      <c r="H1365" s="21" t="s">
        <v>10</v>
      </c>
      <c r="I1365" s="26">
        <v>0.6226896666666667</v>
      </c>
      <c r="J1365" s="26">
        <v>0.92016616666666662</v>
      </c>
      <c r="K1365" s="26">
        <v>1.7562358333333332</v>
      </c>
      <c r="L1365" s="26">
        <v>3.6071300000000002</v>
      </c>
      <c r="M1365" s="26">
        <v>5.438759666666666</v>
      </c>
      <c r="N1365" s="26">
        <v>6.5552734999999993</v>
      </c>
      <c r="O1365" s="26">
        <v>6.8483471666666667</v>
      </c>
      <c r="P1365" s="26">
        <v>5.6332366666666678</v>
      </c>
      <c r="Q1365" s="26">
        <v>3.8311816666666672</v>
      </c>
      <c r="R1365" s="26">
        <v>2.6293133333333332</v>
      </c>
      <c r="S1365" s="26">
        <v>1.2349564999999998</v>
      </c>
      <c r="T1365" s="26">
        <v>0.61459249999999999</v>
      </c>
      <c r="U1365" s="26">
        <v>0.48759616666666666</v>
      </c>
      <c r="V1365" s="26">
        <v>0.61413583333333333</v>
      </c>
      <c r="W1365" s="26">
        <v>1.507841</v>
      </c>
      <c r="X1365" s="26">
        <v>2.4412661666666668</v>
      </c>
      <c r="Y1365" s="26">
        <v>2.9648611666666667</v>
      </c>
      <c r="Z1365" s="26">
        <v>3.8504685000000003</v>
      </c>
      <c r="AA1365" s="26">
        <v>3.3237668333333334</v>
      </c>
      <c r="AB1365" s="26">
        <v>3.2111666666666667</v>
      </c>
      <c r="AC1365" s="26">
        <v>2.4812176666666672</v>
      </c>
      <c r="AD1365" s="26">
        <v>1.5200391666666666</v>
      </c>
      <c r="AE1365" s="26">
        <v>1.0639101666666668</v>
      </c>
      <c r="AF1365" s="26">
        <v>0.65966566666666671</v>
      </c>
      <c r="AG1365" s="26">
        <v>232</v>
      </c>
      <c r="AH1365" s="26">
        <v>4</v>
      </c>
    </row>
    <row r="1366" spans="1:34" x14ac:dyDescent="0.2">
      <c r="A1366" t="s">
        <v>33</v>
      </c>
      <c r="B1366" t="s">
        <v>66</v>
      </c>
      <c r="C1366" t="s">
        <v>1084</v>
      </c>
      <c r="D1366">
        <v>2</v>
      </c>
      <c r="E1366" s="21">
        <v>7</v>
      </c>
      <c r="F1366" s="21" t="s">
        <v>10</v>
      </c>
      <c r="G1366" s="21" t="s">
        <v>10</v>
      </c>
      <c r="H1366" s="21" t="s">
        <v>10</v>
      </c>
      <c r="I1366" s="26">
        <v>0.52589950000000008</v>
      </c>
      <c r="J1366" s="26">
        <v>0.86077614285714277</v>
      </c>
      <c r="K1366" s="26">
        <v>1.6133442857142857</v>
      </c>
      <c r="L1366" s="26">
        <v>3.249030714285714</v>
      </c>
      <c r="M1366" s="26">
        <v>5.1595476428571434</v>
      </c>
      <c r="N1366" s="26">
        <v>5.8628225714285715</v>
      </c>
      <c r="O1366" s="26">
        <v>6.2576401428571424</v>
      </c>
      <c r="P1366" s="26">
        <v>5.1303333571428578</v>
      </c>
      <c r="Q1366" s="26">
        <v>3.2864513571428566</v>
      </c>
      <c r="R1366" s="26">
        <v>2.2860950714285715</v>
      </c>
      <c r="S1366" s="26">
        <v>1.0075306428571431</v>
      </c>
      <c r="T1366" s="26">
        <v>0.51152207142857142</v>
      </c>
      <c r="U1366" s="26">
        <v>0.73769257142857136</v>
      </c>
      <c r="V1366" s="26">
        <v>0.48574792857142851</v>
      </c>
      <c r="W1366" s="26">
        <v>1.4143302142857144</v>
      </c>
      <c r="X1366" s="26">
        <v>2.0952389285714288</v>
      </c>
      <c r="Y1366" s="26">
        <v>2.8973020714285718</v>
      </c>
      <c r="Z1366" s="26">
        <v>3.8896408571428571</v>
      </c>
      <c r="AA1366" s="26">
        <v>3.3676362857142856</v>
      </c>
      <c r="AB1366" s="26">
        <v>3.2607242857142862</v>
      </c>
      <c r="AC1366" s="26">
        <v>2.8730766428571428</v>
      </c>
      <c r="AD1366" s="26">
        <v>1.8538657857142857</v>
      </c>
      <c r="AE1366" s="26">
        <v>1.2173394285714285</v>
      </c>
      <c r="AF1366" s="26">
        <v>0.77232428571428557</v>
      </c>
      <c r="AG1366" s="26">
        <v>242</v>
      </c>
      <c r="AH1366" s="26">
        <v>4</v>
      </c>
    </row>
    <row r="1367" spans="1:34" x14ac:dyDescent="0.2">
      <c r="A1367" t="s">
        <v>33</v>
      </c>
      <c r="B1367" t="s">
        <v>66</v>
      </c>
      <c r="C1367" t="s">
        <v>1085</v>
      </c>
      <c r="D1367">
        <v>1</v>
      </c>
      <c r="E1367" s="21">
        <v>6</v>
      </c>
      <c r="F1367" s="21" t="s">
        <v>6</v>
      </c>
      <c r="G1367" s="21" t="s">
        <v>10</v>
      </c>
      <c r="H1367" s="21" t="s">
        <v>10</v>
      </c>
      <c r="I1367" s="26">
        <v>0.60545929411764687</v>
      </c>
      <c r="J1367" s="26">
        <v>0.89696700000000007</v>
      </c>
      <c r="K1367" s="26">
        <v>1.7700167647058824</v>
      </c>
      <c r="L1367" s="26">
        <v>3.7056879999999999</v>
      </c>
      <c r="M1367" s="26">
        <v>5.4722609411764713</v>
      </c>
      <c r="N1367" s="26">
        <v>6.4849462352941183</v>
      </c>
      <c r="O1367" s="26">
        <v>6.779958647058824</v>
      </c>
      <c r="P1367" s="26">
        <v>5.5461795882352956</v>
      </c>
      <c r="Q1367" s="26">
        <v>3.710768529411764</v>
      </c>
      <c r="R1367" s="26">
        <v>2.5351686470588235</v>
      </c>
      <c r="S1367" s="26">
        <v>1.1937299411764708</v>
      </c>
      <c r="T1367" s="26">
        <v>0.62187141176470584</v>
      </c>
      <c r="U1367" s="26">
        <v>0.66011011764705874</v>
      </c>
      <c r="V1367" s="26">
        <v>0.65877270588235304</v>
      </c>
      <c r="W1367" s="26">
        <v>1.671992588235294</v>
      </c>
      <c r="X1367" s="26">
        <v>2.2706079411764715</v>
      </c>
      <c r="Y1367" s="26">
        <v>3.251565058823529</v>
      </c>
      <c r="Z1367" s="26">
        <v>3.746629941176471</v>
      </c>
      <c r="AA1367" s="26">
        <v>3.4184976470588233</v>
      </c>
      <c r="AB1367" s="26">
        <v>3.5247018823529412</v>
      </c>
      <c r="AC1367" s="26">
        <v>2.6537385294117648</v>
      </c>
      <c r="AD1367" s="26">
        <v>1.8940636470588237</v>
      </c>
      <c r="AE1367" s="26">
        <v>1.3229658823529411</v>
      </c>
      <c r="AF1367" s="26">
        <v>0.89260258823529404</v>
      </c>
      <c r="AG1367" s="26">
        <v>231</v>
      </c>
      <c r="AH1367" s="26">
        <v>4</v>
      </c>
    </row>
    <row r="1368" spans="1:34" x14ac:dyDescent="0.2">
      <c r="A1368" t="s">
        <v>33</v>
      </c>
      <c r="B1368" t="s">
        <v>66</v>
      </c>
      <c r="C1368" t="s">
        <v>552</v>
      </c>
      <c r="D1368">
        <v>1</v>
      </c>
      <c r="E1368" s="21">
        <v>6</v>
      </c>
      <c r="F1368" s="21" t="s">
        <v>6</v>
      </c>
      <c r="G1368" s="21" t="s">
        <v>10</v>
      </c>
      <c r="H1368" s="21" t="s">
        <v>10</v>
      </c>
      <c r="I1368" s="26">
        <v>0.57985033333333336</v>
      </c>
      <c r="J1368" s="26">
        <v>0.85802633333333345</v>
      </c>
      <c r="K1368" s="26">
        <v>1.6455388333333334</v>
      </c>
      <c r="L1368" s="26">
        <v>3.4763683333333333</v>
      </c>
      <c r="M1368" s="26">
        <v>5.1571425</v>
      </c>
      <c r="N1368" s="26">
        <v>6.2189208333333328</v>
      </c>
      <c r="O1368" s="26">
        <v>6.3606794999999998</v>
      </c>
      <c r="P1368" s="26">
        <v>5.1846884999999991</v>
      </c>
      <c r="Q1368" s="26">
        <v>3.6170436666666661</v>
      </c>
      <c r="R1368" s="26">
        <v>2.4946111666666666</v>
      </c>
      <c r="S1368" s="26">
        <v>1.1778376666666663</v>
      </c>
      <c r="T1368" s="26">
        <v>0.5807190000000001</v>
      </c>
      <c r="U1368" s="26">
        <v>0.6968076666666666</v>
      </c>
      <c r="V1368" s="26">
        <v>0.61083283333333327</v>
      </c>
      <c r="W1368" s="26">
        <v>1.6731488333333333</v>
      </c>
      <c r="X1368" s="26">
        <v>2.7102283333333337</v>
      </c>
      <c r="Y1368" s="26">
        <v>3.4430176666666665</v>
      </c>
      <c r="Z1368" s="26">
        <v>3.7258511666666667</v>
      </c>
      <c r="AA1368" s="26">
        <v>3.7795358333333335</v>
      </c>
      <c r="AB1368" s="26">
        <v>3.504500333333334</v>
      </c>
      <c r="AC1368" s="26">
        <v>2.9149720000000001</v>
      </c>
      <c r="AD1368" s="26">
        <v>2.0873209999999998</v>
      </c>
      <c r="AE1368" s="26">
        <v>1.3443246666666668</v>
      </c>
      <c r="AF1368" s="26">
        <v>0.92588700000000002</v>
      </c>
      <c r="AG1368" s="26">
        <v>251</v>
      </c>
      <c r="AH1368" s="26">
        <v>4</v>
      </c>
    </row>
    <row r="1369" spans="1:34" x14ac:dyDescent="0.2">
      <c r="A1369" t="s">
        <v>33</v>
      </c>
      <c r="B1369" t="s">
        <v>66</v>
      </c>
      <c r="C1369" t="s">
        <v>421</v>
      </c>
      <c r="D1369">
        <v>1</v>
      </c>
      <c r="E1369" s="21">
        <v>6</v>
      </c>
      <c r="F1369" s="21" t="s">
        <v>6</v>
      </c>
      <c r="G1369" s="21" t="s">
        <v>10</v>
      </c>
      <c r="H1369" s="21" t="s">
        <v>10</v>
      </c>
      <c r="I1369" s="26">
        <v>0.49909045454545448</v>
      </c>
      <c r="J1369" s="26">
        <v>0.78262963636363636</v>
      </c>
      <c r="K1369" s="26">
        <v>1.4984836363636362</v>
      </c>
      <c r="L1369" s="26">
        <v>3.2447185454545457</v>
      </c>
      <c r="M1369" s="26">
        <v>5.2258731818181827</v>
      </c>
      <c r="N1369" s="26">
        <v>6.0654419090909082</v>
      </c>
      <c r="O1369" s="26">
        <v>6.5966442727272723</v>
      </c>
      <c r="P1369" s="26">
        <v>5.5170585454545451</v>
      </c>
      <c r="Q1369" s="26">
        <v>3.5545292727272724</v>
      </c>
      <c r="R1369" s="26">
        <v>2.3532261818181821</v>
      </c>
      <c r="S1369" s="26">
        <v>1.0077975454545454</v>
      </c>
      <c r="T1369" s="26">
        <v>0.50786818181818183</v>
      </c>
      <c r="U1369" s="26">
        <v>0.67274372727272724</v>
      </c>
      <c r="V1369" s="26">
        <v>0.5473486363636364</v>
      </c>
      <c r="W1369" s="26">
        <v>1.2556256363636364</v>
      </c>
      <c r="X1369" s="26">
        <v>2.0259655454545453</v>
      </c>
      <c r="Y1369" s="26">
        <v>2.6118556363636363</v>
      </c>
      <c r="Z1369" s="26">
        <v>3.8854979999999997</v>
      </c>
      <c r="AA1369" s="26">
        <v>2.8601219090909087</v>
      </c>
      <c r="AB1369" s="26">
        <v>3.1762182727272728</v>
      </c>
      <c r="AC1369" s="26">
        <v>2.1980693636363635</v>
      </c>
      <c r="AD1369" s="26">
        <v>1.5395558181818183</v>
      </c>
      <c r="AE1369" s="26">
        <v>0.89361081818181809</v>
      </c>
      <c r="AF1369" s="26">
        <v>0.59863627272727271</v>
      </c>
      <c r="AG1369" s="26">
        <v>228</v>
      </c>
      <c r="AH1369" s="26">
        <v>4</v>
      </c>
    </row>
    <row r="1370" spans="1:34" x14ac:dyDescent="0.2">
      <c r="A1370" t="s">
        <v>33</v>
      </c>
      <c r="B1370" t="s">
        <v>66</v>
      </c>
      <c r="C1370" t="s">
        <v>1086</v>
      </c>
      <c r="D1370">
        <v>1</v>
      </c>
      <c r="E1370" s="21">
        <v>6</v>
      </c>
      <c r="F1370" s="21" t="s">
        <v>6</v>
      </c>
      <c r="G1370" s="21" t="s">
        <v>10</v>
      </c>
      <c r="H1370" s="21" t="s">
        <v>10</v>
      </c>
      <c r="I1370" s="26">
        <v>0.62186527272727288</v>
      </c>
      <c r="J1370" s="26">
        <v>0.90271863636363636</v>
      </c>
      <c r="K1370" s="26">
        <v>1.7522889999999998</v>
      </c>
      <c r="L1370" s="26">
        <v>3.564314</v>
      </c>
      <c r="M1370" s="26">
        <v>5.3631939090909091</v>
      </c>
      <c r="N1370" s="26">
        <v>6.4944374545454542</v>
      </c>
      <c r="O1370" s="26">
        <v>6.6409664545454552</v>
      </c>
      <c r="P1370" s="26">
        <v>5.4723928181818184</v>
      </c>
      <c r="Q1370" s="26">
        <v>3.7886079090909095</v>
      </c>
      <c r="R1370" s="26">
        <v>2.619018090909091</v>
      </c>
      <c r="S1370" s="26">
        <v>1.2327476363636363</v>
      </c>
      <c r="T1370" s="26">
        <v>0.61773381818181827</v>
      </c>
      <c r="U1370" s="26">
        <v>0.64411309090909097</v>
      </c>
      <c r="V1370" s="26">
        <v>0.66290436363636362</v>
      </c>
      <c r="W1370" s="26">
        <v>1.6165015454545455</v>
      </c>
      <c r="X1370" s="26">
        <v>2.6527334545454542</v>
      </c>
      <c r="Y1370" s="26">
        <v>3.3491357272727269</v>
      </c>
      <c r="Z1370" s="26">
        <v>3.9729398181818185</v>
      </c>
      <c r="AA1370" s="26">
        <v>3.7781388181818176</v>
      </c>
      <c r="AB1370" s="26">
        <v>3.6512091818181811</v>
      </c>
      <c r="AC1370" s="26">
        <v>2.6806462727272726</v>
      </c>
      <c r="AD1370" s="26">
        <v>1.820433</v>
      </c>
      <c r="AE1370" s="26">
        <v>1.1661020909090907</v>
      </c>
      <c r="AF1370" s="26">
        <v>0.89733745454545444</v>
      </c>
      <c r="AG1370" s="26">
        <v>226</v>
      </c>
      <c r="AH1370" s="26">
        <v>4</v>
      </c>
    </row>
    <row r="1371" spans="1:34" x14ac:dyDescent="0.2">
      <c r="A1371" t="s">
        <v>33</v>
      </c>
      <c r="B1371" t="s">
        <v>66</v>
      </c>
      <c r="C1371" t="s">
        <v>1087</v>
      </c>
      <c r="D1371">
        <v>1</v>
      </c>
      <c r="E1371" s="21">
        <v>6</v>
      </c>
      <c r="F1371" s="21" t="s">
        <v>6</v>
      </c>
      <c r="G1371" s="21" t="s">
        <v>10</v>
      </c>
      <c r="H1371" s="21" t="s">
        <v>10</v>
      </c>
      <c r="I1371" s="26">
        <v>0.58689666666666662</v>
      </c>
      <c r="J1371" s="26">
        <v>0.87337224999999996</v>
      </c>
      <c r="K1371" s="26">
        <v>1.662085666666667</v>
      </c>
      <c r="L1371" s="26">
        <v>3.4492968333333329</v>
      </c>
      <c r="M1371" s="26">
        <v>5.03200425</v>
      </c>
      <c r="N1371" s="26">
        <v>6.0280881666666657</v>
      </c>
      <c r="O1371" s="26">
        <v>6.1055225833333333</v>
      </c>
      <c r="P1371" s="26">
        <v>4.9902717500000007</v>
      </c>
      <c r="Q1371" s="26">
        <v>3.4689983333333334</v>
      </c>
      <c r="R1371" s="26">
        <v>2.4524966666666672</v>
      </c>
      <c r="S1371" s="26">
        <v>1.1687762499999999</v>
      </c>
      <c r="T1371" s="26">
        <v>0.58801291666666666</v>
      </c>
      <c r="U1371" s="26">
        <v>0.76310399999999989</v>
      </c>
      <c r="V1371" s="26">
        <v>0.67571216666666667</v>
      </c>
      <c r="W1371" s="26">
        <v>1.7690014999999997</v>
      </c>
      <c r="X1371" s="26">
        <v>2.8497483333333338</v>
      </c>
      <c r="Y1371" s="26">
        <v>3.506121166666667</v>
      </c>
      <c r="Z1371" s="26">
        <v>3.7410375833333336</v>
      </c>
      <c r="AA1371" s="26">
        <v>3.8340014166666667</v>
      </c>
      <c r="AB1371" s="26">
        <v>3.6889916666666664</v>
      </c>
      <c r="AC1371" s="26">
        <v>3.0296706666666666</v>
      </c>
      <c r="AD1371" s="26">
        <v>2.0308409999999997</v>
      </c>
      <c r="AE1371" s="26">
        <v>1.4580089999999999</v>
      </c>
      <c r="AF1371" s="26">
        <v>1.0210459999999999</v>
      </c>
      <c r="AG1371" s="26">
        <v>246</v>
      </c>
      <c r="AH1371" s="26">
        <v>4</v>
      </c>
    </row>
    <row r="1372" spans="1:34" x14ac:dyDescent="0.2">
      <c r="A1372" t="s">
        <v>33</v>
      </c>
      <c r="B1372" t="s">
        <v>66</v>
      </c>
      <c r="C1372" t="s">
        <v>1088</v>
      </c>
      <c r="D1372">
        <v>1</v>
      </c>
      <c r="E1372" s="21">
        <v>6</v>
      </c>
      <c r="F1372" s="21" t="s">
        <v>6</v>
      </c>
      <c r="G1372" s="21" t="s">
        <v>10</v>
      </c>
      <c r="H1372" s="21" t="s">
        <v>10</v>
      </c>
      <c r="I1372" s="26">
        <v>0.60214883333333336</v>
      </c>
      <c r="J1372" s="26">
        <v>0.87294283333333345</v>
      </c>
      <c r="K1372" s="26">
        <v>1.6868111666666668</v>
      </c>
      <c r="L1372" s="26">
        <v>3.4763905000000008</v>
      </c>
      <c r="M1372" s="26">
        <v>5.2267490000000008</v>
      </c>
      <c r="N1372" s="26">
        <v>6.3677769999999994</v>
      </c>
      <c r="O1372" s="26">
        <v>6.4903767499999994</v>
      </c>
      <c r="P1372" s="26">
        <v>5.3452660833333328</v>
      </c>
      <c r="Q1372" s="26">
        <v>3.7065468333333329</v>
      </c>
      <c r="R1372" s="26">
        <v>2.5526665000000004</v>
      </c>
      <c r="S1372" s="26">
        <v>1.2100688333333334</v>
      </c>
      <c r="T1372" s="26">
        <v>0.60103024999999988</v>
      </c>
      <c r="U1372" s="26">
        <v>0.63373774999999999</v>
      </c>
      <c r="V1372" s="26">
        <v>0.62860125</v>
      </c>
      <c r="W1372" s="26">
        <v>1.6471568333333331</v>
      </c>
      <c r="X1372" s="26">
        <v>2.7950024166666672</v>
      </c>
      <c r="Y1372" s="26">
        <v>3.4478261666666667</v>
      </c>
      <c r="Z1372" s="26">
        <v>4.0059423333333335</v>
      </c>
      <c r="AA1372" s="26">
        <v>3.793979166666666</v>
      </c>
      <c r="AB1372" s="26">
        <v>3.538410583333333</v>
      </c>
      <c r="AC1372" s="26">
        <v>2.7934858333333334</v>
      </c>
      <c r="AD1372" s="26">
        <v>1.9262235000000001</v>
      </c>
      <c r="AE1372" s="26">
        <v>1.2843355833333334</v>
      </c>
      <c r="AF1372" s="26">
        <v>0.88389949999999995</v>
      </c>
      <c r="AG1372" s="26">
        <v>224</v>
      </c>
      <c r="AH1372" s="26">
        <v>4</v>
      </c>
    </row>
    <row r="1373" spans="1:34" x14ac:dyDescent="0.2">
      <c r="A1373" t="s">
        <v>33</v>
      </c>
      <c r="B1373" t="s">
        <v>66</v>
      </c>
      <c r="C1373" t="s">
        <v>1089</v>
      </c>
      <c r="D1373">
        <v>1</v>
      </c>
      <c r="E1373" s="21">
        <v>6</v>
      </c>
      <c r="F1373" s="21" t="s">
        <v>6</v>
      </c>
      <c r="G1373" s="21" t="s">
        <v>10</v>
      </c>
      <c r="H1373" s="21" t="s">
        <v>10</v>
      </c>
      <c r="I1373" s="26">
        <v>0.59084720000000002</v>
      </c>
      <c r="J1373" s="26">
        <v>0.88109079999999995</v>
      </c>
      <c r="K1373" s="26">
        <v>1.706324</v>
      </c>
      <c r="L1373" s="26">
        <v>3.6107572999999995</v>
      </c>
      <c r="M1373" s="26">
        <v>5.286149</v>
      </c>
      <c r="N1373" s="26">
        <v>6.281349800000001</v>
      </c>
      <c r="O1373" s="26">
        <v>6.4701083999999991</v>
      </c>
      <c r="P1373" s="26">
        <v>5.2853612999999999</v>
      </c>
      <c r="Q1373" s="26">
        <v>3.6375048999999997</v>
      </c>
      <c r="R1373" s="26">
        <v>2.5162231000000004</v>
      </c>
      <c r="S1373" s="26">
        <v>1.1874085999999999</v>
      </c>
      <c r="T1373" s="26">
        <v>0.59932170000000007</v>
      </c>
      <c r="U1373" s="26">
        <v>0.72020890000000004</v>
      </c>
      <c r="V1373" s="26">
        <v>0.61052020000000007</v>
      </c>
      <c r="W1373" s="26">
        <v>1.6419976999999999</v>
      </c>
      <c r="X1373" s="26">
        <v>2.6041878999999999</v>
      </c>
      <c r="Y1373" s="26">
        <v>3.3716176999999994</v>
      </c>
      <c r="Z1373" s="26">
        <v>3.6647909999999997</v>
      </c>
      <c r="AA1373" s="26">
        <v>3.6351106999999998</v>
      </c>
      <c r="AB1373" s="26">
        <v>3.4289619</v>
      </c>
      <c r="AC1373" s="26">
        <v>2.9447216000000003</v>
      </c>
      <c r="AD1373" s="26">
        <v>2.1634424999999999</v>
      </c>
      <c r="AE1373" s="26">
        <v>1.3358462999999998</v>
      </c>
      <c r="AF1373" s="26">
        <v>0.9456407</v>
      </c>
      <c r="AG1373" s="26">
        <v>250</v>
      </c>
      <c r="AH1373" s="26">
        <v>4</v>
      </c>
    </row>
    <row r="1374" spans="1:34" x14ac:dyDescent="0.2">
      <c r="A1374" t="s">
        <v>33</v>
      </c>
      <c r="B1374" t="s">
        <v>66</v>
      </c>
      <c r="C1374" t="s">
        <v>311</v>
      </c>
      <c r="D1374">
        <v>1</v>
      </c>
      <c r="E1374" s="21">
        <v>7</v>
      </c>
      <c r="F1374" s="21" t="s">
        <v>10</v>
      </c>
      <c r="G1374" s="21" t="s">
        <v>10</v>
      </c>
      <c r="H1374" s="21" t="s">
        <v>10</v>
      </c>
      <c r="I1374" s="26">
        <v>0.49580542857142851</v>
      </c>
      <c r="J1374" s="26">
        <v>0.74230685714285716</v>
      </c>
      <c r="K1374" s="26">
        <v>1.4475897142857141</v>
      </c>
      <c r="L1374" s="26">
        <v>3.2100544285714285</v>
      </c>
      <c r="M1374" s="26">
        <v>5.2651121428571432</v>
      </c>
      <c r="N1374" s="26">
        <v>6.1326077142857143</v>
      </c>
      <c r="O1374" s="26">
        <v>6.6841178571428568</v>
      </c>
      <c r="P1374" s="26">
        <v>5.6863175714285719</v>
      </c>
      <c r="Q1374" s="26">
        <v>3.6777690000000005</v>
      </c>
      <c r="R1374" s="26">
        <v>2.4278771428571426</v>
      </c>
      <c r="S1374" s="26">
        <v>1.022431857142857</v>
      </c>
      <c r="T1374" s="26">
        <v>0.51491399999999998</v>
      </c>
      <c r="U1374" s="26">
        <v>0.58051957142857147</v>
      </c>
      <c r="V1374" s="26">
        <v>0.50310514285714281</v>
      </c>
      <c r="W1374" s="26">
        <v>1.078216857142857</v>
      </c>
      <c r="X1374" s="26">
        <v>1.9179527142857145</v>
      </c>
      <c r="Y1374" s="26">
        <v>2.5562910000000003</v>
      </c>
      <c r="Z1374" s="26">
        <v>3.5937187142857141</v>
      </c>
      <c r="AA1374" s="26">
        <v>3.002869142857143</v>
      </c>
      <c r="AB1374" s="26">
        <v>2.9107028571428573</v>
      </c>
      <c r="AC1374" s="26">
        <v>1.9463985714285716</v>
      </c>
      <c r="AD1374" s="26">
        <v>1.3688184285714284</v>
      </c>
      <c r="AE1374" s="26">
        <v>0.79741657142857147</v>
      </c>
      <c r="AF1374" s="26">
        <v>0.53647042857142857</v>
      </c>
      <c r="AG1374" s="26">
        <v>238</v>
      </c>
      <c r="AH1374" s="26">
        <v>4</v>
      </c>
    </row>
    <row r="1375" spans="1:34" x14ac:dyDescent="0.2">
      <c r="A1375" t="s">
        <v>33</v>
      </c>
      <c r="B1375" t="s">
        <v>66</v>
      </c>
      <c r="C1375" t="s">
        <v>1090</v>
      </c>
      <c r="D1375">
        <v>1</v>
      </c>
      <c r="E1375" s="21">
        <v>6</v>
      </c>
      <c r="F1375" s="21" t="s">
        <v>6</v>
      </c>
      <c r="G1375" s="21" t="s">
        <v>10</v>
      </c>
      <c r="H1375" s="21" t="s">
        <v>10</v>
      </c>
      <c r="I1375" s="26">
        <v>0.60345284848484815</v>
      </c>
      <c r="J1375" s="26">
        <v>0.9133626212121212</v>
      </c>
      <c r="K1375" s="26">
        <v>1.7867198030303031</v>
      </c>
      <c r="L1375" s="26">
        <v>3.6894665151515156</v>
      </c>
      <c r="M1375" s="26">
        <v>5.499876363636365</v>
      </c>
      <c r="N1375" s="26">
        <v>6.5078491666666682</v>
      </c>
      <c r="O1375" s="26">
        <v>6.8687775151515167</v>
      </c>
      <c r="P1375" s="26">
        <v>5.6156345000000005</v>
      </c>
      <c r="Q1375" s="26">
        <v>3.6980136969696962</v>
      </c>
      <c r="R1375" s="26">
        <v>2.5563606818181821</v>
      </c>
      <c r="S1375" s="26">
        <v>1.2090824999999996</v>
      </c>
      <c r="T1375" s="26">
        <v>0.61696142424242417</v>
      </c>
      <c r="U1375" s="26">
        <v>0.6151232272727275</v>
      </c>
      <c r="V1375" s="26">
        <v>0.62085513636363632</v>
      </c>
      <c r="W1375" s="26">
        <v>1.571898363636363</v>
      </c>
      <c r="X1375" s="26">
        <v>2.123446848484849</v>
      </c>
      <c r="Y1375" s="26">
        <v>3.2084638181818188</v>
      </c>
      <c r="Z1375" s="26">
        <v>3.8442551212121217</v>
      </c>
      <c r="AA1375" s="26">
        <v>3.5452683030303027</v>
      </c>
      <c r="AB1375" s="26">
        <v>3.5350819696969698</v>
      </c>
      <c r="AC1375" s="26">
        <v>2.572036727272728</v>
      </c>
      <c r="AD1375" s="26">
        <v>1.7921751212121211</v>
      </c>
      <c r="AE1375" s="26">
        <v>1.2970385151515151</v>
      </c>
      <c r="AF1375" s="26">
        <v>0.82072760606060602</v>
      </c>
      <c r="AG1375" s="26">
        <v>226</v>
      </c>
      <c r="AH1375" s="26">
        <v>4</v>
      </c>
    </row>
    <row r="1376" spans="1:34" x14ac:dyDescent="0.2">
      <c r="A1376" t="s">
        <v>33</v>
      </c>
      <c r="B1376" t="s">
        <v>66</v>
      </c>
      <c r="C1376" t="s">
        <v>212</v>
      </c>
      <c r="D1376">
        <v>1</v>
      </c>
      <c r="E1376" s="21">
        <v>6</v>
      </c>
      <c r="F1376" s="21" t="s">
        <v>6</v>
      </c>
      <c r="G1376" s="21" t="s">
        <v>10</v>
      </c>
      <c r="H1376" s="21" t="s">
        <v>10</v>
      </c>
      <c r="I1376" s="26">
        <v>0.6154506666666667</v>
      </c>
      <c r="J1376" s="26">
        <v>0.92512333333333319</v>
      </c>
      <c r="K1376" s="26">
        <v>1.7603631666666668</v>
      </c>
      <c r="L1376" s="26">
        <v>3.5832354999999994</v>
      </c>
      <c r="M1376" s="26">
        <v>5.1409064999999998</v>
      </c>
      <c r="N1376" s="26">
        <v>6.0020348333333331</v>
      </c>
      <c r="O1376" s="26">
        <v>6.1332620000000011</v>
      </c>
      <c r="P1376" s="26">
        <v>5.0410056666666661</v>
      </c>
      <c r="Q1376" s="26">
        <v>3.397802</v>
      </c>
      <c r="R1376" s="26">
        <v>2.457889666666667</v>
      </c>
      <c r="S1376" s="26">
        <v>1.2015233333333333</v>
      </c>
      <c r="T1376" s="26">
        <v>0.61621266666666663</v>
      </c>
      <c r="U1376" s="26">
        <v>0.78745616666666673</v>
      </c>
      <c r="V1376" s="26">
        <v>0.72935216666666669</v>
      </c>
      <c r="W1376" s="26">
        <v>1.7273114999999999</v>
      </c>
      <c r="X1376" s="26">
        <v>2.8072118333333331</v>
      </c>
      <c r="Y1376" s="26">
        <v>3.2610488333333336</v>
      </c>
      <c r="Z1376" s="26">
        <v>3.6191738333333334</v>
      </c>
      <c r="AA1376" s="26">
        <v>3.6418246666666665</v>
      </c>
      <c r="AB1376" s="26">
        <v>3.6012943333333332</v>
      </c>
      <c r="AC1376" s="26">
        <v>3.1471040000000001</v>
      </c>
      <c r="AD1376" s="26">
        <v>2.0138525</v>
      </c>
      <c r="AE1376" s="26">
        <v>1.5091283333333332</v>
      </c>
      <c r="AF1376" s="26">
        <v>1.0889261666666665</v>
      </c>
      <c r="AG1376" s="26">
        <v>213</v>
      </c>
      <c r="AH1376" s="26">
        <v>4</v>
      </c>
    </row>
    <row r="1377" spans="1:34" x14ac:dyDescent="0.2">
      <c r="A1377" t="s">
        <v>33</v>
      </c>
      <c r="B1377" t="s">
        <v>66</v>
      </c>
      <c r="C1377" t="s">
        <v>1091</v>
      </c>
      <c r="D1377">
        <v>1</v>
      </c>
      <c r="E1377" s="21">
        <v>7</v>
      </c>
      <c r="F1377" s="21" t="s">
        <v>10</v>
      </c>
      <c r="G1377" s="21" t="s">
        <v>10</v>
      </c>
      <c r="H1377" s="21" t="s">
        <v>10</v>
      </c>
      <c r="I1377" s="26">
        <v>0.456069</v>
      </c>
      <c r="J1377" s="26">
        <v>0.74417719999999998</v>
      </c>
      <c r="K1377" s="26">
        <v>1.439676</v>
      </c>
      <c r="L1377" s="26">
        <v>3.1091457999999998</v>
      </c>
      <c r="M1377" s="26">
        <v>4.9923078000000007</v>
      </c>
      <c r="N1377" s="26">
        <v>5.6892016000000005</v>
      </c>
      <c r="O1377" s="26">
        <v>6.0744214000000003</v>
      </c>
      <c r="P1377" s="26">
        <v>5.0259476000000003</v>
      </c>
      <c r="Q1377" s="26">
        <v>3.1906999999999996</v>
      </c>
      <c r="R1377" s="26">
        <v>2.1269537999999999</v>
      </c>
      <c r="S1377" s="26">
        <v>0.88182360000000004</v>
      </c>
      <c r="T1377" s="26">
        <v>0.45465739999999999</v>
      </c>
      <c r="U1377" s="26">
        <v>0.67039359999999992</v>
      </c>
      <c r="V1377" s="26">
        <v>0.45193539999999999</v>
      </c>
      <c r="W1377" s="26">
        <v>1.1700887999999998</v>
      </c>
      <c r="X1377" s="26">
        <v>2.0422815999999999</v>
      </c>
      <c r="Y1377" s="26">
        <v>2.5400033999999998</v>
      </c>
      <c r="Z1377" s="26">
        <v>3.8309474000000003</v>
      </c>
      <c r="AA1377" s="26">
        <v>3.3782106000000001</v>
      </c>
      <c r="AB1377" s="26">
        <v>3.2393535999999998</v>
      </c>
      <c r="AC1377" s="26">
        <v>2.5279066000000001</v>
      </c>
      <c r="AD1377" s="26">
        <v>1.8338558000000003</v>
      </c>
      <c r="AE1377" s="26">
        <v>0.98887920000000007</v>
      </c>
      <c r="AF1377" s="26">
        <v>0.74895780000000001</v>
      </c>
      <c r="AG1377" s="26">
        <v>262</v>
      </c>
      <c r="AH1377" s="26">
        <v>5</v>
      </c>
    </row>
    <row r="1378" spans="1:34" x14ac:dyDescent="0.2">
      <c r="A1378" t="s">
        <v>33</v>
      </c>
      <c r="B1378" t="s">
        <v>66</v>
      </c>
      <c r="C1378" t="s">
        <v>1092</v>
      </c>
      <c r="D1378">
        <v>2</v>
      </c>
      <c r="E1378" s="21">
        <v>6</v>
      </c>
      <c r="F1378" s="21" t="s">
        <v>6</v>
      </c>
      <c r="G1378" s="21" t="s">
        <v>10</v>
      </c>
      <c r="H1378" s="21" t="s">
        <v>10</v>
      </c>
      <c r="I1378" s="26">
        <v>0.54698860000000005</v>
      </c>
      <c r="J1378" s="26">
        <v>0.86090500000000003</v>
      </c>
      <c r="K1378" s="26">
        <v>1.6585162</v>
      </c>
      <c r="L1378" s="26">
        <v>3.3789887999999997</v>
      </c>
      <c r="M1378" s="26">
        <v>5.1287114000000003</v>
      </c>
      <c r="N1378" s="26">
        <v>5.9809508000000005</v>
      </c>
      <c r="O1378" s="26">
        <v>6.3869699999999998</v>
      </c>
      <c r="P1378" s="26">
        <v>5.201089399999999</v>
      </c>
      <c r="Q1378" s="26">
        <v>3.3557709999999998</v>
      </c>
      <c r="R1378" s="26">
        <v>2.3358074000000002</v>
      </c>
      <c r="S1378" s="26">
        <v>1.0727237999999999</v>
      </c>
      <c r="T1378" s="26">
        <v>0.54991079999999992</v>
      </c>
      <c r="U1378" s="26">
        <v>0.62822339999999988</v>
      </c>
      <c r="V1378" s="26">
        <v>0.56055919999999992</v>
      </c>
      <c r="W1378" s="26">
        <v>1.4724548</v>
      </c>
      <c r="X1378" s="26">
        <v>2.0478738000000001</v>
      </c>
      <c r="Y1378" s="26">
        <v>3.2182991999999997</v>
      </c>
      <c r="Z1378" s="26">
        <v>3.8974251999999998</v>
      </c>
      <c r="AA1378" s="26">
        <v>3.4290576000000001</v>
      </c>
      <c r="AB1378" s="26">
        <v>3.5993322000000001</v>
      </c>
      <c r="AC1378" s="26">
        <v>2.7874175999999999</v>
      </c>
      <c r="AD1378" s="26">
        <v>1.8934156000000002</v>
      </c>
      <c r="AE1378" s="26">
        <v>1.2919373999999999</v>
      </c>
      <c r="AF1378" s="26">
        <v>0.80410380000000004</v>
      </c>
      <c r="AG1378" s="26">
        <v>250</v>
      </c>
      <c r="AH1378" s="26">
        <v>4</v>
      </c>
    </row>
    <row r="1379" spans="1:34" x14ac:dyDescent="0.2">
      <c r="A1379" t="s">
        <v>33</v>
      </c>
      <c r="B1379" t="s">
        <v>66</v>
      </c>
      <c r="C1379" t="s">
        <v>1093</v>
      </c>
      <c r="D1379">
        <v>2</v>
      </c>
      <c r="E1379" s="21">
        <v>7</v>
      </c>
      <c r="F1379" s="21" t="s">
        <v>10</v>
      </c>
      <c r="G1379" s="21" t="s">
        <v>10</v>
      </c>
      <c r="H1379" s="21" t="s">
        <v>10</v>
      </c>
      <c r="I1379" s="26">
        <v>0.46417361111111105</v>
      </c>
      <c r="J1379" s="26">
        <v>0.7564154999999998</v>
      </c>
      <c r="K1379" s="26">
        <v>1.4656907777777777</v>
      </c>
      <c r="L1379" s="26">
        <v>3.0751331111111111</v>
      </c>
      <c r="M1379" s="26">
        <v>4.7911726666666663</v>
      </c>
      <c r="N1379" s="26">
        <v>5.3831751666666667</v>
      </c>
      <c r="O1379" s="26">
        <v>5.7674403333333322</v>
      </c>
      <c r="P1379" s="26">
        <v>4.6086698888888877</v>
      </c>
      <c r="Q1379" s="26">
        <v>2.9270938888888889</v>
      </c>
      <c r="R1379" s="26">
        <v>1.9597640555555556</v>
      </c>
      <c r="S1379" s="26">
        <v>0.84893850000000004</v>
      </c>
      <c r="T1379" s="26">
        <v>0.44603705555555556</v>
      </c>
      <c r="U1379" s="26">
        <v>0.70457583333333329</v>
      </c>
      <c r="V1379" s="26">
        <v>0.46908877777777774</v>
      </c>
      <c r="W1379" s="26">
        <v>1.1099592222222221</v>
      </c>
      <c r="X1379" s="26">
        <v>1.7489246666666669</v>
      </c>
      <c r="Y1379" s="26">
        <v>2.667570611111111</v>
      </c>
      <c r="Z1379" s="26">
        <v>3.8534851111111115</v>
      </c>
      <c r="AA1379" s="26">
        <v>3.7070702222222227</v>
      </c>
      <c r="AB1379" s="26">
        <v>3.1672083888888896</v>
      </c>
      <c r="AC1379" s="26">
        <v>2.892881333333333</v>
      </c>
      <c r="AD1379" s="26">
        <v>1.9112885000000002</v>
      </c>
      <c r="AE1379" s="26">
        <v>1.1375895555555557</v>
      </c>
      <c r="AF1379" s="26">
        <v>0.86916061111111098</v>
      </c>
      <c r="AG1379" s="26">
        <v>256</v>
      </c>
      <c r="AH1379" s="26">
        <v>4</v>
      </c>
    </row>
    <row r="1380" spans="1:34" x14ac:dyDescent="0.2">
      <c r="A1380" t="s">
        <v>33</v>
      </c>
      <c r="B1380" t="s">
        <v>66</v>
      </c>
      <c r="C1380" t="s">
        <v>213</v>
      </c>
      <c r="D1380">
        <v>1</v>
      </c>
      <c r="E1380" s="21">
        <v>6</v>
      </c>
      <c r="F1380" s="21" t="s">
        <v>6</v>
      </c>
      <c r="G1380" s="21" t="s">
        <v>10</v>
      </c>
      <c r="H1380" s="21" t="s">
        <v>10</v>
      </c>
      <c r="I1380" s="26">
        <v>0.63424880000000006</v>
      </c>
      <c r="J1380" s="26">
        <v>0.91465940000000001</v>
      </c>
      <c r="K1380" s="26">
        <v>1.7583747999999999</v>
      </c>
      <c r="L1380" s="26">
        <v>3.5886656000000001</v>
      </c>
      <c r="M1380" s="26">
        <v>5.3968356000000002</v>
      </c>
      <c r="N1380" s="26">
        <v>6.5188794000000003</v>
      </c>
      <c r="O1380" s="26">
        <v>6.7425858000000005</v>
      </c>
      <c r="P1380" s="26">
        <v>5.5823910000000003</v>
      </c>
      <c r="Q1380" s="26">
        <v>3.8267248</v>
      </c>
      <c r="R1380" s="26">
        <v>2.6379494000000001</v>
      </c>
      <c r="S1380" s="26">
        <v>1.2496448</v>
      </c>
      <c r="T1380" s="26">
        <v>0.62279459999999998</v>
      </c>
      <c r="U1380" s="26">
        <v>0.47946720000000004</v>
      </c>
      <c r="V1380" s="26">
        <v>0.59138219999999997</v>
      </c>
      <c r="W1380" s="26">
        <v>1.5212308000000001</v>
      </c>
      <c r="X1380" s="26">
        <v>2.4770106000000003</v>
      </c>
      <c r="Y1380" s="26">
        <v>3.0517934000000002</v>
      </c>
      <c r="Z1380" s="26">
        <v>3.9125649999999998</v>
      </c>
      <c r="AA1380" s="26">
        <v>3.2586624</v>
      </c>
      <c r="AB1380" s="26">
        <v>3.3282219999999993</v>
      </c>
      <c r="AC1380" s="26">
        <v>2.5972738</v>
      </c>
      <c r="AD1380" s="26">
        <v>1.5251074</v>
      </c>
      <c r="AE1380" s="26">
        <v>1.0337524</v>
      </c>
      <c r="AF1380" s="26">
        <v>0.65895339999999991</v>
      </c>
      <c r="AG1380" s="26">
        <v>232</v>
      </c>
      <c r="AH1380" s="26">
        <v>4</v>
      </c>
    </row>
    <row r="1381" spans="1:34" x14ac:dyDescent="0.2">
      <c r="A1381" t="s">
        <v>33</v>
      </c>
      <c r="B1381" t="s">
        <v>66</v>
      </c>
      <c r="C1381" t="s">
        <v>1094</v>
      </c>
      <c r="D1381">
        <v>1</v>
      </c>
      <c r="E1381" s="21">
        <v>7</v>
      </c>
      <c r="F1381" s="21" t="s">
        <v>10</v>
      </c>
      <c r="G1381" s="21" t="s">
        <v>10</v>
      </c>
      <c r="H1381" s="21" t="s">
        <v>10</v>
      </c>
      <c r="I1381" s="26">
        <v>0.52965949999999995</v>
      </c>
      <c r="J1381" s="26">
        <v>0.85074650000000007</v>
      </c>
      <c r="K1381" s="26">
        <v>1.6115024999999998</v>
      </c>
      <c r="L1381" s="26">
        <v>3.2524044999999999</v>
      </c>
      <c r="M1381" s="26">
        <v>4.9816245000000006</v>
      </c>
      <c r="N1381" s="26">
        <v>5.8365704999999997</v>
      </c>
      <c r="O1381" s="26">
        <v>6.2540290000000001</v>
      </c>
      <c r="P1381" s="26">
        <v>5.0667449999999992</v>
      </c>
      <c r="Q1381" s="26">
        <v>3.2408669999999997</v>
      </c>
      <c r="R1381" s="26">
        <v>2.2783115</v>
      </c>
      <c r="S1381" s="26">
        <v>1.0345709999999999</v>
      </c>
      <c r="T1381" s="26">
        <v>0.52923500000000001</v>
      </c>
      <c r="U1381" s="26">
        <v>0.65425100000000003</v>
      </c>
      <c r="V1381" s="26">
        <v>0.54780899999999999</v>
      </c>
      <c r="W1381" s="26">
        <v>1.4374354999999999</v>
      </c>
      <c r="X1381" s="26">
        <v>2.0389819999999999</v>
      </c>
      <c r="Y1381" s="26">
        <v>3.2053004999999999</v>
      </c>
      <c r="Z1381" s="26">
        <v>3.9566365000000001</v>
      </c>
      <c r="AA1381" s="26">
        <v>3.4440094999999999</v>
      </c>
      <c r="AB1381" s="26">
        <v>3.6204415000000001</v>
      </c>
      <c r="AC1381" s="26">
        <v>2.8567575000000001</v>
      </c>
      <c r="AD1381" s="26">
        <v>1.9003969999999999</v>
      </c>
      <c r="AE1381" s="26">
        <v>1.289069</v>
      </c>
      <c r="AF1381" s="26">
        <v>0.81058149999999995</v>
      </c>
      <c r="AG1381" s="26">
        <v>250</v>
      </c>
      <c r="AH1381" s="26">
        <v>4</v>
      </c>
    </row>
    <row r="1382" spans="1:34" x14ac:dyDescent="0.2">
      <c r="A1382" t="s">
        <v>33</v>
      </c>
      <c r="B1382" t="s">
        <v>66</v>
      </c>
      <c r="C1382" t="s">
        <v>1095</v>
      </c>
      <c r="D1382">
        <v>1</v>
      </c>
      <c r="E1382" s="21">
        <v>6</v>
      </c>
      <c r="F1382" s="21" t="s">
        <v>6</v>
      </c>
      <c r="G1382" s="21" t="s">
        <v>10</v>
      </c>
      <c r="H1382" s="21" t="s">
        <v>10</v>
      </c>
      <c r="I1382" s="26">
        <v>0.56593636363636357</v>
      </c>
      <c r="J1382" s="26">
        <v>0.86285772727272725</v>
      </c>
      <c r="K1382" s="26">
        <v>1.6335551818181819</v>
      </c>
      <c r="L1382" s="26">
        <v>3.407592363636363</v>
      </c>
      <c r="M1382" s="26">
        <v>5.3845050909090908</v>
      </c>
      <c r="N1382" s="26">
        <v>6.4206088181818179</v>
      </c>
      <c r="O1382" s="26">
        <v>6.8247639090909082</v>
      </c>
      <c r="P1382" s="26">
        <v>5.663054909090909</v>
      </c>
      <c r="Q1382" s="26">
        <v>3.7119708181818178</v>
      </c>
      <c r="R1382" s="26">
        <v>2.5478945454545454</v>
      </c>
      <c r="S1382" s="26">
        <v>1.1251641818181819</v>
      </c>
      <c r="T1382" s="26">
        <v>0.55410854545454546</v>
      </c>
      <c r="U1382" s="26">
        <v>0.64833036363636343</v>
      </c>
      <c r="V1382" s="26">
        <v>0.64402790909090912</v>
      </c>
      <c r="W1382" s="26">
        <v>1.3775114545454543</v>
      </c>
      <c r="X1382" s="26">
        <v>2.2373270000000001</v>
      </c>
      <c r="Y1382" s="26">
        <v>2.7946560909090907</v>
      </c>
      <c r="Z1382" s="26">
        <v>3.7890114545454541</v>
      </c>
      <c r="AA1382" s="26">
        <v>2.9445140909090908</v>
      </c>
      <c r="AB1382" s="26">
        <v>3.256447636363637</v>
      </c>
      <c r="AC1382" s="26">
        <v>2.4229937272727273</v>
      </c>
      <c r="AD1382" s="26">
        <v>1.5858347272727271</v>
      </c>
      <c r="AE1382" s="26">
        <v>0.97614763636363644</v>
      </c>
      <c r="AF1382" s="26">
        <v>0.60842754545454547</v>
      </c>
      <c r="AG1382" s="26">
        <v>229</v>
      </c>
      <c r="AH1382" s="26">
        <v>4</v>
      </c>
    </row>
    <row r="1383" spans="1:34" x14ac:dyDescent="0.2">
      <c r="A1383" t="s">
        <v>33</v>
      </c>
      <c r="B1383" t="s">
        <v>66</v>
      </c>
      <c r="C1383" t="s">
        <v>1096</v>
      </c>
      <c r="D1383">
        <v>1</v>
      </c>
      <c r="E1383" s="21">
        <v>7</v>
      </c>
      <c r="F1383" s="21" t="s">
        <v>10</v>
      </c>
      <c r="G1383" s="21" t="s">
        <v>10</v>
      </c>
      <c r="H1383" s="21" t="s">
        <v>10</v>
      </c>
      <c r="I1383" s="26">
        <v>0.33024199999999992</v>
      </c>
      <c r="J1383" s="26">
        <v>0.50135066666666672</v>
      </c>
      <c r="K1383" s="26">
        <v>1.0660018888888889</v>
      </c>
      <c r="L1383" s="26">
        <v>2.8192079999999993</v>
      </c>
      <c r="M1383" s="26">
        <v>4.9370228888888885</v>
      </c>
      <c r="N1383" s="26">
        <v>5.6752707777777784</v>
      </c>
      <c r="O1383" s="26">
        <v>5.9871928888888881</v>
      </c>
      <c r="P1383" s="26">
        <v>5.1005266666666671</v>
      </c>
      <c r="Q1383" s="26">
        <v>3.2352430000000001</v>
      </c>
      <c r="R1383" s="26">
        <v>1.9448464444444444</v>
      </c>
      <c r="S1383" s="26">
        <v>0.71409144444444439</v>
      </c>
      <c r="T1383" s="26">
        <v>0.35170133333333325</v>
      </c>
      <c r="U1383" s="26">
        <v>0.58850044444444438</v>
      </c>
      <c r="V1383" s="26">
        <v>0.36071155555555556</v>
      </c>
      <c r="W1383" s="26">
        <v>0.58484733333333327</v>
      </c>
      <c r="X1383" s="26">
        <v>1.0717546666666666</v>
      </c>
      <c r="Y1383" s="26">
        <v>2.0377607777777778</v>
      </c>
      <c r="Z1383" s="26">
        <v>3.066557</v>
      </c>
      <c r="AA1383" s="26">
        <v>2.5721211111111106</v>
      </c>
      <c r="AB1383" s="26">
        <v>2.2258955555555557</v>
      </c>
      <c r="AC1383" s="26">
        <v>1.8617706666666665</v>
      </c>
      <c r="AD1383" s="26">
        <v>1.0685316666666667</v>
      </c>
      <c r="AE1383" s="26">
        <v>0.54609322222222234</v>
      </c>
      <c r="AF1383" s="26">
        <v>0.49778644444444442</v>
      </c>
      <c r="AG1383" s="26">
        <v>255</v>
      </c>
      <c r="AH1383" s="26">
        <v>4</v>
      </c>
    </row>
    <row r="1384" spans="1:34" x14ac:dyDescent="0.2">
      <c r="A1384" t="s">
        <v>33</v>
      </c>
      <c r="B1384" t="s">
        <v>66</v>
      </c>
      <c r="C1384" t="s">
        <v>1097</v>
      </c>
      <c r="D1384">
        <v>2</v>
      </c>
      <c r="E1384" s="21">
        <v>7</v>
      </c>
      <c r="F1384" s="21" t="s">
        <v>10</v>
      </c>
      <c r="G1384" s="21" t="s">
        <v>10</v>
      </c>
      <c r="H1384" s="21" t="s">
        <v>10</v>
      </c>
      <c r="I1384" s="26">
        <v>0.38969777777777781</v>
      </c>
      <c r="J1384" s="26">
        <v>0.65082144444444445</v>
      </c>
      <c r="K1384" s="26">
        <v>1.3302108888888888</v>
      </c>
      <c r="L1384" s="26">
        <v>2.9457836666666664</v>
      </c>
      <c r="M1384" s="26">
        <v>4.6313996666666668</v>
      </c>
      <c r="N1384" s="26">
        <v>5.1520427777777771</v>
      </c>
      <c r="O1384" s="26">
        <v>5.5286604444444443</v>
      </c>
      <c r="P1384" s="26">
        <v>4.3889829999999996</v>
      </c>
      <c r="Q1384" s="26">
        <v>2.7058892222222224</v>
      </c>
      <c r="R1384" s="26">
        <v>1.7258221111111114</v>
      </c>
      <c r="S1384" s="26">
        <v>0.71309688888888889</v>
      </c>
      <c r="T1384" s="26">
        <v>0.36986677777777777</v>
      </c>
      <c r="U1384" s="26">
        <v>0.824461</v>
      </c>
      <c r="V1384" s="26">
        <v>0.66121800000000008</v>
      </c>
      <c r="W1384" s="26">
        <v>1.0421764444444446</v>
      </c>
      <c r="X1384" s="26">
        <v>1.5244732222222221</v>
      </c>
      <c r="Y1384" s="26">
        <v>2.3795567777777777</v>
      </c>
      <c r="Z1384" s="26">
        <v>3.828470777777778</v>
      </c>
      <c r="AA1384" s="26">
        <v>3.494186222222222</v>
      </c>
      <c r="AB1384" s="26">
        <v>3.0813704444444441</v>
      </c>
      <c r="AC1384" s="26">
        <v>2.8341847777777773</v>
      </c>
      <c r="AD1384" s="26">
        <v>1.9243334444444444</v>
      </c>
      <c r="AE1384" s="26">
        <v>1.2510124444444444</v>
      </c>
      <c r="AF1384" s="26">
        <v>0.96515633333333339</v>
      </c>
      <c r="AG1384" s="26">
        <v>272</v>
      </c>
      <c r="AH1384" s="26">
        <v>5</v>
      </c>
    </row>
    <row r="1385" spans="1:34" x14ac:dyDescent="0.2">
      <c r="A1385" t="s">
        <v>33</v>
      </c>
      <c r="B1385" t="s">
        <v>66</v>
      </c>
      <c r="C1385" t="s">
        <v>1098</v>
      </c>
      <c r="D1385">
        <v>1</v>
      </c>
      <c r="E1385" s="21">
        <v>6</v>
      </c>
      <c r="F1385" s="21" t="s">
        <v>6</v>
      </c>
      <c r="G1385" s="21" t="s">
        <v>10</v>
      </c>
      <c r="H1385" s="21" t="s">
        <v>10</v>
      </c>
      <c r="I1385" s="26">
        <v>0.58132439999999996</v>
      </c>
      <c r="J1385" s="26">
        <v>0.84044500000000011</v>
      </c>
      <c r="K1385" s="26">
        <v>1.6092749999999998</v>
      </c>
      <c r="L1385" s="26">
        <v>3.4335514000000003</v>
      </c>
      <c r="M1385" s="26">
        <v>5.4125226000000008</v>
      </c>
      <c r="N1385" s="26">
        <v>6.4741430000000006</v>
      </c>
      <c r="O1385" s="26">
        <v>6.9501878000000001</v>
      </c>
      <c r="P1385" s="26">
        <v>5.8896519999999999</v>
      </c>
      <c r="Q1385" s="26">
        <v>3.9119959999999998</v>
      </c>
      <c r="R1385" s="26">
        <v>2.6005487999999999</v>
      </c>
      <c r="S1385" s="26">
        <v>1.1337426000000002</v>
      </c>
      <c r="T1385" s="26">
        <v>0.58072319999999988</v>
      </c>
      <c r="U1385" s="26">
        <v>0.47660460000000004</v>
      </c>
      <c r="V1385" s="26">
        <v>0.5939044</v>
      </c>
      <c r="W1385" s="26">
        <v>1.2165796</v>
      </c>
      <c r="X1385" s="26">
        <v>2.0569248</v>
      </c>
      <c r="Y1385" s="26">
        <v>2.5845875999999999</v>
      </c>
      <c r="Z1385" s="26">
        <v>3.4531398000000002</v>
      </c>
      <c r="AA1385" s="26">
        <v>2.9123039999999998</v>
      </c>
      <c r="AB1385" s="26">
        <v>2.6950326000000002</v>
      </c>
      <c r="AC1385" s="26">
        <v>2.0628985999999996</v>
      </c>
      <c r="AD1385" s="26">
        <v>1.4330624000000001</v>
      </c>
      <c r="AE1385" s="26">
        <v>0.81571539999999998</v>
      </c>
      <c r="AF1385" s="26">
        <v>0.47344400000000003</v>
      </c>
      <c r="AG1385" s="26">
        <v>234</v>
      </c>
      <c r="AH1385" s="26">
        <v>4</v>
      </c>
    </row>
    <row r="1386" spans="1:34" x14ac:dyDescent="0.2">
      <c r="A1386" t="s">
        <v>33</v>
      </c>
      <c r="B1386" t="s">
        <v>66</v>
      </c>
      <c r="C1386" t="s">
        <v>363</v>
      </c>
      <c r="D1386">
        <v>2</v>
      </c>
      <c r="E1386" s="21">
        <v>7</v>
      </c>
      <c r="F1386" s="21" t="s">
        <v>10</v>
      </c>
      <c r="G1386" s="21" t="s">
        <v>10</v>
      </c>
      <c r="H1386" s="21" t="s">
        <v>10</v>
      </c>
      <c r="I1386" s="26">
        <v>0.4585205</v>
      </c>
      <c r="J1386" s="26">
        <v>0.70641125000000005</v>
      </c>
      <c r="K1386" s="26">
        <v>1.34051275</v>
      </c>
      <c r="L1386" s="26">
        <v>2.7054307500000001</v>
      </c>
      <c r="M1386" s="26">
        <v>3.9990380000000001</v>
      </c>
      <c r="N1386" s="26">
        <v>4.5820017499999999</v>
      </c>
      <c r="O1386" s="26">
        <v>5.0902807500000007</v>
      </c>
      <c r="P1386" s="26">
        <v>4.0463072499999999</v>
      </c>
      <c r="Q1386" s="26">
        <v>2.5809515000000003</v>
      </c>
      <c r="R1386" s="26">
        <v>1.7259630000000001</v>
      </c>
      <c r="S1386" s="26">
        <v>0.82669275000000009</v>
      </c>
      <c r="T1386" s="26">
        <v>0.45582175000000003</v>
      </c>
      <c r="U1386" s="26">
        <v>1.0423882500000001</v>
      </c>
      <c r="V1386" s="26">
        <v>0.71333525000000009</v>
      </c>
      <c r="W1386" s="26">
        <v>1.471103</v>
      </c>
      <c r="X1386" s="26">
        <v>1.9451354999999997</v>
      </c>
      <c r="Y1386" s="26">
        <v>2.9018117500000002</v>
      </c>
      <c r="Z1386" s="26">
        <v>3.7970109999999999</v>
      </c>
      <c r="AA1386" s="26">
        <v>3.564975</v>
      </c>
      <c r="AB1386" s="26">
        <v>3.6455607499999996</v>
      </c>
      <c r="AC1386" s="26">
        <v>3.4850300000000001</v>
      </c>
      <c r="AD1386" s="26">
        <v>2.2521404999999999</v>
      </c>
      <c r="AE1386" s="26">
        <v>1.7105585000000001</v>
      </c>
      <c r="AF1386" s="26">
        <v>1.2039122500000001</v>
      </c>
      <c r="AG1386" s="26">
        <v>268</v>
      </c>
      <c r="AH1386" s="26">
        <v>5</v>
      </c>
    </row>
    <row r="1387" spans="1:34" x14ac:dyDescent="0.2">
      <c r="A1387" t="s">
        <v>33</v>
      </c>
      <c r="B1387" t="s">
        <v>66</v>
      </c>
      <c r="C1387" t="s">
        <v>1099</v>
      </c>
      <c r="D1387">
        <v>2</v>
      </c>
      <c r="E1387" s="21">
        <v>7</v>
      </c>
      <c r="F1387" s="21" t="s">
        <v>10</v>
      </c>
      <c r="G1387" s="21" t="s">
        <v>10</v>
      </c>
      <c r="H1387" s="21" t="s">
        <v>10</v>
      </c>
      <c r="I1387" s="26">
        <v>0.32543074999999999</v>
      </c>
      <c r="J1387" s="26">
        <v>0.54333449999999994</v>
      </c>
      <c r="K1387" s="26">
        <v>1.16159675</v>
      </c>
      <c r="L1387" s="26">
        <v>2.8019365000000001</v>
      </c>
      <c r="M1387" s="26">
        <v>4.5736775000000005</v>
      </c>
      <c r="N1387" s="26">
        <v>5.2334402500000001</v>
      </c>
      <c r="O1387" s="26">
        <v>5.6135270000000004</v>
      </c>
      <c r="P1387" s="26">
        <v>4.5313555000000001</v>
      </c>
      <c r="Q1387" s="26">
        <v>2.7923830000000001</v>
      </c>
      <c r="R1387" s="26">
        <v>1.6988682499999999</v>
      </c>
      <c r="S1387" s="26">
        <v>0.6624295</v>
      </c>
      <c r="T1387" s="26">
        <v>0.33246549999999997</v>
      </c>
      <c r="U1387" s="26">
        <v>0.75210775000000007</v>
      </c>
      <c r="V1387" s="26">
        <v>0.57803674999999999</v>
      </c>
      <c r="W1387" s="26">
        <v>0.83920949999999994</v>
      </c>
      <c r="X1387" s="26">
        <v>1.2617622499999999</v>
      </c>
      <c r="Y1387" s="26">
        <v>2.1899442499999999</v>
      </c>
      <c r="Z1387" s="26">
        <v>3.6064792500000005</v>
      </c>
      <c r="AA1387" s="26">
        <v>3.3662952500000003</v>
      </c>
      <c r="AB1387" s="26">
        <v>2.9774690000000001</v>
      </c>
      <c r="AC1387" s="26">
        <v>2.3951837500000002</v>
      </c>
      <c r="AD1387" s="26">
        <v>1.5222722499999999</v>
      </c>
      <c r="AE1387" s="26">
        <v>0.99092249999999993</v>
      </c>
      <c r="AF1387" s="26">
        <v>0.80247049999999998</v>
      </c>
      <c r="AG1387" s="26">
        <v>260</v>
      </c>
      <c r="AH1387" s="26">
        <v>5</v>
      </c>
    </row>
    <row r="1388" spans="1:34" x14ac:dyDescent="0.2">
      <c r="A1388" t="s">
        <v>33</v>
      </c>
      <c r="B1388" t="s">
        <v>66</v>
      </c>
      <c r="C1388" t="s">
        <v>1100</v>
      </c>
      <c r="D1388">
        <v>1</v>
      </c>
      <c r="E1388" s="21">
        <v>6</v>
      </c>
      <c r="F1388" s="21" t="s">
        <v>6</v>
      </c>
      <c r="G1388" s="21" t="s">
        <v>10</v>
      </c>
      <c r="H1388" s="21" t="s">
        <v>10</v>
      </c>
      <c r="I1388" s="26">
        <v>0.63968585714285708</v>
      </c>
      <c r="J1388" s="26">
        <v>0.93803728571428568</v>
      </c>
      <c r="K1388" s="26">
        <v>1.7992547142857143</v>
      </c>
      <c r="L1388" s="26">
        <v>3.6901151428571426</v>
      </c>
      <c r="M1388" s="26">
        <v>5.5567122857142861</v>
      </c>
      <c r="N1388" s="26">
        <v>6.5833280000000007</v>
      </c>
      <c r="O1388" s="26">
        <v>6.8334369999999991</v>
      </c>
      <c r="P1388" s="26">
        <v>5.6326218571428566</v>
      </c>
      <c r="Q1388" s="26">
        <v>3.8573055714285713</v>
      </c>
      <c r="R1388" s="26">
        <v>2.6423994285714287</v>
      </c>
      <c r="S1388" s="26">
        <v>1.2369855714285714</v>
      </c>
      <c r="T1388" s="26">
        <v>0.63394242857142857</v>
      </c>
      <c r="U1388" s="26">
        <v>0.59632399999999997</v>
      </c>
      <c r="V1388" s="26">
        <v>0.57421728571428576</v>
      </c>
      <c r="W1388" s="26">
        <v>1.58318</v>
      </c>
      <c r="X1388" s="26">
        <v>2.3923399999999999</v>
      </c>
      <c r="Y1388" s="26">
        <v>3.3141614285714285</v>
      </c>
      <c r="Z1388" s="26">
        <v>3.9186972857142854</v>
      </c>
      <c r="AA1388" s="26">
        <v>3.7642671428571433</v>
      </c>
      <c r="AB1388" s="26">
        <v>3.6320398571428574</v>
      </c>
      <c r="AC1388" s="26">
        <v>2.7348501428571432</v>
      </c>
      <c r="AD1388" s="26">
        <v>1.7857541428571431</v>
      </c>
      <c r="AE1388" s="26">
        <v>1.2211418571428572</v>
      </c>
      <c r="AF1388" s="26">
        <v>0.85042814285714285</v>
      </c>
      <c r="AG1388" s="26">
        <v>239</v>
      </c>
      <c r="AH1388" s="26">
        <v>4</v>
      </c>
    </row>
    <row r="1389" spans="1:34" x14ac:dyDescent="0.2">
      <c r="A1389" t="s">
        <v>33</v>
      </c>
      <c r="B1389" t="s">
        <v>66</v>
      </c>
      <c r="C1389" t="s">
        <v>319</v>
      </c>
      <c r="D1389">
        <v>1</v>
      </c>
      <c r="E1389" s="21">
        <v>6</v>
      </c>
      <c r="F1389" s="21" t="s">
        <v>6</v>
      </c>
      <c r="G1389" s="21" t="s">
        <v>10</v>
      </c>
      <c r="H1389" s="21" t="s">
        <v>10</v>
      </c>
      <c r="I1389" s="26">
        <v>0.58896459999999995</v>
      </c>
      <c r="J1389" s="26">
        <v>0.86377759999999992</v>
      </c>
      <c r="K1389" s="26">
        <v>1.643159</v>
      </c>
      <c r="L1389" s="26">
        <v>3.485057799999999</v>
      </c>
      <c r="M1389" s="26">
        <v>5.3137323999999992</v>
      </c>
      <c r="N1389" s="26">
        <v>6.4236006000000003</v>
      </c>
      <c r="O1389" s="26">
        <v>6.8500823999999998</v>
      </c>
      <c r="P1389" s="26">
        <v>5.7732535999999994</v>
      </c>
      <c r="Q1389" s="26">
        <v>3.8588461999999999</v>
      </c>
      <c r="R1389" s="26">
        <v>2.5807702000000003</v>
      </c>
      <c r="S1389" s="26">
        <v>1.1429362000000001</v>
      </c>
      <c r="T1389" s="26">
        <v>0.58771440000000008</v>
      </c>
      <c r="U1389" s="26">
        <v>0.37398239999999999</v>
      </c>
      <c r="V1389" s="26">
        <v>0.51807060000000005</v>
      </c>
      <c r="W1389" s="26">
        <v>1.2420914000000001</v>
      </c>
      <c r="X1389" s="26">
        <v>2.0335992000000003</v>
      </c>
      <c r="Y1389" s="26">
        <v>2.6706165999999998</v>
      </c>
      <c r="Z1389" s="26">
        <v>3.5221620000000002</v>
      </c>
      <c r="AA1389" s="26">
        <v>2.9141881999999999</v>
      </c>
      <c r="AB1389" s="26">
        <v>2.7451506000000001</v>
      </c>
      <c r="AC1389" s="26">
        <v>2.3066971999999999</v>
      </c>
      <c r="AD1389" s="26">
        <v>1.4323176</v>
      </c>
      <c r="AE1389" s="26">
        <v>0.81271380000000004</v>
      </c>
      <c r="AF1389" s="26">
        <v>0.49655199999999999</v>
      </c>
      <c r="AG1389" s="26">
        <v>236</v>
      </c>
      <c r="AH1389" s="26">
        <v>4</v>
      </c>
    </row>
    <row r="1390" spans="1:34" x14ac:dyDescent="0.2">
      <c r="A1390" t="s">
        <v>33</v>
      </c>
      <c r="B1390" t="s">
        <v>66</v>
      </c>
      <c r="C1390" t="s">
        <v>785</v>
      </c>
      <c r="D1390">
        <v>1</v>
      </c>
      <c r="E1390" s="21">
        <v>6</v>
      </c>
      <c r="F1390" s="21" t="s">
        <v>6</v>
      </c>
      <c r="G1390" s="21" t="s">
        <v>10</v>
      </c>
      <c r="H1390" s="21" t="s">
        <v>10</v>
      </c>
      <c r="I1390" s="26">
        <v>0.59925320000000004</v>
      </c>
      <c r="J1390" s="26">
        <v>0.87984480000000009</v>
      </c>
      <c r="K1390" s="26">
        <v>1.6960252999999998</v>
      </c>
      <c r="L1390" s="26">
        <v>3.5561484000000001</v>
      </c>
      <c r="M1390" s="26">
        <v>5.4302371999999997</v>
      </c>
      <c r="N1390" s="26">
        <v>6.5332948999999996</v>
      </c>
      <c r="O1390" s="26">
        <v>6.9276499000000005</v>
      </c>
      <c r="P1390" s="26">
        <v>5.8006954999999989</v>
      </c>
      <c r="Q1390" s="26">
        <v>3.9107656</v>
      </c>
      <c r="R1390" s="26">
        <v>2.6284874999999999</v>
      </c>
      <c r="S1390" s="26">
        <v>1.1670875999999999</v>
      </c>
      <c r="T1390" s="26">
        <v>0.59908639999999991</v>
      </c>
      <c r="U1390" s="26">
        <v>0.4777188</v>
      </c>
      <c r="V1390" s="26">
        <v>0.64548830000000013</v>
      </c>
      <c r="W1390" s="26">
        <v>1.3550822000000002</v>
      </c>
      <c r="X1390" s="26">
        <v>2.1608326</v>
      </c>
      <c r="Y1390" s="26">
        <v>2.7532056000000003</v>
      </c>
      <c r="Z1390" s="26">
        <v>3.6379448000000005</v>
      </c>
      <c r="AA1390" s="26">
        <v>3.0173442999999995</v>
      </c>
      <c r="AB1390" s="26">
        <v>2.8566364000000002</v>
      </c>
      <c r="AC1390" s="26">
        <v>2.3610799</v>
      </c>
      <c r="AD1390" s="26">
        <v>1.4535681</v>
      </c>
      <c r="AE1390" s="26">
        <v>0.93188629999999983</v>
      </c>
      <c r="AF1390" s="26">
        <v>0.5876193999999999</v>
      </c>
      <c r="AG1390" s="26">
        <v>235</v>
      </c>
      <c r="AH1390" s="26">
        <v>4</v>
      </c>
    </row>
    <row r="1391" spans="1:34" x14ac:dyDescent="0.2">
      <c r="A1391" t="s">
        <v>33</v>
      </c>
      <c r="B1391" t="s">
        <v>66</v>
      </c>
      <c r="C1391" t="s">
        <v>1101</v>
      </c>
      <c r="D1391">
        <v>1</v>
      </c>
      <c r="E1391" s="21">
        <v>7</v>
      </c>
      <c r="F1391" s="21" t="s">
        <v>10</v>
      </c>
      <c r="G1391" s="21" t="s">
        <v>10</v>
      </c>
      <c r="H1391" s="21" t="s">
        <v>10</v>
      </c>
      <c r="I1391" s="26">
        <v>0.41488900000000006</v>
      </c>
      <c r="J1391" s="26">
        <v>0.65357075000000009</v>
      </c>
      <c r="K1391" s="26">
        <v>1.31901625</v>
      </c>
      <c r="L1391" s="26">
        <v>3.0701647500000004</v>
      </c>
      <c r="M1391" s="26">
        <v>5.0665802500000003</v>
      </c>
      <c r="N1391" s="26">
        <v>5.6885272499999999</v>
      </c>
      <c r="O1391" s="26">
        <v>6.1081750000000001</v>
      </c>
      <c r="P1391" s="26">
        <v>5.1672745000000004</v>
      </c>
      <c r="Q1391" s="26">
        <v>3.2938672499999999</v>
      </c>
      <c r="R1391" s="26">
        <v>2.1151997499999999</v>
      </c>
      <c r="S1391" s="26">
        <v>0.83406674999999997</v>
      </c>
      <c r="T1391" s="26">
        <v>0.42996800000000002</v>
      </c>
      <c r="U1391" s="26">
        <v>0.59676850000000004</v>
      </c>
      <c r="V1391" s="26">
        <v>0.40552325</v>
      </c>
      <c r="W1391" s="26">
        <v>0.87825949999999997</v>
      </c>
      <c r="X1391" s="26">
        <v>1.5656189999999999</v>
      </c>
      <c r="Y1391" s="26">
        <v>2.4375802500000003</v>
      </c>
      <c r="Z1391" s="26">
        <v>3.8017729999999998</v>
      </c>
      <c r="AA1391" s="26">
        <v>3.1696469999999999</v>
      </c>
      <c r="AB1391" s="26">
        <v>3.0322562500000001</v>
      </c>
      <c r="AC1391" s="26">
        <v>2.2488052499999998</v>
      </c>
      <c r="AD1391" s="26">
        <v>1.5079907499999998</v>
      </c>
      <c r="AE1391" s="26">
        <v>0.76531424999999997</v>
      </c>
      <c r="AF1391" s="26">
        <v>0.65370824999999999</v>
      </c>
      <c r="AG1391" s="26">
        <v>264</v>
      </c>
      <c r="AH1391" s="26">
        <v>4</v>
      </c>
    </row>
    <row r="1392" spans="1:34" x14ac:dyDescent="0.2">
      <c r="A1392" t="s">
        <v>33</v>
      </c>
      <c r="B1392" t="s">
        <v>66</v>
      </c>
      <c r="C1392" t="s">
        <v>225</v>
      </c>
      <c r="D1392">
        <v>1</v>
      </c>
      <c r="E1392" s="21">
        <v>7</v>
      </c>
      <c r="F1392" s="21" t="s">
        <v>10</v>
      </c>
      <c r="G1392" s="21" t="s">
        <v>10</v>
      </c>
      <c r="H1392" s="21" t="s">
        <v>10</v>
      </c>
      <c r="I1392" s="26">
        <v>0.35972718181818181</v>
      </c>
      <c r="J1392" s="26">
        <v>0.55222499999999997</v>
      </c>
      <c r="K1392" s="26">
        <v>1.1485351818181817</v>
      </c>
      <c r="L1392" s="26">
        <v>2.9263309090909089</v>
      </c>
      <c r="M1392" s="26">
        <v>4.992865181818182</v>
      </c>
      <c r="N1392" s="26">
        <v>5.711815636363637</v>
      </c>
      <c r="O1392" s="26">
        <v>6.0431094545454549</v>
      </c>
      <c r="P1392" s="26">
        <v>5.1618773636363633</v>
      </c>
      <c r="Q1392" s="26">
        <v>3.2759822727272732</v>
      </c>
      <c r="R1392" s="26">
        <v>2.002194909090909</v>
      </c>
      <c r="S1392" s="26">
        <v>0.74702327272727265</v>
      </c>
      <c r="T1392" s="26">
        <v>0.37206699999999998</v>
      </c>
      <c r="U1392" s="26">
        <v>0.52572254545454544</v>
      </c>
      <c r="V1392" s="26">
        <v>0.3425651818181818</v>
      </c>
      <c r="W1392" s="26">
        <v>0.60131163636363638</v>
      </c>
      <c r="X1392" s="26">
        <v>1.1378115454545454</v>
      </c>
      <c r="Y1392" s="26">
        <v>2.0634504545454537</v>
      </c>
      <c r="Z1392" s="26">
        <v>3.1509930000000002</v>
      </c>
      <c r="AA1392" s="26">
        <v>2.7239329090909092</v>
      </c>
      <c r="AB1392" s="26">
        <v>2.490771727272727</v>
      </c>
      <c r="AC1392" s="26">
        <v>1.9321569090909088</v>
      </c>
      <c r="AD1392" s="26">
        <v>1.0745133636363635</v>
      </c>
      <c r="AE1392" s="26">
        <v>0.57047045454545464</v>
      </c>
      <c r="AF1392" s="26">
        <v>0.49288327272727273</v>
      </c>
      <c r="AG1392" s="26">
        <v>256</v>
      </c>
      <c r="AH1392" s="26">
        <v>4</v>
      </c>
    </row>
    <row r="1393" spans="1:34" x14ac:dyDescent="0.2">
      <c r="A1393" t="s">
        <v>33</v>
      </c>
      <c r="B1393" t="s">
        <v>66</v>
      </c>
      <c r="C1393" t="s">
        <v>499</v>
      </c>
      <c r="D1393">
        <v>1</v>
      </c>
      <c r="E1393" s="21">
        <v>6</v>
      </c>
      <c r="F1393" s="21" t="s">
        <v>6</v>
      </c>
      <c r="G1393" s="21" t="s">
        <v>10</v>
      </c>
      <c r="H1393" s="21" t="s">
        <v>10</v>
      </c>
      <c r="I1393" s="26">
        <v>0.63914019999999994</v>
      </c>
      <c r="J1393" s="26">
        <v>0.92810190000000004</v>
      </c>
      <c r="K1393" s="26">
        <v>1.7751459999999999</v>
      </c>
      <c r="L1393" s="26">
        <v>3.594379</v>
      </c>
      <c r="M1393" s="26">
        <v>5.4266923</v>
      </c>
      <c r="N1393" s="26">
        <v>6.5522338000000007</v>
      </c>
      <c r="O1393" s="26">
        <v>6.7127888000000002</v>
      </c>
      <c r="P1393" s="26">
        <v>5.5649984999999997</v>
      </c>
      <c r="Q1393" s="26">
        <v>3.8471965000000004</v>
      </c>
      <c r="R1393" s="26">
        <v>2.6556394000000001</v>
      </c>
      <c r="S1393" s="26">
        <v>1.2623153999999999</v>
      </c>
      <c r="T1393" s="26">
        <v>0.6259941</v>
      </c>
      <c r="U1393" s="26">
        <v>0.54894500000000002</v>
      </c>
      <c r="V1393" s="26">
        <v>0.62579720000000005</v>
      </c>
      <c r="W1393" s="26">
        <v>1.5796313</v>
      </c>
      <c r="X1393" s="26">
        <v>2.6195174999999997</v>
      </c>
      <c r="Y1393" s="26">
        <v>3.1963745000000001</v>
      </c>
      <c r="Z1393" s="26">
        <v>3.8078794999999999</v>
      </c>
      <c r="AA1393" s="26">
        <v>3.5142297999999998</v>
      </c>
      <c r="AB1393" s="26">
        <v>3.5347862999999995</v>
      </c>
      <c r="AC1393" s="26">
        <v>2.6217249000000002</v>
      </c>
      <c r="AD1393" s="26">
        <v>1.6638018999999999</v>
      </c>
      <c r="AE1393" s="26">
        <v>1.1403752999999999</v>
      </c>
      <c r="AF1393" s="26">
        <v>0.78766039999999993</v>
      </c>
      <c r="AG1393" s="26">
        <v>216</v>
      </c>
      <c r="AH1393" s="26">
        <v>4</v>
      </c>
    </row>
    <row r="1394" spans="1:34" x14ac:dyDescent="0.2">
      <c r="A1394" t="s">
        <v>33</v>
      </c>
      <c r="B1394" t="s">
        <v>66</v>
      </c>
      <c r="C1394" t="s">
        <v>1102</v>
      </c>
      <c r="D1394">
        <v>1</v>
      </c>
      <c r="E1394" s="21">
        <v>6</v>
      </c>
      <c r="F1394" s="21" t="s">
        <v>6</v>
      </c>
      <c r="G1394" s="21" t="s">
        <v>10</v>
      </c>
      <c r="H1394" s="21" t="s">
        <v>10</v>
      </c>
      <c r="I1394" s="26">
        <v>0.62081612499999994</v>
      </c>
      <c r="J1394" s="26">
        <v>0.94366099999999997</v>
      </c>
      <c r="K1394" s="26">
        <v>1.7867811250000001</v>
      </c>
      <c r="L1394" s="26">
        <v>3.6056162499999997</v>
      </c>
      <c r="M1394" s="26">
        <v>5.5341604999999996</v>
      </c>
      <c r="N1394" s="26">
        <v>6.5478978749999994</v>
      </c>
      <c r="O1394" s="26">
        <v>6.885718625</v>
      </c>
      <c r="P1394" s="26">
        <v>5.6607874999999996</v>
      </c>
      <c r="Q1394" s="26">
        <v>3.7710301249999998</v>
      </c>
      <c r="R1394" s="26">
        <v>2.62377225</v>
      </c>
      <c r="S1394" s="26">
        <v>1.2304185000000001</v>
      </c>
      <c r="T1394" s="26">
        <v>0.61747937499999994</v>
      </c>
      <c r="U1394" s="26">
        <v>0.57721325000000001</v>
      </c>
      <c r="V1394" s="26">
        <v>0.58483862500000006</v>
      </c>
      <c r="W1394" s="26">
        <v>1.4977508749999999</v>
      </c>
      <c r="X1394" s="26">
        <v>2.2564393750000002</v>
      </c>
      <c r="Y1394" s="26">
        <v>3.1366092500000002</v>
      </c>
      <c r="Z1394" s="26">
        <v>3.9097072499999999</v>
      </c>
      <c r="AA1394" s="26">
        <v>3.4722888750000003</v>
      </c>
      <c r="AB1394" s="26">
        <v>3.5785701249999997</v>
      </c>
      <c r="AC1394" s="26">
        <v>2.6617279999999996</v>
      </c>
      <c r="AD1394" s="26">
        <v>1.6805802499999998</v>
      </c>
      <c r="AE1394" s="26">
        <v>1.1479486249999999</v>
      </c>
      <c r="AF1394" s="26">
        <v>0.71353374999999997</v>
      </c>
      <c r="AG1394" s="26">
        <v>233</v>
      </c>
      <c r="AH1394" s="26">
        <v>4</v>
      </c>
    </row>
    <row r="1395" spans="1:34" x14ac:dyDescent="0.2">
      <c r="A1395" t="s">
        <v>33</v>
      </c>
      <c r="B1395" t="s">
        <v>66</v>
      </c>
      <c r="C1395" t="s">
        <v>1103</v>
      </c>
      <c r="D1395">
        <v>1</v>
      </c>
      <c r="E1395" s="21">
        <v>6</v>
      </c>
      <c r="F1395" s="21" t="s">
        <v>6</v>
      </c>
      <c r="G1395" s="21" t="s">
        <v>10</v>
      </c>
      <c r="H1395" s="21" t="s">
        <v>10</v>
      </c>
      <c r="I1395" s="26">
        <v>0.57485742857142852</v>
      </c>
      <c r="J1395" s="26">
        <v>0.89546128571428574</v>
      </c>
      <c r="K1395" s="26">
        <v>1.6878407142857144</v>
      </c>
      <c r="L1395" s="26">
        <v>3.4192531428571429</v>
      </c>
      <c r="M1395" s="26">
        <v>5.3839351428571423</v>
      </c>
      <c r="N1395" s="26">
        <v>6.414306571428571</v>
      </c>
      <c r="O1395" s="26">
        <v>6.7778464285714284</v>
      </c>
      <c r="P1395" s="26">
        <v>5.5693199999999994</v>
      </c>
      <c r="Q1395" s="26">
        <v>3.6498661428571433</v>
      </c>
      <c r="R1395" s="26">
        <v>2.5576462857142856</v>
      </c>
      <c r="S1395" s="26">
        <v>1.1624138571428571</v>
      </c>
      <c r="T1395" s="26">
        <v>0.58429157142857135</v>
      </c>
      <c r="U1395" s="26">
        <v>0.63094300000000003</v>
      </c>
      <c r="V1395" s="26">
        <v>0.60498914285714289</v>
      </c>
      <c r="W1395" s="26">
        <v>1.4245394285714288</v>
      </c>
      <c r="X1395" s="26">
        <v>2.1993040000000001</v>
      </c>
      <c r="Y1395" s="26">
        <v>2.9973185714285715</v>
      </c>
      <c r="Z1395" s="26">
        <v>3.9306614285714288</v>
      </c>
      <c r="AA1395" s="26">
        <v>3.0631897142857141</v>
      </c>
      <c r="AB1395" s="26">
        <v>3.5826785714285712</v>
      </c>
      <c r="AC1395" s="26">
        <v>2.6438960000000002</v>
      </c>
      <c r="AD1395" s="26">
        <v>1.6280169999999998</v>
      </c>
      <c r="AE1395" s="26">
        <v>1.0613217142857143</v>
      </c>
      <c r="AF1395" s="26">
        <v>0.66085585714285699</v>
      </c>
      <c r="AG1395" s="26">
        <v>239</v>
      </c>
      <c r="AH1395" s="26">
        <v>4</v>
      </c>
    </row>
    <row r="1396" spans="1:34" x14ac:dyDescent="0.2">
      <c r="A1396" t="s">
        <v>33</v>
      </c>
      <c r="B1396" t="s">
        <v>66</v>
      </c>
      <c r="C1396" t="s">
        <v>1104</v>
      </c>
      <c r="D1396">
        <v>2</v>
      </c>
      <c r="E1396" s="21">
        <v>7</v>
      </c>
      <c r="F1396" s="21" t="s">
        <v>10</v>
      </c>
      <c r="G1396" s="21" t="s">
        <v>10</v>
      </c>
      <c r="H1396" s="21" t="s">
        <v>10</v>
      </c>
      <c r="I1396" s="26">
        <v>0.54463062499999992</v>
      </c>
      <c r="J1396" s="26">
        <v>0.86891662500000011</v>
      </c>
      <c r="K1396" s="26">
        <v>1.647125875</v>
      </c>
      <c r="L1396" s="26">
        <v>3.2903432500000003</v>
      </c>
      <c r="M1396" s="26">
        <v>5.0594896249999994</v>
      </c>
      <c r="N1396" s="26">
        <v>5.9033413750000001</v>
      </c>
      <c r="O1396" s="26">
        <v>6.3191296250000004</v>
      </c>
      <c r="P1396" s="26">
        <v>5.1637727500000006</v>
      </c>
      <c r="Q1396" s="26">
        <v>3.2973758750000002</v>
      </c>
      <c r="R1396" s="26">
        <v>2.3120229999999999</v>
      </c>
      <c r="S1396" s="26">
        <v>1.05329125</v>
      </c>
      <c r="T1396" s="26">
        <v>0.53820037499999995</v>
      </c>
      <c r="U1396" s="26">
        <v>0.65490124999999999</v>
      </c>
      <c r="V1396" s="26">
        <v>0.54677874999999998</v>
      </c>
      <c r="W1396" s="26">
        <v>1.4269095000000001</v>
      </c>
      <c r="X1396" s="26">
        <v>2.0424983749999996</v>
      </c>
      <c r="Y1396" s="26">
        <v>3.1584490000000001</v>
      </c>
      <c r="Z1396" s="26">
        <v>4.0158583749999996</v>
      </c>
      <c r="AA1396" s="26">
        <v>3.3788554999999998</v>
      </c>
      <c r="AB1396" s="26">
        <v>3.6286999999999998</v>
      </c>
      <c r="AC1396" s="26">
        <v>2.8445033749999995</v>
      </c>
      <c r="AD1396" s="26">
        <v>1.837825</v>
      </c>
      <c r="AE1396" s="26">
        <v>1.2526471250000002</v>
      </c>
      <c r="AF1396" s="26">
        <v>0.78619724999999985</v>
      </c>
      <c r="AG1396" s="26">
        <v>250</v>
      </c>
      <c r="AH1396" s="26">
        <v>4</v>
      </c>
    </row>
    <row r="1397" spans="1:34" x14ac:dyDescent="0.2">
      <c r="A1397" t="s">
        <v>33</v>
      </c>
      <c r="B1397" t="s">
        <v>66</v>
      </c>
      <c r="C1397" t="s">
        <v>1105</v>
      </c>
      <c r="D1397">
        <v>2</v>
      </c>
      <c r="E1397" s="21">
        <v>6</v>
      </c>
      <c r="F1397" s="21" t="s">
        <v>6</v>
      </c>
      <c r="G1397" s="21" t="s">
        <v>10</v>
      </c>
      <c r="H1397" s="21" t="s">
        <v>10</v>
      </c>
      <c r="I1397" s="26">
        <v>0.52649254545454538</v>
      </c>
      <c r="J1397" s="26">
        <v>0.8560000909090909</v>
      </c>
      <c r="K1397" s="26">
        <v>1.599746818181818</v>
      </c>
      <c r="L1397" s="26">
        <v>3.2417100909090903</v>
      </c>
      <c r="M1397" s="26">
        <v>5.1914499090909088</v>
      </c>
      <c r="N1397" s="26">
        <v>6.0222263636363635</v>
      </c>
      <c r="O1397" s="26">
        <v>6.4578012727272727</v>
      </c>
      <c r="P1397" s="26">
        <v>5.3223495454545446</v>
      </c>
      <c r="Q1397" s="26">
        <v>3.4146463636363644</v>
      </c>
      <c r="R1397" s="26">
        <v>2.3798476363636363</v>
      </c>
      <c r="S1397" s="26">
        <v>1.0562676363636365</v>
      </c>
      <c r="T1397" s="26">
        <v>0.53295736363636359</v>
      </c>
      <c r="U1397" s="26">
        <v>0.70496172727272732</v>
      </c>
      <c r="V1397" s="26">
        <v>0.55111545454545452</v>
      </c>
      <c r="W1397" s="26">
        <v>1.3768779090909091</v>
      </c>
      <c r="X1397" s="26">
        <v>2.0760400909090908</v>
      </c>
      <c r="Y1397" s="26">
        <v>2.9489922727272728</v>
      </c>
      <c r="Z1397" s="26">
        <v>4.0553400000000002</v>
      </c>
      <c r="AA1397" s="26">
        <v>3.0287491818181818</v>
      </c>
      <c r="AB1397" s="26">
        <v>3.5818731818181817</v>
      </c>
      <c r="AC1397" s="26">
        <v>2.7699880000000001</v>
      </c>
      <c r="AD1397" s="26">
        <v>1.7184685454545454</v>
      </c>
      <c r="AE1397" s="26">
        <v>1.1104260909090911</v>
      </c>
      <c r="AF1397" s="26">
        <v>0.71570809090909093</v>
      </c>
      <c r="AG1397" s="26">
        <v>251</v>
      </c>
      <c r="AH1397" s="26">
        <v>4</v>
      </c>
    </row>
    <row r="1398" spans="1:34" x14ac:dyDescent="0.2">
      <c r="A1398" t="s">
        <v>33</v>
      </c>
      <c r="B1398" t="s">
        <v>66</v>
      </c>
      <c r="C1398" t="s">
        <v>1106</v>
      </c>
      <c r="D1398">
        <v>1</v>
      </c>
      <c r="E1398" s="21">
        <v>6</v>
      </c>
      <c r="F1398" s="21" t="s">
        <v>6</v>
      </c>
      <c r="G1398" s="21" t="s">
        <v>10</v>
      </c>
      <c r="H1398" s="21" t="s">
        <v>10</v>
      </c>
      <c r="I1398" s="26">
        <v>0.57514184615384611</v>
      </c>
      <c r="J1398" s="26">
        <v>0.8511295384615386</v>
      </c>
      <c r="K1398" s="26">
        <v>1.6194326153846152</v>
      </c>
      <c r="L1398" s="26">
        <v>3.3879993846153842</v>
      </c>
      <c r="M1398" s="26">
        <v>5.0285871538461544</v>
      </c>
      <c r="N1398" s="26">
        <v>6.1455870769230767</v>
      </c>
      <c r="O1398" s="26">
        <v>6.2225734615384614</v>
      </c>
      <c r="P1398" s="26">
        <v>5.0897403846153839</v>
      </c>
      <c r="Q1398" s="26">
        <v>3.5694306153846154</v>
      </c>
      <c r="R1398" s="26">
        <v>2.4757105384615388</v>
      </c>
      <c r="S1398" s="26">
        <v>1.176481769230769</v>
      </c>
      <c r="T1398" s="26">
        <v>0.57646138461538465</v>
      </c>
      <c r="U1398" s="26">
        <v>0.72032415384615389</v>
      </c>
      <c r="V1398" s="26">
        <v>0.62855300000000003</v>
      </c>
      <c r="W1398" s="26">
        <v>1.7728193846153846</v>
      </c>
      <c r="X1398" s="26">
        <v>2.8713993846153842</v>
      </c>
      <c r="Y1398" s="26">
        <v>3.6733023076923081</v>
      </c>
      <c r="Z1398" s="26">
        <v>3.9356782307692302</v>
      </c>
      <c r="AA1398" s="26">
        <v>3.8946229230769234</v>
      </c>
      <c r="AB1398" s="26">
        <v>3.697382769230769</v>
      </c>
      <c r="AC1398" s="26">
        <v>2.9565645384615382</v>
      </c>
      <c r="AD1398" s="26">
        <v>2.0255053846153848</v>
      </c>
      <c r="AE1398" s="26">
        <v>1.382470923076923</v>
      </c>
      <c r="AF1398" s="26">
        <v>0.92788546153846163</v>
      </c>
      <c r="AG1398" s="26">
        <v>239</v>
      </c>
      <c r="AH1398" s="26">
        <v>4</v>
      </c>
    </row>
    <row r="1399" spans="1:34" x14ac:dyDescent="0.2">
      <c r="A1399" t="s">
        <v>33</v>
      </c>
      <c r="B1399" t="s">
        <v>66</v>
      </c>
      <c r="C1399" t="s">
        <v>589</v>
      </c>
      <c r="D1399">
        <v>1</v>
      </c>
      <c r="E1399" s="21">
        <v>6</v>
      </c>
      <c r="F1399" s="21" t="s">
        <v>6</v>
      </c>
      <c r="G1399" s="21" t="s">
        <v>10</v>
      </c>
      <c r="H1399" s="21" t="s">
        <v>10</v>
      </c>
      <c r="I1399" s="26">
        <v>0.612386875</v>
      </c>
      <c r="J1399" s="26">
        <v>0.89285625000000013</v>
      </c>
      <c r="K1399" s="26">
        <v>1.714881375</v>
      </c>
      <c r="L1399" s="26">
        <v>3.5607187499999999</v>
      </c>
      <c r="M1399" s="26">
        <v>5.3969952499999998</v>
      </c>
      <c r="N1399" s="26">
        <v>6.5024222500000004</v>
      </c>
      <c r="O1399" s="26">
        <v>6.8785222499999996</v>
      </c>
      <c r="P1399" s="26">
        <v>5.6767124999999998</v>
      </c>
      <c r="Q1399" s="26">
        <v>3.8551227499999996</v>
      </c>
      <c r="R1399" s="26">
        <v>2.611340625</v>
      </c>
      <c r="S1399" s="26">
        <v>1.2139348750000001</v>
      </c>
      <c r="T1399" s="26">
        <v>0.60812525000000006</v>
      </c>
      <c r="U1399" s="26">
        <v>0.43128250000000001</v>
      </c>
      <c r="V1399" s="26">
        <v>0.58882250000000003</v>
      </c>
      <c r="W1399" s="26">
        <v>1.4538724999999997</v>
      </c>
      <c r="X1399" s="26">
        <v>2.2689777499999999</v>
      </c>
      <c r="Y1399" s="26">
        <v>2.8638951250000004</v>
      </c>
      <c r="Z1399" s="26">
        <v>3.7621867500000001</v>
      </c>
      <c r="AA1399" s="26">
        <v>3.1471098749999999</v>
      </c>
      <c r="AB1399" s="26">
        <v>3.1004787500000002</v>
      </c>
      <c r="AC1399" s="26">
        <v>2.5115119999999997</v>
      </c>
      <c r="AD1399" s="26">
        <v>1.4973603750000002</v>
      </c>
      <c r="AE1399" s="26">
        <v>0.99092037499999996</v>
      </c>
      <c r="AF1399" s="26">
        <v>0.63090687499999998</v>
      </c>
      <c r="AG1399" s="26">
        <v>236</v>
      </c>
      <c r="AH1399" s="26">
        <v>4</v>
      </c>
    </row>
    <row r="1400" spans="1:34" x14ac:dyDescent="0.2">
      <c r="A1400" t="s">
        <v>33</v>
      </c>
      <c r="B1400" t="s">
        <v>66</v>
      </c>
      <c r="C1400" t="s">
        <v>1107</v>
      </c>
      <c r="D1400">
        <v>1</v>
      </c>
      <c r="E1400" s="21">
        <v>6</v>
      </c>
      <c r="F1400" s="21" t="s">
        <v>6</v>
      </c>
      <c r="G1400" s="21" t="s">
        <v>10</v>
      </c>
      <c r="H1400" s="21" t="s">
        <v>10</v>
      </c>
      <c r="I1400" s="26">
        <v>0.65583780000000003</v>
      </c>
      <c r="J1400" s="26">
        <v>0.96646579999999993</v>
      </c>
      <c r="K1400" s="26">
        <v>1.8277276</v>
      </c>
      <c r="L1400" s="26">
        <v>3.7427514000000004</v>
      </c>
      <c r="M1400" s="26">
        <v>5.6544802000000001</v>
      </c>
      <c r="N1400" s="26">
        <v>6.6513738</v>
      </c>
      <c r="O1400" s="26">
        <v>6.9496674000000001</v>
      </c>
      <c r="P1400" s="26">
        <v>5.6957890000000004</v>
      </c>
      <c r="Q1400" s="26">
        <v>3.9198092000000004</v>
      </c>
      <c r="R1400" s="26">
        <v>2.7260575999999999</v>
      </c>
      <c r="S1400" s="26">
        <v>1.2738636000000001</v>
      </c>
      <c r="T1400" s="26">
        <v>0.64098300000000008</v>
      </c>
      <c r="U1400" s="26">
        <v>0.57616580000000006</v>
      </c>
      <c r="V1400" s="26">
        <v>0.60687899999999995</v>
      </c>
      <c r="W1400" s="26">
        <v>1.6177306000000002</v>
      </c>
      <c r="X1400" s="26">
        <v>2.3930134000000001</v>
      </c>
      <c r="Y1400" s="26">
        <v>3.1931788000000001</v>
      </c>
      <c r="Z1400" s="26">
        <v>3.804960799999999</v>
      </c>
      <c r="AA1400" s="26">
        <v>3.6865933999999996</v>
      </c>
      <c r="AB1400" s="26">
        <v>3.4583115999999996</v>
      </c>
      <c r="AC1400" s="26">
        <v>2.6346702</v>
      </c>
      <c r="AD1400" s="26">
        <v>1.7337912</v>
      </c>
      <c r="AE1400" s="26">
        <v>1.1602205999999999</v>
      </c>
      <c r="AF1400" s="26">
        <v>0.79474299999999998</v>
      </c>
      <c r="AG1400" s="26">
        <v>230</v>
      </c>
      <c r="AH1400" s="26">
        <v>4</v>
      </c>
    </row>
    <row r="1401" spans="1:34" x14ac:dyDescent="0.2">
      <c r="A1401" t="s">
        <v>33</v>
      </c>
      <c r="B1401" t="s">
        <v>66</v>
      </c>
      <c r="C1401" t="s">
        <v>1108</v>
      </c>
      <c r="D1401">
        <v>1</v>
      </c>
      <c r="E1401" s="21">
        <v>6</v>
      </c>
      <c r="F1401" s="21" t="s">
        <v>6</v>
      </c>
      <c r="G1401" s="21" t="s">
        <v>10</v>
      </c>
      <c r="H1401" s="21" t="s">
        <v>10</v>
      </c>
      <c r="I1401" s="26">
        <v>0.63323450000000003</v>
      </c>
      <c r="J1401" s="26">
        <v>0.91673841666666667</v>
      </c>
      <c r="K1401" s="26">
        <v>1.74934575</v>
      </c>
      <c r="L1401" s="26">
        <v>3.6253952500000004</v>
      </c>
      <c r="M1401" s="26">
        <v>5.4020168333333336</v>
      </c>
      <c r="N1401" s="26">
        <v>6.5306204166666655</v>
      </c>
      <c r="O1401" s="26">
        <v>6.8781000833333339</v>
      </c>
      <c r="P1401" s="26">
        <v>5.6636762500000009</v>
      </c>
      <c r="Q1401" s="26">
        <v>3.8782729166666665</v>
      </c>
      <c r="R1401" s="26">
        <v>2.6747377500000002</v>
      </c>
      <c r="S1401" s="26">
        <v>1.2505583333333334</v>
      </c>
      <c r="T1401" s="26">
        <v>0.62464508333333335</v>
      </c>
      <c r="U1401" s="26">
        <v>0.40497774999999997</v>
      </c>
      <c r="V1401" s="26">
        <v>0.56055524999999995</v>
      </c>
      <c r="W1401" s="26">
        <v>1.4966807499999997</v>
      </c>
      <c r="X1401" s="26">
        <v>2.2738683333333336</v>
      </c>
      <c r="Y1401" s="26">
        <v>2.9149376666666669</v>
      </c>
      <c r="Z1401" s="26">
        <v>3.8317096666666668</v>
      </c>
      <c r="AA1401" s="26">
        <v>3.1159225833333335</v>
      </c>
      <c r="AB1401" s="26">
        <v>3.2697756666666677</v>
      </c>
      <c r="AC1401" s="26">
        <v>2.5701534999999995</v>
      </c>
      <c r="AD1401" s="26">
        <v>1.4921013333333333</v>
      </c>
      <c r="AE1401" s="26">
        <v>0.98781183333333322</v>
      </c>
      <c r="AF1401" s="26">
        <v>0.64409149999999993</v>
      </c>
      <c r="AG1401" s="26">
        <v>231</v>
      </c>
      <c r="AH1401" s="26">
        <v>4</v>
      </c>
    </row>
    <row r="1402" spans="1:34" x14ac:dyDescent="0.2">
      <c r="A1402" t="s">
        <v>33</v>
      </c>
      <c r="B1402" t="s">
        <v>66</v>
      </c>
      <c r="C1402" t="s">
        <v>1109</v>
      </c>
      <c r="D1402">
        <v>1</v>
      </c>
      <c r="E1402" s="21">
        <v>7</v>
      </c>
      <c r="F1402" s="21" t="s">
        <v>10</v>
      </c>
      <c r="G1402" s="21" t="s">
        <v>10</v>
      </c>
      <c r="H1402" s="21" t="s">
        <v>10</v>
      </c>
      <c r="I1402" s="26">
        <v>0.43578862500000004</v>
      </c>
      <c r="J1402" s="26">
        <v>0.63878262499999994</v>
      </c>
      <c r="K1402" s="26">
        <v>1.2937601249999999</v>
      </c>
      <c r="L1402" s="26">
        <v>3.1611419999999999</v>
      </c>
      <c r="M1402" s="26">
        <v>5.3274898750000004</v>
      </c>
      <c r="N1402" s="26">
        <v>6.0460878749999996</v>
      </c>
      <c r="O1402" s="26">
        <v>6.5492559999999997</v>
      </c>
      <c r="P1402" s="26">
        <v>5.653303124999999</v>
      </c>
      <c r="Q1402" s="26">
        <v>3.6216858749999998</v>
      </c>
      <c r="R1402" s="26">
        <v>2.2616167499999995</v>
      </c>
      <c r="S1402" s="26">
        <v>0.887927625</v>
      </c>
      <c r="T1402" s="26">
        <v>0.44799012500000002</v>
      </c>
      <c r="U1402" s="26">
        <v>0.56688724999999995</v>
      </c>
      <c r="V1402" s="26">
        <v>0.39157249999999999</v>
      </c>
      <c r="W1402" s="26">
        <v>0.81748537500000007</v>
      </c>
      <c r="X1402" s="26">
        <v>1.5266869999999999</v>
      </c>
      <c r="Y1402" s="26">
        <v>2.33158325</v>
      </c>
      <c r="Z1402" s="26">
        <v>3.3470235000000002</v>
      </c>
      <c r="AA1402" s="26">
        <v>2.7070023750000001</v>
      </c>
      <c r="AB1402" s="26">
        <v>2.5143788750000002</v>
      </c>
      <c r="AC1402" s="26">
        <v>1.8441511250000002</v>
      </c>
      <c r="AD1402" s="26">
        <v>1.2197387500000001</v>
      </c>
      <c r="AE1402" s="26">
        <v>0.64026712499999994</v>
      </c>
      <c r="AF1402" s="26">
        <v>0.61979212500000003</v>
      </c>
      <c r="AG1402" s="26">
        <v>247</v>
      </c>
      <c r="AH1402" s="26">
        <v>4</v>
      </c>
    </row>
    <row r="1403" spans="1:34" x14ac:dyDescent="0.2">
      <c r="A1403" t="s">
        <v>33</v>
      </c>
      <c r="B1403" t="s">
        <v>66</v>
      </c>
      <c r="C1403" t="s">
        <v>1110</v>
      </c>
      <c r="D1403">
        <v>1</v>
      </c>
      <c r="E1403" s="21">
        <v>6</v>
      </c>
      <c r="F1403" s="21" t="s">
        <v>6</v>
      </c>
      <c r="G1403" s="21" t="s">
        <v>10</v>
      </c>
      <c r="H1403" s="21" t="s">
        <v>10</v>
      </c>
      <c r="I1403" s="26">
        <v>0.56126455555555554</v>
      </c>
      <c r="J1403" s="26">
        <v>0.84154844444444443</v>
      </c>
      <c r="K1403" s="26">
        <v>1.6145880000000001</v>
      </c>
      <c r="L1403" s="26">
        <v>3.424533777777778</v>
      </c>
      <c r="M1403" s="26">
        <v>5.0146402222222228</v>
      </c>
      <c r="N1403" s="26">
        <v>6.057293111111111</v>
      </c>
      <c r="O1403" s="26">
        <v>6.1854854444444447</v>
      </c>
      <c r="P1403" s="26">
        <v>5.0348673333333345</v>
      </c>
      <c r="Q1403" s="26">
        <v>3.5072085555555557</v>
      </c>
      <c r="R1403" s="26">
        <v>2.4424423333333332</v>
      </c>
      <c r="S1403" s="26">
        <v>1.1574845555555555</v>
      </c>
      <c r="T1403" s="26">
        <v>0.56520777777777775</v>
      </c>
      <c r="U1403" s="26">
        <v>0.70105811111111105</v>
      </c>
      <c r="V1403" s="26">
        <v>0.60522044444444445</v>
      </c>
      <c r="W1403" s="26">
        <v>1.6410455555555554</v>
      </c>
      <c r="X1403" s="26">
        <v>2.6723867777777777</v>
      </c>
      <c r="Y1403" s="26">
        <v>3.3237043333333331</v>
      </c>
      <c r="Z1403" s="26">
        <v>3.5753642222222219</v>
      </c>
      <c r="AA1403" s="26">
        <v>3.7627438888888887</v>
      </c>
      <c r="AB1403" s="26">
        <v>3.5340915555555554</v>
      </c>
      <c r="AC1403" s="26">
        <v>2.8532281111111111</v>
      </c>
      <c r="AD1403" s="26">
        <v>1.9880533333333332</v>
      </c>
      <c r="AE1403" s="26">
        <v>1.3562318888888889</v>
      </c>
      <c r="AF1403" s="26">
        <v>0.92281111111111125</v>
      </c>
      <c r="AG1403" s="26">
        <v>225</v>
      </c>
      <c r="AH1403" s="26">
        <v>4</v>
      </c>
    </row>
    <row r="1404" spans="1:34" x14ac:dyDescent="0.2">
      <c r="A1404" t="s">
        <v>33</v>
      </c>
      <c r="B1404" t="s">
        <v>66</v>
      </c>
      <c r="C1404" t="s">
        <v>1111</v>
      </c>
      <c r="D1404">
        <v>1</v>
      </c>
      <c r="E1404" s="21">
        <v>7</v>
      </c>
      <c r="F1404" s="21" t="s">
        <v>10</v>
      </c>
      <c r="G1404" s="21" t="s">
        <v>10</v>
      </c>
      <c r="H1404" s="21" t="s">
        <v>10</v>
      </c>
      <c r="I1404" s="26">
        <v>0.475791052631579</v>
      </c>
      <c r="J1404" s="26">
        <v>0.7376417368421051</v>
      </c>
      <c r="K1404" s="26">
        <v>1.4372897368421054</v>
      </c>
      <c r="L1404" s="26">
        <v>3.2101915789473687</v>
      </c>
      <c r="M1404" s="26">
        <v>5.2116408421052638</v>
      </c>
      <c r="N1404" s="26">
        <v>6.002048315789474</v>
      </c>
      <c r="O1404" s="26">
        <v>6.4918025263157908</v>
      </c>
      <c r="P1404" s="26">
        <v>5.5176317894736853</v>
      </c>
      <c r="Q1404" s="26">
        <v>3.5507170000000001</v>
      </c>
      <c r="R1404" s="26">
        <v>2.3595476842105265</v>
      </c>
      <c r="S1404" s="26">
        <v>0.97393463157894755</v>
      </c>
      <c r="T1404" s="26">
        <v>0.49252357894736842</v>
      </c>
      <c r="U1404" s="26">
        <v>0.63050415789473668</v>
      </c>
      <c r="V1404" s="26">
        <v>0.47839894736842115</v>
      </c>
      <c r="W1404" s="26">
        <v>1.0584457894736843</v>
      </c>
      <c r="X1404" s="26">
        <v>1.8646194210526321</v>
      </c>
      <c r="Y1404" s="26">
        <v>2.5093159473684215</v>
      </c>
      <c r="Z1404" s="26">
        <v>3.8343357894736849</v>
      </c>
      <c r="AA1404" s="26">
        <v>3.0939834210526307</v>
      </c>
      <c r="AB1404" s="26">
        <v>3.1364371578947363</v>
      </c>
      <c r="AC1404" s="26">
        <v>2.2033406315789477</v>
      </c>
      <c r="AD1404" s="26">
        <v>1.4457923684210525</v>
      </c>
      <c r="AE1404" s="26">
        <v>0.80975426315789467</v>
      </c>
      <c r="AF1404" s="26">
        <v>0.6187974210526318</v>
      </c>
      <c r="AG1404" s="26">
        <v>239</v>
      </c>
      <c r="AH1404" s="26">
        <v>4</v>
      </c>
    </row>
    <row r="1405" spans="1:34" x14ac:dyDescent="0.2">
      <c r="A1405" t="s">
        <v>33</v>
      </c>
      <c r="B1405" t="s">
        <v>66</v>
      </c>
      <c r="C1405" t="s">
        <v>1112</v>
      </c>
      <c r="D1405">
        <v>1</v>
      </c>
      <c r="E1405" s="21">
        <v>7</v>
      </c>
      <c r="F1405" s="21" t="s">
        <v>10</v>
      </c>
      <c r="G1405" s="21" t="s">
        <v>10</v>
      </c>
      <c r="H1405" s="21" t="s">
        <v>10</v>
      </c>
      <c r="I1405" s="26">
        <v>0.37605133333333329</v>
      </c>
      <c r="J1405" s="26">
        <v>0.58636100000000002</v>
      </c>
      <c r="K1405" s="26">
        <v>1.2095816666666668</v>
      </c>
      <c r="L1405" s="26">
        <v>2.9832186666666671</v>
      </c>
      <c r="M1405" s="26">
        <v>4.9884899999999996</v>
      </c>
      <c r="N1405" s="26">
        <v>5.685305333333333</v>
      </c>
      <c r="O1405" s="26">
        <v>6.032916666666666</v>
      </c>
      <c r="P1405" s="26">
        <v>5.1223710000000002</v>
      </c>
      <c r="Q1405" s="26">
        <v>3.2388066666666671</v>
      </c>
      <c r="R1405" s="26">
        <v>2.0040976666666666</v>
      </c>
      <c r="S1405" s="26">
        <v>0.76106866666666662</v>
      </c>
      <c r="T1405" s="26">
        <v>0.39319666666666669</v>
      </c>
      <c r="U1405" s="26">
        <v>0.5159786666666667</v>
      </c>
      <c r="V1405" s="26">
        <v>0.34580633333333338</v>
      </c>
      <c r="W1405" s="26">
        <v>0.64725900000000003</v>
      </c>
      <c r="X1405" s="26">
        <v>1.2625600000000001</v>
      </c>
      <c r="Y1405" s="26">
        <v>2.2346926666666667</v>
      </c>
      <c r="Z1405" s="26">
        <v>3.4065223333333332</v>
      </c>
      <c r="AA1405" s="26">
        <v>2.912846333333333</v>
      </c>
      <c r="AB1405" s="26">
        <v>2.7207736666666666</v>
      </c>
      <c r="AC1405" s="26">
        <v>2.0733826666666668</v>
      </c>
      <c r="AD1405" s="26">
        <v>1.2397699999999998</v>
      </c>
      <c r="AE1405" s="26">
        <v>0.63345366666666669</v>
      </c>
      <c r="AF1405" s="26">
        <v>0.54068433333333332</v>
      </c>
      <c r="AG1405" s="26">
        <v>256</v>
      </c>
      <c r="AH1405" s="26">
        <v>4</v>
      </c>
    </row>
    <row r="1406" spans="1:34" x14ac:dyDescent="0.2">
      <c r="A1406" t="s">
        <v>33</v>
      </c>
      <c r="B1406" t="s">
        <v>66</v>
      </c>
      <c r="C1406" t="s">
        <v>1113</v>
      </c>
      <c r="D1406">
        <v>2</v>
      </c>
      <c r="E1406" s="21">
        <v>7</v>
      </c>
      <c r="F1406" s="21" t="s">
        <v>10</v>
      </c>
      <c r="G1406" s="21" t="s">
        <v>10</v>
      </c>
      <c r="H1406" s="21" t="s">
        <v>10</v>
      </c>
      <c r="I1406" s="26">
        <v>0.52663984615384618</v>
      </c>
      <c r="J1406" s="26">
        <v>0.82608330769230764</v>
      </c>
      <c r="K1406" s="26">
        <v>1.5844208461538463</v>
      </c>
      <c r="L1406" s="26">
        <v>3.2258708461538457</v>
      </c>
      <c r="M1406" s="26">
        <v>4.8884867692307692</v>
      </c>
      <c r="N1406" s="26">
        <v>5.6506693846153846</v>
      </c>
      <c r="O1406" s="26">
        <v>6.0707714615384614</v>
      </c>
      <c r="P1406" s="26">
        <v>4.8849773846153832</v>
      </c>
      <c r="Q1406" s="26">
        <v>3.1627526153846159</v>
      </c>
      <c r="R1406" s="26">
        <v>2.2117056923076919</v>
      </c>
      <c r="S1406" s="26">
        <v>1.0164306153846154</v>
      </c>
      <c r="T1406" s="26">
        <v>0.51863907692307687</v>
      </c>
      <c r="U1406" s="26">
        <v>0.71404069230769229</v>
      </c>
      <c r="V1406" s="26">
        <v>0.55144899999999997</v>
      </c>
      <c r="W1406" s="26">
        <v>1.4187989999999999</v>
      </c>
      <c r="X1406" s="26">
        <v>2.0259828461538461</v>
      </c>
      <c r="Y1406" s="26">
        <v>3.1822502307692302</v>
      </c>
      <c r="Z1406" s="26">
        <v>3.8752744615384618</v>
      </c>
      <c r="AA1406" s="26">
        <v>3.6057452307692306</v>
      </c>
      <c r="AB1406" s="26">
        <v>3.6639572307692316</v>
      </c>
      <c r="AC1406" s="26">
        <v>3.0949018461538458</v>
      </c>
      <c r="AD1406" s="26">
        <v>1.9627454615384616</v>
      </c>
      <c r="AE1406" s="26">
        <v>1.3469595384615387</v>
      </c>
      <c r="AF1406" s="26">
        <v>0.86868015384615371</v>
      </c>
      <c r="AG1406" s="26">
        <v>258</v>
      </c>
      <c r="AH1406" s="26">
        <v>5</v>
      </c>
    </row>
    <row r="1407" spans="1:34" x14ac:dyDescent="0.2">
      <c r="A1407" t="s">
        <v>33</v>
      </c>
      <c r="B1407" t="s">
        <v>66</v>
      </c>
      <c r="C1407" t="s">
        <v>1114</v>
      </c>
      <c r="D1407">
        <v>1</v>
      </c>
      <c r="E1407" s="21">
        <v>6</v>
      </c>
      <c r="F1407" s="21" t="s">
        <v>6</v>
      </c>
      <c r="G1407" s="21" t="s">
        <v>10</v>
      </c>
      <c r="H1407" s="21" t="s">
        <v>10</v>
      </c>
      <c r="I1407" s="26">
        <v>0.60012599999999994</v>
      </c>
      <c r="J1407" s="26">
        <v>0.87713940000000012</v>
      </c>
      <c r="K1407" s="26">
        <v>1.6877780000000002</v>
      </c>
      <c r="L1407" s="26">
        <v>3.5099122</v>
      </c>
      <c r="M1407" s="26">
        <v>5.3187386000000005</v>
      </c>
      <c r="N1407" s="26">
        <v>6.4358255999999994</v>
      </c>
      <c r="O1407" s="26">
        <v>6.8638440000000003</v>
      </c>
      <c r="P1407" s="26">
        <v>5.7379211999999997</v>
      </c>
      <c r="Q1407" s="26">
        <v>3.8726607999999998</v>
      </c>
      <c r="R1407" s="26">
        <v>2.6017520000000003</v>
      </c>
      <c r="S1407" s="26">
        <v>1.1781147999999999</v>
      </c>
      <c r="T1407" s="26">
        <v>0.59795239999999994</v>
      </c>
      <c r="U1407" s="26">
        <v>0.35237759999999996</v>
      </c>
      <c r="V1407" s="26">
        <v>0.50326340000000003</v>
      </c>
      <c r="W1407" s="26">
        <v>1.3447153999999997</v>
      </c>
      <c r="X1407" s="26">
        <v>2.099348</v>
      </c>
      <c r="Y1407" s="26">
        <v>2.7614946000000002</v>
      </c>
      <c r="Z1407" s="26">
        <v>3.5307366</v>
      </c>
      <c r="AA1407" s="26">
        <v>2.9787555999999999</v>
      </c>
      <c r="AB1407" s="26">
        <v>2.8603388000000001</v>
      </c>
      <c r="AC1407" s="26">
        <v>2.5185900000000006</v>
      </c>
      <c r="AD1407" s="26">
        <v>1.4955656000000002</v>
      </c>
      <c r="AE1407" s="26">
        <v>0.88326179999999999</v>
      </c>
      <c r="AF1407" s="26">
        <v>0.57117559999999989</v>
      </c>
      <c r="AG1407" s="26">
        <v>244</v>
      </c>
      <c r="AH1407" s="26">
        <v>4</v>
      </c>
    </row>
    <row r="1408" spans="1:34" x14ac:dyDescent="0.2">
      <c r="A1408" t="s">
        <v>33</v>
      </c>
      <c r="B1408" t="s">
        <v>66</v>
      </c>
      <c r="C1408" t="s">
        <v>330</v>
      </c>
      <c r="D1408">
        <v>1</v>
      </c>
      <c r="E1408" s="21">
        <v>7</v>
      </c>
      <c r="F1408" s="21" t="s">
        <v>10</v>
      </c>
      <c r="G1408" s="21" t="s">
        <v>10</v>
      </c>
      <c r="H1408" s="21" t="s">
        <v>10</v>
      </c>
      <c r="I1408" s="26">
        <v>0.40288213333333334</v>
      </c>
      <c r="J1408" s="26">
        <v>0.61402286666666683</v>
      </c>
      <c r="K1408" s="26">
        <v>1.2512142666666664</v>
      </c>
      <c r="L1408" s="26">
        <v>3.0604266</v>
      </c>
      <c r="M1408" s="26">
        <v>5.1501196666666669</v>
      </c>
      <c r="N1408" s="26">
        <v>5.8408770666666667</v>
      </c>
      <c r="O1408" s="26">
        <v>6.2424931333333342</v>
      </c>
      <c r="P1408" s="26">
        <v>5.3484753333333339</v>
      </c>
      <c r="Q1408" s="26">
        <v>3.4125868000000001</v>
      </c>
      <c r="R1408" s="26">
        <v>2.1321546666666666</v>
      </c>
      <c r="S1408" s="26">
        <v>0.82089826666666665</v>
      </c>
      <c r="T1408" s="26">
        <v>0.41907593333333337</v>
      </c>
      <c r="U1408" s="26">
        <v>0.54193426666666666</v>
      </c>
      <c r="V1408" s="26">
        <v>0.36824160000000006</v>
      </c>
      <c r="W1408" s="26">
        <v>0.7324651333333333</v>
      </c>
      <c r="X1408" s="26">
        <v>1.3510331999999998</v>
      </c>
      <c r="Y1408" s="26">
        <v>2.2645342666666664</v>
      </c>
      <c r="Z1408" s="26">
        <v>3.4123432</v>
      </c>
      <c r="AA1408" s="26">
        <v>2.834931333333333</v>
      </c>
      <c r="AB1408" s="26">
        <v>2.7054128</v>
      </c>
      <c r="AC1408" s="26">
        <v>2.0027678000000004</v>
      </c>
      <c r="AD1408" s="26">
        <v>1.2380193333333334</v>
      </c>
      <c r="AE1408" s="26">
        <v>0.64608353333333335</v>
      </c>
      <c r="AF1408" s="26">
        <v>0.56890260000000004</v>
      </c>
      <c r="AG1408" s="26">
        <v>246</v>
      </c>
      <c r="AH1408" s="26">
        <v>4</v>
      </c>
    </row>
    <row r="1409" spans="1:34" x14ac:dyDescent="0.2">
      <c r="A1409" t="s">
        <v>33</v>
      </c>
      <c r="B1409" t="s">
        <v>66</v>
      </c>
      <c r="C1409" t="s">
        <v>331</v>
      </c>
      <c r="D1409">
        <v>1</v>
      </c>
      <c r="E1409" s="21">
        <v>6</v>
      </c>
      <c r="F1409" s="21" t="s">
        <v>6</v>
      </c>
      <c r="G1409" s="21" t="s">
        <v>10</v>
      </c>
      <c r="H1409" s="21" t="s">
        <v>10</v>
      </c>
      <c r="I1409" s="26">
        <v>0.51981980000000005</v>
      </c>
      <c r="J1409" s="26">
        <v>0.80231959999999991</v>
      </c>
      <c r="K1409" s="26">
        <v>1.5268514</v>
      </c>
      <c r="L1409" s="26">
        <v>3.2789017999999999</v>
      </c>
      <c r="M1409" s="26">
        <v>5.2369959999999995</v>
      </c>
      <c r="N1409" s="26">
        <v>6.1587285999999999</v>
      </c>
      <c r="O1409" s="26">
        <v>6.6823369999999995</v>
      </c>
      <c r="P1409" s="26">
        <v>5.5631598000000002</v>
      </c>
      <c r="Q1409" s="26">
        <v>3.6049351999999999</v>
      </c>
      <c r="R1409" s="26">
        <v>2.4233343999999999</v>
      </c>
      <c r="S1409" s="26">
        <v>1.0518997999999997</v>
      </c>
      <c r="T1409" s="26">
        <v>0.52387879999999998</v>
      </c>
      <c r="U1409" s="26">
        <v>0.65683219999999998</v>
      </c>
      <c r="V1409" s="26">
        <v>0.60352439999999996</v>
      </c>
      <c r="W1409" s="26">
        <v>1.2874136</v>
      </c>
      <c r="X1409" s="26">
        <v>2.0852957999999999</v>
      </c>
      <c r="Y1409" s="26">
        <v>2.6701664000000003</v>
      </c>
      <c r="Z1409" s="26">
        <v>3.8098251999999997</v>
      </c>
      <c r="AA1409" s="26">
        <v>2.9057042000000002</v>
      </c>
      <c r="AB1409" s="26">
        <v>3.1260205999999995</v>
      </c>
      <c r="AC1409" s="26">
        <v>2.1690796000000003</v>
      </c>
      <c r="AD1409" s="26">
        <v>1.5369014000000001</v>
      </c>
      <c r="AE1409" s="26">
        <v>0.90720440000000002</v>
      </c>
      <c r="AF1409" s="26">
        <v>0.5832714</v>
      </c>
      <c r="AG1409" s="26">
        <v>246</v>
      </c>
      <c r="AH1409" s="26">
        <v>4</v>
      </c>
    </row>
    <row r="1410" spans="1:34" x14ac:dyDescent="0.2">
      <c r="A1410" t="s">
        <v>33</v>
      </c>
      <c r="B1410" t="s">
        <v>66</v>
      </c>
      <c r="C1410" t="s">
        <v>1115</v>
      </c>
      <c r="D1410">
        <v>1</v>
      </c>
      <c r="E1410" s="21">
        <v>6</v>
      </c>
      <c r="F1410" s="21" t="s">
        <v>6</v>
      </c>
      <c r="G1410" s="21" t="s">
        <v>10</v>
      </c>
      <c r="H1410" s="21" t="s">
        <v>10</v>
      </c>
      <c r="I1410" s="26">
        <v>0.58440757894736839</v>
      </c>
      <c r="J1410" s="26">
        <v>0.88886773684210518</v>
      </c>
      <c r="K1410" s="26">
        <v>1.7542051578947369</v>
      </c>
      <c r="L1410" s="26">
        <v>3.6507255789473678</v>
      </c>
      <c r="M1410" s="26">
        <v>5.4187095789473689</v>
      </c>
      <c r="N1410" s="26">
        <v>6.3920740526315782</v>
      </c>
      <c r="O1410" s="26">
        <v>6.7503923157894734</v>
      </c>
      <c r="P1410" s="26">
        <v>5.509724842105264</v>
      </c>
      <c r="Q1410" s="26">
        <v>3.6490744736842102</v>
      </c>
      <c r="R1410" s="26">
        <v>2.4917412631578948</v>
      </c>
      <c r="S1410" s="26">
        <v>1.1745312105263157</v>
      </c>
      <c r="T1410" s="26">
        <v>0.61053678947368417</v>
      </c>
      <c r="U1410" s="26">
        <v>0.65976715789473683</v>
      </c>
      <c r="V1410" s="26">
        <v>0.64432684210526325</v>
      </c>
      <c r="W1410" s="26">
        <v>1.6155317368421052</v>
      </c>
      <c r="X1410" s="26">
        <v>2.1185387368421056</v>
      </c>
      <c r="Y1410" s="26">
        <v>3.1405851052631575</v>
      </c>
      <c r="Z1410" s="26">
        <v>3.713982631578947</v>
      </c>
      <c r="AA1410" s="26">
        <v>3.3544067368421056</v>
      </c>
      <c r="AB1410" s="26">
        <v>3.4627331052631583</v>
      </c>
      <c r="AC1410" s="26">
        <v>2.5451155789473687</v>
      </c>
      <c r="AD1410" s="26">
        <v>1.8293837368421053</v>
      </c>
      <c r="AE1410" s="26">
        <v>1.2986526842105262</v>
      </c>
      <c r="AF1410" s="26">
        <v>0.85288505263157899</v>
      </c>
      <c r="AG1410" s="26">
        <v>226</v>
      </c>
      <c r="AH1410" s="26">
        <v>4</v>
      </c>
    </row>
    <row r="1411" spans="1:34" x14ac:dyDescent="0.2">
      <c r="A1411" t="s">
        <v>33</v>
      </c>
      <c r="B1411" t="s">
        <v>66</v>
      </c>
      <c r="C1411" t="s">
        <v>1116</v>
      </c>
      <c r="D1411">
        <v>1</v>
      </c>
      <c r="E1411" s="21">
        <v>7</v>
      </c>
      <c r="F1411" s="21" t="s">
        <v>10</v>
      </c>
      <c r="G1411" s="21" t="s">
        <v>10</v>
      </c>
      <c r="H1411" s="21" t="s">
        <v>10</v>
      </c>
      <c r="I1411" s="26">
        <v>0.38982174999999997</v>
      </c>
      <c r="J1411" s="26">
        <v>0.60684824999999998</v>
      </c>
      <c r="K1411" s="26">
        <v>1.2418415</v>
      </c>
      <c r="L1411" s="26">
        <v>3.0158719999999999</v>
      </c>
      <c r="M1411" s="26">
        <v>5.0379832499999999</v>
      </c>
      <c r="N1411" s="26">
        <v>5.7276757500000004</v>
      </c>
      <c r="O1411" s="26">
        <v>6.0840877499999992</v>
      </c>
      <c r="P1411" s="26">
        <v>5.1826212500000004</v>
      </c>
      <c r="Q1411" s="26">
        <v>3.2938619999999998</v>
      </c>
      <c r="R1411" s="26">
        <v>2.0550094999999997</v>
      </c>
      <c r="S1411" s="26">
        <v>0.79654874999999992</v>
      </c>
      <c r="T1411" s="26">
        <v>0.40466024999999994</v>
      </c>
      <c r="U1411" s="26">
        <v>0.52580450000000001</v>
      </c>
      <c r="V1411" s="26">
        <v>0.35270074999999995</v>
      </c>
      <c r="W1411" s="26">
        <v>0.69066549999999993</v>
      </c>
      <c r="X1411" s="26">
        <v>1.33246625</v>
      </c>
      <c r="Y1411" s="26">
        <v>2.3101155000000002</v>
      </c>
      <c r="Z1411" s="26">
        <v>3.5087332500000001</v>
      </c>
      <c r="AA1411" s="26">
        <v>2.9493442499999998</v>
      </c>
      <c r="AB1411" s="26">
        <v>2.7814435000000004</v>
      </c>
      <c r="AC1411" s="26">
        <v>2.0930935000000002</v>
      </c>
      <c r="AD1411" s="26">
        <v>1.2991619999999999</v>
      </c>
      <c r="AE1411" s="26">
        <v>0.65751350000000008</v>
      </c>
      <c r="AF1411" s="26">
        <v>0.56389124999999996</v>
      </c>
      <c r="AG1411" s="26">
        <v>256</v>
      </c>
      <c r="AH1411" s="26">
        <v>4</v>
      </c>
    </row>
    <row r="1412" spans="1:34" x14ac:dyDescent="0.2">
      <c r="A1412" t="s">
        <v>33</v>
      </c>
      <c r="B1412" t="s">
        <v>66</v>
      </c>
      <c r="C1412" t="s">
        <v>1117</v>
      </c>
      <c r="D1412">
        <v>1</v>
      </c>
      <c r="E1412" s="21">
        <v>6</v>
      </c>
      <c r="F1412" s="21" t="s">
        <v>6</v>
      </c>
      <c r="G1412" s="21" t="s">
        <v>10</v>
      </c>
      <c r="H1412" s="21" t="s">
        <v>10</v>
      </c>
      <c r="I1412" s="26">
        <v>0.60551264285714279</v>
      </c>
      <c r="J1412" s="26">
        <v>0.90739264285714294</v>
      </c>
      <c r="K1412" s="26">
        <v>1.7466394285714288</v>
      </c>
      <c r="L1412" s="26">
        <v>3.6029119285714293</v>
      </c>
      <c r="M1412" s="26">
        <v>5.5434152857142873</v>
      </c>
      <c r="N1412" s="26">
        <v>6.6168843571428564</v>
      </c>
      <c r="O1412" s="26">
        <v>6.9729120714285715</v>
      </c>
      <c r="P1412" s="26">
        <v>5.7731985714285718</v>
      </c>
      <c r="Q1412" s="26">
        <v>3.8626009999999993</v>
      </c>
      <c r="R1412" s="26">
        <v>2.6381126428571426</v>
      </c>
      <c r="S1412" s="26">
        <v>1.1930454999999998</v>
      </c>
      <c r="T1412" s="26">
        <v>0.60369978571428562</v>
      </c>
      <c r="U1412" s="26">
        <v>0.51318578571428575</v>
      </c>
      <c r="V1412" s="26">
        <v>0.63971585714285717</v>
      </c>
      <c r="W1412" s="26">
        <v>1.4385635714285716</v>
      </c>
      <c r="X1412" s="26">
        <v>2.3587658571428571</v>
      </c>
      <c r="Y1412" s="26">
        <v>2.8303336428571426</v>
      </c>
      <c r="Z1412" s="26">
        <v>3.8095756428571428</v>
      </c>
      <c r="AA1412" s="26">
        <v>3.2885053571428569</v>
      </c>
      <c r="AB1412" s="26">
        <v>3.0214032142857148</v>
      </c>
      <c r="AC1412" s="26">
        <v>2.3259610714285719</v>
      </c>
      <c r="AD1412" s="26">
        <v>1.4827609285714287</v>
      </c>
      <c r="AE1412" s="26">
        <v>1.0478689285714284</v>
      </c>
      <c r="AF1412" s="26">
        <v>0.62631785714285726</v>
      </c>
      <c r="AG1412" s="26">
        <v>237</v>
      </c>
      <c r="AH1412" s="26">
        <v>4</v>
      </c>
    </row>
    <row r="1413" spans="1:34" x14ac:dyDescent="0.2">
      <c r="A1413" t="s">
        <v>33</v>
      </c>
      <c r="B1413" t="s">
        <v>66</v>
      </c>
      <c r="C1413" t="s">
        <v>1118</v>
      </c>
      <c r="D1413">
        <v>1</v>
      </c>
      <c r="E1413" s="21">
        <v>6</v>
      </c>
      <c r="F1413" s="21" t="s">
        <v>6</v>
      </c>
      <c r="G1413" s="21" t="s">
        <v>10</v>
      </c>
      <c r="H1413" s="21" t="s">
        <v>10</v>
      </c>
      <c r="I1413" s="26">
        <v>0.59531099999999992</v>
      </c>
      <c r="J1413" s="26">
        <v>0.89932689999999993</v>
      </c>
      <c r="K1413" s="26">
        <v>1.7165427000000002</v>
      </c>
      <c r="L1413" s="26">
        <v>3.5289549999999998</v>
      </c>
      <c r="M1413" s="26">
        <v>5.5126074999999997</v>
      </c>
      <c r="N1413" s="26">
        <v>6.5664148999999998</v>
      </c>
      <c r="O1413" s="26">
        <v>6.9194127000000005</v>
      </c>
      <c r="P1413" s="26">
        <v>5.7334328999999995</v>
      </c>
      <c r="Q1413" s="26">
        <v>3.8051903000000005</v>
      </c>
      <c r="R1413" s="26">
        <v>2.6116127000000002</v>
      </c>
      <c r="S1413" s="26">
        <v>1.1728315000000002</v>
      </c>
      <c r="T1413" s="26">
        <v>0.58190839999999999</v>
      </c>
      <c r="U1413" s="26">
        <v>0.57096279999999999</v>
      </c>
      <c r="V1413" s="26">
        <v>0.62319740000000001</v>
      </c>
      <c r="W1413" s="26">
        <v>1.4298914999999999</v>
      </c>
      <c r="X1413" s="26">
        <v>2.3674518000000004</v>
      </c>
      <c r="Y1413" s="26">
        <v>2.8183448999999996</v>
      </c>
      <c r="Z1413" s="26">
        <v>3.7695148999999999</v>
      </c>
      <c r="AA1413" s="26">
        <v>3.1898966</v>
      </c>
      <c r="AB1413" s="26">
        <v>3.1978577999999995</v>
      </c>
      <c r="AC1413" s="26">
        <v>2.3803696000000003</v>
      </c>
      <c r="AD1413" s="26">
        <v>1.5492329000000002</v>
      </c>
      <c r="AE1413" s="26">
        <v>1.0266453000000002</v>
      </c>
      <c r="AF1413" s="26">
        <v>0.60881660000000004</v>
      </c>
      <c r="AG1413" s="26">
        <v>238</v>
      </c>
      <c r="AH1413" s="26">
        <v>4</v>
      </c>
    </row>
    <row r="1414" spans="1:34" x14ac:dyDescent="0.2">
      <c r="A1414" t="s">
        <v>33</v>
      </c>
      <c r="B1414" t="s">
        <v>66</v>
      </c>
      <c r="C1414" t="s">
        <v>854</v>
      </c>
      <c r="D1414">
        <v>1</v>
      </c>
      <c r="E1414" s="21">
        <v>6</v>
      </c>
      <c r="F1414" s="21" t="s">
        <v>6</v>
      </c>
      <c r="G1414" s="21" t="s">
        <v>10</v>
      </c>
      <c r="H1414" s="21" t="s">
        <v>10</v>
      </c>
      <c r="I1414" s="26">
        <v>0.62027622222222223</v>
      </c>
      <c r="J1414" s="26">
        <v>0.90483755555555545</v>
      </c>
      <c r="K1414" s="26">
        <v>1.7613235555555553</v>
      </c>
      <c r="L1414" s="26">
        <v>3.6713947777777776</v>
      </c>
      <c r="M1414" s="26">
        <v>5.4453706666666664</v>
      </c>
      <c r="N1414" s="26">
        <v>6.4939746666666656</v>
      </c>
      <c r="O1414" s="26">
        <v>6.7207379999999999</v>
      </c>
      <c r="P1414" s="26">
        <v>5.518316111111111</v>
      </c>
      <c r="Q1414" s="26">
        <v>3.7475132222222221</v>
      </c>
      <c r="R1414" s="26">
        <v>2.5760293333333335</v>
      </c>
      <c r="S1414" s="26">
        <v>1.216612111111111</v>
      </c>
      <c r="T1414" s="26">
        <v>0.62077622222222217</v>
      </c>
      <c r="U1414" s="26">
        <v>0.62925722222222225</v>
      </c>
      <c r="V1414" s="26">
        <v>0.62397055555555569</v>
      </c>
      <c r="W1414" s="26">
        <v>1.6475401111111112</v>
      </c>
      <c r="X1414" s="26">
        <v>2.4800592222222217</v>
      </c>
      <c r="Y1414" s="26">
        <v>3.3864276666666666</v>
      </c>
      <c r="Z1414" s="26">
        <v>3.8700083333333333</v>
      </c>
      <c r="AA1414" s="26">
        <v>3.6986834444444443</v>
      </c>
      <c r="AB1414" s="26">
        <v>3.6094113333333331</v>
      </c>
      <c r="AC1414" s="26">
        <v>2.8034180000000006</v>
      </c>
      <c r="AD1414" s="26">
        <v>1.9271121111111111</v>
      </c>
      <c r="AE1414" s="26">
        <v>1.3183522222222224</v>
      </c>
      <c r="AF1414" s="26">
        <v>0.90062633333333331</v>
      </c>
      <c r="AG1414" s="26">
        <v>241</v>
      </c>
      <c r="AH1414" s="26">
        <v>4</v>
      </c>
    </row>
    <row r="1415" spans="1:34" x14ac:dyDescent="0.2">
      <c r="A1415" t="s">
        <v>33</v>
      </c>
      <c r="B1415" t="s">
        <v>66</v>
      </c>
      <c r="C1415" t="s">
        <v>1119</v>
      </c>
      <c r="D1415">
        <v>1</v>
      </c>
      <c r="E1415" s="21">
        <v>6</v>
      </c>
      <c r="F1415" s="21" t="s">
        <v>6</v>
      </c>
      <c r="G1415" s="21" t="s">
        <v>10</v>
      </c>
      <c r="H1415" s="21" t="s">
        <v>10</v>
      </c>
      <c r="I1415" s="26">
        <v>0.63810725000000001</v>
      </c>
      <c r="J1415" s="26">
        <v>0.922492125</v>
      </c>
      <c r="K1415" s="26">
        <v>1.762939875</v>
      </c>
      <c r="L1415" s="26">
        <v>3.6372645000000001</v>
      </c>
      <c r="M1415" s="26">
        <v>5.4154789999999995</v>
      </c>
      <c r="N1415" s="26">
        <v>6.5777828749999996</v>
      </c>
      <c r="O1415" s="26">
        <v>6.9934118749999996</v>
      </c>
      <c r="P1415" s="26">
        <v>5.8189547499999996</v>
      </c>
      <c r="Q1415" s="26">
        <v>3.9613571249999997</v>
      </c>
      <c r="R1415" s="26">
        <v>2.7171033750000002</v>
      </c>
      <c r="S1415" s="26">
        <v>1.2539692499999999</v>
      </c>
      <c r="T1415" s="26">
        <v>0.62825799999999998</v>
      </c>
      <c r="U1415" s="26">
        <v>0.35173974999999996</v>
      </c>
      <c r="V1415" s="26">
        <v>0.50547312499999997</v>
      </c>
      <c r="W1415" s="26">
        <v>1.4223002499999999</v>
      </c>
      <c r="X1415" s="26">
        <v>2.1536813750000001</v>
      </c>
      <c r="Y1415" s="26">
        <v>2.7717123749999999</v>
      </c>
      <c r="Z1415" s="26">
        <v>3.6102232500000002</v>
      </c>
      <c r="AA1415" s="26">
        <v>2.90158425</v>
      </c>
      <c r="AB1415" s="26">
        <v>3.0545208749999997</v>
      </c>
      <c r="AC1415" s="26">
        <v>2.539771</v>
      </c>
      <c r="AD1415" s="26">
        <v>1.4416547499999999</v>
      </c>
      <c r="AE1415" s="26">
        <v>0.91769424999999993</v>
      </c>
      <c r="AF1415" s="26">
        <v>0.60643874999999992</v>
      </c>
      <c r="AG1415" s="26">
        <v>234</v>
      </c>
      <c r="AH1415" s="26">
        <v>4</v>
      </c>
    </row>
    <row r="1416" spans="1:34" x14ac:dyDescent="0.2">
      <c r="A1416" t="s">
        <v>33</v>
      </c>
      <c r="B1416" t="s">
        <v>66</v>
      </c>
      <c r="C1416" t="s">
        <v>1120</v>
      </c>
      <c r="D1416">
        <v>1</v>
      </c>
      <c r="E1416" s="21">
        <v>7</v>
      </c>
      <c r="F1416" s="21" t="s">
        <v>10</v>
      </c>
      <c r="G1416" s="21" t="s">
        <v>10</v>
      </c>
      <c r="H1416" s="21" t="s">
        <v>10</v>
      </c>
      <c r="I1416" s="26">
        <v>0.3269305555555555</v>
      </c>
      <c r="J1416" s="26">
        <v>0.52517100000000005</v>
      </c>
      <c r="K1416" s="26">
        <v>1.1232994444444444</v>
      </c>
      <c r="L1416" s="26">
        <v>2.8123858888888891</v>
      </c>
      <c r="M1416" s="26">
        <v>4.699802222222222</v>
      </c>
      <c r="N1416" s="26">
        <v>5.3937961111111115</v>
      </c>
      <c r="O1416" s="26">
        <v>5.737394444444444</v>
      </c>
      <c r="P1416" s="26">
        <v>4.7641711111111107</v>
      </c>
      <c r="Q1416" s="26">
        <v>2.9547884444444446</v>
      </c>
      <c r="R1416" s="26">
        <v>1.7985661111111111</v>
      </c>
      <c r="S1416" s="26">
        <v>0.6761785555555555</v>
      </c>
      <c r="T1416" s="26">
        <v>0.33470700000000009</v>
      </c>
      <c r="U1416" s="26">
        <v>0.60729244444444452</v>
      </c>
      <c r="V1416" s="26">
        <v>0.44885233333333324</v>
      </c>
      <c r="W1416" s="26">
        <v>0.67564244444444432</v>
      </c>
      <c r="X1416" s="26">
        <v>1.2052647777777779</v>
      </c>
      <c r="Y1416" s="26">
        <v>2.1711373333333333</v>
      </c>
      <c r="Z1416" s="26">
        <v>3.3492367777777776</v>
      </c>
      <c r="AA1416" s="26">
        <v>3.1574268888888892</v>
      </c>
      <c r="AB1416" s="26">
        <v>2.6997805555555554</v>
      </c>
      <c r="AC1416" s="26">
        <v>2.1839292222222224</v>
      </c>
      <c r="AD1416" s="26">
        <v>1.2376581111111109</v>
      </c>
      <c r="AE1416" s="26">
        <v>0.69552088888888897</v>
      </c>
      <c r="AF1416" s="26">
        <v>0.63274300000000006</v>
      </c>
      <c r="AG1416" s="26">
        <v>257</v>
      </c>
      <c r="AH1416" s="26">
        <v>4</v>
      </c>
    </row>
    <row r="1417" spans="1:34" x14ac:dyDescent="0.2">
      <c r="A1417" t="s">
        <v>33</v>
      </c>
      <c r="B1417" t="s">
        <v>66</v>
      </c>
      <c r="C1417" t="s">
        <v>1121</v>
      </c>
      <c r="D1417">
        <v>2</v>
      </c>
      <c r="E1417" s="21">
        <v>7</v>
      </c>
      <c r="F1417" s="21" t="s">
        <v>10</v>
      </c>
      <c r="G1417" s="21" t="s">
        <v>10</v>
      </c>
      <c r="H1417" s="21" t="s">
        <v>10</v>
      </c>
      <c r="I1417" s="26">
        <v>0.44987057499999994</v>
      </c>
      <c r="J1417" s="26">
        <v>0.71772847500000003</v>
      </c>
      <c r="K1417" s="26">
        <v>1.38101355</v>
      </c>
      <c r="L1417" s="26">
        <v>2.8559074999999994</v>
      </c>
      <c r="M1417" s="26">
        <v>4.3465456499999986</v>
      </c>
      <c r="N1417" s="26">
        <v>4.9532814749999998</v>
      </c>
      <c r="O1417" s="26">
        <v>5.4121880000000004</v>
      </c>
      <c r="P1417" s="26">
        <v>4.2757644250000002</v>
      </c>
      <c r="Q1417" s="26">
        <v>2.7261274499999999</v>
      </c>
      <c r="R1417" s="26">
        <v>1.8449056250000004</v>
      </c>
      <c r="S1417" s="26">
        <v>0.84284670000000017</v>
      </c>
      <c r="T1417" s="26">
        <v>0.45271812499999997</v>
      </c>
      <c r="U1417" s="26">
        <v>0.83631210000000011</v>
      </c>
      <c r="V1417" s="26">
        <v>0.56559084999999987</v>
      </c>
      <c r="W1417" s="26">
        <v>1.27478465</v>
      </c>
      <c r="X1417" s="26">
        <v>1.8893107749999996</v>
      </c>
      <c r="Y1417" s="26">
        <v>2.7986642750000001</v>
      </c>
      <c r="Z1417" s="26">
        <v>3.9496312500000017</v>
      </c>
      <c r="AA1417" s="26">
        <v>3.6857642999999989</v>
      </c>
      <c r="AB1417" s="26">
        <v>3.5087485999999992</v>
      </c>
      <c r="AC1417" s="26">
        <v>3.2521334250000002</v>
      </c>
      <c r="AD1417" s="26">
        <v>2.0030029499999999</v>
      </c>
      <c r="AE1417" s="26">
        <v>1.3669415499999997</v>
      </c>
      <c r="AF1417" s="26">
        <v>0.95126932499999994</v>
      </c>
      <c r="AG1417" s="26">
        <v>253</v>
      </c>
      <c r="AH1417" s="26">
        <v>4</v>
      </c>
    </row>
    <row r="1418" spans="1:34" x14ac:dyDescent="0.2">
      <c r="A1418" t="s">
        <v>33</v>
      </c>
      <c r="B1418" t="s">
        <v>66</v>
      </c>
      <c r="C1418" t="s">
        <v>336</v>
      </c>
      <c r="D1418">
        <v>1</v>
      </c>
      <c r="E1418" s="21">
        <v>6</v>
      </c>
      <c r="F1418" s="21" t="s">
        <v>6</v>
      </c>
      <c r="G1418" s="21" t="s">
        <v>10</v>
      </c>
      <c r="H1418" s="21" t="s">
        <v>10</v>
      </c>
      <c r="I1418" s="26">
        <v>0.62591949999999996</v>
      </c>
      <c r="J1418" s="26">
        <v>0.92103062499999999</v>
      </c>
      <c r="K1418" s="26">
        <v>1.7979276249999998</v>
      </c>
      <c r="L1418" s="26">
        <v>3.7058025000000003</v>
      </c>
      <c r="M1418" s="26">
        <v>5.5278299999999998</v>
      </c>
      <c r="N1418" s="26">
        <v>6.57404075</v>
      </c>
      <c r="O1418" s="26">
        <v>6.8573767500000002</v>
      </c>
      <c r="P1418" s="26">
        <v>5.6258619999999997</v>
      </c>
      <c r="Q1418" s="26">
        <v>3.7592542500000001</v>
      </c>
      <c r="R1418" s="26">
        <v>2.5783988749999995</v>
      </c>
      <c r="S1418" s="26">
        <v>1.214259</v>
      </c>
      <c r="T1418" s="26">
        <v>0.62952624999999995</v>
      </c>
      <c r="U1418" s="26">
        <v>0.60650650000000006</v>
      </c>
      <c r="V1418" s="26">
        <v>0.61728062500000003</v>
      </c>
      <c r="W1418" s="26">
        <v>1.58789325</v>
      </c>
      <c r="X1418" s="26">
        <v>2.3072991249999997</v>
      </c>
      <c r="Y1418" s="26">
        <v>3.373737625</v>
      </c>
      <c r="Z1418" s="26">
        <v>3.9476143750000001</v>
      </c>
      <c r="AA1418" s="26">
        <v>3.7577541249999999</v>
      </c>
      <c r="AB1418" s="26">
        <v>3.6677930000000001</v>
      </c>
      <c r="AC1418" s="26">
        <v>2.7229485000000002</v>
      </c>
      <c r="AD1418" s="26">
        <v>1.8523696250000001</v>
      </c>
      <c r="AE1418" s="26">
        <v>1.31968475</v>
      </c>
      <c r="AF1418" s="26">
        <v>0.861888875</v>
      </c>
      <c r="AG1418" s="26">
        <v>239</v>
      </c>
      <c r="AH1418" s="26">
        <v>4</v>
      </c>
    </row>
    <row r="1419" spans="1:34" x14ac:dyDescent="0.2">
      <c r="A1419" t="s">
        <v>33</v>
      </c>
      <c r="B1419" t="s">
        <v>66</v>
      </c>
      <c r="C1419" t="s">
        <v>1122</v>
      </c>
      <c r="D1419">
        <v>1</v>
      </c>
      <c r="E1419" s="21">
        <v>6</v>
      </c>
      <c r="F1419" s="21" t="s">
        <v>6</v>
      </c>
      <c r="G1419" s="21" t="s">
        <v>10</v>
      </c>
      <c r="H1419" s="21" t="s">
        <v>10</v>
      </c>
      <c r="I1419" s="26">
        <v>0.58132833333333334</v>
      </c>
      <c r="J1419" s="26">
        <v>0.9075669999999999</v>
      </c>
      <c r="K1419" s="26">
        <v>1.7256414999999998</v>
      </c>
      <c r="L1419" s="26">
        <v>3.413079666666667</v>
      </c>
      <c r="M1419" s="26">
        <v>5.2843639999999992</v>
      </c>
      <c r="N1419" s="26">
        <v>6.1989010000000002</v>
      </c>
      <c r="O1419" s="26">
        <v>6.6115056666666669</v>
      </c>
      <c r="P1419" s="26">
        <v>5.3915861666666673</v>
      </c>
      <c r="Q1419" s="26">
        <v>3.4930093333333332</v>
      </c>
      <c r="R1419" s="26">
        <v>2.4589089999999998</v>
      </c>
      <c r="S1419" s="26">
        <v>1.1443770000000002</v>
      </c>
      <c r="T1419" s="26">
        <v>0.57526299999999997</v>
      </c>
      <c r="U1419" s="26">
        <v>0.60328400000000004</v>
      </c>
      <c r="V1419" s="26">
        <v>0.56131166666666665</v>
      </c>
      <c r="W1419" s="26">
        <v>1.4217398333333333</v>
      </c>
      <c r="X1419" s="26">
        <v>2.0649396666666671</v>
      </c>
      <c r="Y1419" s="26">
        <v>3.1648298333333336</v>
      </c>
      <c r="Z1419" s="26">
        <v>4.0424569999999997</v>
      </c>
      <c r="AA1419" s="26">
        <v>3.3317600000000005</v>
      </c>
      <c r="AB1419" s="26">
        <v>3.7113671666666668</v>
      </c>
      <c r="AC1419" s="26">
        <v>2.7409893333333333</v>
      </c>
      <c r="AD1419" s="26">
        <v>1.7290673333333333</v>
      </c>
      <c r="AE1419" s="26">
        <v>1.2035758333333335</v>
      </c>
      <c r="AF1419" s="26">
        <v>0.74130383333333327</v>
      </c>
      <c r="AG1419" s="26">
        <v>250</v>
      </c>
      <c r="AH1419" s="26">
        <v>4</v>
      </c>
    </row>
    <row r="1420" spans="1:34" x14ac:dyDescent="0.2">
      <c r="A1420" t="s">
        <v>33</v>
      </c>
      <c r="B1420" t="s">
        <v>66</v>
      </c>
      <c r="C1420" t="s">
        <v>1123</v>
      </c>
      <c r="D1420">
        <v>1</v>
      </c>
      <c r="E1420" s="21">
        <v>6</v>
      </c>
      <c r="F1420" s="21" t="s">
        <v>6</v>
      </c>
      <c r="G1420" s="21" t="s">
        <v>10</v>
      </c>
      <c r="H1420" s="21" t="s">
        <v>10</v>
      </c>
      <c r="I1420" s="26">
        <v>0.64480300000000013</v>
      </c>
      <c r="J1420" s="26">
        <v>0.95726014285714278</v>
      </c>
      <c r="K1420" s="26">
        <v>1.8183244285714284</v>
      </c>
      <c r="L1420" s="26">
        <v>3.6886762857142861</v>
      </c>
      <c r="M1420" s="26">
        <v>5.6033219999999995</v>
      </c>
      <c r="N1420" s="26">
        <v>6.6199052857142862</v>
      </c>
      <c r="O1420" s="26">
        <v>6.930650571428572</v>
      </c>
      <c r="P1420" s="26">
        <v>5.6808388571428576</v>
      </c>
      <c r="Q1420" s="26">
        <v>3.8686421428571434</v>
      </c>
      <c r="R1420" s="26">
        <v>2.6734812857142853</v>
      </c>
      <c r="S1420" s="26">
        <v>1.2587301428571427</v>
      </c>
      <c r="T1420" s="26">
        <v>0.62987971428571421</v>
      </c>
      <c r="U1420" s="26">
        <v>0.5678105714285715</v>
      </c>
      <c r="V1420" s="26">
        <v>0.58791642857142856</v>
      </c>
      <c r="W1420" s="26">
        <v>1.5536691428571427</v>
      </c>
      <c r="X1420" s="26">
        <v>2.3184977142857148</v>
      </c>
      <c r="Y1420" s="26">
        <v>3.1707874285714288</v>
      </c>
      <c r="Z1420" s="26">
        <v>3.857132</v>
      </c>
      <c r="AA1420" s="26">
        <v>3.6147988571428575</v>
      </c>
      <c r="AB1420" s="26">
        <v>3.5147718571428572</v>
      </c>
      <c r="AC1420" s="26">
        <v>2.641968857142857</v>
      </c>
      <c r="AD1420" s="26">
        <v>1.7046084285714282</v>
      </c>
      <c r="AE1420" s="26">
        <v>1.1654801428571431</v>
      </c>
      <c r="AF1420" s="26">
        <v>0.74833857142857141</v>
      </c>
      <c r="AG1420" s="26">
        <v>226</v>
      </c>
      <c r="AH1420" s="26">
        <v>4</v>
      </c>
    </row>
    <row r="1421" spans="1:34" x14ac:dyDescent="0.2">
      <c r="A1421" t="s">
        <v>33</v>
      </c>
      <c r="B1421" t="s">
        <v>66</v>
      </c>
      <c r="C1421" t="s">
        <v>1124</v>
      </c>
      <c r="D1421">
        <v>1</v>
      </c>
      <c r="E1421" s="21">
        <v>6</v>
      </c>
      <c r="F1421" s="21" t="s">
        <v>6</v>
      </c>
      <c r="G1421" s="21" t="s">
        <v>10</v>
      </c>
      <c r="H1421" s="21" t="s">
        <v>10</v>
      </c>
      <c r="I1421" s="26">
        <v>0.54392683333333336</v>
      </c>
      <c r="J1421" s="26">
        <v>0.86843450000000011</v>
      </c>
      <c r="K1421" s="26">
        <v>1.6228976666666666</v>
      </c>
      <c r="L1421" s="26">
        <v>3.3038632777777774</v>
      </c>
      <c r="M1421" s="26">
        <v>5.2442926111111099</v>
      </c>
      <c r="N1421" s="26">
        <v>6.1672021111111111</v>
      </c>
      <c r="O1421" s="26">
        <v>6.5871169444444444</v>
      </c>
      <c r="P1421" s="26">
        <v>5.4538909444444448</v>
      </c>
      <c r="Q1421" s="26">
        <v>3.5196377777777768</v>
      </c>
      <c r="R1421" s="26">
        <v>2.4847411666666672</v>
      </c>
      <c r="S1421" s="26">
        <v>1.1095617777777778</v>
      </c>
      <c r="T1421" s="26">
        <v>0.55793583333333341</v>
      </c>
      <c r="U1421" s="26">
        <v>0.6823906666666667</v>
      </c>
      <c r="V1421" s="26">
        <v>0.60060627777777786</v>
      </c>
      <c r="W1421" s="26">
        <v>1.3753675555555553</v>
      </c>
      <c r="X1421" s="26">
        <v>2.0783354444444444</v>
      </c>
      <c r="Y1421" s="26">
        <v>2.9945461111111107</v>
      </c>
      <c r="Z1421" s="26">
        <v>4.0782389999999999</v>
      </c>
      <c r="AA1421" s="26">
        <v>2.8914229444444448</v>
      </c>
      <c r="AB1421" s="26">
        <v>3.6835238333333331</v>
      </c>
      <c r="AC1421" s="26">
        <v>2.7030852222222221</v>
      </c>
      <c r="AD1421" s="26">
        <v>1.6308193333333338</v>
      </c>
      <c r="AE1421" s="26">
        <v>1.0602995555555554</v>
      </c>
      <c r="AF1421" s="26">
        <v>0.68386488888888897</v>
      </c>
      <c r="AG1421" s="26">
        <v>247</v>
      </c>
      <c r="AH1421" s="26">
        <v>4</v>
      </c>
    </row>
    <row r="1422" spans="1:34" x14ac:dyDescent="0.2">
      <c r="A1422" t="s">
        <v>33</v>
      </c>
      <c r="B1422" t="s">
        <v>66</v>
      </c>
      <c r="C1422" t="s">
        <v>1125</v>
      </c>
      <c r="D1422">
        <v>1</v>
      </c>
      <c r="E1422" s="21">
        <v>6</v>
      </c>
      <c r="F1422" s="21" t="s">
        <v>6</v>
      </c>
      <c r="G1422" s="21" t="s">
        <v>10</v>
      </c>
      <c r="H1422" s="21" t="s">
        <v>10</v>
      </c>
      <c r="I1422" s="26">
        <v>0.60178474999999998</v>
      </c>
      <c r="J1422" s="26">
        <v>0.87514325000000004</v>
      </c>
      <c r="K1422" s="26">
        <v>1.6953914999999999</v>
      </c>
      <c r="L1422" s="26">
        <v>3.5344985000000002</v>
      </c>
      <c r="M1422" s="26">
        <v>5.2705252500000004</v>
      </c>
      <c r="N1422" s="26">
        <v>6.3695282499999992</v>
      </c>
      <c r="O1422" s="26">
        <v>6.5286169999999997</v>
      </c>
      <c r="P1422" s="26">
        <v>5.3557170000000003</v>
      </c>
      <c r="Q1422" s="26">
        <v>3.7003010000000001</v>
      </c>
      <c r="R1422" s="26">
        <v>2.5369600000000001</v>
      </c>
      <c r="S1422" s="26">
        <v>1.2005659999999998</v>
      </c>
      <c r="T1422" s="26">
        <v>0.59809375000000009</v>
      </c>
      <c r="U1422" s="26">
        <v>0.64602099999999996</v>
      </c>
      <c r="V1422" s="26">
        <v>0.61703600000000003</v>
      </c>
      <c r="W1422" s="26">
        <v>1.6605067499999999</v>
      </c>
      <c r="X1422" s="26">
        <v>2.6860900000000001</v>
      </c>
      <c r="Y1422" s="26">
        <v>3.4297577500000003</v>
      </c>
      <c r="Z1422" s="26">
        <v>3.8680657500000004</v>
      </c>
      <c r="AA1422" s="26">
        <v>3.7621309999999997</v>
      </c>
      <c r="AB1422" s="26">
        <v>3.5343572500000002</v>
      </c>
      <c r="AC1422" s="26">
        <v>2.8462187499999998</v>
      </c>
      <c r="AD1422" s="26">
        <v>1.9742364999999999</v>
      </c>
      <c r="AE1422" s="26">
        <v>1.3219557499999999</v>
      </c>
      <c r="AF1422" s="26">
        <v>0.90248925000000002</v>
      </c>
      <c r="AG1422" s="26">
        <v>235</v>
      </c>
      <c r="AH1422" s="26">
        <v>4</v>
      </c>
    </row>
    <row r="1423" spans="1:34" x14ac:dyDescent="0.2">
      <c r="A1423" t="s">
        <v>33</v>
      </c>
      <c r="B1423" t="s">
        <v>66</v>
      </c>
      <c r="C1423" t="s">
        <v>864</v>
      </c>
      <c r="D1423">
        <v>1</v>
      </c>
      <c r="E1423" s="21">
        <v>6</v>
      </c>
      <c r="F1423" s="21" t="s">
        <v>6</v>
      </c>
      <c r="G1423" s="21" t="s">
        <v>10</v>
      </c>
      <c r="H1423" s="21" t="s">
        <v>10</v>
      </c>
      <c r="I1423" s="26">
        <v>0.52000460000000004</v>
      </c>
      <c r="J1423" s="26">
        <v>0.76632180000000005</v>
      </c>
      <c r="K1423" s="26">
        <v>1.4764734000000002</v>
      </c>
      <c r="L1423" s="26">
        <v>3.2391454000000004</v>
      </c>
      <c r="M1423" s="26">
        <v>5.2345088000000004</v>
      </c>
      <c r="N1423" s="26">
        <v>6.1917016</v>
      </c>
      <c r="O1423" s="26">
        <v>6.6952556000000003</v>
      </c>
      <c r="P1423" s="26">
        <v>5.6963772000000006</v>
      </c>
      <c r="Q1423" s="26">
        <v>3.7052366000000001</v>
      </c>
      <c r="R1423" s="26">
        <v>2.4794041999999998</v>
      </c>
      <c r="S1423" s="26">
        <v>1.0394903999999998</v>
      </c>
      <c r="T1423" s="26">
        <v>0.53025800000000001</v>
      </c>
      <c r="U1423" s="26">
        <v>0.53863660000000002</v>
      </c>
      <c r="V1423" s="26">
        <v>0.54247380000000001</v>
      </c>
      <c r="W1423" s="26">
        <v>1.149168</v>
      </c>
      <c r="X1423" s="26">
        <v>1.9894634</v>
      </c>
      <c r="Y1423" s="26">
        <v>2.5549264000000003</v>
      </c>
      <c r="Z1423" s="26">
        <v>3.4489141999999999</v>
      </c>
      <c r="AA1423" s="26">
        <v>3.0617865999999996</v>
      </c>
      <c r="AB1423" s="26">
        <v>2.8533417999999999</v>
      </c>
      <c r="AC1423" s="26">
        <v>1.9534123999999999</v>
      </c>
      <c r="AD1423" s="26">
        <v>1.4691516</v>
      </c>
      <c r="AE1423" s="26">
        <v>0.8079014000000001</v>
      </c>
      <c r="AF1423" s="26">
        <v>0.49397380000000002</v>
      </c>
      <c r="AG1423" s="26">
        <v>238</v>
      </c>
      <c r="AH1423" s="26">
        <v>4</v>
      </c>
    </row>
    <row r="1424" spans="1:34" x14ac:dyDescent="0.2">
      <c r="A1424" t="s">
        <v>33</v>
      </c>
      <c r="B1424" t="s">
        <v>66</v>
      </c>
      <c r="C1424" t="s">
        <v>1126</v>
      </c>
      <c r="D1424">
        <v>1</v>
      </c>
      <c r="E1424" s="21">
        <v>6</v>
      </c>
      <c r="F1424" s="21" t="s">
        <v>6</v>
      </c>
      <c r="G1424" s="21" t="s">
        <v>10</v>
      </c>
      <c r="H1424" s="21" t="s">
        <v>10</v>
      </c>
      <c r="I1424" s="26">
        <v>0.54877457142857144</v>
      </c>
      <c r="J1424" s="26">
        <v>0.82521028571428556</v>
      </c>
      <c r="K1424" s="26">
        <v>1.5710081428571427</v>
      </c>
      <c r="L1424" s="26">
        <v>3.3622518571428572</v>
      </c>
      <c r="M1424" s="26">
        <v>5.3605507142857149</v>
      </c>
      <c r="N1424" s="26">
        <v>6.3747780000000001</v>
      </c>
      <c r="O1424" s="26">
        <v>6.7996888571428569</v>
      </c>
      <c r="P1424" s="26">
        <v>5.6981301428571429</v>
      </c>
      <c r="Q1424" s="26">
        <v>3.7398790000000006</v>
      </c>
      <c r="R1424" s="26">
        <v>2.5242988571428566</v>
      </c>
      <c r="S1424" s="26">
        <v>1.101315</v>
      </c>
      <c r="T1424" s="26">
        <v>0.55081257142857143</v>
      </c>
      <c r="U1424" s="26">
        <v>0.60266157142857146</v>
      </c>
      <c r="V1424" s="26">
        <v>0.65546900000000008</v>
      </c>
      <c r="W1424" s="26">
        <v>1.2715562857142859</v>
      </c>
      <c r="X1424" s="26">
        <v>2.1209042857142855</v>
      </c>
      <c r="Y1424" s="26">
        <v>2.6857425714285719</v>
      </c>
      <c r="Z1424" s="26">
        <v>3.6642969999999999</v>
      </c>
      <c r="AA1424" s="26">
        <v>3.0349142857142857</v>
      </c>
      <c r="AB1424" s="26">
        <v>2.9840522857142853</v>
      </c>
      <c r="AC1424" s="26">
        <v>2.1521055714285713</v>
      </c>
      <c r="AD1424" s="26">
        <v>1.5111319999999999</v>
      </c>
      <c r="AE1424" s="26">
        <v>0.88418814285714298</v>
      </c>
      <c r="AF1424" s="26">
        <v>0.55170428571428576</v>
      </c>
      <c r="AG1424" s="26">
        <v>239</v>
      </c>
      <c r="AH1424" s="26">
        <v>4</v>
      </c>
    </row>
    <row r="1425" spans="1:34" x14ac:dyDescent="0.2">
      <c r="A1425" t="s">
        <v>33</v>
      </c>
      <c r="B1425" t="s">
        <v>66</v>
      </c>
      <c r="C1425" t="s">
        <v>924</v>
      </c>
      <c r="D1425">
        <v>1</v>
      </c>
      <c r="E1425" s="21">
        <v>6</v>
      </c>
      <c r="F1425" s="21" t="s">
        <v>6</v>
      </c>
      <c r="G1425" s="21" t="s">
        <v>10</v>
      </c>
      <c r="H1425" s="21" t="s">
        <v>10</v>
      </c>
      <c r="I1425" s="26">
        <v>0.51263777777777775</v>
      </c>
      <c r="J1425" s="26">
        <v>0.81612899999999999</v>
      </c>
      <c r="K1425" s="26">
        <v>1.5413237777777777</v>
      </c>
      <c r="L1425" s="26">
        <v>3.2422727777777776</v>
      </c>
      <c r="M1425" s="26">
        <v>5.2241664444444451</v>
      </c>
      <c r="N1425" s="26">
        <v>6.036084777777778</v>
      </c>
      <c r="O1425" s="26">
        <v>6.5107290000000004</v>
      </c>
      <c r="P1425" s="26">
        <v>5.4015211111111112</v>
      </c>
      <c r="Q1425" s="26">
        <v>3.4704245555555553</v>
      </c>
      <c r="R1425" s="26">
        <v>2.3626813333333332</v>
      </c>
      <c r="S1425" s="26">
        <v>1.028718111111111</v>
      </c>
      <c r="T1425" s="26">
        <v>0.51207533333333322</v>
      </c>
      <c r="U1425" s="26">
        <v>0.69829199999999991</v>
      </c>
      <c r="V1425" s="26">
        <v>0.54363122222222215</v>
      </c>
      <c r="W1425" s="26">
        <v>1.3203377777777776</v>
      </c>
      <c r="X1425" s="26">
        <v>2.0801485555555552</v>
      </c>
      <c r="Y1425" s="26">
        <v>2.7397916666666671</v>
      </c>
      <c r="Z1425" s="26">
        <v>4.0040825555555557</v>
      </c>
      <c r="AA1425" s="26">
        <v>2.9213106666666668</v>
      </c>
      <c r="AB1425" s="26">
        <v>3.425237666666666</v>
      </c>
      <c r="AC1425" s="26">
        <v>2.5389835555555553</v>
      </c>
      <c r="AD1425" s="26">
        <v>1.6604449999999999</v>
      </c>
      <c r="AE1425" s="26">
        <v>0.98915011111111129</v>
      </c>
      <c r="AF1425" s="26">
        <v>0.6594053333333334</v>
      </c>
      <c r="AG1425" s="26">
        <v>254</v>
      </c>
      <c r="AH1425" s="26">
        <v>4</v>
      </c>
    </row>
    <row r="1426" spans="1:34" x14ac:dyDescent="0.2">
      <c r="A1426" t="s">
        <v>33</v>
      </c>
      <c r="B1426" t="s">
        <v>66</v>
      </c>
      <c r="C1426" t="s">
        <v>1127</v>
      </c>
      <c r="D1426">
        <v>1</v>
      </c>
      <c r="E1426" s="21">
        <v>6</v>
      </c>
      <c r="F1426" s="21" t="s">
        <v>6</v>
      </c>
      <c r="G1426" s="21" t="s">
        <v>10</v>
      </c>
      <c r="H1426" s="21" t="s">
        <v>10</v>
      </c>
      <c r="I1426" s="26">
        <v>0.51924499999999996</v>
      </c>
      <c r="J1426" s="26">
        <v>0.74212399999999989</v>
      </c>
      <c r="K1426" s="26">
        <v>1.4457095</v>
      </c>
      <c r="L1426" s="26">
        <v>3.251061</v>
      </c>
      <c r="M1426" s="26">
        <v>5.2703822499999999</v>
      </c>
      <c r="N1426" s="26">
        <v>6.2257360000000004</v>
      </c>
      <c r="O1426" s="26">
        <v>6.8036145000000001</v>
      </c>
      <c r="P1426" s="26">
        <v>5.8661877499999999</v>
      </c>
      <c r="Q1426" s="26">
        <v>3.8273367500000002</v>
      </c>
      <c r="R1426" s="26">
        <v>2.51435925</v>
      </c>
      <c r="S1426" s="26">
        <v>1.0394915</v>
      </c>
      <c r="T1426" s="26">
        <v>0.53210025000000005</v>
      </c>
      <c r="U1426" s="26">
        <v>0.44904500000000003</v>
      </c>
      <c r="V1426" s="26">
        <v>0.41705199999999998</v>
      </c>
      <c r="W1426" s="26">
        <v>0.96375374999999996</v>
      </c>
      <c r="X1426" s="26">
        <v>1.8758492500000001</v>
      </c>
      <c r="Y1426" s="26">
        <v>2.47034675</v>
      </c>
      <c r="Z1426" s="26">
        <v>3.27811875</v>
      </c>
      <c r="AA1426" s="26">
        <v>2.8735172499999999</v>
      </c>
      <c r="AB1426" s="26">
        <v>2.5801085000000001</v>
      </c>
      <c r="AC1426" s="26">
        <v>1.7837882500000002</v>
      </c>
      <c r="AD1426" s="26">
        <v>1.2655970000000001</v>
      </c>
      <c r="AE1426" s="26">
        <v>0.69409524999999994</v>
      </c>
      <c r="AF1426" s="26">
        <v>0.42945675</v>
      </c>
      <c r="AG1426" s="26">
        <v>234</v>
      </c>
      <c r="AH1426" s="26">
        <v>4</v>
      </c>
    </row>
    <row r="1427" spans="1:34" x14ac:dyDescent="0.2">
      <c r="A1427" t="s">
        <v>33</v>
      </c>
      <c r="B1427" t="s">
        <v>66</v>
      </c>
      <c r="C1427" t="s">
        <v>1128</v>
      </c>
      <c r="D1427">
        <v>1</v>
      </c>
      <c r="E1427" s="21">
        <v>6</v>
      </c>
      <c r="F1427" s="21" t="s">
        <v>6</v>
      </c>
      <c r="G1427" s="21" t="s">
        <v>10</v>
      </c>
      <c r="H1427" s="21" t="s">
        <v>10</v>
      </c>
      <c r="I1427" s="26">
        <v>0.56949788888888897</v>
      </c>
      <c r="J1427" s="26">
        <v>0.858796</v>
      </c>
      <c r="K1427" s="26">
        <v>1.6560177777777776</v>
      </c>
      <c r="L1427" s="26">
        <v>3.5104583333333337</v>
      </c>
      <c r="M1427" s="26">
        <v>5.118952222222223</v>
      </c>
      <c r="N1427" s="26">
        <v>6.0775311111111101</v>
      </c>
      <c r="O1427" s="26">
        <v>6.2701427777777781</v>
      </c>
      <c r="P1427" s="26">
        <v>5.0963336666666672</v>
      </c>
      <c r="Q1427" s="26">
        <v>3.4940879999999996</v>
      </c>
      <c r="R1427" s="26">
        <v>2.4419936666666668</v>
      </c>
      <c r="S1427" s="26">
        <v>1.1507905555555555</v>
      </c>
      <c r="T1427" s="26">
        <v>0.57754722222222232</v>
      </c>
      <c r="U1427" s="26">
        <v>0.73526677777777771</v>
      </c>
      <c r="V1427" s="26">
        <v>0.59518922222222226</v>
      </c>
      <c r="W1427" s="26">
        <v>1.6157343333333334</v>
      </c>
      <c r="X1427" s="26">
        <v>2.6463547777777783</v>
      </c>
      <c r="Y1427" s="26">
        <v>3.316084333333333</v>
      </c>
      <c r="Z1427" s="26">
        <v>3.6093039999999998</v>
      </c>
      <c r="AA1427" s="26">
        <v>3.6413858888888888</v>
      </c>
      <c r="AB1427" s="26">
        <v>3.5212158888888889</v>
      </c>
      <c r="AC1427" s="26">
        <v>2.9372896666666666</v>
      </c>
      <c r="AD1427" s="26">
        <v>2.0397861111111113</v>
      </c>
      <c r="AE1427" s="26">
        <v>1.3403512222222222</v>
      </c>
      <c r="AF1427" s="26">
        <v>0.93819066666666673</v>
      </c>
      <c r="AG1427" s="26">
        <v>246</v>
      </c>
      <c r="AH1427" s="26">
        <v>4</v>
      </c>
    </row>
    <row r="1428" spans="1:34" x14ac:dyDescent="0.2">
      <c r="A1428" t="s">
        <v>33</v>
      </c>
      <c r="B1428" t="s">
        <v>66</v>
      </c>
      <c r="C1428" t="s">
        <v>1129</v>
      </c>
      <c r="D1428">
        <v>1</v>
      </c>
      <c r="E1428" s="21">
        <v>7</v>
      </c>
      <c r="F1428" s="21" t="s">
        <v>10</v>
      </c>
      <c r="G1428" s="21" t="s">
        <v>10</v>
      </c>
      <c r="H1428" s="21" t="s">
        <v>10</v>
      </c>
      <c r="I1428" s="26">
        <v>0.49396166666666669</v>
      </c>
      <c r="J1428" s="26">
        <v>0.79003066666666655</v>
      </c>
      <c r="K1428" s="26">
        <v>1.5076179999999999</v>
      </c>
      <c r="L1428" s="26">
        <v>3.1929588333333334</v>
      </c>
      <c r="M1428" s="26">
        <v>5.1545615000000007</v>
      </c>
      <c r="N1428" s="26">
        <v>5.9011743333333335</v>
      </c>
      <c r="O1428" s="26">
        <v>6.3789128333333336</v>
      </c>
      <c r="P1428" s="26">
        <v>5.2892494999999995</v>
      </c>
      <c r="Q1428" s="26">
        <v>3.3781571666666661</v>
      </c>
      <c r="R1428" s="26">
        <v>2.2856888333333329</v>
      </c>
      <c r="S1428" s="26">
        <v>0.96607649999999989</v>
      </c>
      <c r="T1428" s="26">
        <v>0.48869466666666667</v>
      </c>
      <c r="U1428" s="26">
        <v>0.65251916666666665</v>
      </c>
      <c r="V1428" s="26">
        <v>0.47362750000000003</v>
      </c>
      <c r="W1428" s="26">
        <v>1.2075711666666666</v>
      </c>
      <c r="X1428" s="26">
        <v>2.0759393333333329</v>
      </c>
      <c r="Y1428" s="26">
        <v>2.5955394999999997</v>
      </c>
      <c r="Z1428" s="26">
        <v>3.9412263333333333</v>
      </c>
      <c r="AA1428" s="26">
        <v>3.2096976666666666</v>
      </c>
      <c r="AB1428" s="26">
        <v>3.3742400000000004</v>
      </c>
      <c r="AC1428" s="26">
        <v>2.5466475000000002</v>
      </c>
      <c r="AD1428" s="26">
        <v>1.7215653333333334</v>
      </c>
      <c r="AE1428" s="26">
        <v>0.9605528333333333</v>
      </c>
      <c r="AF1428" s="26">
        <v>0.67319833333333323</v>
      </c>
      <c r="AG1428" s="26">
        <v>262</v>
      </c>
      <c r="AH1428" s="26">
        <v>5</v>
      </c>
    </row>
    <row r="1429" spans="1:34" x14ac:dyDescent="0.2">
      <c r="A1429" t="s">
        <v>33</v>
      </c>
      <c r="B1429" t="s">
        <v>66</v>
      </c>
      <c r="C1429" t="s">
        <v>1130</v>
      </c>
      <c r="D1429">
        <v>1</v>
      </c>
      <c r="E1429" s="21">
        <v>6</v>
      </c>
      <c r="F1429" s="21" t="s">
        <v>6</v>
      </c>
      <c r="G1429" s="21" t="s">
        <v>10</v>
      </c>
      <c r="H1429" s="21" t="s">
        <v>10</v>
      </c>
      <c r="I1429" s="26">
        <v>0.61859699999999995</v>
      </c>
      <c r="J1429" s="26">
        <v>0.89828699999999995</v>
      </c>
      <c r="K1429" s="26">
        <v>1.7356067500000001</v>
      </c>
      <c r="L1429" s="26">
        <v>3.5912834999999999</v>
      </c>
      <c r="M1429" s="26">
        <v>5.3832787500000006</v>
      </c>
      <c r="N1429" s="26">
        <v>6.5014089999999998</v>
      </c>
      <c r="O1429" s="26">
        <v>6.6803382500000001</v>
      </c>
      <c r="P1429" s="26">
        <v>5.4892850000000006</v>
      </c>
      <c r="Q1429" s="26">
        <v>3.7630634999999999</v>
      </c>
      <c r="R1429" s="26">
        <v>2.5925115000000005</v>
      </c>
      <c r="S1429" s="26">
        <v>1.2295585</v>
      </c>
      <c r="T1429" s="26">
        <v>0.61682599999999999</v>
      </c>
      <c r="U1429" s="26">
        <v>0.61783850000000007</v>
      </c>
      <c r="V1429" s="26">
        <v>0.60932850000000005</v>
      </c>
      <c r="W1429" s="26">
        <v>1.6122572500000001</v>
      </c>
      <c r="X1429" s="26">
        <v>2.5987074999999997</v>
      </c>
      <c r="Y1429" s="26">
        <v>3.3513264999999999</v>
      </c>
      <c r="Z1429" s="26">
        <v>3.9276239999999998</v>
      </c>
      <c r="AA1429" s="26">
        <v>3.7728120000000001</v>
      </c>
      <c r="AB1429" s="26">
        <v>3.5822194999999999</v>
      </c>
      <c r="AC1429" s="26">
        <v>2.7516525000000001</v>
      </c>
      <c r="AD1429" s="26">
        <v>1.8511522499999999</v>
      </c>
      <c r="AE1429" s="26">
        <v>1.24222375</v>
      </c>
      <c r="AF1429" s="26">
        <v>0.87977075000000005</v>
      </c>
      <c r="AG1429" s="26">
        <v>231</v>
      </c>
      <c r="AH1429" s="26">
        <v>4</v>
      </c>
    </row>
    <row r="1430" spans="1:34" x14ac:dyDescent="0.2">
      <c r="A1430" t="s">
        <v>33</v>
      </c>
      <c r="B1430" t="s">
        <v>66</v>
      </c>
      <c r="C1430" t="s">
        <v>242</v>
      </c>
      <c r="D1430">
        <v>1</v>
      </c>
      <c r="E1430" s="21">
        <v>6</v>
      </c>
      <c r="F1430" s="21" t="s">
        <v>6</v>
      </c>
      <c r="G1430" s="21" t="s">
        <v>10</v>
      </c>
      <c r="H1430" s="21" t="s">
        <v>10</v>
      </c>
      <c r="I1430" s="26">
        <v>0.57733675000000007</v>
      </c>
      <c r="J1430" s="26">
        <v>0.88089724999999985</v>
      </c>
      <c r="K1430" s="26">
        <v>1.7296463749999997</v>
      </c>
      <c r="L1430" s="26">
        <v>3.6203026874999997</v>
      </c>
      <c r="M1430" s="26">
        <v>5.3387209999999996</v>
      </c>
      <c r="N1430" s="26">
        <v>6.2829074375000005</v>
      </c>
      <c r="O1430" s="26">
        <v>6.6137005625</v>
      </c>
      <c r="P1430" s="26">
        <v>5.3858446875000006</v>
      </c>
      <c r="Q1430" s="26">
        <v>3.5724261875000005</v>
      </c>
      <c r="R1430" s="26">
        <v>2.4731715000000003</v>
      </c>
      <c r="S1430" s="26">
        <v>1.1607993750000001</v>
      </c>
      <c r="T1430" s="26">
        <v>0.6028179374999999</v>
      </c>
      <c r="U1430" s="26">
        <v>0.67254781250000006</v>
      </c>
      <c r="V1430" s="26">
        <v>0.61991950000000007</v>
      </c>
      <c r="W1430" s="26">
        <v>1.5984346875000002</v>
      </c>
      <c r="X1430" s="26">
        <v>2.2066257499999997</v>
      </c>
      <c r="Y1430" s="26">
        <v>3.2029728125000001</v>
      </c>
      <c r="Z1430" s="26">
        <v>3.6960189374999999</v>
      </c>
      <c r="AA1430" s="26">
        <v>3.3872470624999997</v>
      </c>
      <c r="AB1430" s="26">
        <v>3.5107459374999999</v>
      </c>
      <c r="AC1430" s="26">
        <v>2.714704625</v>
      </c>
      <c r="AD1430" s="26">
        <v>1.9303331875</v>
      </c>
      <c r="AE1430" s="26">
        <v>1.3039512500000001</v>
      </c>
      <c r="AF1430" s="26">
        <v>0.86820012499999999</v>
      </c>
      <c r="AG1430" s="26">
        <v>215</v>
      </c>
      <c r="AH1430" s="26">
        <v>4</v>
      </c>
    </row>
    <row r="1431" spans="1:34" x14ac:dyDescent="0.2">
      <c r="A1431" t="s">
        <v>33</v>
      </c>
      <c r="B1431" t="s">
        <v>66</v>
      </c>
      <c r="C1431" t="s">
        <v>1131</v>
      </c>
      <c r="D1431">
        <v>1</v>
      </c>
      <c r="E1431" s="21">
        <v>6</v>
      </c>
      <c r="F1431" s="21" t="s">
        <v>6</v>
      </c>
      <c r="G1431" s="21" t="s">
        <v>10</v>
      </c>
      <c r="H1431" s="21" t="s">
        <v>10</v>
      </c>
      <c r="I1431" s="26">
        <v>0.63729883333333337</v>
      </c>
      <c r="J1431" s="26">
        <v>0.94024999999999992</v>
      </c>
      <c r="K1431" s="26">
        <v>1.7869006666666667</v>
      </c>
      <c r="L1431" s="26">
        <v>3.6615230000000003</v>
      </c>
      <c r="M1431" s="26">
        <v>5.5058535000000006</v>
      </c>
      <c r="N1431" s="26">
        <v>6.5997586666666663</v>
      </c>
      <c r="O1431" s="26">
        <v>6.8252103333333336</v>
      </c>
      <c r="P1431" s="26">
        <v>5.6365556666666663</v>
      </c>
      <c r="Q1431" s="26">
        <v>3.874902333333333</v>
      </c>
      <c r="R1431" s="26">
        <v>2.677014666666667</v>
      </c>
      <c r="S1431" s="26">
        <v>1.2626215000000001</v>
      </c>
      <c r="T1431" s="26">
        <v>0.62660250000000006</v>
      </c>
      <c r="U1431" s="26">
        <v>0.54371516666666675</v>
      </c>
      <c r="V1431" s="26">
        <v>0.63996149999999996</v>
      </c>
      <c r="W1431" s="26">
        <v>1.5933991666666667</v>
      </c>
      <c r="X1431" s="26">
        <v>2.5437188333333336</v>
      </c>
      <c r="Y1431" s="26">
        <v>3.1294748333333331</v>
      </c>
      <c r="Z1431" s="26">
        <v>3.7939640000000003</v>
      </c>
      <c r="AA1431" s="26">
        <v>3.5550151666666667</v>
      </c>
      <c r="AB1431" s="26">
        <v>3.384350833333333</v>
      </c>
      <c r="AC1431" s="26">
        <v>2.5451245</v>
      </c>
      <c r="AD1431" s="26">
        <v>1.6526180000000001</v>
      </c>
      <c r="AE1431" s="26">
        <v>1.1453668333333333</v>
      </c>
      <c r="AF1431" s="26">
        <v>0.75849833333333339</v>
      </c>
      <c r="AG1431" s="26">
        <v>229</v>
      </c>
      <c r="AH1431" s="26">
        <v>4</v>
      </c>
    </row>
    <row r="1432" spans="1:34" x14ac:dyDescent="0.2">
      <c r="A1432" t="s">
        <v>33</v>
      </c>
      <c r="B1432" t="s">
        <v>66</v>
      </c>
      <c r="C1432" t="s">
        <v>1132</v>
      </c>
      <c r="D1432">
        <v>1</v>
      </c>
      <c r="E1432" s="21">
        <v>7</v>
      </c>
      <c r="F1432" s="21" t="s">
        <v>10</v>
      </c>
      <c r="G1432" s="21" t="s">
        <v>10</v>
      </c>
      <c r="H1432" s="21" t="s">
        <v>10</v>
      </c>
      <c r="I1432" s="26">
        <v>0.47730042857142857</v>
      </c>
      <c r="J1432" s="26">
        <v>0.69838671428571431</v>
      </c>
      <c r="K1432" s="26">
        <v>1.3856032857142857</v>
      </c>
      <c r="L1432" s="26">
        <v>3.207598428571429</v>
      </c>
      <c r="M1432" s="26">
        <v>5.3081201428571427</v>
      </c>
      <c r="N1432" s="26">
        <v>6.221298714285715</v>
      </c>
      <c r="O1432" s="26">
        <v>6.728217857142857</v>
      </c>
      <c r="P1432" s="26">
        <v>5.8190312857142867</v>
      </c>
      <c r="Q1432" s="26">
        <v>3.7735222857142858</v>
      </c>
      <c r="R1432" s="26">
        <v>2.4391227142857139</v>
      </c>
      <c r="S1432" s="26">
        <v>0.99377928571428575</v>
      </c>
      <c r="T1432" s="26">
        <v>0.50295885714285726</v>
      </c>
      <c r="U1432" s="26">
        <v>0.50423914285714289</v>
      </c>
      <c r="V1432" s="26">
        <v>0.39513542857142853</v>
      </c>
      <c r="W1432" s="26">
        <v>0.86142685714285716</v>
      </c>
      <c r="X1432" s="26">
        <v>1.7628928571428573</v>
      </c>
      <c r="Y1432" s="26">
        <v>2.4999478571428568</v>
      </c>
      <c r="Z1432" s="26">
        <v>3.3299891428571433</v>
      </c>
      <c r="AA1432" s="26">
        <v>2.9415387142857141</v>
      </c>
      <c r="AB1432" s="26">
        <v>2.6221741428571428</v>
      </c>
      <c r="AC1432" s="26">
        <v>1.862824142857143</v>
      </c>
      <c r="AD1432" s="26">
        <v>1.1534467142857141</v>
      </c>
      <c r="AE1432" s="26">
        <v>0.6681341428571429</v>
      </c>
      <c r="AF1432" s="26">
        <v>0.49652342857142856</v>
      </c>
      <c r="AG1432" s="26">
        <v>232</v>
      </c>
      <c r="AH1432" s="26">
        <v>4</v>
      </c>
    </row>
    <row r="1433" spans="1:34" x14ac:dyDescent="0.2">
      <c r="A1433" t="s">
        <v>33</v>
      </c>
      <c r="B1433" t="s">
        <v>66</v>
      </c>
      <c r="C1433" t="s">
        <v>1133</v>
      </c>
      <c r="D1433">
        <v>1</v>
      </c>
      <c r="E1433" s="21">
        <v>6</v>
      </c>
      <c r="F1433" s="21" t="s">
        <v>6</v>
      </c>
      <c r="G1433" s="21" t="s">
        <v>10</v>
      </c>
      <c r="H1433" s="21" t="s">
        <v>10</v>
      </c>
      <c r="I1433" s="26">
        <v>0.58182587499999994</v>
      </c>
      <c r="J1433" s="26">
        <v>0.87596262499999999</v>
      </c>
      <c r="K1433" s="26">
        <v>1.683189375</v>
      </c>
      <c r="L1433" s="26">
        <v>3.5022077500000002</v>
      </c>
      <c r="M1433" s="26">
        <v>5.0763383750000006</v>
      </c>
      <c r="N1433" s="26">
        <v>5.9928138750000013</v>
      </c>
      <c r="O1433" s="26">
        <v>6.1321848750000001</v>
      </c>
      <c r="P1433" s="26">
        <v>4.9955913750000001</v>
      </c>
      <c r="Q1433" s="26">
        <v>3.3878253749999998</v>
      </c>
      <c r="R1433" s="26">
        <v>2.4193523750000003</v>
      </c>
      <c r="S1433" s="26">
        <v>1.1573713749999999</v>
      </c>
      <c r="T1433" s="26">
        <v>0.58653</v>
      </c>
      <c r="U1433" s="26">
        <v>0.77166174999999992</v>
      </c>
      <c r="V1433" s="26">
        <v>0.6577925</v>
      </c>
      <c r="W1433" s="26">
        <v>1.7049773749999999</v>
      </c>
      <c r="X1433" s="26">
        <v>2.7187599999999996</v>
      </c>
      <c r="Y1433" s="26">
        <v>3.3017002500000001</v>
      </c>
      <c r="Z1433" s="26">
        <v>3.649489875</v>
      </c>
      <c r="AA1433" s="26">
        <v>3.6397599999999999</v>
      </c>
      <c r="AB1433" s="26">
        <v>3.6293307499999998</v>
      </c>
      <c r="AC1433" s="26">
        <v>3.0693061249999998</v>
      </c>
      <c r="AD1433" s="26">
        <v>1.9854826249999999</v>
      </c>
      <c r="AE1433" s="26">
        <v>1.4191167500000001</v>
      </c>
      <c r="AF1433" s="26">
        <v>1.0135307500000001</v>
      </c>
      <c r="AG1433" s="26">
        <v>217</v>
      </c>
      <c r="AH1433" s="26">
        <v>4</v>
      </c>
    </row>
    <row r="1434" spans="1:34" x14ac:dyDescent="0.2">
      <c r="A1434" t="s">
        <v>33</v>
      </c>
      <c r="B1434" t="s">
        <v>66</v>
      </c>
      <c r="C1434" t="s">
        <v>805</v>
      </c>
      <c r="D1434">
        <v>1</v>
      </c>
      <c r="E1434" s="21">
        <v>6</v>
      </c>
      <c r="F1434" s="21" t="s">
        <v>6</v>
      </c>
      <c r="G1434" s="21" t="s">
        <v>10</v>
      </c>
      <c r="H1434" s="21" t="s">
        <v>10</v>
      </c>
      <c r="I1434" s="26">
        <v>0.60453553333333332</v>
      </c>
      <c r="J1434" s="26">
        <v>0.93570046666666651</v>
      </c>
      <c r="K1434" s="26">
        <v>1.7659933999999999</v>
      </c>
      <c r="L1434" s="26">
        <v>3.5367481999999995</v>
      </c>
      <c r="M1434" s="26">
        <v>5.4542528666666668</v>
      </c>
      <c r="N1434" s="26">
        <v>6.3977197333333322</v>
      </c>
      <c r="O1434" s="26">
        <v>6.7885413999999997</v>
      </c>
      <c r="P1434" s="26">
        <v>5.5594181999999988</v>
      </c>
      <c r="Q1434" s="26">
        <v>3.6318735999999996</v>
      </c>
      <c r="R1434" s="26">
        <v>2.5560131333333334</v>
      </c>
      <c r="S1434" s="26">
        <v>1.1933494</v>
      </c>
      <c r="T1434" s="26">
        <v>0.60426520000000006</v>
      </c>
      <c r="U1434" s="26">
        <v>0.58041013333333347</v>
      </c>
      <c r="V1434" s="26">
        <v>0.56483240000000001</v>
      </c>
      <c r="W1434" s="26">
        <v>1.447996266666667</v>
      </c>
      <c r="X1434" s="26">
        <v>2.1306493333333334</v>
      </c>
      <c r="Y1434" s="26">
        <v>3.1917656666666669</v>
      </c>
      <c r="Z1434" s="26">
        <v>4.021387466666666</v>
      </c>
      <c r="AA1434" s="26">
        <v>3.4503791333333331</v>
      </c>
      <c r="AB1434" s="26">
        <v>3.7013955999999992</v>
      </c>
      <c r="AC1434" s="26">
        <v>2.7287322000000001</v>
      </c>
      <c r="AD1434" s="26">
        <v>1.7056363333333333</v>
      </c>
      <c r="AE1434" s="26">
        <v>1.1915580000000001</v>
      </c>
      <c r="AF1434" s="26">
        <v>0.72715180000000001</v>
      </c>
      <c r="AG1434" s="26">
        <v>231</v>
      </c>
      <c r="AH1434" s="26">
        <v>4</v>
      </c>
    </row>
    <row r="1435" spans="1:34" x14ac:dyDescent="0.2">
      <c r="A1435" t="s">
        <v>33</v>
      </c>
      <c r="B1435" t="s">
        <v>66</v>
      </c>
      <c r="C1435" t="s">
        <v>1134</v>
      </c>
      <c r="D1435">
        <v>1</v>
      </c>
      <c r="E1435" s="21">
        <v>6</v>
      </c>
      <c r="F1435" s="21" t="s">
        <v>6</v>
      </c>
      <c r="G1435" s="21" t="s">
        <v>10</v>
      </c>
      <c r="H1435" s="21" t="s">
        <v>10</v>
      </c>
      <c r="I1435" s="26">
        <v>0.59449728571428562</v>
      </c>
      <c r="J1435" s="26">
        <v>0.87998342857142864</v>
      </c>
      <c r="K1435" s="26">
        <v>1.685076</v>
      </c>
      <c r="L1435" s="26">
        <v>3.5590202857142859</v>
      </c>
      <c r="M1435" s="26">
        <v>5.5058284285714283</v>
      </c>
      <c r="N1435" s="26">
        <v>6.567525285714285</v>
      </c>
      <c r="O1435" s="26">
        <v>6.981954857142858</v>
      </c>
      <c r="P1435" s="26">
        <v>5.8503178571428567</v>
      </c>
      <c r="Q1435" s="26">
        <v>3.9145247142857142</v>
      </c>
      <c r="R1435" s="26">
        <v>2.6356014285714289</v>
      </c>
      <c r="S1435" s="26">
        <v>1.1626587142857141</v>
      </c>
      <c r="T1435" s="26">
        <v>0.59501742857142859</v>
      </c>
      <c r="U1435" s="26">
        <v>0.54972971428571415</v>
      </c>
      <c r="V1435" s="26">
        <v>0.71178457142857143</v>
      </c>
      <c r="W1435" s="26">
        <v>1.3352114285714285</v>
      </c>
      <c r="X1435" s="26">
        <v>2.1591085714285714</v>
      </c>
      <c r="Y1435" s="26">
        <v>2.7266778571428567</v>
      </c>
      <c r="Z1435" s="26">
        <v>3.6535775714285714</v>
      </c>
      <c r="AA1435" s="26">
        <v>2.9775567142857144</v>
      </c>
      <c r="AB1435" s="26">
        <v>2.8253481428571434</v>
      </c>
      <c r="AC1435" s="26">
        <v>2.2607052857142862</v>
      </c>
      <c r="AD1435" s="26">
        <v>1.433796857142857</v>
      </c>
      <c r="AE1435" s="26">
        <v>0.93065528571428568</v>
      </c>
      <c r="AF1435" s="26">
        <v>0.58538485714285715</v>
      </c>
      <c r="AG1435" s="26">
        <v>237</v>
      </c>
      <c r="AH1435" s="26">
        <v>4</v>
      </c>
    </row>
    <row r="1436" spans="1:34" x14ac:dyDescent="0.2">
      <c r="A1436" t="s">
        <v>35</v>
      </c>
      <c r="B1436" t="s">
        <v>116</v>
      </c>
      <c r="C1436" t="s">
        <v>403</v>
      </c>
      <c r="D1436">
        <v>3</v>
      </c>
      <c r="E1436" s="21">
        <v>3</v>
      </c>
      <c r="F1436" s="21" t="s">
        <v>6</v>
      </c>
      <c r="G1436" s="21" t="s">
        <v>114</v>
      </c>
      <c r="H1436" s="21" t="s">
        <v>10</v>
      </c>
      <c r="I1436" s="26">
        <v>1.999884</v>
      </c>
      <c r="J1436" s="26">
        <v>2.7562950000000002</v>
      </c>
      <c r="K1436" s="26">
        <v>3.987174</v>
      </c>
      <c r="L1436" s="26">
        <v>5.1497609999999998</v>
      </c>
      <c r="M1436" s="26">
        <v>5.9431750000000001</v>
      </c>
      <c r="N1436" s="26">
        <v>6.640091</v>
      </c>
      <c r="O1436" s="26">
        <v>6.4113759999999997</v>
      </c>
      <c r="P1436" s="26">
        <v>5.9573720000000003</v>
      </c>
      <c r="Q1436" s="26">
        <v>4.9395429999999996</v>
      </c>
      <c r="R1436" s="26">
        <v>3.7666050000000002</v>
      </c>
      <c r="S1436" s="26">
        <v>2.6329050000000001</v>
      </c>
      <c r="T1436" s="26">
        <v>2.0164469999999999</v>
      </c>
      <c r="U1436" s="26">
        <v>5.0221020000000003</v>
      </c>
      <c r="V1436" s="26">
        <v>4.7033810000000003</v>
      </c>
      <c r="W1436" s="26">
        <v>5.7111470000000004</v>
      </c>
      <c r="X1436" s="26">
        <v>4.6347269999999998</v>
      </c>
      <c r="Y1436" s="26">
        <v>4.6995829999999996</v>
      </c>
      <c r="Z1436" s="26">
        <v>3.5823</v>
      </c>
      <c r="AA1436" s="26">
        <v>4.0138689999999997</v>
      </c>
      <c r="AB1436" s="26">
        <v>3.4134850000000001</v>
      </c>
      <c r="AC1436" s="26">
        <v>3.0985079999999998</v>
      </c>
      <c r="AD1436" s="26">
        <v>2.511587</v>
      </c>
      <c r="AE1436" s="26">
        <v>4.280049</v>
      </c>
      <c r="AF1436" s="26">
        <v>5.9306999999999999</v>
      </c>
      <c r="AG1436" s="26">
        <v>152</v>
      </c>
      <c r="AH1436" s="26">
        <v>2</v>
      </c>
    </row>
    <row r="1437" spans="1:34" x14ac:dyDescent="0.2">
      <c r="A1437" t="s">
        <v>35</v>
      </c>
      <c r="B1437" t="s">
        <v>116</v>
      </c>
      <c r="C1437" t="s">
        <v>1135</v>
      </c>
      <c r="D1437">
        <v>2</v>
      </c>
      <c r="E1437" s="21">
        <v>3</v>
      </c>
      <c r="F1437" s="21" t="s">
        <v>6</v>
      </c>
      <c r="G1437" s="21" t="s">
        <v>10</v>
      </c>
      <c r="H1437" s="21" t="s">
        <v>10</v>
      </c>
      <c r="I1437" s="26">
        <v>1.5917926666666666</v>
      </c>
      <c r="J1437" s="26">
        <v>2.237679</v>
      </c>
      <c r="K1437" s="26">
        <v>3.5185666666666666</v>
      </c>
      <c r="L1437" s="26">
        <v>4.9583450000000004</v>
      </c>
      <c r="M1437" s="26">
        <v>5.7487076666666672</v>
      </c>
      <c r="N1437" s="26">
        <v>6.6140730000000003</v>
      </c>
      <c r="O1437" s="26">
        <v>6.5924956666666672</v>
      </c>
      <c r="P1437" s="26">
        <v>5.9768609999999995</v>
      </c>
      <c r="Q1437" s="26">
        <v>4.6924090000000005</v>
      </c>
      <c r="R1437" s="26">
        <v>3.4569139999999998</v>
      </c>
      <c r="S1437" s="26">
        <v>2.3020826666666667</v>
      </c>
      <c r="T1437" s="26">
        <v>1.687719666666667</v>
      </c>
      <c r="U1437" s="26">
        <v>4.3826646666666669</v>
      </c>
      <c r="V1437" s="26">
        <v>4.6797533333333332</v>
      </c>
      <c r="W1437" s="26">
        <v>5.4514423333333335</v>
      </c>
      <c r="X1437" s="26">
        <v>5.0359506666666656</v>
      </c>
      <c r="Y1437" s="26">
        <v>4.7392953333333336</v>
      </c>
      <c r="Z1437" s="26">
        <v>3.3633710000000003</v>
      </c>
      <c r="AA1437" s="26">
        <v>3.8198816666666668</v>
      </c>
      <c r="AB1437" s="26">
        <v>2.9921976666666663</v>
      </c>
      <c r="AC1437" s="26">
        <v>3.238471333333333</v>
      </c>
      <c r="AD1437" s="26">
        <v>2.8771886666666666</v>
      </c>
      <c r="AE1437" s="26">
        <v>4.7274570000000002</v>
      </c>
      <c r="AF1437" s="26">
        <v>5.0038096666666663</v>
      </c>
      <c r="AG1437" s="26">
        <v>187</v>
      </c>
      <c r="AH1437" s="26">
        <v>3</v>
      </c>
    </row>
    <row r="1438" spans="1:34" x14ac:dyDescent="0.2">
      <c r="A1438" t="s">
        <v>35</v>
      </c>
      <c r="B1438" t="s">
        <v>116</v>
      </c>
      <c r="C1438" t="s">
        <v>1136</v>
      </c>
      <c r="D1438">
        <v>3</v>
      </c>
      <c r="E1438" s="21">
        <v>3</v>
      </c>
      <c r="F1438" s="21" t="s">
        <v>6</v>
      </c>
      <c r="G1438" s="21" t="s">
        <v>114</v>
      </c>
      <c r="H1438" s="21" t="s">
        <v>10</v>
      </c>
      <c r="I1438" s="26">
        <v>2.0176302499999998</v>
      </c>
      <c r="J1438" s="26">
        <v>2.7408524999999999</v>
      </c>
      <c r="K1438" s="26">
        <v>3.9750732500000003</v>
      </c>
      <c r="L1438" s="26">
        <v>5.1504077500000003</v>
      </c>
      <c r="M1438" s="26">
        <v>5.9123072500000005</v>
      </c>
      <c r="N1438" s="26">
        <v>6.5564182500000001</v>
      </c>
      <c r="O1438" s="26">
        <v>6.2588175000000001</v>
      </c>
      <c r="P1438" s="26">
        <v>5.8329455000000001</v>
      </c>
      <c r="Q1438" s="26">
        <v>4.91618025</v>
      </c>
      <c r="R1438" s="26">
        <v>3.7797547499999999</v>
      </c>
      <c r="S1438" s="26">
        <v>2.6478329999999999</v>
      </c>
      <c r="T1438" s="26">
        <v>2.0344164999999998</v>
      </c>
      <c r="U1438" s="26">
        <v>5.1199759999999994</v>
      </c>
      <c r="V1438" s="26">
        <v>5.1350669999999994</v>
      </c>
      <c r="W1438" s="26">
        <v>5.6621934999999999</v>
      </c>
      <c r="X1438" s="26">
        <v>4.8285590000000003</v>
      </c>
      <c r="Y1438" s="26">
        <v>4.8462545000000006</v>
      </c>
      <c r="Z1438" s="26">
        <v>3.9813630000000004</v>
      </c>
      <c r="AA1438" s="26">
        <v>4.9076385000000009</v>
      </c>
      <c r="AB1438" s="26">
        <v>4.0351945000000002</v>
      </c>
      <c r="AC1438" s="26">
        <v>3.5699519999999998</v>
      </c>
      <c r="AD1438" s="26">
        <v>2.4060544999999998</v>
      </c>
      <c r="AE1438" s="26">
        <v>4.1117837500000007</v>
      </c>
      <c r="AF1438" s="26">
        <v>5.943988</v>
      </c>
      <c r="AG1438" s="26">
        <v>151</v>
      </c>
      <c r="AH1438" s="26">
        <v>2</v>
      </c>
    </row>
    <row r="1439" spans="1:34" x14ac:dyDescent="0.2">
      <c r="A1439" t="s">
        <v>35</v>
      </c>
      <c r="B1439" t="s">
        <v>116</v>
      </c>
      <c r="C1439" t="s">
        <v>1137</v>
      </c>
      <c r="D1439">
        <v>3</v>
      </c>
      <c r="E1439" s="21">
        <v>3</v>
      </c>
      <c r="F1439" s="21" t="s">
        <v>6</v>
      </c>
      <c r="G1439" s="21" t="s">
        <v>10</v>
      </c>
      <c r="H1439" s="21" t="s">
        <v>10</v>
      </c>
      <c r="I1439" s="26">
        <v>1.7292642499999999</v>
      </c>
      <c r="J1439" s="26">
        <v>2.4370279999999998</v>
      </c>
      <c r="K1439" s="26">
        <v>3.6753737499999999</v>
      </c>
      <c r="L1439" s="26">
        <v>4.8844494999999997</v>
      </c>
      <c r="M1439" s="26">
        <v>5.6581255000000006</v>
      </c>
      <c r="N1439" s="26">
        <v>6.5351867499999994</v>
      </c>
      <c r="O1439" s="26">
        <v>6.3256040000000002</v>
      </c>
      <c r="P1439" s="26">
        <v>5.8702179999999995</v>
      </c>
      <c r="Q1439" s="26">
        <v>4.7447907499999999</v>
      </c>
      <c r="R1439" s="26">
        <v>3.4561212500000003</v>
      </c>
      <c r="S1439" s="26">
        <v>2.3444419999999999</v>
      </c>
      <c r="T1439" s="26">
        <v>1.76632225</v>
      </c>
      <c r="U1439" s="26">
        <v>4.8335970000000001</v>
      </c>
      <c r="V1439" s="26">
        <v>4.6592397499999993</v>
      </c>
      <c r="W1439" s="26">
        <v>5.5174434999999997</v>
      </c>
      <c r="X1439" s="26">
        <v>4.760815</v>
      </c>
      <c r="Y1439" s="26">
        <v>4.3774672499999996</v>
      </c>
      <c r="Z1439" s="26">
        <v>2.8066120000000003</v>
      </c>
      <c r="AA1439" s="26">
        <v>4.6421745000000003</v>
      </c>
      <c r="AB1439" s="26">
        <v>3.0585080000000002</v>
      </c>
      <c r="AC1439" s="26">
        <v>3.0537584999999998</v>
      </c>
      <c r="AD1439" s="26">
        <v>2.6319207499999999</v>
      </c>
      <c r="AE1439" s="26">
        <v>4.1295169999999999</v>
      </c>
      <c r="AF1439" s="26">
        <v>5.16564025</v>
      </c>
      <c r="AG1439" s="26">
        <v>165</v>
      </c>
      <c r="AH1439" s="26">
        <v>3</v>
      </c>
    </row>
    <row r="1440" spans="1:34" x14ac:dyDescent="0.2">
      <c r="A1440" t="s">
        <v>35</v>
      </c>
      <c r="B1440" t="s">
        <v>116</v>
      </c>
      <c r="C1440" t="s">
        <v>293</v>
      </c>
      <c r="D1440">
        <v>3</v>
      </c>
      <c r="E1440" s="21">
        <v>3</v>
      </c>
      <c r="F1440" s="21" t="s">
        <v>6</v>
      </c>
      <c r="G1440" s="21" t="s">
        <v>10</v>
      </c>
      <c r="H1440" s="21" t="s">
        <v>10</v>
      </c>
      <c r="I1440" s="26">
        <v>1.6251449999999998</v>
      </c>
      <c r="J1440" s="26">
        <v>2.2499750000000001</v>
      </c>
      <c r="K1440" s="26">
        <v>3.5460433333333334</v>
      </c>
      <c r="L1440" s="26">
        <v>4.9401516666666669</v>
      </c>
      <c r="M1440" s="26">
        <v>5.8090393333333337</v>
      </c>
      <c r="N1440" s="26">
        <v>6.7372550000000002</v>
      </c>
      <c r="O1440" s="26">
        <v>6.7314320000000007</v>
      </c>
      <c r="P1440" s="26">
        <v>6.0853800000000007</v>
      </c>
      <c r="Q1440" s="26">
        <v>4.7560150000000005</v>
      </c>
      <c r="R1440" s="26">
        <v>3.518758333333333</v>
      </c>
      <c r="S1440" s="26">
        <v>2.3330316666666664</v>
      </c>
      <c r="T1440" s="26">
        <v>1.6938986666666667</v>
      </c>
      <c r="U1440" s="26">
        <v>4.346012</v>
      </c>
      <c r="V1440" s="26">
        <v>4.4759123333333326</v>
      </c>
      <c r="W1440" s="26">
        <v>5.2086623333333337</v>
      </c>
      <c r="X1440" s="26">
        <v>4.9962623333333331</v>
      </c>
      <c r="Y1440" s="26">
        <v>4.7962859999999994</v>
      </c>
      <c r="Z1440" s="26">
        <v>3.3623793333333332</v>
      </c>
      <c r="AA1440" s="26">
        <v>3.873768333333333</v>
      </c>
      <c r="AB1440" s="26">
        <v>3.0335156666666667</v>
      </c>
      <c r="AC1440" s="26">
        <v>3.2760829999999999</v>
      </c>
      <c r="AD1440" s="26">
        <v>2.8039900000000002</v>
      </c>
      <c r="AE1440" s="26">
        <v>4.6422383333333341</v>
      </c>
      <c r="AF1440" s="26">
        <v>4.9109196666666666</v>
      </c>
      <c r="AG1440" s="26">
        <v>188</v>
      </c>
      <c r="AH1440" s="26">
        <v>3</v>
      </c>
    </row>
    <row r="1441" spans="1:34" x14ac:dyDescent="0.2">
      <c r="A1441" t="s">
        <v>35</v>
      </c>
      <c r="B1441" t="s">
        <v>116</v>
      </c>
      <c r="C1441" t="s">
        <v>1138</v>
      </c>
      <c r="D1441">
        <v>3</v>
      </c>
      <c r="E1441" s="21">
        <v>3</v>
      </c>
      <c r="F1441" s="21" t="s">
        <v>6</v>
      </c>
      <c r="G1441" s="21" t="s">
        <v>10</v>
      </c>
      <c r="H1441" s="21" t="s">
        <v>10</v>
      </c>
      <c r="I1441" s="26">
        <v>1.7108214615384616</v>
      </c>
      <c r="J1441" s="26">
        <v>2.3937393076923077</v>
      </c>
      <c r="K1441" s="26">
        <v>3.7022200000000001</v>
      </c>
      <c r="L1441" s="26">
        <v>5.0562449999999997</v>
      </c>
      <c r="M1441" s="26">
        <v>6.0414706153846147</v>
      </c>
      <c r="N1441" s="26">
        <v>7.0781212307692307</v>
      </c>
      <c r="O1441" s="26">
        <v>6.9872099230769233</v>
      </c>
      <c r="P1441" s="26">
        <v>6.3156963076923072</v>
      </c>
      <c r="Q1441" s="26">
        <v>4.9603385384615377</v>
      </c>
      <c r="R1441" s="26">
        <v>3.6334396923076921</v>
      </c>
      <c r="S1441" s="26">
        <v>2.4236497692307695</v>
      </c>
      <c r="T1441" s="26">
        <v>1.7805899230769229</v>
      </c>
      <c r="U1441" s="26">
        <v>4.0002900000000006</v>
      </c>
      <c r="V1441" s="26">
        <v>4.4428063076923072</v>
      </c>
      <c r="W1441" s="26">
        <v>4.9028643076923082</v>
      </c>
      <c r="X1441" s="26">
        <v>4.6647958461538455</v>
      </c>
      <c r="Y1441" s="26">
        <v>4.4211024615384611</v>
      </c>
      <c r="Z1441" s="26">
        <v>3.3710122307692312</v>
      </c>
      <c r="AA1441" s="26">
        <v>3.734162</v>
      </c>
      <c r="AB1441" s="26">
        <v>2.1909306153846155</v>
      </c>
      <c r="AC1441" s="26">
        <v>2.6661777692307691</v>
      </c>
      <c r="AD1441" s="26">
        <v>2.4223028461538463</v>
      </c>
      <c r="AE1441" s="26">
        <v>4.5242916923076928</v>
      </c>
      <c r="AF1441" s="26">
        <v>4.781600692307693</v>
      </c>
      <c r="AG1441" s="26">
        <v>150</v>
      </c>
      <c r="AH1441" s="26">
        <v>2</v>
      </c>
    </row>
    <row r="1442" spans="1:34" x14ac:dyDescent="0.2">
      <c r="A1442" t="s">
        <v>35</v>
      </c>
      <c r="B1442" t="s">
        <v>116</v>
      </c>
      <c r="C1442" t="s">
        <v>185</v>
      </c>
      <c r="D1442">
        <v>3</v>
      </c>
      <c r="E1442" s="21">
        <v>3</v>
      </c>
      <c r="F1442" s="21" t="s">
        <v>6</v>
      </c>
      <c r="G1442" s="21" t="s">
        <v>10</v>
      </c>
      <c r="H1442" s="21" t="s">
        <v>10</v>
      </c>
      <c r="I1442" s="26">
        <v>1.6797936666666666</v>
      </c>
      <c r="J1442" s="26">
        <v>2.3257276666666669</v>
      </c>
      <c r="K1442" s="26">
        <v>3.5895715000000004</v>
      </c>
      <c r="L1442" s="26">
        <v>4.9113548333333332</v>
      </c>
      <c r="M1442" s="26">
        <v>5.7350288333333337</v>
      </c>
      <c r="N1442" s="26">
        <v>6.6184218333333336</v>
      </c>
      <c r="O1442" s="26">
        <v>6.5312798333333335</v>
      </c>
      <c r="P1442" s="26">
        <v>6.0140871666666662</v>
      </c>
      <c r="Q1442" s="26">
        <v>4.7853640000000004</v>
      </c>
      <c r="R1442" s="26">
        <v>3.5068668333333335</v>
      </c>
      <c r="S1442" s="26">
        <v>2.3673731666666669</v>
      </c>
      <c r="T1442" s="26">
        <v>1.7361521666666666</v>
      </c>
      <c r="U1442" s="26">
        <v>4.5035885000000002</v>
      </c>
      <c r="V1442" s="26">
        <v>4.5946238333333334</v>
      </c>
      <c r="W1442" s="26">
        <v>5.482397333333334</v>
      </c>
      <c r="X1442" s="26">
        <v>4.971272166666667</v>
      </c>
      <c r="Y1442" s="26">
        <v>4.5736138333333329</v>
      </c>
      <c r="Z1442" s="26">
        <v>3.3534013333333337</v>
      </c>
      <c r="AA1442" s="26">
        <v>3.9175413333333329</v>
      </c>
      <c r="AB1442" s="26">
        <v>2.6343195000000001</v>
      </c>
      <c r="AC1442" s="26">
        <v>3.2247161666666666</v>
      </c>
      <c r="AD1442" s="26">
        <v>2.6618641666666667</v>
      </c>
      <c r="AE1442" s="26">
        <v>4.480452333333333</v>
      </c>
      <c r="AF1442" s="26">
        <v>5.0964581666666673</v>
      </c>
      <c r="AG1442" s="26">
        <v>187</v>
      </c>
      <c r="AH1442" s="26">
        <v>3</v>
      </c>
    </row>
    <row r="1443" spans="1:34" x14ac:dyDescent="0.2">
      <c r="A1443" t="s">
        <v>35</v>
      </c>
      <c r="B1443" t="s">
        <v>116</v>
      </c>
      <c r="C1443" t="s">
        <v>296</v>
      </c>
      <c r="D1443">
        <v>3</v>
      </c>
      <c r="E1443" s="21">
        <v>3</v>
      </c>
      <c r="F1443" s="21" t="s">
        <v>6</v>
      </c>
      <c r="G1443" s="21" t="s">
        <v>10</v>
      </c>
      <c r="H1443" s="21" t="s">
        <v>10</v>
      </c>
      <c r="I1443" s="26">
        <v>1.7422423999999999</v>
      </c>
      <c r="J1443" s="26">
        <v>2.4136702000000003</v>
      </c>
      <c r="K1443" s="26">
        <v>3.7220176</v>
      </c>
      <c r="L1443" s="26">
        <v>4.9975799999999992</v>
      </c>
      <c r="M1443" s="26">
        <v>5.8418983999999998</v>
      </c>
      <c r="N1443" s="26">
        <v>6.7869912000000001</v>
      </c>
      <c r="O1443" s="26">
        <v>6.6180976000000005</v>
      </c>
      <c r="P1443" s="26">
        <v>6.0939952000000002</v>
      </c>
      <c r="Q1443" s="26">
        <v>4.8749131999999999</v>
      </c>
      <c r="R1443" s="26">
        <v>3.578255</v>
      </c>
      <c r="S1443" s="26">
        <v>2.4046037999999998</v>
      </c>
      <c r="T1443" s="26">
        <v>1.7904060000000002</v>
      </c>
      <c r="U1443" s="26">
        <v>4.5844198000000009</v>
      </c>
      <c r="V1443" s="26">
        <v>4.4333952000000005</v>
      </c>
      <c r="W1443" s="26">
        <v>5.2485064000000001</v>
      </c>
      <c r="X1443" s="26">
        <v>4.8870643999999999</v>
      </c>
      <c r="Y1443" s="26">
        <v>4.5456122000000008</v>
      </c>
      <c r="Z1443" s="26">
        <v>2.9735800000000001</v>
      </c>
      <c r="AA1443" s="26">
        <v>4.0531758</v>
      </c>
      <c r="AB1443" s="26">
        <v>2.5782542000000004</v>
      </c>
      <c r="AC1443" s="26">
        <v>2.9249046000000001</v>
      </c>
      <c r="AD1443" s="26">
        <v>2.5913138</v>
      </c>
      <c r="AE1443" s="26">
        <v>4.2372442000000001</v>
      </c>
      <c r="AF1443" s="26">
        <v>5.0608523999999999</v>
      </c>
      <c r="AG1443" s="26">
        <v>165</v>
      </c>
      <c r="AH1443" s="26">
        <v>3</v>
      </c>
    </row>
    <row r="1444" spans="1:34" x14ac:dyDescent="0.2">
      <c r="A1444" t="s">
        <v>35</v>
      </c>
      <c r="B1444" t="s">
        <v>116</v>
      </c>
      <c r="C1444" t="s">
        <v>771</v>
      </c>
      <c r="D1444">
        <v>2</v>
      </c>
      <c r="E1444" s="21">
        <v>3</v>
      </c>
      <c r="F1444" s="21" t="s">
        <v>6</v>
      </c>
      <c r="G1444" s="21" t="s">
        <v>10</v>
      </c>
      <c r="H1444" s="21" t="s">
        <v>10</v>
      </c>
      <c r="I1444" s="26">
        <v>1.6652627500000001</v>
      </c>
      <c r="J1444" s="26">
        <v>2.3124370000000001</v>
      </c>
      <c r="K1444" s="26">
        <v>3.5854697500000001</v>
      </c>
      <c r="L1444" s="26">
        <v>4.88705575</v>
      </c>
      <c r="M1444" s="26">
        <v>5.6993707500000008</v>
      </c>
      <c r="N1444" s="26">
        <v>6.5328172499999999</v>
      </c>
      <c r="O1444" s="26">
        <v>6.4390652499999996</v>
      </c>
      <c r="P1444" s="26">
        <v>5.9178395000000004</v>
      </c>
      <c r="Q1444" s="26">
        <v>4.7092045000000002</v>
      </c>
      <c r="R1444" s="26">
        <v>3.4550999999999998</v>
      </c>
      <c r="S1444" s="26">
        <v>2.3354282500000001</v>
      </c>
      <c r="T1444" s="26">
        <v>1.7295449999999999</v>
      </c>
      <c r="U1444" s="26">
        <v>4.5893904999999995</v>
      </c>
      <c r="V1444" s="26">
        <v>4.6090227499999994</v>
      </c>
      <c r="W1444" s="26">
        <v>5.56324475</v>
      </c>
      <c r="X1444" s="26">
        <v>4.9039000000000001</v>
      </c>
      <c r="Y1444" s="26">
        <v>4.4960880000000003</v>
      </c>
      <c r="Z1444" s="26">
        <v>3.4749569999999999</v>
      </c>
      <c r="AA1444" s="26">
        <v>3.9416807500000002</v>
      </c>
      <c r="AB1444" s="26">
        <v>2.6471627500000001</v>
      </c>
      <c r="AC1444" s="26">
        <v>3.2584455000000001</v>
      </c>
      <c r="AD1444" s="26">
        <v>2.7942942500000001</v>
      </c>
      <c r="AE1444" s="26">
        <v>4.2303639999999998</v>
      </c>
      <c r="AF1444" s="26">
        <v>5.1473002499999998</v>
      </c>
      <c r="AG1444" s="26">
        <v>187</v>
      </c>
      <c r="AH1444" s="26">
        <v>3</v>
      </c>
    </row>
    <row r="1445" spans="1:34" x14ac:dyDescent="0.2">
      <c r="A1445" t="s">
        <v>35</v>
      </c>
      <c r="B1445" t="s">
        <v>116</v>
      </c>
      <c r="C1445" t="s">
        <v>189</v>
      </c>
      <c r="D1445">
        <v>3</v>
      </c>
      <c r="E1445" s="21">
        <v>3</v>
      </c>
      <c r="F1445" s="21" t="s">
        <v>6</v>
      </c>
      <c r="G1445" s="21" t="s">
        <v>10</v>
      </c>
      <c r="H1445" s="21" t="s">
        <v>10</v>
      </c>
      <c r="I1445" s="26">
        <v>1.6954469999999999</v>
      </c>
      <c r="J1445" s="26">
        <v>2.3733943333333332</v>
      </c>
      <c r="K1445" s="26">
        <v>3.6373540000000002</v>
      </c>
      <c r="L1445" s="26">
        <v>4.8596199999999996</v>
      </c>
      <c r="M1445" s="26">
        <v>5.6458900000000005</v>
      </c>
      <c r="N1445" s="26">
        <v>6.4713603333333332</v>
      </c>
      <c r="O1445" s="26">
        <v>6.3058926666666677</v>
      </c>
      <c r="P1445" s="26">
        <v>5.8248743333333337</v>
      </c>
      <c r="Q1445" s="26">
        <v>4.6829186666666658</v>
      </c>
      <c r="R1445" s="26">
        <v>3.4152260000000001</v>
      </c>
      <c r="S1445" s="26">
        <v>2.3271263333333336</v>
      </c>
      <c r="T1445" s="26">
        <v>1.7395940000000003</v>
      </c>
      <c r="U1445" s="26">
        <v>4.8422226666666672</v>
      </c>
      <c r="V1445" s="26">
        <v>4.6992190000000003</v>
      </c>
      <c r="W1445" s="26">
        <v>5.5694933333333339</v>
      </c>
      <c r="X1445" s="26">
        <v>4.9229539999999998</v>
      </c>
      <c r="Y1445" s="26">
        <v>4.3158913333333331</v>
      </c>
      <c r="Z1445" s="26">
        <v>2.9722606666666671</v>
      </c>
      <c r="AA1445" s="26">
        <v>4.6497463333333338</v>
      </c>
      <c r="AB1445" s="26">
        <v>2.9235926666666665</v>
      </c>
      <c r="AC1445" s="26">
        <v>3.1815833333333337</v>
      </c>
      <c r="AD1445" s="26">
        <v>2.6215600000000001</v>
      </c>
      <c r="AE1445" s="26">
        <v>4.1432696666666669</v>
      </c>
      <c r="AF1445" s="26">
        <v>5.0884689999999999</v>
      </c>
      <c r="AG1445" s="26">
        <v>178</v>
      </c>
      <c r="AH1445" s="26">
        <v>3</v>
      </c>
    </row>
    <row r="1446" spans="1:34" x14ac:dyDescent="0.2">
      <c r="A1446" t="s">
        <v>35</v>
      </c>
      <c r="B1446" t="s">
        <v>116</v>
      </c>
      <c r="C1446" t="s">
        <v>939</v>
      </c>
      <c r="D1446">
        <v>3</v>
      </c>
      <c r="E1446" s="21">
        <v>3</v>
      </c>
      <c r="F1446" s="21" t="s">
        <v>6</v>
      </c>
      <c r="G1446" s="21" t="s">
        <v>114</v>
      </c>
      <c r="H1446" s="21" t="s">
        <v>10</v>
      </c>
      <c r="I1446" s="26">
        <v>1.884018</v>
      </c>
      <c r="J1446" s="26">
        <v>2.6130363333333335</v>
      </c>
      <c r="K1446" s="26">
        <v>3.8560103333333333</v>
      </c>
      <c r="L1446" s="26">
        <v>5.0280026666666666</v>
      </c>
      <c r="M1446" s="26">
        <v>5.8255059999999999</v>
      </c>
      <c r="N1446" s="26">
        <v>6.5812686666666664</v>
      </c>
      <c r="O1446" s="26">
        <v>6.3696966666666661</v>
      </c>
      <c r="P1446" s="26">
        <v>5.9228160000000001</v>
      </c>
      <c r="Q1446" s="26">
        <v>4.8538900000000007</v>
      </c>
      <c r="R1446" s="26">
        <v>3.6275433333333336</v>
      </c>
      <c r="S1446" s="26">
        <v>2.5154486666666664</v>
      </c>
      <c r="T1446" s="26">
        <v>1.9174800000000001</v>
      </c>
      <c r="U1446" s="26">
        <v>4.5817676666666669</v>
      </c>
      <c r="V1446" s="26">
        <v>4.4315503333333339</v>
      </c>
      <c r="W1446" s="26">
        <v>5.3812873333333329</v>
      </c>
      <c r="X1446" s="26">
        <v>4.5189329999999996</v>
      </c>
      <c r="Y1446" s="26">
        <v>4.3789160000000003</v>
      </c>
      <c r="Z1446" s="26">
        <v>3.2358763333333336</v>
      </c>
      <c r="AA1446" s="26">
        <v>3.764662</v>
      </c>
      <c r="AB1446" s="26">
        <v>2.7593219999999996</v>
      </c>
      <c r="AC1446" s="26">
        <v>2.6691339999999997</v>
      </c>
      <c r="AD1446" s="26">
        <v>2.3967930000000002</v>
      </c>
      <c r="AE1446" s="26">
        <v>3.9775296666666669</v>
      </c>
      <c r="AF1446" s="26">
        <v>5.6633303333333336</v>
      </c>
      <c r="AG1446" s="26">
        <v>164</v>
      </c>
      <c r="AH1446" s="26">
        <v>3</v>
      </c>
    </row>
    <row r="1447" spans="1:34" x14ac:dyDescent="0.2">
      <c r="A1447" t="s">
        <v>35</v>
      </c>
      <c r="B1447" t="s">
        <v>116</v>
      </c>
      <c r="C1447" t="s">
        <v>190</v>
      </c>
      <c r="D1447">
        <v>3</v>
      </c>
      <c r="E1447" s="21">
        <v>3</v>
      </c>
      <c r="F1447" s="21" t="s">
        <v>6</v>
      </c>
      <c r="G1447" s="21" t="s">
        <v>10</v>
      </c>
      <c r="H1447" s="21" t="s">
        <v>10</v>
      </c>
      <c r="I1447" s="26">
        <v>1.8956615999999999</v>
      </c>
      <c r="J1447" s="26">
        <v>2.6208878000000002</v>
      </c>
      <c r="K1447" s="26">
        <v>3.7789361999999995</v>
      </c>
      <c r="L1447" s="26">
        <v>4.9145669999999999</v>
      </c>
      <c r="M1447" s="26">
        <v>5.5597218000000002</v>
      </c>
      <c r="N1447" s="26">
        <v>6.2054068000000004</v>
      </c>
      <c r="O1447" s="26">
        <v>5.9431799999999999</v>
      </c>
      <c r="P1447" s="26">
        <v>5.6047332000000001</v>
      </c>
      <c r="Q1447" s="26">
        <v>4.7216632000000001</v>
      </c>
      <c r="R1447" s="26">
        <v>3.4801146000000003</v>
      </c>
      <c r="S1447" s="26">
        <v>2.4178836000000001</v>
      </c>
      <c r="T1447" s="26">
        <v>1.9149522000000001</v>
      </c>
      <c r="U1447" s="26">
        <v>4.8611735999999999</v>
      </c>
      <c r="V1447" s="26">
        <v>4.6462257999999999</v>
      </c>
      <c r="W1447" s="26">
        <v>5.7244149999999996</v>
      </c>
      <c r="X1447" s="26">
        <v>4.5906647999999999</v>
      </c>
      <c r="Y1447" s="26">
        <v>3.9750199999999998</v>
      </c>
      <c r="Z1447" s="26">
        <v>3.4558298000000001</v>
      </c>
      <c r="AA1447" s="26">
        <v>5.066657600000001</v>
      </c>
      <c r="AB1447" s="26">
        <v>3.4923929999999999</v>
      </c>
      <c r="AC1447" s="26">
        <v>3.0431330000000001</v>
      </c>
      <c r="AD1447" s="26">
        <v>2.2485325999999999</v>
      </c>
      <c r="AE1447" s="26">
        <v>3.7186957999999999</v>
      </c>
      <c r="AF1447" s="26">
        <v>5.2795743999999996</v>
      </c>
      <c r="AG1447" s="26">
        <v>163</v>
      </c>
      <c r="AH1447" s="26">
        <v>3</v>
      </c>
    </row>
    <row r="1448" spans="1:34" x14ac:dyDescent="0.2">
      <c r="A1448" t="s">
        <v>35</v>
      </c>
      <c r="B1448" t="s">
        <v>116</v>
      </c>
      <c r="C1448" t="s">
        <v>191</v>
      </c>
      <c r="D1448">
        <v>2</v>
      </c>
      <c r="E1448" s="21">
        <v>3</v>
      </c>
      <c r="F1448" s="21" t="s">
        <v>6</v>
      </c>
      <c r="G1448" s="21" t="s">
        <v>10</v>
      </c>
      <c r="H1448" s="21" t="s">
        <v>10</v>
      </c>
      <c r="I1448" s="26">
        <v>1.6900566666666668</v>
      </c>
      <c r="J1448" s="26">
        <v>2.3793933333333332</v>
      </c>
      <c r="K1448" s="26">
        <v>3.6159323333333333</v>
      </c>
      <c r="L1448" s="26">
        <v>4.8925446666666668</v>
      </c>
      <c r="M1448" s="26">
        <v>5.664467000000001</v>
      </c>
      <c r="N1448" s="26">
        <v>6.5128366666666659</v>
      </c>
      <c r="O1448" s="26">
        <v>6.3511163333333336</v>
      </c>
      <c r="P1448" s="26">
        <v>5.884567333333333</v>
      </c>
      <c r="Q1448" s="26">
        <v>4.7255826666666669</v>
      </c>
      <c r="R1448" s="26">
        <v>3.4392863333333334</v>
      </c>
      <c r="S1448" s="26">
        <v>2.3374380000000001</v>
      </c>
      <c r="T1448" s="26">
        <v>1.7392123333333334</v>
      </c>
      <c r="U1448" s="26">
        <v>4.7546930000000005</v>
      </c>
      <c r="V1448" s="26">
        <v>4.6364869999999998</v>
      </c>
      <c r="W1448" s="26">
        <v>5.5786816666666672</v>
      </c>
      <c r="X1448" s="26">
        <v>4.8910253333333333</v>
      </c>
      <c r="Y1448" s="26">
        <v>4.2809036666666671</v>
      </c>
      <c r="Z1448" s="26">
        <v>3.3110736666666667</v>
      </c>
      <c r="AA1448" s="26">
        <v>4.1590939999999996</v>
      </c>
      <c r="AB1448" s="26">
        <v>2.8842180000000002</v>
      </c>
      <c r="AC1448" s="26">
        <v>3.155829666666667</v>
      </c>
      <c r="AD1448" s="26">
        <v>2.7680700000000003</v>
      </c>
      <c r="AE1448" s="26">
        <v>4.0252056666666665</v>
      </c>
      <c r="AF1448" s="26">
        <v>5.0559880000000001</v>
      </c>
      <c r="AG1448" s="26">
        <v>187</v>
      </c>
      <c r="AH1448" s="26">
        <v>3</v>
      </c>
    </row>
    <row r="1449" spans="1:34" x14ac:dyDescent="0.2">
      <c r="A1449" t="s">
        <v>35</v>
      </c>
      <c r="B1449" t="s">
        <v>116</v>
      </c>
      <c r="C1449" t="s">
        <v>1139</v>
      </c>
      <c r="D1449">
        <v>3</v>
      </c>
      <c r="E1449" s="21">
        <v>3</v>
      </c>
      <c r="F1449" s="21" t="s">
        <v>6</v>
      </c>
      <c r="G1449" s="21" t="s">
        <v>10</v>
      </c>
      <c r="H1449" s="21" t="s">
        <v>10</v>
      </c>
      <c r="I1449" s="26">
        <v>1.68463775</v>
      </c>
      <c r="J1449" s="26">
        <v>2.3429155000000002</v>
      </c>
      <c r="K1449" s="26">
        <v>3.6606287499999999</v>
      </c>
      <c r="L1449" s="26">
        <v>5.0740577499999997</v>
      </c>
      <c r="M1449" s="26">
        <v>6.1057749999999995</v>
      </c>
      <c r="N1449" s="26">
        <v>7.1340742499999994</v>
      </c>
      <c r="O1449" s="26">
        <v>7.0945987500000003</v>
      </c>
      <c r="P1449" s="26">
        <v>6.3641722500000002</v>
      </c>
      <c r="Q1449" s="26">
        <v>4.9817322500000003</v>
      </c>
      <c r="R1449" s="26">
        <v>3.6667930000000002</v>
      </c>
      <c r="S1449" s="26">
        <v>2.4303077499999999</v>
      </c>
      <c r="T1449" s="26">
        <v>1.7749597500000001</v>
      </c>
      <c r="U1449" s="26">
        <v>3.8833302500000002</v>
      </c>
      <c r="V1449" s="26">
        <v>4.3316330000000001</v>
      </c>
      <c r="W1449" s="26">
        <v>4.8089717499999995</v>
      </c>
      <c r="X1449" s="26">
        <v>4.5609130000000002</v>
      </c>
      <c r="Y1449" s="26">
        <v>4.6692255000000005</v>
      </c>
      <c r="Z1449" s="26">
        <v>3.5005262500000001</v>
      </c>
      <c r="AA1449" s="26">
        <v>3.47390475</v>
      </c>
      <c r="AB1449" s="26">
        <v>2.3946730000000001</v>
      </c>
      <c r="AC1449" s="26">
        <v>2.7925102500000003</v>
      </c>
      <c r="AD1449" s="26">
        <v>2.3478975000000002</v>
      </c>
      <c r="AE1449" s="26">
        <v>4.5013845000000003</v>
      </c>
      <c r="AF1449" s="26">
        <v>4.8253357499999998</v>
      </c>
      <c r="AG1449" s="26">
        <v>153</v>
      </c>
      <c r="AH1449" s="26">
        <v>3</v>
      </c>
    </row>
    <row r="1450" spans="1:34" x14ac:dyDescent="0.2">
      <c r="A1450" t="s">
        <v>35</v>
      </c>
      <c r="B1450" t="s">
        <v>116</v>
      </c>
      <c r="C1450" t="s">
        <v>1140</v>
      </c>
      <c r="D1450">
        <v>3</v>
      </c>
      <c r="E1450" s="21">
        <v>3</v>
      </c>
      <c r="F1450" s="21" t="s">
        <v>6</v>
      </c>
      <c r="G1450" s="21" t="s">
        <v>114</v>
      </c>
      <c r="H1450" s="21" t="s">
        <v>10</v>
      </c>
      <c r="I1450" s="26">
        <v>1.8904325</v>
      </c>
      <c r="J1450" s="26">
        <v>2.60517325</v>
      </c>
      <c r="K1450" s="26">
        <v>3.8103834999999999</v>
      </c>
      <c r="L1450" s="26">
        <v>4.9780889999999998</v>
      </c>
      <c r="M1450" s="26">
        <v>5.7677567500000002</v>
      </c>
      <c r="N1450" s="26">
        <v>6.54893225</v>
      </c>
      <c r="O1450" s="26">
        <v>6.2824082499999996</v>
      </c>
      <c r="P1450" s="26">
        <v>5.8543792500000009</v>
      </c>
      <c r="Q1450" s="26">
        <v>4.8184352500000003</v>
      </c>
      <c r="R1450" s="26">
        <v>3.6119602500000001</v>
      </c>
      <c r="S1450" s="26">
        <v>2.4705642499999998</v>
      </c>
      <c r="T1450" s="26">
        <v>1.906053</v>
      </c>
      <c r="U1450" s="26">
        <v>4.8078902499999998</v>
      </c>
      <c r="V1450" s="26">
        <v>4.7330000000000005</v>
      </c>
      <c r="W1450" s="26">
        <v>5.6315417500000002</v>
      </c>
      <c r="X1450" s="26">
        <v>4.7412095000000001</v>
      </c>
      <c r="Y1450" s="26">
        <v>4.6410819999999999</v>
      </c>
      <c r="Z1450" s="26">
        <v>3.5280045000000002</v>
      </c>
      <c r="AA1450" s="26">
        <v>4.2360635000000002</v>
      </c>
      <c r="AB1450" s="26">
        <v>3.5882442500000002</v>
      </c>
      <c r="AC1450" s="26">
        <v>2.9758740000000001</v>
      </c>
      <c r="AD1450" s="26">
        <v>2.6090627500000001</v>
      </c>
      <c r="AE1450" s="26">
        <v>4.0775932499999996</v>
      </c>
      <c r="AF1450" s="26">
        <v>5.8055632500000005</v>
      </c>
      <c r="AG1450" s="26">
        <v>139</v>
      </c>
      <c r="AH1450" s="26">
        <v>2</v>
      </c>
    </row>
    <row r="1451" spans="1:34" x14ac:dyDescent="0.2">
      <c r="A1451" t="s">
        <v>35</v>
      </c>
      <c r="B1451" t="s">
        <v>116</v>
      </c>
      <c r="C1451" t="s">
        <v>197</v>
      </c>
      <c r="D1451">
        <v>3</v>
      </c>
      <c r="E1451" s="21">
        <v>3</v>
      </c>
      <c r="F1451" s="21" t="s">
        <v>6</v>
      </c>
      <c r="G1451" s="21" t="s">
        <v>114</v>
      </c>
      <c r="H1451" s="21" t="s">
        <v>10</v>
      </c>
      <c r="I1451" s="26">
        <v>1.9260969999999997</v>
      </c>
      <c r="J1451" s="26">
        <v>2.6629433333333332</v>
      </c>
      <c r="K1451" s="26">
        <v>3.836897</v>
      </c>
      <c r="L1451" s="26">
        <v>5.0346663333333339</v>
      </c>
      <c r="M1451" s="26">
        <v>5.7749550000000012</v>
      </c>
      <c r="N1451" s="26">
        <v>6.452364666666667</v>
      </c>
      <c r="O1451" s="26">
        <v>6.1550166666666657</v>
      </c>
      <c r="P1451" s="26">
        <v>5.7211553333333329</v>
      </c>
      <c r="Q1451" s="26">
        <v>4.804487</v>
      </c>
      <c r="R1451" s="26">
        <v>3.6209833333333332</v>
      </c>
      <c r="S1451" s="26">
        <v>2.5284226666666672</v>
      </c>
      <c r="T1451" s="26">
        <v>1.9401210000000002</v>
      </c>
      <c r="U1451" s="26">
        <v>5.2251416666666666</v>
      </c>
      <c r="V1451" s="26">
        <v>4.8538143333333332</v>
      </c>
      <c r="W1451" s="26">
        <v>5.742411999999999</v>
      </c>
      <c r="X1451" s="26">
        <v>4.6513140000000002</v>
      </c>
      <c r="Y1451" s="26">
        <v>4.5221006666666668</v>
      </c>
      <c r="Z1451" s="26">
        <v>3.7586046666666668</v>
      </c>
      <c r="AA1451" s="26">
        <v>4.7726393333333332</v>
      </c>
      <c r="AB1451" s="26">
        <v>4.1018276666666669</v>
      </c>
      <c r="AC1451" s="26">
        <v>3.195748</v>
      </c>
      <c r="AD1451" s="26">
        <v>2.5290046666666668</v>
      </c>
      <c r="AE1451" s="26">
        <v>4.1081556666666668</v>
      </c>
      <c r="AF1451" s="26">
        <v>5.4801926666666665</v>
      </c>
      <c r="AG1451" s="26">
        <v>151</v>
      </c>
      <c r="AH1451" s="26">
        <v>2</v>
      </c>
    </row>
    <row r="1452" spans="1:34" x14ac:dyDescent="0.2">
      <c r="A1452" t="s">
        <v>35</v>
      </c>
      <c r="B1452" t="s">
        <v>116</v>
      </c>
      <c r="C1452" t="s">
        <v>1141</v>
      </c>
      <c r="D1452">
        <v>3</v>
      </c>
      <c r="E1452" s="21">
        <v>3</v>
      </c>
      <c r="F1452" s="21" t="s">
        <v>6</v>
      </c>
      <c r="G1452" s="21" t="s">
        <v>10</v>
      </c>
      <c r="H1452" s="21" t="s">
        <v>10</v>
      </c>
      <c r="I1452" s="26">
        <v>1.7552544999999999</v>
      </c>
      <c r="J1452" s="26">
        <v>2.4083806249999999</v>
      </c>
      <c r="K1452" s="26">
        <v>3.7633421249999994</v>
      </c>
      <c r="L1452" s="26">
        <v>5.2370483750000005</v>
      </c>
      <c r="M1452" s="26">
        <v>6.2135081250000006</v>
      </c>
      <c r="N1452" s="26">
        <v>7.2239461249999994</v>
      </c>
      <c r="O1452" s="26">
        <v>7.2190227500000006</v>
      </c>
      <c r="P1452" s="26">
        <v>6.4759295000000012</v>
      </c>
      <c r="Q1452" s="26">
        <v>5.0146143749999998</v>
      </c>
      <c r="R1452" s="26">
        <v>3.780904375</v>
      </c>
      <c r="S1452" s="26">
        <v>2.4969944999999996</v>
      </c>
      <c r="T1452" s="26">
        <v>1.8234003750000001</v>
      </c>
      <c r="U1452" s="26">
        <v>3.8334485000000003</v>
      </c>
      <c r="V1452" s="26">
        <v>4.2514424999999996</v>
      </c>
      <c r="W1452" s="26">
        <v>4.9048106249999996</v>
      </c>
      <c r="X1452" s="26">
        <v>5.17423375</v>
      </c>
      <c r="Y1452" s="26">
        <v>4.8768297499999997</v>
      </c>
      <c r="Z1452" s="26">
        <v>3.4542126249999998</v>
      </c>
      <c r="AA1452" s="26">
        <v>3.1780712499999999</v>
      </c>
      <c r="AB1452" s="26">
        <v>2.86069175</v>
      </c>
      <c r="AC1452" s="26">
        <v>2.9830038750000001</v>
      </c>
      <c r="AD1452" s="26">
        <v>2.4901722500000001</v>
      </c>
      <c r="AE1452" s="26">
        <v>4.3802890000000003</v>
      </c>
      <c r="AF1452" s="26">
        <v>4.8008743750000002</v>
      </c>
      <c r="AG1452" s="26">
        <v>166</v>
      </c>
      <c r="AH1452" s="26">
        <v>3</v>
      </c>
    </row>
    <row r="1453" spans="1:34" x14ac:dyDescent="0.2">
      <c r="A1453" t="s">
        <v>35</v>
      </c>
      <c r="B1453" t="s">
        <v>116</v>
      </c>
      <c r="C1453" t="s">
        <v>1142</v>
      </c>
      <c r="D1453">
        <v>3</v>
      </c>
      <c r="E1453" s="21">
        <v>3</v>
      </c>
      <c r="F1453" s="21" t="s">
        <v>6</v>
      </c>
      <c r="G1453" s="21" t="s">
        <v>114</v>
      </c>
      <c r="H1453" s="21" t="s">
        <v>10</v>
      </c>
      <c r="I1453" s="26">
        <v>2.0484302000000003</v>
      </c>
      <c r="J1453" s="26">
        <v>2.7730851999999997</v>
      </c>
      <c r="K1453" s="26">
        <v>3.9011359999999997</v>
      </c>
      <c r="L1453" s="26">
        <v>5.1151694000000001</v>
      </c>
      <c r="M1453" s="26">
        <v>5.8414601999999993</v>
      </c>
      <c r="N1453" s="26">
        <v>6.4069075999999994</v>
      </c>
      <c r="O1453" s="26">
        <v>6.1135229999999989</v>
      </c>
      <c r="P1453" s="26">
        <v>5.7025078000000011</v>
      </c>
      <c r="Q1453" s="26">
        <v>4.8554259999999996</v>
      </c>
      <c r="R1453" s="26">
        <v>3.7352487999999999</v>
      </c>
      <c r="S1453" s="26">
        <v>2.6179508</v>
      </c>
      <c r="T1453" s="26">
        <v>2.0371335999999998</v>
      </c>
      <c r="U1453" s="26">
        <v>5.0900639999999999</v>
      </c>
      <c r="V1453" s="26">
        <v>4.9343963999999998</v>
      </c>
      <c r="W1453" s="26">
        <v>5.7777231999999996</v>
      </c>
      <c r="X1453" s="26">
        <v>4.3074215999999996</v>
      </c>
      <c r="Y1453" s="26">
        <v>4.3068446000000007</v>
      </c>
      <c r="Z1453" s="26">
        <v>3.8391951999999998</v>
      </c>
      <c r="AA1453" s="26">
        <v>5.2596078000000004</v>
      </c>
      <c r="AB1453" s="26">
        <v>4.6269311999999996</v>
      </c>
      <c r="AC1453" s="26">
        <v>3.2999260000000001</v>
      </c>
      <c r="AD1453" s="26">
        <v>2.4692987999999998</v>
      </c>
      <c r="AE1453" s="26">
        <v>4.0938102000000001</v>
      </c>
      <c r="AF1453" s="26">
        <v>5.3061015999999999</v>
      </c>
      <c r="AG1453" s="26">
        <v>144</v>
      </c>
      <c r="AH1453" s="26">
        <v>2</v>
      </c>
    </row>
    <row r="1454" spans="1:34" x14ac:dyDescent="0.2">
      <c r="A1454" t="s">
        <v>35</v>
      </c>
      <c r="B1454" t="s">
        <v>116</v>
      </c>
      <c r="C1454" t="s">
        <v>207</v>
      </c>
      <c r="D1454">
        <v>3</v>
      </c>
      <c r="E1454" s="21">
        <v>3</v>
      </c>
      <c r="F1454" s="21" t="s">
        <v>6</v>
      </c>
      <c r="G1454" s="21" t="s">
        <v>114</v>
      </c>
      <c r="H1454" s="21" t="s">
        <v>10</v>
      </c>
      <c r="I1454" s="26">
        <v>1.97054675</v>
      </c>
      <c r="J1454" s="26">
        <v>2.6916340000000005</v>
      </c>
      <c r="K1454" s="26">
        <v>3.9536567499999999</v>
      </c>
      <c r="L1454" s="26">
        <v>5.0879552500000003</v>
      </c>
      <c r="M1454" s="26">
        <v>5.869833250000001</v>
      </c>
      <c r="N1454" s="26">
        <v>6.5436482500000004</v>
      </c>
      <c r="O1454" s="26">
        <v>6.2612515000000002</v>
      </c>
      <c r="P1454" s="26">
        <v>5.8574580000000003</v>
      </c>
      <c r="Q1454" s="26">
        <v>4.8719780000000004</v>
      </c>
      <c r="R1454" s="26">
        <v>3.713476</v>
      </c>
      <c r="S1454" s="26">
        <v>2.6002102499999999</v>
      </c>
      <c r="T1454" s="26">
        <v>1.99058</v>
      </c>
      <c r="U1454" s="26">
        <v>5.0275619999999996</v>
      </c>
      <c r="V1454" s="26">
        <v>4.9483925000000006</v>
      </c>
      <c r="W1454" s="26">
        <v>5.6761627499999996</v>
      </c>
      <c r="X1454" s="26">
        <v>4.7760245000000001</v>
      </c>
      <c r="Y1454" s="26">
        <v>4.7358027499999995</v>
      </c>
      <c r="Z1454" s="26">
        <v>3.7372969999999999</v>
      </c>
      <c r="AA1454" s="26">
        <v>4.4913052499999999</v>
      </c>
      <c r="AB1454" s="26">
        <v>3.7157049999999998</v>
      </c>
      <c r="AC1454" s="26">
        <v>3.2493069999999999</v>
      </c>
      <c r="AD1454" s="26">
        <v>2.4077755000000001</v>
      </c>
      <c r="AE1454" s="26">
        <v>4.122598</v>
      </c>
      <c r="AF1454" s="26">
        <v>5.9474322499999994</v>
      </c>
      <c r="AG1454" s="26">
        <v>151</v>
      </c>
      <c r="AH1454" s="26">
        <v>2</v>
      </c>
    </row>
    <row r="1455" spans="1:34" x14ac:dyDescent="0.2">
      <c r="A1455" t="s">
        <v>35</v>
      </c>
      <c r="B1455" t="s">
        <v>116</v>
      </c>
      <c r="C1455" t="s">
        <v>1143</v>
      </c>
      <c r="D1455">
        <v>3</v>
      </c>
      <c r="E1455" s="21">
        <v>3</v>
      </c>
      <c r="F1455" s="21" t="s">
        <v>6</v>
      </c>
      <c r="G1455" s="21" t="s">
        <v>114</v>
      </c>
      <c r="H1455" s="21" t="s">
        <v>10</v>
      </c>
      <c r="I1455" s="26">
        <v>2.1891940000000001</v>
      </c>
      <c r="J1455" s="26">
        <v>2.88896</v>
      </c>
      <c r="K1455" s="26">
        <v>3.9141710000000001</v>
      </c>
      <c r="L1455" s="26">
        <v>5.1594949999999997</v>
      </c>
      <c r="M1455" s="26">
        <v>5.9302239999999999</v>
      </c>
      <c r="N1455" s="26">
        <v>6.3480179999999997</v>
      </c>
      <c r="O1455" s="26">
        <v>6.0137809999999998</v>
      </c>
      <c r="P1455" s="26">
        <v>5.6116710000000003</v>
      </c>
      <c r="Q1455" s="26">
        <v>4.9590350000000001</v>
      </c>
      <c r="R1455" s="26">
        <v>3.9517190000000002</v>
      </c>
      <c r="S1455" s="26">
        <v>2.761298</v>
      </c>
      <c r="T1455" s="26">
        <v>2.1637819999999999</v>
      </c>
      <c r="U1455" s="26">
        <v>4.5125099999999998</v>
      </c>
      <c r="V1455" s="26">
        <v>5.0590010000000003</v>
      </c>
      <c r="W1455" s="26">
        <v>5.692501</v>
      </c>
      <c r="X1455" s="26">
        <v>4.1262449999999999</v>
      </c>
      <c r="Y1455" s="26">
        <v>4.1642320000000002</v>
      </c>
      <c r="Z1455" s="26">
        <v>4.440658</v>
      </c>
      <c r="AA1455" s="26">
        <v>6.0913690000000003</v>
      </c>
      <c r="AB1455" s="26">
        <v>5.5856139999999996</v>
      </c>
      <c r="AC1455" s="26">
        <v>4.633807</v>
      </c>
      <c r="AD1455" s="26">
        <v>2.3754390000000001</v>
      </c>
      <c r="AE1455" s="26">
        <v>3.544969</v>
      </c>
      <c r="AF1455" s="26">
        <v>5.0653360000000003</v>
      </c>
      <c r="AG1455" s="26">
        <v>159</v>
      </c>
      <c r="AH1455" s="26">
        <v>2</v>
      </c>
    </row>
    <row r="1456" spans="1:34" x14ac:dyDescent="0.2">
      <c r="A1456" t="s">
        <v>35</v>
      </c>
      <c r="B1456" t="s">
        <v>116</v>
      </c>
      <c r="C1456" t="s">
        <v>209</v>
      </c>
      <c r="D1456">
        <v>3</v>
      </c>
      <c r="E1456" s="21">
        <v>3</v>
      </c>
      <c r="F1456" s="21" t="s">
        <v>6</v>
      </c>
      <c r="G1456" s="21" t="s">
        <v>114</v>
      </c>
      <c r="H1456" s="21" t="s">
        <v>10</v>
      </c>
      <c r="I1456" s="26">
        <v>2.1206994999999997</v>
      </c>
      <c r="J1456" s="26">
        <v>2.83697175</v>
      </c>
      <c r="K1456" s="26">
        <v>3.9158162499999998</v>
      </c>
      <c r="L1456" s="26">
        <v>5.11687475</v>
      </c>
      <c r="M1456" s="26">
        <v>5.8597907500000002</v>
      </c>
      <c r="N1456" s="26">
        <v>6.3114530000000002</v>
      </c>
      <c r="O1456" s="26">
        <v>6.0104122499999999</v>
      </c>
      <c r="P1456" s="26">
        <v>5.6001969999999996</v>
      </c>
      <c r="Q1456" s="26">
        <v>4.8910485000000001</v>
      </c>
      <c r="R1456" s="26">
        <v>3.82389475</v>
      </c>
      <c r="S1456" s="26">
        <v>2.6812117500000001</v>
      </c>
      <c r="T1456" s="26">
        <v>2.0987582499999999</v>
      </c>
      <c r="U1456" s="26">
        <v>4.6388592499999994</v>
      </c>
      <c r="V1456" s="26">
        <v>4.9678827499999993</v>
      </c>
      <c r="W1456" s="26">
        <v>5.9311982499999996</v>
      </c>
      <c r="X1456" s="26">
        <v>4.2445472500000001</v>
      </c>
      <c r="Y1456" s="26">
        <v>4.2051512500000001</v>
      </c>
      <c r="Z1456" s="26">
        <v>4.0801844999999997</v>
      </c>
      <c r="AA1456" s="26">
        <v>5.96291525</v>
      </c>
      <c r="AB1456" s="26">
        <v>4.9200394999999997</v>
      </c>
      <c r="AC1456" s="26">
        <v>4.0780517499999993</v>
      </c>
      <c r="AD1456" s="26">
        <v>2.4066429999999999</v>
      </c>
      <c r="AE1456" s="26">
        <v>3.7875069999999997</v>
      </c>
      <c r="AF1456" s="26">
        <v>5.2222645000000005</v>
      </c>
      <c r="AG1456" s="26">
        <v>153</v>
      </c>
      <c r="AH1456" s="26">
        <v>2</v>
      </c>
    </row>
    <row r="1457" spans="1:34" x14ac:dyDescent="0.2">
      <c r="A1457" t="s">
        <v>35</v>
      </c>
      <c r="B1457" t="s">
        <v>116</v>
      </c>
      <c r="C1457" t="s">
        <v>1144</v>
      </c>
      <c r="D1457">
        <v>3</v>
      </c>
      <c r="E1457" s="21">
        <v>3</v>
      </c>
      <c r="F1457" s="21" t="s">
        <v>6</v>
      </c>
      <c r="G1457" s="21" t="s">
        <v>10</v>
      </c>
      <c r="H1457" s="21" t="s">
        <v>10</v>
      </c>
      <c r="I1457" s="26">
        <v>1.7093763333333334</v>
      </c>
      <c r="J1457" s="26">
        <v>2.3788843333333332</v>
      </c>
      <c r="K1457" s="26">
        <v>3.6604086666666666</v>
      </c>
      <c r="L1457" s="26">
        <v>4.9746303333333337</v>
      </c>
      <c r="M1457" s="26">
        <v>5.8310906666666673</v>
      </c>
      <c r="N1457" s="26">
        <v>6.7521856666666666</v>
      </c>
      <c r="O1457" s="26">
        <v>6.6448446666666667</v>
      </c>
      <c r="P1457" s="26">
        <v>6.0797060000000007</v>
      </c>
      <c r="Q1457" s="26">
        <v>4.8582013333333336</v>
      </c>
      <c r="R1457" s="26">
        <v>3.5629150000000003</v>
      </c>
      <c r="S1457" s="26">
        <v>2.393732</v>
      </c>
      <c r="T1457" s="26">
        <v>1.7573206666666668</v>
      </c>
      <c r="U1457" s="26">
        <v>4.5536279999999998</v>
      </c>
      <c r="V1457" s="26">
        <v>4.5310826666666664</v>
      </c>
      <c r="W1457" s="26">
        <v>5.392211333333333</v>
      </c>
      <c r="X1457" s="26">
        <v>4.9332273333333339</v>
      </c>
      <c r="Y1457" s="26">
        <v>4.5256433333333339</v>
      </c>
      <c r="Z1457" s="26">
        <v>3.1358283333333339</v>
      </c>
      <c r="AA1457" s="26">
        <v>4.0158550000000002</v>
      </c>
      <c r="AB1457" s="26">
        <v>2.5263100000000001</v>
      </c>
      <c r="AC1457" s="26">
        <v>3.1139030000000001</v>
      </c>
      <c r="AD1457" s="26">
        <v>2.5305870000000001</v>
      </c>
      <c r="AE1457" s="26">
        <v>4.5274229999999998</v>
      </c>
      <c r="AF1457" s="26">
        <v>4.9846543333333333</v>
      </c>
      <c r="AG1457" s="26">
        <v>173</v>
      </c>
      <c r="AH1457" s="26">
        <v>3</v>
      </c>
    </row>
    <row r="1458" spans="1:34" x14ac:dyDescent="0.2">
      <c r="A1458" t="s">
        <v>35</v>
      </c>
      <c r="B1458" t="s">
        <v>116</v>
      </c>
      <c r="C1458" t="s">
        <v>571</v>
      </c>
      <c r="D1458">
        <v>3</v>
      </c>
      <c r="E1458" s="21">
        <v>2</v>
      </c>
      <c r="F1458" s="21" t="s">
        <v>6</v>
      </c>
      <c r="G1458" s="21" t="s">
        <v>114</v>
      </c>
      <c r="H1458" s="21" t="s">
        <v>10</v>
      </c>
      <c r="I1458" s="26">
        <v>2.1491715</v>
      </c>
      <c r="J1458" s="26">
        <v>2.8917416666666669</v>
      </c>
      <c r="K1458" s="26">
        <v>3.8966504999999998</v>
      </c>
      <c r="L1458" s="26">
        <v>5.1557728333333328</v>
      </c>
      <c r="M1458" s="26">
        <v>5.9725896666666669</v>
      </c>
      <c r="N1458" s="26">
        <v>6.2895530000000006</v>
      </c>
      <c r="O1458" s="26">
        <v>5.9603941666666671</v>
      </c>
      <c r="P1458" s="26">
        <v>5.5776578333333333</v>
      </c>
      <c r="Q1458" s="26">
        <v>4.9268826666666667</v>
      </c>
      <c r="R1458" s="26">
        <v>3.8909916666666668</v>
      </c>
      <c r="S1458" s="26">
        <v>2.7120288333333336</v>
      </c>
      <c r="T1458" s="26">
        <v>2.1680588333333333</v>
      </c>
      <c r="U1458" s="26">
        <v>4.8607058333333333</v>
      </c>
      <c r="V1458" s="26">
        <v>5.1111331666666668</v>
      </c>
      <c r="W1458" s="26">
        <v>4.975468499999999</v>
      </c>
      <c r="X1458" s="26">
        <v>4.1231014999999998</v>
      </c>
      <c r="Y1458" s="26">
        <v>4.1723158333333323</v>
      </c>
      <c r="Z1458" s="26">
        <v>4.1652016666666665</v>
      </c>
      <c r="AA1458" s="26">
        <v>5.769806833333333</v>
      </c>
      <c r="AB1458" s="26">
        <v>5.7347403333333338</v>
      </c>
      <c r="AC1458" s="26">
        <v>4.4608154999999998</v>
      </c>
      <c r="AD1458" s="26">
        <v>2.1059006666666669</v>
      </c>
      <c r="AE1458" s="26">
        <v>3.6330011666666664</v>
      </c>
      <c r="AF1458" s="26">
        <v>4.9813645000000006</v>
      </c>
      <c r="AG1458" s="26">
        <v>117</v>
      </c>
      <c r="AH1458" s="26">
        <v>1</v>
      </c>
    </row>
    <row r="1459" spans="1:34" x14ac:dyDescent="0.2">
      <c r="A1459" t="s">
        <v>35</v>
      </c>
      <c r="B1459" t="s">
        <v>116</v>
      </c>
      <c r="C1459" t="s">
        <v>730</v>
      </c>
      <c r="D1459">
        <v>3</v>
      </c>
      <c r="E1459" s="21">
        <v>2</v>
      </c>
      <c r="F1459" s="21" t="s">
        <v>6</v>
      </c>
      <c r="G1459" s="21" t="s">
        <v>114</v>
      </c>
      <c r="H1459" s="21" t="s">
        <v>10</v>
      </c>
      <c r="I1459" s="26">
        <v>2.1644897272727275</v>
      </c>
      <c r="J1459" s="26">
        <v>2.8841480909090911</v>
      </c>
      <c r="K1459" s="26">
        <v>3.842411909090909</v>
      </c>
      <c r="L1459" s="26">
        <v>5.1691574545454548</v>
      </c>
      <c r="M1459" s="26">
        <v>5.9540060000000006</v>
      </c>
      <c r="N1459" s="26">
        <v>6.3534242727272723</v>
      </c>
      <c r="O1459" s="26">
        <v>6.0283593636363637</v>
      </c>
      <c r="P1459" s="26">
        <v>5.643256</v>
      </c>
      <c r="Q1459" s="26">
        <v>4.9599082727272732</v>
      </c>
      <c r="R1459" s="26">
        <v>3.9774562727272724</v>
      </c>
      <c r="S1459" s="26">
        <v>2.7651540909090908</v>
      </c>
      <c r="T1459" s="26">
        <v>2.1838845454545459</v>
      </c>
      <c r="U1459" s="26">
        <v>4.6635829090909091</v>
      </c>
      <c r="V1459" s="26">
        <v>5.092578818181817</v>
      </c>
      <c r="W1459" s="26">
        <v>5.2001202727272728</v>
      </c>
      <c r="X1459" s="26">
        <v>3.9091242727272726</v>
      </c>
      <c r="Y1459" s="26">
        <v>4.0948339090909087</v>
      </c>
      <c r="Z1459" s="26">
        <v>4.6045049090909096</v>
      </c>
      <c r="AA1459" s="26">
        <v>5.8980663636363637</v>
      </c>
      <c r="AB1459" s="26">
        <v>6.4071095454545466</v>
      </c>
      <c r="AC1459" s="26">
        <v>5.1136073636363628</v>
      </c>
      <c r="AD1459" s="26">
        <v>2.3830900909090911</v>
      </c>
      <c r="AE1459" s="26">
        <v>3.4293432727272726</v>
      </c>
      <c r="AF1459" s="26">
        <v>4.6651977272727274</v>
      </c>
      <c r="AG1459" s="26">
        <v>115</v>
      </c>
      <c r="AH1459" s="26">
        <v>2</v>
      </c>
    </row>
    <row r="1460" spans="1:34" x14ac:dyDescent="0.2">
      <c r="A1460" t="s">
        <v>35</v>
      </c>
      <c r="B1460" t="s">
        <v>116</v>
      </c>
      <c r="C1460" t="s">
        <v>1145</v>
      </c>
      <c r="D1460">
        <v>3</v>
      </c>
      <c r="E1460" s="21">
        <v>3</v>
      </c>
      <c r="F1460" s="21" t="s">
        <v>6</v>
      </c>
      <c r="G1460" s="21" t="s">
        <v>114</v>
      </c>
      <c r="H1460" s="21" t="s">
        <v>10</v>
      </c>
      <c r="I1460" s="26">
        <v>1.8299997368421053</v>
      </c>
      <c r="J1460" s="26">
        <v>2.5414433157894738</v>
      </c>
      <c r="K1460" s="26">
        <v>3.7851015263157892</v>
      </c>
      <c r="L1460" s="26">
        <v>4.9735893157894733</v>
      </c>
      <c r="M1460" s="26">
        <v>5.7846691578947373</v>
      </c>
      <c r="N1460" s="26">
        <v>6.6415874210526296</v>
      </c>
      <c r="O1460" s="26">
        <v>6.3970154210526307</v>
      </c>
      <c r="P1460" s="26">
        <v>5.9280875789473688</v>
      </c>
      <c r="Q1460" s="26">
        <v>4.8426895263157883</v>
      </c>
      <c r="R1460" s="26">
        <v>3.5726253684210523</v>
      </c>
      <c r="S1460" s="26">
        <v>2.4475130000000003</v>
      </c>
      <c r="T1460" s="26">
        <v>1.860781105263158</v>
      </c>
      <c r="U1460" s="26">
        <v>4.6255929473684203</v>
      </c>
      <c r="V1460" s="26">
        <v>4.4897879473684199</v>
      </c>
      <c r="W1460" s="26">
        <v>5.4067490000000005</v>
      </c>
      <c r="X1460" s="26">
        <v>4.6302755263157902</v>
      </c>
      <c r="Y1460" s="26">
        <v>4.4994251578947368</v>
      </c>
      <c r="Z1460" s="26">
        <v>2.9916052105263158</v>
      </c>
      <c r="AA1460" s="26">
        <v>3.8855104736842101</v>
      </c>
      <c r="AB1460" s="26">
        <v>3.1761379999999995</v>
      </c>
      <c r="AC1460" s="26">
        <v>2.8486844736842114</v>
      </c>
      <c r="AD1460" s="26">
        <v>2.6483039473684213</v>
      </c>
      <c r="AE1460" s="26">
        <v>4.2084015789473668</v>
      </c>
      <c r="AF1460" s="26">
        <v>5.511421315789474</v>
      </c>
      <c r="AG1460" s="26">
        <v>141</v>
      </c>
      <c r="AH1460" s="26">
        <v>2</v>
      </c>
    </row>
    <row r="1461" spans="1:34" x14ac:dyDescent="0.2">
      <c r="A1461" t="s">
        <v>35</v>
      </c>
      <c r="B1461" t="s">
        <v>116</v>
      </c>
      <c r="C1461" t="s">
        <v>493</v>
      </c>
      <c r="D1461">
        <v>3</v>
      </c>
      <c r="E1461" s="21">
        <v>3</v>
      </c>
      <c r="F1461" s="21" t="s">
        <v>6</v>
      </c>
      <c r="G1461" s="21" t="s">
        <v>10</v>
      </c>
      <c r="H1461" s="21" t="s">
        <v>10</v>
      </c>
      <c r="I1461" s="26">
        <v>1.7588731428571427</v>
      </c>
      <c r="J1461" s="26">
        <v>2.4670234285714292</v>
      </c>
      <c r="K1461" s="26">
        <v>3.7480782857142856</v>
      </c>
      <c r="L1461" s="26">
        <v>4.9852958571428569</v>
      </c>
      <c r="M1461" s="26">
        <v>5.8203434285714275</v>
      </c>
      <c r="N1461" s="26">
        <v>6.7615572857142849</v>
      </c>
      <c r="O1461" s="26">
        <v>6.5535118571428574</v>
      </c>
      <c r="P1461" s="26">
        <v>6.043106428571428</v>
      </c>
      <c r="Q1461" s="26">
        <v>4.870342142857143</v>
      </c>
      <c r="R1461" s="26">
        <v>3.5593504285714288</v>
      </c>
      <c r="S1461" s="26">
        <v>2.4047504285714285</v>
      </c>
      <c r="T1461" s="26">
        <v>1.8119910000000001</v>
      </c>
      <c r="U1461" s="26">
        <v>4.7094417142857141</v>
      </c>
      <c r="V1461" s="26">
        <v>4.5768167142857141</v>
      </c>
      <c r="W1461" s="26">
        <v>5.4014118571428567</v>
      </c>
      <c r="X1461" s="26">
        <v>4.806508857142858</v>
      </c>
      <c r="Y1461" s="26">
        <v>4.5664304285714286</v>
      </c>
      <c r="Z1461" s="26">
        <v>2.9360715714285708</v>
      </c>
      <c r="AA1461" s="26">
        <v>4.156015</v>
      </c>
      <c r="AB1461" s="26">
        <v>2.785415571428572</v>
      </c>
      <c r="AC1461" s="26">
        <v>2.7941978571428572</v>
      </c>
      <c r="AD1461" s="26">
        <v>2.6766594285714289</v>
      </c>
      <c r="AE1461" s="26">
        <v>4.1956507142857138</v>
      </c>
      <c r="AF1461" s="26">
        <v>5.2388347142857139</v>
      </c>
      <c r="AG1461" s="26">
        <v>180</v>
      </c>
      <c r="AH1461" s="26">
        <v>3</v>
      </c>
    </row>
    <row r="1462" spans="1:34" x14ac:dyDescent="0.2">
      <c r="A1462" t="s">
        <v>35</v>
      </c>
      <c r="B1462" t="s">
        <v>116</v>
      </c>
      <c r="C1462" t="s">
        <v>1146</v>
      </c>
      <c r="D1462">
        <v>3</v>
      </c>
      <c r="E1462" s="21">
        <v>3</v>
      </c>
      <c r="F1462" s="21" t="s">
        <v>6</v>
      </c>
      <c r="G1462" s="21" t="s">
        <v>10</v>
      </c>
      <c r="H1462" s="21" t="s">
        <v>10</v>
      </c>
      <c r="I1462" s="26">
        <v>1.76894675</v>
      </c>
      <c r="J1462" s="26">
        <v>2.4976807500000002</v>
      </c>
      <c r="K1462" s="26">
        <v>3.80298625</v>
      </c>
      <c r="L1462" s="26">
        <v>5.0516389999999998</v>
      </c>
      <c r="M1462" s="26">
        <v>5.9632255000000001</v>
      </c>
      <c r="N1462" s="26">
        <v>6.9066895000000006</v>
      </c>
      <c r="O1462" s="26">
        <v>6.7219787499999999</v>
      </c>
      <c r="P1462" s="26">
        <v>6.20615775</v>
      </c>
      <c r="Q1462" s="26">
        <v>4.9580117499999998</v>
      </c>
      <c r="R1462" s="26">
        <v>3.6220082499999995</v>
      </c>
      <c r="S1462" s="26">
        <v>2.4359774999999999</v>
      </c>
      <c r="T1462" s="26">
        <v>1.8418417499999999</v>
      </c>
      <c r="U1462" s="26">
        <v>4.5373075000000007</v>
      </c>
      <c r="V1462" s="26">
        <v>4.6813622499999994</v>
      </c>
      <c r="W1462" s="26">
        <v>5.4458942500000003</v>
      </c>
      <c r="X1462" s="26">
        <v>4.8791662499999999</v>
      </c>
      <c r="Y1462" s="26">
        <v>4.4909365000000001</v>
      </c>
      <c r="Z1462" s="26">
        <v>3.3147842499999998</v>
      </c>
      <c r="AA1462" s="26">
        <v>4.0195859999999994</v>
      </c>
      <c r="AB1462" s="26">
        <v>2.44838925</v>
      </c>
      <c r="AC1462" s="26">
        <v>2.6172312500000001</v>
      </c>
      <c r="AD1462" s="26">
        <v>2.6889297499999998</v>
      </c>
      <c r="AE1462" s="26">
        <v>4.4040165</v>
      </c>
      <c r="AF1462" s="26">
        <v>5.1698765000000009</v>
      </c>
      <c r="AG1462" s="26">
        <v>138</v>
      </c>
      <c r="AH1462" s="26">
        <v>2</v>
      </c>
    </row>
    <row r="1463" spans="1:34" x14ac:dyDescent="0.2">
      <c r="A1463" t="s">
        <v>35</v>
      </c>
      <c r="B1463" t="s">
        <v>116</v>
      </c>
      <c r="C1463" t="s">
        <v>1147</v>
      </c>
      <c r="D1463">
        <v>3</v>
      </c>
      <c r="E1463" s="21">
        <v>3</v>
      </c>
      <c r="F1463" s="21" t="s">
        <v>6</v>
      </c>
      <c r="G1463" s="21" t="s">
        <v>10</v>
      </c>
      <c r="H1463" s="21" t="s">
        <v>10</v>
      </c>
      <c r="I1463" s="26">
        <v>1.8455604999999999</v>
      </c>
      <c r="J1463" s="26">
        <v>2.5694425000000001</v>
      </c>
      <c r="K1463" s="26">
        <v>3.8358759999999998</v>
      </c>
      <c r="L1463" s="26">
        <v>5.0787414999999996</v>
      </c>
      <c r="M1463" s="26">
        <v>5.9398464999999998</v>
      </c>
      <c r="N1463" s="26">
        <v>6.8615684999999997</v>
      </c>
      <c r="O1463" s="26">
        <v>6.6921304999999993</v>
      </c>
      <c r="P1463" s="26">
        <v>6.1588945000000006</v>
      </c>
      <c r="Q1463" s="26">
        <v>4.9689239999999995</v>
      </c>
      <c r="R1463" s="26">
        <v>3.6917615000000001</v>
      </c>
      <c r="S1463" s="26">
        <v>2.4842895</v>
      </c>
      <c r="T1463" s="26">
        <v>1.9025794999999999</v>
      </c>
      <c r="U1463" s="26">
        <v>4.3692089999999997</v>
      </c>
      <c r="V1463" s="26">
        <v>4.7055385000000003</v>
      </c>
      <c r="W1463" s="26">
        <v>5.2966685</v>
      </c>
      <c r="X1463" s="26">
        <v>4.5999165000000009</v>
      </c>
      <c r="Y1463" s="26">
        <v>4.3989270000000005</v>
      </c>
      <c r="Z1463" s="26">
        <v>3.2056770000000001</v>
      </c>
      <c r="AA1463" s="26">
        <v>3.3640165</v>
      </c>
      <c r="AB1463" s="26">
        <v>2.415616</v>
      </c>
      <c r="AC1463" s="26">
        <v>2.5732654999999998</v>
      </c>
      <c r="AD1463" s="26">
        <v>2.5675030000000003</v>
      </c>
      <c r="AE1463" s="26">
        <v>4.2274905</v>
      </c>
      <c r="AF1463" s="26">
        <v>5.0930569999999999</v>
      </c>
      <c r="AG1463" s="26">
        <v>147</v>
      </c>
      <c r="AH1463" s="26">
        <v>2</v>
      </c>
    </row>
    <row r="1464" spans="1:34" x14ac:dyDescent="0.2">
      <c r="A1464" t="s">
        <v>35</v>
      </c>
      <c r="B1464" t="s">
        <v>116</v>
      </c>
      <c r="C1464" t="s">
        <v>1148</v>
      </c>
      <c r="D1464">
        <v>3</v>
      </c>
      <c r="E1464" s="21">
        <v>3</v>
      </c>
      <c r="F1464" s="21" t="s">
        <v>6</v>
      </c>
      <c r="G1464" s="21" t="s">
        <v>10</v>
      </c>
      <c r="H1464" s="21" t="s">
        <v>10</v>
      </c>
      <c r="I1464" s="26">
        <v>1.6584602500000001</v>
      </c>
      <c r="J1464" s="26">
        <v>2.3255017499999999</v>
      </c>
      <c r="K1464" s="26">
        <v>3.6164007499999999</v>
      </c>
      <c r="L1464" s="26">
        <v>4.9326045000000001</v>
      </c>
      <c r="M1464" s="26">
        <v>5.6898444999999995</v>
      </c>
      <c r="N1464" s="26">
        <v>6.4910947500000002</v>
      </c>
      <c r="O1464" s="26">
        <v>6.4200680000000006</v>
      </c>
      <c r="P1464" s="26">
        <v>5.8746640000000001</v>
      </c>
      <c r="Q1464" s="26">
        <v>4.6727175000000001</v>
      </c>
      <c r="R1464" s="26">
        <v>3.43190675</v>
      </c>
      <c r="S1464" s="26">
        <v>2.30370425</v>
      </c>
      <c r="T1464" s="26">
        <v>1.71257975</v>
      </c>
      <c r="U1464" s="26">
        <v>4.6045860000000003</v>
      </c>
      <c r="V1464" s="26">
        <v>4.5847075000000004</v>
      </c>
      <c r="W1464" s="26">
        <v>5.6499234999999999</v>
      </c>
      <c r="X1464" s="26">
        <v>4.8196792500000001</v>
      </c>
      <c r="Y1464" s="26">
        <v>4.5715354999999995</v>
      </c>
      <c r="Z1464" s="26">
        <v>3.4569117500000002</v>
      </c>
      <c r="AA1464" s="26">
        <v>3.7884104999999999</v>
      </c>
      <c r="AB1464" s="26">
        <v>2.7838354999999999</v>
      </c>
      <c r="AC1464" s="26">
        <v>3.1641575</v>
      </c>
      <c r="AD1464" s="26">
        <v>2.9597964999999999</v>
      </c>
      <c r="AE1464" s="26">
        <v>4.2730645000000003</v>
      </c>
      <c r="AF1464" s="26">
        <v>5.0513545000000004</v>
      </c>
      <c r="AG1464" s="26">
        <v>179</v>
      </c>
      <c r="AH1464" s="26">
        <v>3</v>
      </c>
    </row>
    <row r="1465" spans="1:34" x14ac:dyDescent="0.2">
      <c r="A1465" t="s">
        <v>35</v>
      </c>
      <c r="B1465" t="s">
        <v>116</v>
      </c>
      <c r="C1465" t="s">
        <v>213</v>
      </c>
      <c r="D1465">
        <v>3</v>
      </c>
      <c r="E1465" s="21">
        <v>2</v>
      </c>
      <c r="F1465" s="21" t="s">
        <v>6</v>
      </c>
      <c r="G1465" s="21" t="s">
        <v>114</v>
      </c>
      <c r="H1465" s="21" t="s">
        <v>10</v>
      </c>
      <c r="I1465" s="26">
        <v>2.2321617142857142</v>
      </c>
      <c r="J1465" s="26">
        <v>2.9163361428571428</v>
      </c>
      <c r="K1465" s="26">
        <v>3.8268629999999995</v>
      </c>
      <c r="L1465" s="26">
        <v>5.161104428571428</v>
      </c>
      <c r="M1465" s="26">
        <v>5.9706751428571421</v>
      </c>
      <c r="N1465" s="26">
        <v>6.3053168571428575</v>
      </c>
      <c r="O1465" s="26">
        <v>5.9851865714285708</v>
      </c>
      <c r="P1465" s="26">
        <v>5.5975645714285713</v>
      </c>
      <c r="Q1465" s="26">
        <v>4.9771320000000001</v>
      </c>
      <c r="R1465" s="26">
        <v>4.032591</v>
      </c>
      <c r="S1465" s="26">
        <v>2.8195920000000001</v>
      </c>
      <c r="T1465" s="26">
        <v>2.2120670000000002</v>
      </c>
      <c r="U1465" s="26">
        <v>4.4590638571428567</v>
      </c>
      <c r="V1465" s="26">
        <v>5.0821968571428568</v>
      </c>
      <c r="W1465" s="26">
        <v>5.2340011428571431</v>
      </c>
      <c r="X1465" s="26">
        <v>3.8547237142857145</v>
      </c>
      <c r="Y1465" s="26">
        <v>4.1923698571428565</v>
      </c>
      <c r="Z1465" s="26">
        <v>4.5543480000000001</v>
      </c>
      <c r="AA1465" s="26">
        <v>5.9139751428571428</v>
      </c>
      <c r="AB1465" s="26">
        <v>6.213336714285715</v>
      </c>
      <c r="AC1465" s="26">
        <v>4.9713724285714278</v>
      </c>
      <c r="AD1465" s="26">
        <v>2.3582718571428574</v>
      </c>
      <c r="AE1465" s="26">
        <v>3.4030355714285712</v>
      </c>
      <c r="AF1465" s="26">
        <v>4.7296040000000001</v>
      </c>
      <c r="AG1465" s="26">
        <v>135</v>
      </c>
      <c r="AH1465" s="26">
        <v>2</v>
      </c>
    </row>
    <row r="1466" spans="1:34" x14ac:dyDescent="0.2">
      <c r="A1466" t="s">
        <v>35</v>
      </c>
      <c r="B1466" t="s">
        <v>116</v>
      </c>
      <c r="C1466" t="s">
        <v>577</v>
      </c>
      <c r="D1466">
        <v>3</v>
      </c>
      <c r="E1466" s="21">
        <v>3</v>
      </c>
      <c r="F1466" s="21" t="s">
        <v>6</v>
      </c>
      <c r="G1466" s="21" t="s">
        <v>10</v>
      </c>
      <c r="H1466" s="21" t="s">
        <v>10</v>
      </c>
      <c r="I1466" s="26">
        <v>1.9030092857142855</v>
      </c>
      <c r="J1466" s="26">
        <v>2.6204431428571433</v>
      </c>
      <c r="K1466" s="26">
        <v>3.7650305714285719</v>
      </c>
      <c r="L1466" s="26">
        <v>4.9063618571428567</v>
      </c>
      <c r="M1466" s="26">
        <v>5.5944692857142853</v>
      </c>
      <c r="N1466" s="26">
        <v>6.273687857142856</v>
      </c>
      <c r="O1466" s="26">
        <v>6.008685428571428</v>
      </c>
      <c r="P1466" s="26">
        <v>5.6491182857142856</v>
      </c>
      <c r="Q1466" s="26">
        <v>4.7338217142857149</v>
      </c>
      <c r="R1466" s="26">
        <v>3.4943768571428566</v>
      </c>
      <c r="S1466" s="26">
        <v>2.4334292857142859</v>
      </c>
      <c r="T1466" s="26">
        <v>1.9085354285714284</v>
      </c>
      <c r="U1466" s="26">
        <v>4.970199</v>
      </c>
      <c r="V1466" s="26">
        <v>4.642569571428572</v>
      </c>
      <c r="W1466" s="26">
        <v>5.6269711428571432</v>
      </c>
      <c r="X1466" s="26">
        <v>4.6011525714285719</v>
      </c>
      <c r="Y1466" s="26">
        <v>4.1773387142857139</v>
      </c>
      <c r="Z1466" s="26">
        <v>3.4740288571428573</v>
      </c>
      <c r="AA1466" s="26">
        <v>5.0232144285714284</v>
      </c>
      <c r="AB1466" s="26">
        <v>3.7578364285714279</v>
      </c>
      <c r="AC1466" s="26">
        <v>3.1320872857142854</v>
      </c>
      <c r="AD1466" s="26">
        <v>2.3861844285714287</v>
      </c>
      <c r="AE1466" s="26">
        <v>3.7930307142857145</v>
      </c>
      <c r="AF1466" s="26">
        <v>5.2663884285714291</v>
      </c>
      <c r="AG1466" s="26">
        <v>146</v>
      </c>
      <c r="AH1466" s="26">
        <v>2</v>
      </c>
    </row>
    <row r="1467" spans="1:34" x14ac:dyDescent="0.2">
      <c r="A1467" t="s">
        <v>35</v>
      </c>
      <c r="B1467" t="s">
        <v>116</v>
      </c>
      <c r="C1467" t="s">
        <v>214</v>
      </c>
      <c r="D1467">
        <v>3</v>
      </c>
      <c r="E1467" s="21">
        <v>3</v>
      </c>
      <c r="F1467" s="21" t="s">
        <v>6</v>
      </c>
      <c r="G1467" s="21" t="s">
        <v>114</v>
      </c>
      <c r="H1467" s="21" t="s">
        <v>10</v>
      </c>
      <c r="I1467" s="26">
        <v>1.9243790000000001</v>
      </c>
      <c r="J1467" s="26">
        <v>2.6585930000000002</v>
      </c>
      <c r="K1467" s="26">
        <v>3.901567</v>
      </c>
      <c r="L1467" s="26">
        <v>5.055328666666667</v>
      </c>
      <c r="M1467" s="26">
        <v>5.8515749999999995</v>
      </c>
      <c r="N1467" s="26">
        <v>6.5771436666666672</v>
      </c>
      <c r="O1467" s="26">
        <v>6.3478293333333333</v>
      </c>
      <c r="P1467" s="26">
        <v>5.9089326666666659</v>
      </c>
      <c r="Q1467" s="26">
        <v>4.8631723333333339</v>
      </c>
      <c r="R1467" s="26">
        <v>3.659713</v>
      </c>
      <c r="S1467" s="26">
        <v>2.5550636666666668</v>
      </c>
      <c r="T1467" s="26">
        <v>1.9533996666666666</v>
      </c>
      <c r="U1467" s="26">
        <v>4.8099026666666669</v>
      </c>
      <c r="V1467" s="26">
        <v>4.5593880000000002</v>
      </c>
      <c r="W1467" s="26">
        <v>5.5283613333333328</v>
      </c>
      <c r="X1467" s="26">
        <v>4.5631106666666668</v>
      </c>
      <c r="Y1467" s="26">
        <v>4.5336583333333342</v>
      </c>
      <c r="Z1467" s="26">
        <v>3.3543903333333334</v>
      </c>
      <c r="AA1467" s="26">
        <v>3.9253889999999996</v>
      </c>
      <c r="AB1467" s="26">
        <v>3.0826276666666672</v>
      </c>
      <c r="AC1467" s="26">
        <v>2.8116433333333339</v>
      </c>
      <c r="AD1467" s="26">
        <v>2.4198106666666668</v>
      </c>
      <c r="AE1467" s="26">
        <v>4.100832333333333</v>
      </c>
      <c r="AF1467" s="26">
        <v>5.7564583333333337</v>
      </c>
      <c r="AG1467" s="26">
        <v>164</v>
      </c>
      <c r="AH1467" s="26">
        <v>3</v>
      </c>
    </row>
    <row r="1468" spans="1:34" x14ac:dyDescent="0.2">
      <c r="A1468" t="s">
        <v>35</v>
      </c>
      <c r="B1468" t="s">
        <v>116</v>
      </c>
      <c r="C1468" t="s">
        <v>947</v>
      </c>
      <c r="D1468">
        <v>3</v>
      </c>
      <c r="E1468" s="21">
        <v>3</v>
      </c>
      <c r="F1468" s="21" t="s">
        <v>6</v>
      </c>
      <c r="G1468" s="21" t="s">
        <v>114</v>
      </c>
      <c r="H1468" s="21" t="s">
        <v>10</v>
      </c>
      <c r="I1468" s="26">
        <v>1.9451346666666669</v>
      </c>
      <c r="J1468" s="26">
        <v>2.6800623333333333</v>
      </c>
      <c r="K1468" s="26">
        <v>3.87961</v>
      </c>
      <c r="L1468" s="26">
        <v>5.0918893333333335</v>
      </c>
      <c r="M1468" s="26">
        <v>5.8364986666666665</v>
      </c>
      <c r="N1468" s="26">
        <v>6.5262276666666663</v>
      </c>
      <c r="O1468" s="26">
        <v>6.220600666666666</v>
      </c>
      <c r="P1468" s="26">
        <v>5.777203666666666</v>
      </c>
      <c r="Q1468" s="26">
        <v>4.8436803333333334</v>
      </c>
      <c r="R1468" s="26">
        <v>3.664123333333333</v>
      </c>
      <c r="S1468" s="26">
        <v>2.5168469999999998</v>
      </c>
      <c r="T1468" s="26">
        <v>1.9660833333333334</v>
      </c>
      <c r="U1468" s="26">
        <v>5.3097026666666665</v>
      </c>
      <c r="V1468" s="26">
        <v>5.0317336666666668</v>
      </c>
      <c r="W1468" s="26">
        <v>5.8239489999999998</v>
      </c>
      <c r="X1468" s="26">
        <v>4.8283336666666665</v>
      </c>
      <c r="Y1468" s="26">
        <v>4.7210923333333339</v>
      </c>
      <c r="Z1468" s="26">
        <v>4.0016689999999997</v>
      </c>
      <c r="AA1468" s="26">
        <v>4.7113769999999997</v>
      </c>
      <c r="AB1468" s="26">
        <v>4.1445306666666673</v>
      </c>
      <c r="AC1468" s="26">
        <v>3.3195243333333333</v>
      </c>
      <c r="AD1468" s="26">
        <v>2.5292210000000002</v>
      </c>
      <c r="AE1468" s="26">
        <v>4.1605179999999997</v>
      </c>
      <c r="AF1468" s="26">
        <v>5.6546836666666671</v>
      </c>
      <c r="AG1468" s="26">
        <v>151</v>
      </c>
      <c r="AH1468" s="26">
        <v>2</v>
      </c>
    </row>
    <row r="1469" spans="1:34" x14ac:dyDescent="0.2">
      <c r="A1469" t="s">
        <v>35</v>
      </c>
      <c r="B1469" t="s">
        <v>116</v>
      </c>
      <c r="C1469" t="s">
        <v>580</v>
      </c>
      <c r="D1469">
        <v>3</v>
      </c>
      <c r="E1469" s="21">
        <v>3</v>
      </c>
      <c r="F1469" s="21" t="s">
        <v>6</v>
      </c>
      <c r="G1469" s="21" t="s">
        <v>114</v>
      </c>
      <c r="H1469" s="21" t="s">
        <v>10</v>
      </c>
      <c r="I1469" s="26">
        <v>1.9850583333333336</v>
      </c>
      <c r="J1469" s="26">
        <v>2.7119838333333335</v>
      </c>
      <c r="K1469" s="26">
        <v>3.8683598333333329</v>
      </c>
      <c r="L1469" s="26">
        <v>5.0244041666666668</v>
      </c>
      <c r="M1469" s="26">
        <v>5.7378041666666668</v>
      </c>
      <c r="N1469" s="26">
        <v>6.3666065000000005</v>
      </c>
      <c r="O1469" s="26">
        <v>6.0866018333333329</v>
      </c>
      <c r="P1469" s="26">
        <v>5.6756091666666677</v>
      </c>
      <c r="Q1469" s="26">
        <v>4.813433166666667</v>
      </c>
      <c r="R1469" s="26">
        <v>3.6287040000000004</v>
      </c>
      <c r="S1469" s="26">
        <v>2.5347201666666668</v>
      </c>
      <c r="T1469" s="26">
        <v>1.9762563333333334</v>
      </c>
      <c r="U1469" s="26">
        <v>5.0725314999999993</v>
      </c>
      <c r="V1469" s="26">
        <v>4.6796368333333334</v>
      </c>
      <c r="W1469" s="26">
        <v>5.6641791666666661</v>
      </c>
      <c r="X1469" s="26">
        <v>4.4741381666666671</v>
      </c>
      <c r="Y1469" s="26">
        <v>4.3322751666666672</v>
      </c>
      <c r="Z1469" s="26">
        <v>3.5407766666666665</v>
      </c>
      <c r="AA1469" s="26">
        <v>4.9993480000000003</v>
      </c>
      <c r="AB1469" s="26">
        <v>4.0950226666666669</v>
      </c>
      <c r="AC1469" s="26">
        <v>3.221543</v>
      </c>
      <c r="AD1469" s="26">
        <v>2.4150304999999999</v>
      </c>
      <c r="AE1469" s="26">
        <v>3.8991093333333331</v>
      </c>
      <c r="AF1469" s="26">
        <v>5.2938070000000002</v>
      </c>
      <c r="AG1469" s="26">
        <v>146</v>
      </c>
      <c r="AH1469" s="26">
        <v>2</v>
      </c>
    </row>
    <row r="1470" spans="1:34" x14ac:dyDescent="0.2">
      <c r="A1470" t="s">
        <v>35</v>
      </c>
      <c r="B1470" t="s">
        <v>116</v>
      </c>
      <c r="C1470" t="s">
        <v>1149</v>
      </c>
      <c r="D1470">
        <v>3</v>
      </c>
      <c r="E1470" s="21">
        <v>3</v>
      </c>
      <c r="F1470" s="21" t="s">
        <v>6</v>
      </c>
      <c r="G1470" s="21" t="s">
        <v>10</v>
      </c>
      <c r="H1470" s="21" t="s">
        <v>10</v>
      </c>
      <c r="I1470" s="26">
        <v>1.78628125</v>
      </c>
      <c r="J1470" s="26">
        <v>2.4814245000000001</v>
      </c>
      <c r="K1470" s="26">
        <v>3.69309625</v>
      </c>
      <c r="L1470" s="26">
        <v>4.8797755</v>
      </c>
      <c r="M1470" s="26">
        <v>5.5764497499999992</v>
      </c>
      <c r="N1470" s="26">
        <v>6.3111945000000009</v>
      </c>
      <c r="O1470" s="26">
        <v>6.0917260000000004</v>
      </c>
      <c r="P1470" s="26">
        <v>5.6970087500000002</v>
      </c>
      <c r="Q1470" s="26">
        <v>4.6863617499999997</v>
      </c>
      <c r="R1470" s="26">
        <v>3.3992567500000002</v>
      </c>
      <c r="S1470" s="26">
        <v>2.3585750000000001</v>
      </c>
      <c r="T1470" s="26">
        <v>1.8128397500000002</v>
      </c>
      <c r="U1470" s="26">
        <v>4.9457629999999995</v>
      </c>
      <c r="V1470" s="26">
        <v>4.7361007500000003</v>
      </c>
      <c r="W1470" s="26">
        <v>5.789809</v>
      </c>
      <c r="X1470" s="26">
        <v>4.9538289999999998</v>
      </c>
      <c r="Y1470" s="26">
        <v>3.9248262499999997</v>
      </c>
      <c r="Z1470" s="26">
        <v>3.1814165000000001</v>
      </c>
      <c r="AA1470" s="26">
        <v>4.7425182499999998</v>
      </c>
      <c r="AB1470" s="26">
        <v>3.3288595000000001</v>
      </c>
      <c r="AC1470" s="26">
        <v>2.9627864999999995</v>
      </c>
      <c r="AD1470" s="26">
        <v>2.5123854999999997</v>
      </c>
      <c r="AE1470" s="26">
        <v>3.7481879999999999</v>
      </c>
      <c r="AF1470" s="26">
        <v>5.0678887499999998</v>
      </c>
      <c r="AG1470" s="26">
        <v>175</v>
      </c>
      <c r="AH1470" s="26">
        <v>3</v>
      </c>
    </row>
    <row r="1471" spans="1:34" x14ac:dyDescent="0.2">
      <c r="A1471" t="s">
        <v>35</v>
      </c>
      <c r="B1471" t="s">
        <v>116</v>
      </c>
      <c r="C1471" t="s">
        <v>318</v>
      </c>
      <c r="D1471">
        <v>3</v>
      </c>
      <c r="E1471" s="21">
        <v>3</v>
      </c>
      <c r="F1471" s="21" t="s">
        <v>6</v>
      </c>
      <c r="G1471" s="21" t="s">
        <v>10</v>
      </c>
      <c r="H1471" s="21" t="s">
        <v>10</v>
      </c>
      <c r="I1471" s="26">
        <v>1.6748685999999999</v>
      </c>
      <c r="J1471" s="26">
        <v>2.3187378000000001</v>
      </c>
      <c r="K1471" s="26">
        <v>3.5908001999999994</v>
      </c>
      <c r="L1471" s="26">
        <v>4.9364638000000003</v>
      </c>
      <c r="M1471" s="26">
        <v>5.8066464</v>
      </c>
      <c r="N1471" s="26">
        <v>6.7237223999999998</v>
      </c>
      <c r="O1471" s="26">
        <v>6.6912139999999996</v>
      </c>
      <c r="P1471" s="26">
        <v>6.1038721999999996</v>
      </c>
      <c r="Q1471" s="26">
        <v>4.8212326000000001</v>
      </c>
      <c r="R1471" s="26">
        <v>3.5534986000000002</v>
      </c>
      <c r="S1471" s="26">
        <v>2.3816752000000001</v>
      </c>
      <c r="T1471" s="26">
        <v>1.7518676</v>
      </c>
      <c r="U1471" s="26">
        <v>4.3414209999999995</v>
      </c>
      <c r="V1471" s="26">
        <v>4.5725821999999994</v>
      </c>
      <c r="W1471" s="26">
        <v>5.2860937999999997</v>
      </c>
      <c r="X1471" s="26">
        <v>5.0186396000000002</v>
      </c>
      <c r="Y1471" s="26">
        <v>4.8443266000000005</v>
      </c>
      <c r="Z1471" s="26">
        <v>3.4225225999999997</v>
      </c>
      <c r="AA1471" s="26">
        <v>3.6983772000000004</v>
      </c>
      <c r="AB1471" s="26">
        <v>2.7649986000000002</v>
      </c>
      <c r="AC1471" s="26">
        <v>3.2286360000000003</v>
      </c>
      <c r="AD1471" s="26">
        <v>2.7549678000000002</v>
      </c>
      <c r="AE1471" s="26">
        <v>4.6649667999999993</v>
      </c>
      <c r="AF1471" s="26">
        <v>4.9989007999999995</v>
      </c>
      <c r="AG1471" s="26">
        <v>184</v>
      </c>
      <c r="AH1471" s="26">
        <v>3</v>
      </c>
    </row>
    <row r="1472" spans="1:34" x14ac:dyDescent="0.2">
      <c r="A1472" t="s">
        <v>35</v>
      </c>
      <c r="B1472" t="s">
        <v>116</v>
      </c>
      <c r="C1472" t="s">
        <v>215</v>
      </c>
      <c r="D1472">
        <v>3</v>
      </c>
      <c r="E1472" s="21">
        <v>3</v>
      </c>
      <c r="F1472" s="21" t="s">
        <v>6</v>
      </c>
      <c r="G1472" s="21" t="s">
        <v>114</v>
      </c>
      <c r="H1472" s="21" t="s">
        <v>10</v>
      </c>
      <c r="I1472" s="26">
        <v>2.0582250000000002</v>
      </c>
      <c r="J1472" s="26">
        <v>2.7827116666666663</v>
      </c>
      <c r="K1472" s="26">
        <v>3.941516</v>
      </c>
      <c r="L1472" s="26">
        <v>5.1585743333333332</v>
      </c>
      <c r="M1472" s="26">
        <v>5.8887720000000003</v>
      </c>
      <c r="N1472" s="26">
        <v>6.4576443333333335</v>
      </c>
      <c r="O1472" s="26">
        <v>6.1361336666666668</v>
      </c>
      <c r="P1472" s="26">
        <v>5.726466666666667</v>
      </c>
      <c r="Q1472" s="26">
        <v>4.8952249999999999</v>
      </c>
      <c r="R1472" s="26">
        <v>3.7754553333333334</v>
      </c>
      <c r="S1472" s="26">
        <v>2.6508016666666667</v>
      </c>
      <c r="T1472" s="26">
        <v>2.0461183333333333</v>
      </c>
      <c r="U1472" s="26">
        <v>5.170894333333333</v>
      </c>
      <c r="V1472" s="26">
        <v>5.1215013333333337</v>
      </c>
      <c r="W1472" s="26">
        <v>5.6650303333333341</v>
      </c>
      <c r="X1472" s="26">
        <v>4.491782999999999</v>
      </c>
      <c r="Y1472" s="26">
        <v>4.4244966666666663</v>
      </c>
      <c r="Z1472" s="26">
        <v>3.9512846666666661</v>
      </c>
      <c r="AA1472" s="26">
        <v>5.4367733333333339</v>
      </c>
      <c r="AB1472" s="26">
        <v>4.6877646666666672</v>
      </c>
      <c r="AC1472" s="26">
        <v>3.2574003333333335</v>
      </c>
      <c r="AD1472" s="26">
        <v>2.4543889999999999</v>
      </c>
      <c r="AE1472" s="26">
        <v>4.0664060000000006</v>
      </c>
      <c r="AF1472" s="26">
        <v>5.4094430000000004</v>
      </c>
      <c r="AG1472" s="26">
        <v>132</v>
      </c>
      <c r="AH1472" s="26">
        <v>2</v>
      </c>
    </row>
    <row r="1473" spans="1:34" x14ac:dyDescent="0.2">
      <c r="A1473" t="s">
        <v>35</v>
      </c>
      <c r="B1473" t="s">
        <v>116</v>
      </c>
      <c r="C1473" t="s">
        <v>216</v>
      </c>
      <c r="D1473">
        <v>3</v>
      </c>
      <c r="E1473" s="21">
        <v>3</v>
      </c>
      <c r="F1473" s="21" t="s">
        <v>6</v>
      </c>
      <c r="G1473" s="21" t="s">
        <v>10</v>
      </c>
      <c r="H1473" s="21" t="s">
        <v>10</v>
      </c>
      <c r="I1473" s="26">
        <v>1.8248529999999998</v>
      </c>
      <c r="J1473" s="26">
        <v>2.5225676999999997</v>
      </c>
      <c r="K1473" s="26">
        <v>3.7194194999999994</v>
      </c>
      <c r="L1473" s="26">
        <v>4.8850029000000008</v>
      </c>
      <c r="M1473" s="26">
        <v>5.5674469999999996</v>
      </c>
      <c r="N1473" s="26">
        <v>6.2529750000000002</v>
      </c>
      <c r="O1473" s="26">
        <v>6.0270854000000007</v>
      </c>
      <c r="P1473" s="26">
        <v>5.6428776000000003</v>
      </c>
      <c r="Q1473" s="26">
        <v>4.6827436999999996</v>
      </c>
      <c r="R1473" s="26">
        <v>3.4162528999999999</v>
      </c>
      <c r="S1473" s="26">
        <v>2.3808948000000001</v>
      </c>
      <c r="T1473" s="26">
        <v>1.8580215</v>
      </c>
      <c r="U1473" s="26">
        <v>4.9011464</v>
      </c>
      <c r="V1473" s="26">
        <v>4.6991199000000003</v>
      </c>
      <c r="W1473" s="26">
        <v>5.8294666999999993</v>
      </c>
      <c r="X1473" s="26">
        <v>4.871137899999999</v>
      </c>
      <c r="Y1473" s="26">
        <v>3.9400837999999991</v>
      </c>
      <c r="Z1473" s="26">
        <v>3.2872563999999995</v>
      </c>
      <c r="AA1473" s="26">
        <v>4.8254952999999992</v>
      </c>
      <c r="AB1473" s="26">
        <v>3.3627605000000003</v>
      </c>
      <c r="AC1473" s="26">
        <v>2.8308656999999999</v>
      </c>
      <c r="AD1473" s="26">
        <v>2.3912388000000004</v>
      </c>
      <c r="AE1473" s="26">
        <v>3.7024441999999995</v>
      </c>
      <c r="AF1473" s="26">
        <v>5.2104922000000009</v>
      </c>
      <c r="AG1473" s="26">
        <v>168</v>
      </c>
      <c r="AH1473" s="26">
        <v>3</v>
      </c>
    </row>
    <row r="1474" spans="1:34" x14ac:dyDescent="0.2">
      <c r="A1474" t="s">
        <v>35</v>
      </c>
      <c r="B1474" t="s">
        <v>116</v>
      </c>
      <c r="C1474" t="s">
        <v>217</v>
      </c>
      <c r="D1474">
        <v>3</v>
      </c>
      <c r="E1474" s="21">
        <v>3</v>
      </c>
      <c r="F1474" s="21" t="s">
        <v>6</v>
      </c>
      <c r="G1474" s="21" t="s">
        <v>114</v>
      </c>
      <c r="H1474" s="21" t="s">
        <v>10</v>
      </c>
      <c r="I1474" s="26">
        <v>1.9360308333333334</v>
      </c>
      <c r="J1474" s="26">
        <v>2.6572988333333334</v>
      </c>
      <c r="K1474" s="26">
        <v>3.8807128333333334</v>
      </c>
      <c r="L1474" s="26">
        <v>5.0353110000000001</v>
      </c>
      <c r="M1474" s="26">
        <v>5.8432173333333326</v>
      </c>
      <c r="N1474" s="26">
        <v>6.5706300000000004</v>
      </c>
      <c r="O1474" s="26">
        <v>6.265677666666666</v>
      </c>
      <c r="P1474" s="26">
        <v>5.8127568333333324</v>
      </c>
      <c r="Q1474" s="26">
        <v>4.8574496666666667</v>
      </c>
      <c r="R1474" s="26">
        <v>3.6587083333333332</v>
      </c>
      <c r="S1474" s="26">
        <v>2.505130166666667</v>
      </c>
      <c r="T1474" s="26">
        <v>1.9525936666666668</v>
      </c>
      <c r="U1474" s="26">
        <v>5.1485946666666669</v>
      </c>
      <c r="V1474" s="26">
        <v>5.0109413333333332</v>
      </c>
      <c r="W1474" s="26">
        <v>5.9633634999999998</v>
      </c>
      <c r="X1474" s="26">
        <v>5.0132978333333336</v>
      </c>
      <c r="Y1474" s="26">
        <v>4.9440926666666662</v>
      </c>
      <c r="Z1474" s="26">
        <v>4.0696599999999998</v>
      </c>
      <c r="AA1474" s="26">
        <v>4.5505245000000007</v>
      </c>
      <c r="AB1474" s="26">
        <v>4.0664176666666663</v>
      </c>
      <c r="AC1474" s="26">
        <v>3.4384871666666665</v>
      </c>
      <c r="AD1474" s="26">
        <v>2.5035856666666669</v>
      </c>
      <c r="AE1474" s="26">
        <v>4.1515328333333334</v>
      </c>
      <c r="AF1474" s="26">
        <v>5.7815584999999992</v>
      </c>
      <c r="AG1474" s="26">
        <v>158</v>
      </c>
      <c r="AH1474" s="26">
        <v>2</v>
      </c>
    </row>
    <row r="1475" spans="1:34" x14ac:dyDescent="0.2">
      <c r="A1475" t="s">
        <v>35</v>
      </c>
      <c r="B1475" t="s">
        <v>116</v>
      </c>
      <c r="C1475" t="s">
        <v>1150</v>
      </c>
      <c r="D1475">
        <v>3</v>
      </c>
      <c r="E1475" s="21">
        <v>3</v>
      </c>
      <c r="F1475" s="21" t="s">
        <v>6</v>
      </c>
      <c r="G1475" s="21" t="s">
        <v>10</v>
      </c>
      <c r="H1475" s="21" t="s">
        <v>10</v>
      </c>
      <c r="I1475" s="26">
        <v>1.7581576666666667</v>
      </c>
      <c r="J1475" s="26">
        <v>2.4716253333333333</v>
      </c>
      <c r="K1475" s="26">
        <v>3.6684326666666665</v>
      </c>
      <c r="L1475" s="26">
        <v>4.8417743333333334</v>
      </c>
      <c r="M1475" s="26">
        <v>5.5867199999999997</v>
      </c>
      <c r="N1475" s="26">
        <v>6.4514023333333332</v>
      </c>
      <c r="O1475" s="26">
        <v>6.2104246666666656</v>
      </c>
      <c r="P1475" s="26">
        <v>5.7752853333333336</v>
      </c>
      <c r="Q1475" s="26">
        <v>4.703501666666666</v>
      </c>
      <c r="R1475" s="26">
        <v>3.4395926666666665</v>
      </c>
      <c r="S1475" s="26">
        <v>2.3515549999999998</v>
      </c>
      <c r="T1475" s="26">
        <v>1.7935593333333333</v>
      </c>
      <c r="U1475" s="26">
        <v>4.8991309999999997</v>
      </c>
      <c r="V1475" s="26">
        <v>4.669801333333333</v>
      </c>
      <c r="W1475" s="26">
        <v>5.5008519999999992</v>
      </c>
      <c r="X1475" s="26">
        <v>4.671845666666667</v>
      </c>
      <c r="Y1475" s="26">
        <v>4.2981369999999997</v>
      </c>
      <c r="Z1475" s="26">
        <v>3.0712033333333335</v>
      </c>
      <c r="AA1475" s="26">
        <v>4.7103723333333329</v>
      </c>
      <c r="AB1475" s="26">
        <v>3.4263143333333335</v>
      </c>
      <c r="AC1475" s="26">
        <v>2.9863733333333333</v>
      </c>
      <c r="AD1475" s="26">
        <v>2.6248586666666665</v>
      </c>
      <c r="AE1475" s="26">
        <v>4.0580493333333338</v>
      </c>
      <c r="AF1475" s="26">
        <v>5.2044360000000003</v>
      </c>
      <c r="AG1475" s="26">
        <v>172</v>
      </c>
      <c r="AH1475" s="26">
        <v>3</v>
      </c>
    </row>
    <row r="1476" spans="1:34" x14ac:dyDescent="0.2">
      <c r="A1476" t="s">
        <v>35</v>
      </c>
      <c r="B1476" t="s">
        <v>116</v>
      </c>
      <c r="C1476" t="s">
        <v>218</v>
      </c>
      <c r="D1476">
        <v>2</v>
      </c>
      <c r="E1476" s="21">
        <v>3</v>
      </c>
      <c r="F1476" s="21" t="s">
        <v>6</v>
      </c>
      <c r="G1476" s="21" t="s">
        <v>10</v>
      </c>
      <c r="H1476" s="21" t="s">
        <v>10</v>
      </c>
      <c r="I1476" s="26">
        <v>1.6304825555555555</v>
      </c>
      <c r="J1476" s="26">
        <v>2.294130111111111</v>
      </c>
      <c r="K1476" s="26">
        <v>3.5656138888888895</v>
      </c>
      <c r="L1476" s="26">
        <v>4.901545111111111</v>
      </c>
      <c r="M1476" s="26">
        <v>5.7006324444444445</v>
      </c>
      <c r="N1476" s="26">
        <v>6.5491313333333343</v>
      </c>
      <c r="O1476" s="26">
        <v>6.4826784444444439</v>
      </c>
      <c r="P1476" s="26">
        <v>5.9356299999999997</v>
      </c>
      <c r="Q1476" s="26">
        <v>4.7124540000000001</v>
      </c>
      <c r="R1476" s="26">
        <v>3.4444062222222223</v>
      </c>
      <c r="S1476" s="26">
        <v>2.2916620000000001</v>
      </c>
      <c r="T1476" s="26">
        <v>1.695999888888889</v>
      </c>
      <c r="U1476" s="26">
        <v>4.4899725555555561</v>
      </c>
      <c r="V1476" s="26">
        <v>4.5065949999999999</v>
      </c>
      <c r="W1476" s="26">
        <v>5.5656041111111119</v>
      </c>
      <c r="X1476" s="26">
        <v>4.8735405555555547</v>
      </c>
      <c r="Y1476" s="26">
        <v>4.6520465555555548</v>
      </c>
      <c r="Z1476" s="26">
        <v>3.4314115555555555</v>
      </c>
      <c r="AA1476" s="26">
        <v>3.7546183333333332</v>
      </c>
      <c r="AB1476" s="26">
        <v>2.6816586666666664</v>
      </c>
      <c r="AC1476" s="26">
        <v>3.2106789999999998</v>
      </c>
      <c r="AD1476" s="26">
        <v>2.9072404444444442</v>
      </c>
      <c r="AE1476" s="26">
        <v>4.3982591111111109</v>
      </c>
      <c r="AF1476" s="26">
        <v>5.1119430000000001</v>
      </c>
      <c r="AG1476" s="26">
        <v>164</v>
      </c>
      <c r="AH1476" s="26">
        <v>3</v>
      </c>
    </row>
    <row r="1477" spans="1:34" x14ac:dyDescent="0.2">
      <c r="A1477" t="s">
        <v>35</v>
      </c>
      <c r="B1477" t="s">
        <v>116</v>
      </c>
      <c r="C1477" t="s">
        <v>1151</v>
      </c>
      <c r="D1477">
        <v>3</v>
      </c>
      <c r="E1477" s="21">
        <v>3</v>
      </c>
      <c r="F1477" s="21" t="s">
        <v>6</v>
      </c>
      <c r="G1477" s="21" t="s">
        <v>10</v>
      </c>
      <c r="H1477" s="21" t="s">
        <v>10</v>
      </c>
      <c r="I1477" s="26">
        <v>1.7392795000000001</v>
      </c>
      <c r="J1477" s="26">
        <v>2.41072525</v>
      </c>
      <c r="K1477" s="26">
        <v>3.7224452500000003</v>
      </c>
      <c r="L1477" s="26">
        <v>5.0500927500000001</v>
      </c>
      <c r="M1477" s="26">
        <v>5.9719960000000007</v>
      </c>
      <c r="N1477" s="26">
        <v>6.9586207499999997</v>
      </c>
      <c r="O1477" s="26">
        <v>6.8138900000000007</v>
      </c>
      <c r="P1477" s="26">
        <v>6.2243777500000004</v>
      </c>
      <c r="Q1477" s="26">
        <v>4.9389634999999998</v>
      </c>
      <c r="R1477" s="26">
        <v>3.6254575</v>
      </c>
      <c r="S1477" s="26">
        <v>2.4253767499999999</v>
      </c>
      <c r="T1477" s="26">
        <v>1.7921535</v>
      </c>
      <c r="U1477" s="26">
        <v>4.3775642500000007</v>
      </c>
      <c r="V1477" s="26">
        <v>4.38085375</v>
      </c>
      <c r="W1477" s="26">
        <v>5.1547617499999996</v>
      </c>
      <c r="X1477" s="26">
        <v>4.9361949999999997</v>
      </c>
      <c r="Y1477" s="26">
        <v>4.4895792500000002</v>
      </c>
      <c r="Z1477" s="26">
        <v>3.2720902499999998</v>
      </c>
      <c r="AA1477" s="26">
        <v>4.0645240000000005</v>
      </c>
      <c r="AB1477" s="26">
        <v>2.3028374999999999</v>
      </c>
      <c r="AC1477" s="26">
        <v>2.7563469999999999</v>
      </c>
      <c r="AD1477" s="26">
        <v>2.5251062500000003</v>
      </c>
      <c r="AE1477" s="26">
        <v>4.3417084999999993</v>
      </c>
      <c r="AF1477" s="26">
        <v>4.9499787500000005</v>
      </c>
      <c r="AG1477" s="26">
        <v>165</v>
      </c>
      <c r="AH1477" s="26">
        <v>3</v>
      </c>
    </row>
    <row r="1478" spans="1:34" x14ac:dyDescent="0.2">
      <c r="A1478" t="s">
        <v>35</v>
      </c>
      <c r="B1478" t="s">
        <v>116</v>
      </c>
      <c r="C1478" t="s">
        <v>319</v>
      </c>
      <c r="D1478">
        <v>3</v>
      </c>
      <c r="E1478" s="21">
        <v>3</v>
      </c>
      <c r="F1478" s="21" t="s">
        <v>6</v>
      </c>
      <c r="G1478" s="21" t="s">
        <v>114</v>
      </c>
      <c r="H1478" s="21" t="s">
        <v>10</v>
      </c>
      <c r="I1478" s="26">
        <v>1.937705</v>
      </c>
      <c r="J1478" s="26">
        <v>2.6416419999999996</v>
      </c>
      <c r="K1478" s="26">
        <v>3.8522223333333336</v>
      </c>
      <c r="L1478" s="26">
        <v>5.0404079999999993</v>
      </c>
      <c r="M1478" s="26">
        <v>5.8075153333333338</v>
      </c>
      <c r="N1478" s="26">
        <v>6.518774333333333</v>
      </c>
      <c r="O1478" s="26">
        <v>6.2180923333333338</v>
      </c>
      <c r="P1478" s="26">
        <v>5.7704880000000003</v>
      </c>
      <c r="Q1478" s="26">
        <v>4.8404316666666674</v>
      </c>
      <c r="R1478" s="26">
        <v>3.6752319999999998</v>
      </c>
      <c r="S1478" s="26">
        <v>2.5202046666666669</v>
      </c>
      <c r="T1478" s="26">
        <v>1.9558470000000001</v>
      </c>
      <c r="U1478" s="26">
        <v>5.1077300000000001</v>
      </c>
      <c r="V1478" s="26">
        <v>5.1171776666666666</v>
      </c>
      <c r="W1478" s="26">
        <v>5.7860913333333341</v>
      </c>
      <c r="X1478" s="26">
        <v>4.961546666666667</v>
      </c>
      <c r="Y1478" s="26">
        <v>4.9020000000000001</v>
      </c>
      <c r="Z1478" s="26">
        <v>3.8570736666666665</v>
      </c>
      <c r="AA1478" s="26">
        <v>4.6422826666666666</v>
      </c>
      <c r="AB1478" s="26">
        <v>4.1911449999999997</v>
      </c>
      <c r="AC1478" s="26">
        <v>3.3884180000000002</v>
      </c>
      <c r="AD1478" s="26">
        <v>2.4605963333333336</v>
      </c>
      <c r="AE1478" s="26">
        <v>4.0722023333333333</v>
      </c>
      <c r="AF1478" s="26">
        <v>5.874423666666666</v>
      </c>
      <c r="AG1478" s="26">
        <v>158</v>
      </c>
      <c r="AH1478" s="26">
        <v>2</v>
      </c>
    </row>
    <row r="1479" spans="1:34" x14ac:dyDescent="0.2">
      <c r="A1479" t="s">
        <v>35</v>
      </c>
      <c r="B1479" t="s">
        <v>116</v>
      </c>
      <c r="C1479" t="s">
        <v>220</v>
      </c>
      <c r="D1479">
        <v>2</v>
      </c>
      <c r="E1479" s="21">
        <v>3</v>
      </c>
      <c r="F1479" s="21" t="s">
        <v>6</v>
      </c>
      <c r="G1479" s="21" t="s">
        <v>10</v>
      </c>
      <c r="H1479" s="21" t="s">
        <v>10</v>
      </c>
      <c r="I1479" s="26">
        <v>1.7239087142857143</v>
      </c>
      <c r="J1479" s="26">
        <v>2.4241730000000001</v>
      </c>
      <c r="K1479" s="26">
        <v>3.6862620000000001</v>
      </c>
      <c r="L1479" s="26">
        <v>4.9230829999999992</v>
      </c>
      <c r="M1479" s="26">
        <v>5.6831111428571441</v>
      </c>
      <c r="N1479" s="26">
        <v>6.4073087142857137</v>
      </c>
      <c r="O1479" s="26">
        <v>6.2962097142857143</v>
      </c>
      <c r="P1479" s="26">
        <v>5.8228937142857138</v>
      </c>
      <c r="Q1479" s="26">
        <v>4.716622000000001</v>
      </c>
      <c r="R1479" s="26">
        <v>3.4159578571428568</v>
      </c>
      <c r="S1479" s="26">
        <v>2.3470512857142856</v>
      </c>
      <c r="T1479" s="26">
        <v>1.7880958571428571</v>
      </c>
      <c r="U1479" s="26">
        <v>4.9864379999999997</v>
      </c>
      <c r="V1479" s="26">
        <v>4.8098289999999997</v>
      </c>
      <c r="W1479" s="26">
        <v>5.6435934285714282</v>
      </c>
      <c r="X1479" s="26">
        <v>4.9579642857142856</v>
      </c>
      <c r="Y1479" s="26">
        <v>4.1156062857142857</v>
      </c>
      <c r="Z1479" s="26">
        <v>3.2935697142857139</v>
      </c>
      <c r="AA1479" s="26">
        <v>4.1698551428571431</v>
      </c>
      <c r="AB1479" s="26">
        <v>3.2136498571428569</v>
      </c>
      <c r="AC1479" s="26">
        <v>2.9801415714285713</v>
      </c>
      <c r="AD1479" s="26">
        <v>2.7677195714285716</v>
      </c>
      <c r="AE1479" s="26">
        <v>4.0031441428571428</v>
      </c>
      <c r="AF1479" s="26">
        <v>4.9224131428571427</v>
      </c>
      <c r="AG1479" s="26">
        <v>163</v>
      </c>
      <c r="AH1479" s="26">
        <v>3</v>
      </c>
    </row>
    <row r="1480" spans="1:34" x14ac:dyDescent="0.2">
      <c r="A1480" t="s">
        <v>35</v>
      </c>
      <c r="B1480" t="s">
        <v>116</v>
      </c>
      <c r="C1480" t="s">
        <v>222</v>
      </c>
      <c r="D1480">
        <v>3</v>
      </c>
      <c r="E1480" s="21">
        <v>3</v>
      </c>
      <c r="F1480" s="21" t="s">
        <v>6</v>
      </c>
      <c r="G1480" s="21" t="s">
        <v>10</v>
      </c>
      <c r="H1480" s="21" t="s">
        <v>10</v>
      </c>
      <c r="I1480" s="26">
        <v>1.7902011999999998</v>
      </c>
      <c r="J1480" s="26">
        <v>2.4968861999999996</v>
      </c>
      <c r="K1480" s="26">
        <v>3.7579024000000003</v>
      </c>
      <c r="L1480" s="26">
        <v>4.9461163999999993</v>
      </c>
      <c r="M1480" s="26">
        <v>5.7558375999999996</v>
      </c>
      <c r="N1480" s="26">
        <v>6.6618417999999995</v>
      </c>
      <c r="O1480" s="26">
        <v>6.4188694000000002</v>
      </c>
      <c r="P1480" s="26">
        <v>5.9399112000000001</v>
      </c>
      <c r="Q1480" s="26">
        <v>4.8340902000000003</v>
      </c>
      <c r="R1480" s="26">
        <v>3.5317911999999998</v>
      </c>
      <c r="S1480" s="26">
        <v>2.4207761999999997</v>
      </c>
      <c r="T1480" s="26">
        <v>1.8250623999999998</v>
      </c>
      <c r="U1480" s="26">
        <v>4.7247278000000001</v>
      </c>
      <c r="V1480" s="26">
        <v>4.5288918000000011</v>
      </c>
      <c r="W1480" s="26">
        <v>5.414981</v>
      </c>
      <c r="X1480" s="26">
        <v>4.6777851999999998</v>
      </c>
      <c r="Y1480" s="26">
        <v>4.5675108</v>
      </c>
      <c r="Z1480" s="26">
        <v>2.8786430000000003</v>
      </c>
      <c r="AA1480" s="26">
        <v>3.9187457999999999</v>
      </c>
      <c r="AB1480" s="26">
        <v>3.1050808000000001</v>
      </c>
      <c r="AC1480" s="26">
        <v>2.7693615999999999</v>
      </c>
      <c r="AD1480" s="26">
        <v>2.6441094000000001</v>
      </c>
      <c r="AE1480" s="26">
        <v>4.2392718</v>
      </c>
      <c r="AF1480" s="26">
        <v>5.3827897999999994</v>
      </c>
      <c r="AG1480" s="26">
        <v>168</v>
      </c>
      <c r="AH1480" s="26">
        <v>3</v>
      </c>
    </row>
    <row r="1481" spans="1:34" x14ac:dyDescent="0.2">
      <c r="A1481" t="s">
        <v>35</v>
      </c>
      <c r="B1481" t="s">
        <v>116</v>
      </c>
      <c r="C1481" t="s">
        <v>224</v>
      </c>
      <c r="D1481">
        <v>3</v>
      </c>
      <c r="E1481" s="21">
        <v>3</v>
      </c>
      <c r="F1481" s="21" t="s">
        <v>6</v>
      </c>
      <c r="G1481" s="21" t="s">
        <v>114</v>
      </c>
      <c r="H1481" s="21" t="s">
        <v>10</v>
      </c>
      <c r="I1481" s="26">
        <v>2.0368235000000001</v>
      </c>
      <c r="J1481" s="26">
        <v>2.7742627500000001</v>
      </c>
      <c r="K1481" s="26">
        <v>3.97469625</v>
      </c>
      <c r="L1481" s="26">
        <v>5.1361495000000001</v>
      </c>
      <c r="M1481" s="26">
        <v>5.9338612499999996</v>
      </c>
      <c r="N1481" s="26">
        <v>6.5175919999999996</v>
      </c>
      <c r="O1481" s="26">
        <v>6.1751752499999997</v>
      </c>
      <c r="P1481" s="26">
        <v>5.7800337499999994</v>
      </c>
      <c r="Q1481" s="26">
        <v>4.9387904999999996</v>
      </c>
      <c r="R1481" s="26">
        <v>3.7974012500000001</v>
      </c>
      <c r="S1481" s="26">
        <v>2.6101824999999996</v>
      </c>
      <c r="T1481" s="26">
        <v>2.0479574999999999</v>
      </c>
      <c r="U1481" s="26">
        <v>5.3599412499999994</v>
      </c>
      <c r="V1481" s="26">
        <v>5.3162442500000004</v>
      </c>
      <c r="W1481" s="26">
        <v>5.5890732499999993</v>
      </c>
      <c r="X1481" s="26">
        <v>4.7894735000000006</v>
      </c>
      <c r="Y1481" s="26">
        <v>4.7286334999999999</v>
      </c>
      <c r="Z1481" s="26">
        <v>4.1055779999999995</v>
      </c>
      <c r="AA1481" s="26">
        <v>5.1760967500000001</v>
      </c>
      <c r="AB1481" s="26">
        <v>4.5489972499999993</v>
      </c>
      <c r="AC1481" s="26">
        <v>3.48703925</v>
      </c>
      <c r="AD1481" s="26">
        <v>2.4533369999999999</v>
      </c>
      <c r="AE1481" s="26">
        <v>4.0368184999999999</v>
      </c>
      <c r="AF1481" s="26">
        <v>5.6548072499999993</v>
      </c>
      <c r="AG1481" s="26">
        <v>141</v>
      </c>
      <c r="AH1481" s="26">
        <v>2</v>
      </c>
    </row>
    <row r="1482" spans="1:34" x14ac:dyDescent="0.2">
      <c r="A1482" t="s">
        <v>35</v>
      </c>
      <c r="B1482" t="s">
        <v>116</v>
      </c>
      <c r="C1482" t="s">
        <v>225</v>
      </c>
      <c r="D1482">
        <v>3</v>
      </c>
      <c r="E1482" s="21">
        <v>3</v>
      </c>
      <c r="F1482" s="21" t="s">
        <v>6</v>
      </c>
      <c r="G1482" s="21" t="s">
        <v>10</v>
      </c>
      <c r="H1482" s="21" t="s">
        <v>10</v>
      </c>
      <c r="I1482" s="26">
        <v>1.6668231666666669</v>
      </c>
      <c r="J1482" s="26">
        <v>2.2997733333333339</v>
      </c>
      <c r="K1482" s="26">
        <v>3.5916381666666664</v>
      </c>
      <c r="L1482" s="26">
        <v>4.9749543333333337</v>
      </c>
      <c r="M1482" s="26">
        <v>5.8870481666666672</v>
      </c>
      <c r="N1482" s="26">
        <v>6.8234969999999997</v>
      </c>
      <c r="O1482" s="26">
        <v>6.825666833333333</v>
      </c>
      <c r="P1482" s="26">
        <v>6.1618508333333333</v>
      </c>
      <c r="Q1482" s="26">
        <v>4.8205825000000004</v>
      </c>
      <c r="R1482" s="26">
        <v>3.5670816666666672</v>
      </c>
      <c r="S1482" s="26">
        <v>2.3895484999999996</v>
      </c>
      <c r="T1482" s="26">
        <v>1.7375578333333335</v>
      </c>
      <c r="U1482" s="26">
        <v>4.2354496666666668</v>
      </c>
      <c r="V1482" s="26">
        <v>4.4703289999999996</v>
      </c>
      <c r="W1482" s="26">
        <v>5.161359</v>
      </c>
      <c r="X1482" s="26">
        <v>5.0610716666666669</v>
      </c>
      <c r="Y1482" s="26">
        <v>4.8975936666666664</v>
      </c>
      <c r="Z1482" s="26">
        <v>3.4173836666666664</v>
      </c>
      <c r="AA1482" s="26">
        <v>3.7894329999999994</v>
      </c>
      <c r="AB1482" s="26">
        <v>3.0167911666666662</v>
      </c>
      <c r="AC1482" s="26">
        <v>3.2021761666666664</v>
      </c>
      <c r="AD1482" s="26">
        <v>2.7989578333333331</v>
      </c>
      <c r="AE1482" s="26">
        <v>4.6348136666666671</v>
      </c>
      <c r="AF1482" s="26">
        <v>4.9000640000000004</v>
      </c>
      <c r="AG1482" s="26">
        <v>196</v>
      </c>
      <c r="AH1482" s="26">
        <v>3</v>
      </c>
    </row>
    <row r="1483" spans="1:34" x14ac:dyDescent="0.2">
      <c r="A1483" t="s">
        <v>35</v>
      </c>
      <c r="B1483" t="s">
        <v>116</v>
      </c>
      <c r="C1483" t="s">
        <v>227</v>
      </c>
      <c r="D1483">
        <v>3</v>
      </c>
      <c r="E1483" s="21">
        <v>3</v>
      </c>
      <c r="F1483" s="21" t="s">
        <v>6</v>
      </c>
      <c r="G1483" s="21" t="s">
        <v>10</v>
      </c>
      <c r="H1483" s="21" t="s">
        <v>10</v>
      </c>
      <c r="I1483" s="26">
        <v>1.6929942857142855</v>
      </c>
      <c r="J1483" s="26">
        <v>2.3775294285714286</v>
      </c>
      <c r="K1483" s="26">
        <v>3.6647854285714283</v>
      </c>
      <c r="L1483" s="26">
        <v>4.9522594285714288</v>
      </c>
      <c r="M1483" s="26">
        <v>5.6851361428571421</v>
      </c>
      <c r="N1483" s="26">
        <v>6.4739152857142859</v>
      </c>
      <c r="O1483" s="26">
        <v>6.3626468571428569</v>
      </c>
      <c r="P1483" s="26">
        <v>5.8509504285714291</v>
      </c>
      <c r="Q1483" s="26">
        <v>4.6775791428571427</v>
      </c>
      <c r="R1483" s="26">
        <v>3.4357555714285715</v>
      </c>
      <c r="S1483" s="26">
        <v>2.3349775714285714</v>
      </c>
      <c r="T1483" s="26">
        <v>1.769071857142857</v>
      </c>
      <c r="U1483" s="26">
        <v>4.758051285714286</v>
      </c>
      <c r="V1483" s="26">
        <v>4.7058687142857138</v>
      </c>
      <c r="W1483" s="26">
        <v>5.6840148571428575</v>
      </c>
      <c r="X1483" s="26">
        <v>4.839529999999999</v>
      </c>
      <c r="Y1483" s="26">
        <v>4.425427428571429</v>
      </c>
      <c r="Z1483" s="26">
        <v>3.4788250000000001</v>
      </c>
      <c r="AA1483" s="26">
        <v>3.8699402857142857</v>
      </c>
      <c r="AB1483" s="26">
        <v>2.8759227142857147</v>
      </c>
      <c r="AC1483" s="26">
        <v>3.1229198571428571</v>
      </c>
      <c r="AD1483" s="26">
        <v>2.9819094285714285</v>
      </c>
      <c r="AE1483" s="26">
        <v>4.1179927142857142</v>
      </c>
      <c r="AF1483" s="26">
        <v>4.9828267142857143</v>
      </c>
      <c r="AG1483" s="26">
        <v>163</v>
      </c>
      <c r="AH1483" s="26">
        <v>3</v>
      </c>
    </row>
    <row r="1484" spans="1:34" x14ac:dyDescent="0.2">
      <c r="A1484" t="s">
        <v>35</v>
      </c>
      <c r="B1484" t="s">
        <v>116</v>
      </c>
      <c r="C1484" t="s">
        <v>228</v>
      </c>
      <c r="D1484">
        <v>3</v>
      </c>
      <c r="E1484" s="21">
        <v>3</v>
      </c>
      <c r="F1484" s="21" t="s">
        <v>6</v>
      </c>
      <c r="G1484" s="21" t="s">
        <v>10</v>
      </c>
      <c r="H1484" s="21" t="s">
        <v>10</v>
      </c>
      <c r="I1484" s="26">
        <v>1.7089167500000002</v>
      </c>
      <c r="J1484" s="26">
        <v>2.3911955000000003</v>
      </c>
      <c r="K1484" s="26">
        <v>3.6626509999999999</v>
      </c>
      <c r="L1484" s="26">
        <v>4.9322970000000002</v>
      </c>
      <c r="M1484" s="26">
        <v>5.7300120000000003</v>
      </c>
      <c r="N1484" s="26">
        <v>6.6405409999999998</v>
      </c>
      <c r="O1484" s="26">
        <v>6.4900187499999999</v>
      </c>
      <c r="P1484" s="26">
        <v>5.9780377500000004</v>
      </c>
      <c r="Q1484" s="26">
        <v>4.8005927499999999</v>
      </c>
      <c r="R1484" s="26">
        <v>3.5163154999999997</v>
      </c>
      <c r="S1484" s="26">
        <v>2.3716745000000001</v>
      </c>
      <c r="T1484" s="26">
        <v>1.7675365000000001</v>
      </c>
      <c r="U1484" s="26">
        <v>4.7030752499999995</v>
      </c>
      <c r="V1484" s="26">
        <v>4.5893145000000004</v>
      </c>
      <c r="W1484" s="26">
        <v>5.4569649999999994</v>
      </c>
      <c r="X1484" s="26">
        <v>4.89348925</v>
      </c>
      <c r="Y1484" s="26">
        <v>4.4540822499999999</v>
      </c>
      <c r="Z1484" s="26">
        <v>2.9666575000000002</v>
      </c>
      <c r="AA1484" s="26">
        <v>4.2693669999999999</v>
      </c>
      <c r="AB1484" s="26">
        <v>2.7254402499999997</v>
      </c>
      <c r="AC1484" s="26">
        <v>3.1294772500000003</v>
      </c>
      <c r="AD1484" s="26">
        <v>2.5873857500000002</v>
      </c>
      <c r="AE1484" s="26">
        <v>4.3326419999999999</v>
      </c>
      <c r="AF1484" s="26">
        <v>5.0544744999999995</v>
      </c>
      <c r="AG1484" s="26">
        <v>176</v>
      </c>
      <c r="AH1484" s="26">
        <v>3</v>
      </c>
    </row>
    <row r="1485" spans="1:34" x14ac:dyDescent="0.2">
      <c r="A1485" t="s">
        <v>35</v>
      </c>
      <c r="B1485" t="s">
        <v>116</v>
      </c>
      <c r="C1485" t="s">
        <v>1152</v>
      </c>
      <c r="D1485">
        <v>3</v>
      </c>
      <c r="E1485" s="21">
        <v>3</v>
      </c>
      <c r="F1485" s="21" t="s">
        <v>6</v>
      </c>
      <c r="G1485" s="21" t="s">
        <v>10</v>
      </c>
      <c r="H1485" s="21" t="s">
        <v>10</v>
      </c>
      <c r="I1485" s="26">
        <v>1.7551885</v>
      </c>
      <c r="J1485" s="26">
        <v>2.4641025000000001</v>
      </c>
      <c r="K1485" s="26">
        <v>3.6456055000000003</v>
      </c>
      <c r="L1485" s="26">
        <v>4.8039269999999998</v>
      </c>
      <c r="M1485" s="26">
        <v>5.5211620000000003</v>
      </c>
      <c r="N1485" s="26">
        <v>6.2959975000000004</v>
      </c>
      <c r="O1485" s="26">
        <v>6.0728059999999999</v>
      </c>
      <c r="P1485" s="26">
        <v>5.6585194999999997</v>
      </c>
      <c r="Q1485" s="26">
        <v>4.6431979999999999</v>
      </c>
      <c r="R1485" s="26">
        <v>3.3814345000000001</v>
      </c>
      <c r="S1485" s="26">
        <v>2.3214195000000002</v>
      </c>
      <c r="T1485" s="26">
        <v>1.7901764999999998</v>
      </c>
      <c r="U1485" s="26">
        <v>4.9546445000000006</v>
      </c>
      <c r="V1485" s="26">
        <v>4.7485955000000004</v>
      </c>
      <c r="W1485" s="26">
        <v>5.6721044999999997</v>
      </c>
      <c r="X1485" s="26">
        <v>4.817418</v>
      </c>
      <c r="Y1485" s="26">
        <v>4.1019874999999999</v>
      </c>
      <c r="Z1485" s="26">
        <v>3.2086949999999996</v>
      </c>
      <c r="AA1485" s="26">
        <v>4.9842880000000003</v>
      </c>
      <c r="AB1485" s="26">
        <v>3.4065669999999999</v>
      </c>
      <c r="AC1485" s="26">
        <v>3.0222794999999998</v>
      </c>
      <c r="AD1485" s="26">
        <v>2.5380669999999999</v>
      </c>
      <c r="AE1485" s="26">
        <v>3.9071965</v>
      </c>
      <c r="AF1485" s="26">
        <v>5.1959704999999996</v>
      </c>
      <c r="AG1485" s="26">
        <v>164</v>
      </c>
      <c r="AH1485" s="26">
        <v>3</v>
      </c>
    </row>
    <row r="1486" spans="1:34" x14ac:dyDescent="0.2">
      <c r="A1486" t="s">
        <v>35</v>
      </c>
      <c r="B1486" t="s">
        <v>116</v>
      </c>
      <c r="C1486" t="s">
        <v>326</v>
      </c>
      <c r="D1486">
        <v>3</v>
      </c>
      <c r="E1486" s="21">
        <v>3</v>
      </c>
      <c r="F1486" s="21" t="s">
        <v>6</v>
      </c>
      <c r="G1486" s="21" t="s">
        <v>10</v>
      </c>
      <c r="H1486" s="21" t="s">
        <v>10</v>
      </c>
      <c r="I1486" s="26">
        <v>1.8063825714285713</v>
      </c>
      <c r="J1486" s="26">
        <v>2.5216718571428571</v>
      </c>
      <c r="K1486" s="26">
        <v>3.6799677142857137</v>
      </c>
      <c r="L1486" s="26">
        <v>4.8205367142857138</v>
      </c>
      <c r="M1486" s="26">
        <v>5.5094435714285712</v>
      </c>
      <c r="N1486" s="26">
        <v>6.2410034285714291</v>
      </c>
      <c r="O1486" s="26">
        <v>6.0049989999999998</v>
      </c>
      <c r="P1486" s="26">
        <v>5.6276208571428574</v>
      </c>
      <c r="Q1486" s="26">
        <v>4.6651172857142864</v>
      </c>
      <c r="R1486" s="26">
        <v>3.4006558571428576</v>
      </c>
      <c r="S1486" s="26">
        <v>2.3471285714285712</v>
      </c>
      <c r="T1486" s="26">
        <v>1.8376304285714282</v>
      </c>
      <c r="U1486" s="26">
        <v>4.9192957142857141</v>
      </c>
      <c r="V1486" s="26">
        <v>4.7073391428571432</v>
      </c>
      <c r="W1486" s="26">
        <v>5.6614039999999992</v>
      </c>
      <c r="X1486" s="26">
        <v>4.6902948571428578</v>
      </c>
      <c r="Y1486" s="26">
        <v>4.0525604285714278</v>
      </c>
      <c r="Z1486" s="26">
        <v>3.3744587142857148</v>
      </c>
      <c r="AA1486" s="26">
        <v>4.9734112857142856</v>
      </c>
      <c r="AB1486" s="26">
        <v>3.5507864285714286</v>
      </c>
      <c r="AC1486" s="26">
        <v>2.9936558571428571</v>
      </c>
      <c r="AD1486" s="26">
        <v>2.4547432857142857</v>
      </c>
      <c r="AE1486" s="26">
        <v>3.8338511428571422</v>
      </c>
      <c r="AF1486" s="26">
        <v>5.2273062857142856</v>
      </c>
      <c r="AG1486" s="26">
        <v>173</v>
      </c>
      <c r="AH1486" s="26">
        <v>3</v>
      </c>
    </row>
    <row r="1487" spans="1:34" x14ac:dyDescent="0.2">
      <c r="A1487" t="s">
        <v>35</v>
      </c>
      <c r="B1487" t="s">
        <v>116</v>
      </c>
      <c r="C1487" t="s">
        <v>1153</v>
      </c>
      <c r="D1487">
        <v>2</v>
      </c>
      <c r="E1487" s="21">
        <v>3</v>
      </c>
      <c r="F1487" s="21" t="s">
        <v>6</v>
      </c>
      <c r="G1487" s="21" t="s">
        <v>10</v>
      </c>
      <c r="H1487" s="21" t="s">
        <v>10</v>
      </c>
      <c r="I1487" s="26">
        <v>1.738416</v>
      </c>
      <c r="J1487" s="26">
        <v>2.4320880000000002</v>
      </c>
      <c r="K1487" s="26">
        <v>3.6778409999999995</v>
      </c>
      <c r="L1487" s="26">
        <v>4.8946900000000007</v>
      </c>
      <c r="M1487" s="26">
        <v>5.6235050000000006</v>
      </c>
      <c r="N1487" s="26">
        <v>6.3622226666666668</v>
      </c>
      <c r="O1487" s="26">
        <v>6.1715073333333335</v>
      </c>
      <c r="P1487" s="26">
        <v>5.7432240000000006</v>
      </c>
      <c r="Q1487" s="26">
        <v>4.6932563333333333</v>
      </c>
      <c r="R1487" s="26">
        <v>3.4014159999999998</v>
      </c>
      <c r="S1487" s="26">
        <v>2.3565769999999997</v>
      </c>
      <c r="T1487" s="26">
        <v>1.785868</v>
      </c>
      <c r="U1487" s="26">
        <v>4.9546850000000004</v>
      </c>
      <c r="V1487" s="26">
        <v>4.7500349999999996</v>
      </c>
      <c r="W1487" s="26">
        <v>5.6924423333333332</v>
      </c>
      <c r="X1487" s="26">
        <v>4.9347863333333342</v>
      </c>
      <c r="Y1487" s="26">
        <v>3.8896176666666666</v>
      </c>
      <c r="Z1487" s="26">
        <v>3.1517433333333336</v>
      </c>
      <c r="AA1487" s="26">
        <v>4.5557213333333335</v>
      </c>
      <c r="AB1487" s="26">
        <v>3.280602</v>
      </c>
      <c r="AC1487" s="26">
        <v>3.0586413333333335</v>
      </c>
      <c r="AD1487" s="26">
        <v>2.5740836666666667</v>
      </c>
      <c r="AE1487" s="26">
        <v>3.8008203333333328</v>
      </c>
      <c r="AF1487" s="26">
        <v>4.9365233333333336</v>
      </c>
      <c r="AG1487" s="26">
        <v>175</v>
      </c>
      <c r="AH1487" s="26">
        <v>3</v>
      </c>
    </row>
    <row r="1488" spans="1:34" x14ac:dyDescent="0.2">
      <c r="A1488" t="s">
        <v>35</v>
      </c>
      <c r="B1488" t="s">
        <v>116</v>
      </c>
      <c r="C1488" t="s">
        <v>1154</v>
      </c>
      <c r="D1488">
        <v>3</v>
      </c>
      <c r="E1488" s="21">
        <v>3</v>
      </c>
      <c r="F1488" s="21" t="s">
        <v>6</v>
      </c>
      <c r="G1488" s="21" t="s">
        <v>10</v>
      </c>
      <c r="H1488" s="21" t="s">
        <v>10</v>
      </c>
      <c r="I1488" s="26">
        <v>1.6971323333333335</v>
      </c>
      <c r="J1488" s="26">
        <v>2.3712093333333333</v>
      </c>
      <c r="K1488" s="26">
        <v>3.6097193333333331</v>
      </c>
      <c r="L1488" s="26">
        <v>4.863229333333333</v>
      </c>
      <c r="M1488" s="26">
        <v>5.632665666666667</v>
      </c>
      <c r="N1488" s="26">
        <v>6.4271483333333324</v>
      </c>
      <c r="O1488" s="26">
        <v>6.288523333333333</v>
      </c>
      <c r="P1488" s="26">
        <v>5.8105166666666674</v>
      </c>
      <c r="Q1488" s="26">
        <v>4.7051259999999999</v>
      </c>
      <c r="R1488" s="26">
        <v>3.4169320000000005</v>
      </c>
      <c r="S1488" s="26">
        <v>2.3141316666666665</v>
      </c>
      <c r="T1488" s="26">
        <v>1.738289</v>
      </c>
      <c r="U1488" s="26">
        <v>4.8561566666666671</v>
      </c>
      <c r="V1488" s="26">
        <v>4.6743963333333332</v>
      </c>
      <c r="W1488" s="26">
        <v>5.5651013333333337</v>
      </c>
      <c r="X1488" s="26">
        <v>4.9368793333333327</v>
      </c>
      <c r="Y1488" s="26">
        <v>4.1530126666666662</v>
      </c>
      <c r="Z1488" s="26">
        <v>3.1786083333333335</v>
      </c>
      <c r="AA1488" s="26">
        <v>4.4637743333333333</v>
      </c>
      <c r="AB1488" s="26">
        <v>3.0201039999999999</v>
      </c>
      <c r="AC1488" s="26">
        <v>3.1278553333333332</v>
      </c>
      <c r="AD1488" s="26">
        <v>2.6682349999999997</v>
      </c>
      <c r="AE1488" s="26">
        <v>3.9293099999999996</v>
      </c>
      <c r="AF1488" s="26">
        <v>5.0400600000000004</v>
      </c>
      <c r="AG1488" s="26">
        <v>159</v>
      </c>
      <c r="AH1488" s="26">
        <v>3</v>
      </c>
    </row>
    <row r="1489" spans="1:34" x14ac:dyDescent="0.2">
      <c r="A1489" t="s">
        <v>35</v>
      </c>
      <c r="B1489" t="s">
        <v>116</v>
      </c>
      <c r="C1489" t="s">
        <v>1155</v>
      </c>
      <c r="D1489">
        <v>3</v>
      </c>
      <c r="E1489" s="21">
        <v>3</v>
      </c>
      <c r="F1489" s="21" t="s">
        <v>6</v>
      </c>
      <c r="G1489" s="21" t="s">
        <v>10</v>
      </c>
      <c r="H1489" s="21" t="s">
        <v>10</v>
      </c>
      <c r="I1489" s="26">
        <v>1.6958600000000001</v>
      </c>
      <c r="J1489" s="26">
        <v>2.3543084285714286</v>
      </c>
      <c r="K1489" s="26">
        <v>3.6556917142857146</v>
      </c>
      <c r="L1489" s="26">
        <v>5.0328821428571429</v>
      </c>
      <c r="M1489" s="26">
        <v>5.9701544285714281</v>
      </c>
      <c r="N1489" s="26">
        <v>6.9478531428571424</v>
      </c>
      <c r="O1489" s="26">
        <v>6.9072152857142859</v>
      </c>
      <c r="P1489" s="26">
        <v>6.2556664285714287</v>
      </c>
      <c r="Q1489" s="26">
        <v>4.9124021428571423</v>
      </c>
      <c r="R1489" s="26">
        <v>3.6382475714285709</v>
      </c>
      <c r="S1489" s="26">
        <v>2.4265660000000002</v>
      </c>
      <c r="T1489" s="26">
        <v>1.7783178571428568</v>
      </c>
      <c r="U1489" s="26">
        <v>4.0784402857142865</v>
      </c>
      <c r="V1489" s="26">
        <v>4.4205932857142853</v>
      </c>
      <c r="W1489" s="26">
        <v>5.250247857142857</v>
      </c>
      <c r="X1489" s="26">
        <v>4.9499637142857145</v>
      </c>
      <c r="Y1489" s="26">
        <v>5.0078439999999995</v>
      </c>
      <c r="Z1489" s="26">
        <v>3.5449484285714283</v>
      </c>
      <c r="AA1489" s="26">
        <v>3.6085704285714284</v>
      </c>
      <c r="AB1489" s="26">
        <v>2.6634707142857139</v>
      </c>
      <c r="AC1489" s="26">
        <v>3.1092367142857142</v>
      </c>
      <c r="AD1489" s="26">
        <v>2.6397234285714286</v>
      </c>
      <c r="AE1489" s="26">
        <v>4.7584938571428568</v>
      </c>
      <c r="AF1489" s="26">
        <v>5.0824644285714289</v>
      </c>
      <c r="AG1489" s="26">
        <v>173</v>
      </c>
      <c r="AH1489" s="26">
        <v>3</v>
      </c>
    </row>
    <row r="1490" spans="1:34" x14ac:dyDescent="0.2">
      <c r="A1490" t="s">
        <v>35</v>
      </c>
      <c r="B1490" t="s">
        <v>116</v>
      </c>
      <c r="C1490" t="s">
        <v>1156</v>
      </c>
      <c r="D1490">
        <v>3</v>
      </c>
      <c r="E1490" s="21">
        <v>2</v>
      </c>
      <c r="F1490" s="21" t="s">
        <v>6</v>
      </c>
      <c r="G1490" s="21" t="s">
        <v>114</v>
      </c>
      <c r="H1490" s="21" t="s">
        <v>10</v>
      </c>
      <c r="I1490" s="26">
        <v>2.1389076666666669</v>
      </c>
      <c r="J1490" s="26">
        <v>2.8835726666666663</v>
      </c>
      <c r="K1490" s="26">
        <v>3.9453406666666666</v>
      </c>
      <c r="L1490" s="26">
        <v>5.1596216666666663</v>
      </c>
      <c r="M1490" s="26">
        <v>5.9717270000000005</v>
      </c>
      <c r="N1490" s="26">
        <v>6.3757633333333343</v>
      </c>
      <c r="O1490" s="26">
        <v>6.0286776666666668</v>
      </c>
      <c r="P1490" s="26">
        <v>5.6775336666666663</v>
      </c>
      <c r="Q1490" s="26">
        <v>4.944459666666666</v>
      </c>
      <c r="R1490" s="26">
        <v>3.8929483333333335</v>
      </c>
      <c r="S1490" s="26">
        <v>2.6980826666666666</v>
      </c>
      <c r="T1490" s="26">
        <v>2.149817333333333</v>
      </c>
      <c r="U1490" s="26">
        <v>4.813228333333333</v>
      </c>
      <c r="V1490" s="26">
        <v>5.2374046666666674</v>
      </c>
      <c r="W1490" s="26">
        <v>5.3045246666666666</v>
      </c>
      <c r="X1490" s="26">
        <v>4.3872556666666673</v>
      </c>
      <c r="Y1490" s="26">
        <v>4.3512089999999999</v>
      </c>
      <c r="Z1490" s="26">
        <v>4.1014056666666656</v>
      </c>
      <c r="AA1490" s="26">
        <v>6.1833893333333334</v>
      </c>
      <c r="AB1490" s="26">
        <v>5.3882583333333329</v>
      </c>
      <c r="AC1490" s="26">
        <v>3.8143646666666662</v>
      </c>
      <c r="AD1490" s="26">
        <v>2.2511973333333333</v>
      </c>
      <c r="AE1490" s="26">
        <v>3.7654596666666666</v>
      </c>
      <c r="AF1490" s="26">
        <v>5.1873456666666664</v>
      </c>
      <c r="AG1490" s="26">
        <v>147</v>
      </c>
      <c r="AH1490" s="26">
        <v>2</v>
      </c>
    </row>
    <row r="1491" spans="1:34" x14ac:dyDescent="0.2">
      <c r="A1491" t="s">
        <v>35</v>
      </c>
      <c r="B1491" t="s">
        <v>116</v>
      </c>
      <c r="C1491" t="s">
        <v>230</v>
      </c>
      <c r="D1491">
        <v>3</v>
      </c>
      <c r="E1491" s="21">
        <v>3</v>
      </c>
      <c r="F1491" s="21" t="s">
        <v>6</v>
      </c>
      <c r="G1491" s="21" t="s">
        <v>114</v>
      </c>
      <c r="H1491" s="21" t="s">
        <v>10</v>
      </c>
      <c r="I1491" s="26">
        <v>2.0722283333333333</v>
      </c>
      <c r="J1491" s="26">
        <v>2.8267389999999999</v>
      </c>
      <c r="K1491" s="26">
        <v>3.9015053333333332</v>
      </c>
      <c r="L1491" s="26">
        <v>5.0994226666666664</v>
      </c>
      <c r="M1491" s="26">
        <v>5.8269193333333336</v>
      </c>
      <c r="N1491" s="26">
        <v>6.3461246666666655</v>
      </c>
      <c r="O1491" s="26">
        <v>6.0511066666666666</v>
      </c>
      <c r="P1491" s="26">
        <v>5.6460483333333329</v>
      </c>
      <c r="Q1491" s="26">
        <v>4.8767800000000001</v>
      </c>
      <c r="R1491" s="26">
        <v>3.7703176666666667</v>
      </c>
      <c r="S1491" s="26">
        <v>2.6276993333333336</v>
      </c>
      <c r="T1491" s="26">
        <v>2.0873896666666667</v>
      </c>
      <c r="U1491" s="26">
        <v>4.8375240000000002</v>
      </c>
      <c r="V1491" s="26">
        <v>4.9010290000000003</v>
      </c>
      <c r="W1491" s="26">
        <v>5.8350666666666662</v>
      </c>
      <c r="X1491" s="26">
        <v>4.2594503333333336</v>
      </c>
      <c r="Y1491" s="26">
        <v>4.2249243333333331</v>
      </c>
      <c r="Z1491" s="26">
        <v>3.8971820000000004</v>
      </c>
      <c r="AA1491" s="26">
        <v>5.6114239999999995</v>
      </c>
      <c r="AB1491" s="26">
        <v>4.7557210000000003</v>
      </c>
      <c r="AC1491" s="26">
        <v>3.6705520000000003</v>
      </c>
      <c r="AD1491" s="26">
        <v>2.4241199999999998</v>
      </c>
      <c r="AE1491" s="26">
        <v>3.9145276666666664</v>
      </c>
      <c r="AF1491" s="26">
        <v>5.2346473333333323</v>
      </c>
      <c r="AG1491" s="26">
        <v>153</v>
      </c>
      <c r="AH1491" s="26">
        <v>2</v>
      </c>
    </row>
    <row r="1492" spans="1:34" x14ac:dyDescent="0.2">
      <c r="A1492" t="s">
        <v>35</v>
      </c>
      <c r="B1492" t="s">
        <v>116</v>
      </c>
      <c r="C1492" t="s">
        <v>232</v>
      </c>
      <c r="D1492">
        <v>3</v>
      </c>
      <c r="E1492" s="21">
        <v>3</v>
      </c>
      <c r="F1492" s="21" t="s">
        <v>6</v>
      </c>
      <c r="G1492" s="21" t="s">
        <v>114</v>
      </c>
      <c r="H1492" s="21" t="s">
        <v>10</v>
      </c>
      <c r="I1492" s="26">
        <v>2.0154510000000001</v>
      </c>
      <c r="J1492" s="26">
        <v>2.7175885000000002</v>
      </c>
      <c r="K1492" s="26">
        <v>3.9391820000000002</v>
      </c>
      <c r="L1492" s="26">
        <v>5.1327835000000004</v>
      </c>
      <c r="M1492" s="26">
        <v>5.8871149999999997</v>
      </c>
      <c r="N1492" s="26">
        <v>6.5093197499999995</v>
      </c>
      <c r="O1492" s="26">
        <v>6.1861067500000004</v>
      </c>
      <c r="P1492" s="26">
        <v>5.7699427500000002</v>
      </c>
      <c r="Q1492" s="26">
        <v>4.9188857500000003</v>
      </c>
      <c r="R1492" s="26">
        <v>3.7747747499999997</v>
      </c>
      <c r="S1492" s="26">
        <v>2.6117715000000001</v>
      </c>
      <c r="T1492" s="26">
        <v>2.0392825000000001</v>
      </c>
      <c r="U1492" s="26">
        <v>5.1935625000000005</v>
      </c>
      <c r="V1492" s="26">
        <v>5.2135232500000006</v>
      </c>
      <c r="W1492" s="26">
        <v>5.5733897500000005</v>
      </c>
      <c r="X1492" s="26">
        <v>4.8628757500000006</v>
      </c>
      <c r="Y1492" s="26">
        <v>4.9527830000000002</v>
      </c>
      <c r="Z1492" s="26">
        <v>3.7742955</v>
      </c>
      <c r="AA1492" s="26">
        <v>5.0884890000000009</v>
      </c>
      <c r="AB1492" s="26">
        <v>4.60428075</v>
      </c>
      <c r="AC1492" s="26">
        <v>3.75986325</v>
      </c>
      <c r="AD1492" s="26">
        <v>2.4378165000000003</v>
      </c>
      <c r="AE1492" s="26">
        <v>4.0302817500000003</v>
      </c>
      <c r="AF1492" s="26">
        <v>5.7698820000000008</v>
      </c>
      <c r="AG1492" s="26">
        <v>148</v>
      </c>
      <c r="AH1492" s="26">
        <v>2</v>
      </c>
    </row>
    <row r="1493" spans="1:34" x14ac:dyDescent="0.2">
      <c r="A1493" t="s">
        <v>35</v>
      </c>
      <c r="B1493" t="s">
        <v>116</v>
      </c>
      <c r="C1493" t="s">
        <v>1157</v>
      </c>
      <c r="D1493">
        <v>3</v>
      </c>
      <c r="E1493" s="21">
        <v>3</v>
      </c>
      <c r="F1493" s="21" t="s">
        <v>6</v>
      </c>
      <c r="G1493" s="21" t="s">
        <v>10</v>
      </c>
      <c r="H1493" s="21" t="s">
        <v>10</v>
      </c>
      <c r="I1493" s="26">
        <v>1.63453925</v>
      </c>
      <c r="J1493" s="26">
        <v>2.28172175</v>
      </c>
      <c r="K1493" s="26">
        <v>3.5490254999999999</v>
      </c>
      <c r="L1493" s="26">
        <v>4.8948915</v>
      </c>
      <c r="M1493" s="26">
        <v>5.7291662500000005</v>
      </c>
      <c r="N1493" s="26">
        <v>6.61219175</v>
      </c>
      <c r="O1493" s="26">
        <v>6.5504604999999989</v>
      </c>
      <c r="P1493" s="26">
        <v>5.9928534999999998</v>
      </c>
      <c r="Q1493" s="26">
        <v>4.7550575000000004</v>
      </c>
      <c r="R1493" s="26">
        <v>3.4782820000000001</v>
      </c>
      <c r="S1493" s="26">
        <v>2.3249784999999998</v>
      </c>
      <c r="T1493" s="26">
        <v>1.7065157500000001</v>
      </c>
      <c r="U1493" s="26">
        <v>4.4523932500000001</v>
      </c>
      <c r="V1493" s="26">
        <v>4.5697964999999998</v>
      </c>
      <c r="W1493" s="26">
        <v>5.4062192499999995</v>
      </c>
      <c r="X1493" s="26">
        <v>4.9664532499999998</v>
      </c>
      <c r="Y1493" s="26">
        <v>4.6664922500000001</v>
      </c>
      <c r="Z1493" s="26">
        <v>3.4816347500000004</v>
      </c>
      <c r="AA1493" s="26">
        <v>3.8178427500000001</v>
      </c>
      <c r="AB1493" s="26">
        <v>2.662366</v>
      </c>
      <c r="AC1493" s="26">
        <v>3.2736147500000001</v>
      </c>
      <c r="AD1493" s="26">
        <v>2.7513389999999998</v>
      </c>
      <c r="AE1493" s="26">
        <v>4.4346959999999997</v>
      </c>
      <c r="AF1493" s="26">
        <v>5.1284952500000003</v>
      </c>
      <c r="AG1493" s="26">
        <v>169</v>
      </c>
      <c r="AH1493" s="26">
        <v>3</v>
      </c>
    </row>
    <row r="1494" spans="1:34" x14ac:dyDescent="0.2">
      <c r="A1494" t="s">
        <v>35</v>
      </c>
      <c r="B1494" t="s">
        <v>116</v>
      </c>
      <c r="C1494" t="s">
        <v>1158</v>
      </c>
      <c r="D1494">
        <v>3</v>
      </c>
      <c r="E1494" s="21">
        <v>3</v>
      </c>
      <c r="F1494" s="21" t="s">
        <v>6</v>
      </c>
      <c r="G1494" s="21" t="s">
        <v>10</v>
      </c>
      <c r="H1494" s="21" t="s">
        <v>10</v>
      </c>
      <c r="I1494" s="26">
        <v>1.6031519999999999</v>
      </c>
      <c r="J1494" s="26">
        <v>2.2697050000000001</v>
      </c>
      <c r="K1494" s="26">
        <v>3.5442820000000004</v>
      </c>
      <c r="L1494" s="26">
        <v>4.9067526666666668</v>
      </c>
      <c r="M1494" s="26">
        <v>5.695046333333333</v>
      </c>
      <c r="N1494" s="26">
        <v>6.5483316666666669</v>
      </c>
      <c r="O1494" s="26">
        <v>6.4900570000000002</v>
      </c>
      <c r="P1494" s="26">
        <v>5.9194716666666665</v>
      </c>
      <c r="Q1494" s="26">
        <v>4.7042703333333336</v>
      </c>
      <c r="R1494" s="26">
        <v>3.4358136666666668</v>
      </c>
      <c r="S1494" s="26">
        <v>2.2895483333333329</v>
      </c>
      <c r="T1494" s="26">
        <v>1.6869160000000001</v>
      </c>
      <c r="U1494" s="26">
        <v>4.456242333333333</v>
      </c>
      <c r="V1494" s="26">
        <v>4.4750456666666665</v>
      </c>
      <c r="W1494" s="26">
        <v>5.6034323333333331</v>
      </c>
      <c r="X1494" s="26">
        <v>4.8783603333333332</v>
      </c>
      <c r="Y1494" s="26">
        <v>4.7061673333333331</v>
      </c>
      <c r="Z1494" s="26">
        <v>3.3207176666666665</v>
      </c>
      <c r="AA1494" s="26">
        <v>3.7592433333333335</v>
      </c>
      <c r="AB1494" s="26">
        <v>2.8271846666666662</v>
      </c>
      <c r="AC1494" s="26">
        <v>3.156072</v>
      </c>
      <c r="AD1494" s="26">
        <v>2.9426403333333333</v>
      </c>
      <c r="AE1494" s="26">
        <v>4.5572206666666668</v>
      </c>
      <c r="AF1494" s="26">
        <v>5.0703896666666664</v>
      </c>
      <c r="AG1494" s="26">
        <v>174</v>
      </c>
      <c r="AH1494" s="26">
        <v>3</v>
      </c>
    </row>
    <row r="1495" spans="1:34" x14ac:dyDescent="0.2">
      <c r="A1495" t="s">
        <v>35</v>
      </c>
      <c r="B1495" t="s">
        <v>116</v>
      </c>
      <c r="C1495" t="s">
        <v>596</v>
      </c>
      <c r="D1495">
        <v>3</v>
      </c>
      <c r="E1495" s="21">
        <v>3</v>
      </c>
      <c r="F1495" s="21" t="s">
        <v>6</v>
      </c>
      <c r="G1495" s="21" t="s">
        <v>10</v>
      </c>
      <c r="H1495" s="21" t="s">
        <v>10</v>
      </c>
      <c r="I1495" s="26">
        <v>1.690558</v>
      </c>
      <c r="J1495" s="26">
        <v>2.3442606666666665</v>
      </c>
      <c r="K1495" s="26">
        <v>3.6601136666666663</v>
      </c>
      <c r="L1495" s="26">
        <v>5.0308906666666671</v>
      </c>
      <c r="M1495" s="26">
        <v>6.0308433333333333</v>
      </c>
      <c r="N1495" s="26">
        <v>7.0479713333333338</v>
      </c>
      <c r="O1495" s="26">
        <v>6.973711999999999</v>
      </c>
      <c r="P1495" s="26">
        <v>6.2901820000000006</v>
      </c>
      <c r="Q1495" s="26">
        <v>4.9667273333333322</v>
      </c>
      <c r="R1495" s="26">
        <v>3.6468683333333334</v>
      </c>
      <c r="S1495" s="26">
        <v>2.4275526666666667</v>
      </c>
      <c r="T1495" s="26">
        <v>1.777647</v>
      </c>
      <c r="U1495" s="26">
        <v>4.0350883333333334</v>
      </c>
      <c r="V1495" s="26">
        <v>4.3670886666666666</v>
      </c>
      <c r="W1495" s="26">
        <v>5.0429223333333333</v>
      </c>
      <c r="X1495" s="26">
        <v>4.6740490000000001</v>
      </c>
      <c r="Y1495" s="26">
        <v>4.7453906666666663</v>
      </c>
      <c r="Z1495" s="26">
        <v>3.5231076666666667</v>
      </c>
      <c r="AA1495" s="26">
        <v>3.6336476666666666</v>
      </c>
      <c r="AB1495" s="26">
        <v>2.4063563333333335</v>
      </c>
      <c r="AC1495" s="26">
        <v>2.9038973333333331</v>
      </c>
      <c r="AD1495" s="26">
        <v>2.4363913333333334</v>
      </c>
      <c r="AE1495" s="26">
        <v>4.6374050000000002</v>
      </c>
      <c r="AF1495" s="26">
        <v>4.9644979999999999</v>
      </c>
      <c r="AG1495" s="26">
        <v>173</v>
      </c>
      <c r="AH1495" s="26">
        <v>3</v>
      </c>
    </row>
    <row r="1496" spans="1:34" x14ac:dyDescent="0.2">
      <c r="A1496" t="s">
        <v>35</v>
      </c>
      <c r="B1496" t="s">
        <v>116</v>
      </c>
      <c r="C1496" t="s">
        <v>1159</v>
      </c>
      <c r="D1496">
        <v>3</v>
      </c>
      <c r="E1496" s="21">
        <v>3</v>
      </c>
      <c r="F1496" s="21" t="s">
        <v>6</v>
      </c>
      <c r="G1496" s="21" t="s">
        <v>114</v>
      </c>
      <c r="H1496" s="21" t="s">
        <v>10</v>
      </c>
      <c r="I1496" s="26">
        <v>1.8047714285714285</v>
      </c>
      <c r="J1496" s="26">
        <v>2.5114777142857143</v>
      </c>
      <c r="K1496" s="26">
        <v>3.7422182857142858</v>
      </c>
      <c r="L1496" s="26">
        <v>4.9121282857142861</v>
      </c>
      <c r="M1496" s="26">
        <v>5.6999782857142858</v>
      </c>
      <c r="N1496" s="26">
        <v>6.5720865714285717</v>
      </c>
      <c r="O1496" s="26">
        <v>6.3084951428571427</v>
      </c>
      <c r="P1496" s="26">
        <v>5.8620618571428578</v>
      </c>
      <c r="Q1496" s="26">
        <v>4.7911251428571431</v>
      </c>
      <c r="R1496" s="26">
        <v>3.5109634285714284</v>
      </c>
      <c r="S1496" s="26">
        <v>2.4131217142857149</v>
      </c>
      <c r="T1496" s="26">
        <v>1.831492857142857</v>
      </c>
      <c r="U1496" s="26">
        <v>4.7509309999999996</v>
      </c>
      <c r="V1496" s="26">
        <v>4.4811361428571432</v>
      </c>
      <c r="W1496" s="26">
        <v>5.4358988571428579</v>
      </c>
      <c r="X1496" s="26">
        <v>4.6600108571428578</v>
      </c>
      <c r="Y1496" s="26">
        <v>4.5017627142857135</v>
      </c>
      <c r="Z1496" s="26">
        <v>3.0670052857142851</v>
      </c>
      <c r="AA1496" s="26">
        <v>4.180516571428571</v>
      </c>
      <c r="AB1496" s="26">
        <v>3.4770572857142859</v>
      </c>
      <c r="AC1496" s="26">
        <v>3.008218714285714</v>
      </c>
      <c r="AD1496" s="26">
        <v>2.647315857142857</v>
      </c>
      <c r="AE1496" s="26">
        <v>4.2481595714285714</v>
      </c>
      <c r="AF1496" s="26">
        <v>5.4282214285714288</v>
      </c>
      <c r="AG1496" s="26">
        <v>155</v>
      </c>
      <c r="AH1496" s="26">
        <v>2</v>
      </c>
    </row>
    <row r="1497" spans="1:34" x14ac:dyDescent="0.2">
      <c r="A1497" t="s">
        <v>35</v>
      </c>
      <c r="B1497" t="s">
        <v>116</v>
      </c>
      <c r="C1497" t="s">
        <v>336</v>
      </c>
      <c r="D1497">
        <v>3</v>
      </c>
      <c r="E1497" s="21">
        <v>3</v>
      </c>
      <c r="F1497" s="21" t="s">
        <v>6</v>
      </c>
      <c r="G1497" s="21" t="s">
        <v>10</v>
      </c>
      <c r="H1497" s="21" t="s">
        <v>10</v>
      </c>
      <c r="I1497" s="26">
        <v>1.7807365999999998</v>
      </c>
      <c r="J1497" s="26">
        <v>2.4934278000000001</v>
      </c>
      <c r="K1497" s="26">
        <v>3.6584851999999999</v>
      </c>
      <c r="L1497" s="26">
        <v>4.8180572000000002</v>
      </c>
      <c r="M1497" s="26">
        <v>5.5535889999999997</v>
      </c>
      <c r="N1497" s="26">
        <v>6.3439752</v>
      </c>
      <c r="O1497" s="26">
        <v>6.099869</v>
      </c>
      <c r="P1497" s="26">
        <v>5.6934957999999991</v>
      </c>
      <c r="Q1497" s="26">
        <v>4.6793021999999995</v>
      </c>
      <c r="R1497" s="26">
        <v>3.4327428000000006</v>
      </c>
      <c r="S1497" s="26">
        <v>2.3655949999999999</v>
      </c>
      <c r="T1497" s="26">
        <v>1.8171944</v>
      </c>
      <c r="U1497" s="26">
        <v>4.9628585999999997</v>
      </c>
      <c r="V1497" s="26">
        <v>4.7153358000000001</v>
      </c>
      <c r="W1497" s="26">
        <v>5.5215926</v>
      </c>
      <c r="X1497" s="26">
        <v>4.6434858000000006</v>
      </c>
      <c r="Y1497" s="26">
        <v>4.2416821999999996</v>
      </c>
      <c r="Z1497" s="26">
        <v>3.4196363999999995</v>
      </c>
      <c r="AA1497" s="26">
        <v>4.8762007999999994</v>
      </c>
      <c r="AB1497" s="26">
        <v>3.734845</v>
      </c>
      <c r="AC1497" s="26">
        <v>3.0599690000000002</v>
      </c>
      <c r="AD1497" s="26">
        <v>2.6377236000000002</v>
      </c>
      <c r="AE1497" s="26">
        <v>4.0117780000000005</v>
      </c>
      <c r="AF1497" s="26">
        <v>5.2151155999999999</v>
      </c>
      <c r="AG1497" s="26">
        <v>169</v>
      </c>
      <c r="AH1497" s="26">
        <v>3</v>
      </c>
    </row>
    <row r="1498" spans="1:34" x14ac:dyDescent="0.2">
      <c r="A1498" t="s">
        <v>35</v>
      </c>
      <c r="B1498" t="s">
        <v>116</v>
      </c>
      <c r="C1498" t="s">
        <v>1160</v>
      </c>
      <c r="D1498">
        <v>3</v>
      </c>
      <c r="E1498" s="21">
        <v>3</v>
      </c>
      <c r="F1498" s="21" t="s">
        <v>6</v>
      </c>
      <c r="G1498" s="21" t="s">
        <v>10</v>
      </c>
      <c r="H1498" s="21" t="s">
        <v>10</v>
      </c>
      <c r="I1498" s="26">
        <v>1.8139479999999999</v>
      </c>
      <c r="J1498" s="26">
        <v>2.5278005000000001</v>
      </c>
      <c r="K1498" s="26">
        <v>3.81664</v>
      </c>
      <c r="L1498" s="26">
        <v>5.0754164999999993</v>
      </c>
      <c r="M1498" s="26">
        <v>5.9744934999999995</v>
      </c>
      <c r="N1498" s="26">
        <v>6.9165109999999999</v>
      </c>
      <c r="O1498" s="26">
        <v>6.7166484999999998</v>
      </c>
      <c r="P1498" s="26">
        <v>6.1850954999999992</v>
      </c>
      <c r="Q1498" s="26">
        <v>4.9792000000000005</v>
      </c>
      <c r="R1498" s="26">
        <v>3.6539199999999998</v>
      </c>
      <c r="S1498" s="26">
        <v>2.4595685</v>
      </c>
      <c r="T1498" s="26">
        <v>1.8660955000000001</v>
      </c>
      <c r="U1498" s="26">
        <v>4.3991899999999999</v>
      </c>
      <c r="V1498" s="26">
        <v>4.6940664999999999</v>
      </c>
      <c r="W1498" s="26">
        <v>5.3501069999999995</v>
      </c>
      <c r="X1498" s="26">
        <v>4.6953844999999994</v>
      </c>
      <c r="Y1498" s="26">
        <v>4.4400475000000004</v>
      </c>
      <c r="Z1498" s="26">
        <v>3.283245</v>
      </c>
      <c r="AA1498" s="26">
        <v>3.5962320000000001</v>
      </c>
      <c r="AB1498" s="26">
        <v>2.3950750000000003</v>
      </c>
      <c r="AC1498" s="26">
        <v>2.5644805000000002</v>
      </c>
      <c r="AD1498" s="26">
        <v>2.6351624999999999</v>
      </c>
      <c r="AE1498" s="26">
        <v>4.4067910000000001</v>
      </c>
      <c r="AF1498" s="26">
        <v>5.1153314999999999</v>
      </c>
      <c r="AG1498" s="26">
        <v>147</v>
      </c>
      <c r="AH1498" s="26">
        <v>2</v>
      </c>
    </row>
    <row r="1499" spans="1:34" x14ac:dyDescent="0.2">
      <c r="A1499" t="s">
        <v>35</v>
      </c>
      <c r="B1499" t="s">
        <v>116</v>
      </c>
      <c r="C1499" t="s">
        <v>923</v>
      </c>
      <c r="D1499">
        <v>3</v>
      </c>
      <c r="E1499" s="21">
        <v>3</v>
      </c>
      <c r="F1499" s="21" t="s">
        <v>6</v>
      </c>
      <c r="G1499" s="21" t="s">
        <v>114</v>
      </c>
      <c r="H1499" s="21" t="s">
        <v>10</v>
      </c>
      <c r="I1499" s="26">
        <v>1.8699618</v>
      </c>
      <c r="J1499" s="26">
        <v>2.589356</v>
      </c>
      <c r="K1499" s="26">
        <v>3.7762538000000001</v>
      </c>
      <c r="L1499" s="26">
        <v>4.9588529999999995</v>
      </c>
      <c r="M1499" s="26">
        <v>5.7297256000000001</v>
      </c>
      <c r="N1499" s="26">
        <v>6.5271536000000001</v>
      </c>
      <c r="O1499" s="26">
        <v>6.2394556000000003</v>
      </c>
      <c r="P1499" s="26">
        <v>5.8209568000000003</v>
      </c>
      <c r="Q1499" s="26">
        <v>4.7860476000000007</v>
      </c>
      <c r="R1499" s="26">
        <v>3.5375374000000002</v>
      </c>
      <c r="S1499" s="26">
        <v>2.4358401999999999</v>
      </c>
      <c r="T1499" s="26">
        <v>1.8900964000000002</v>
      </c>
      <c r="U1499" s="26">
        <v>4.9557292000000004</v>
      </c>
      <c r="V1499" s="26">
        <v>4.7015863999999992</v>
      </c>
      <c r="W1499" s="26">
        <v>5.696198400000001</v>
      </c>
      <c r="X1499" s="26">
        <v>4.7642223999999995</v>
      </c>
      <c r="Y1499" s="26">
        <v>4.6335062000000002</v>
      </c>
      <c r="Z1499" s="26">
        <v>3.5880451999999998</v>
      </c>
      <c r="AA1499" s="26">
        <v>4.4461314000000005</v>
      </c>
      <c r="AB1499" s="26">
        <v>3.7996284000000005</v>
      </c>
      <c r="AC1499" s="26">
        <v>3.1660437999999997</v>
      </c>
      <c r="AD1499" s="26">
        <v>2.6272796</v>
      </c>
      <c r="AE1499" s="26">
        <v>4.1736892000000001</v>
      </c>
      <c r="AF1499" s="26">
        <v>5.5911635999999998</v>
      </c>
      <c r="AG1499" s="26">
        <v>173</v>
      </c>
      <c r="AH1499" s="26">
        <v>3</v>
      </c>
    </row>
    <row r="1500" spans="1:34" x14ac:dyDescent="0.2">
      <c r="A1500" t="s">
        <v>35</v>
      </c>
      <c r="B1500" t="s">
        <v>116</v>
      </c>
      <c r="C1500" t="s">
        <v>861</v>
      </c>
      <c r="D1500">
        <v>3</v>
      </c>
      <c r="E1500" s="21">
        <v>3</v>
      </c>
      <c r="F1500" s="21" t="s">
        <v>6</v>
      </c>
      <c r="G1500" s="21" t="s">
        <v>114</v>
      </c>
      <c r="H1500" s="21" t="s">
        <v>10</v>
      </c>
      <c r="I1500" s="26">
        <v>1.8674060000000001</v>
      </c>
      <c r="J1500" s="26">
        <v>2.5962393333333331</v>
      </c>
      <c r="K1500" s="26">
        <v>3.7871626666666667</v>
      </c>
      <c r="L1500" s="26">
        <v>4.9334836666666666</v>
      </c>
      <c r="M1500" s="26">
        <v>5.6749633333333334</v>
      </c>
      <c r="N1500" s="26">
        <v>6.3859366666666668</v>
      </c>
      <c r="O1500" s="26">
        <v>6.1154219999999997</v>
      </c>
      <c r="P1500" s="26">
        <v>5.7047150000000002</v>
      </c>
      <c r="Q1500" s="26">
        <v>4.7414643333333331</v>
      </c>
      <c r="R1500" s="26">
        <v>3.5184163333333331</v>
      </c>
      <c r="S1500" s="26">
        <v>2.4644456666666668</v>
      </c>
      <c r="T1500" s="26">
        <v>1.8921883333333334</v>
      </c>
      <c r="U1500" s="26">
        <v>5.0876693333333334</v>
      </c>
      <c r="V1500" s="26">
        <v>4.7206769999999993</v>
      </c>
      <c r="W1500" s="26">
        <v>5.6309356666666659</v>
      </c>
      <c r="X1500" s="26">
        <v>4.6430509999999998</v>
      </c>
      <c r="Y1500" s="26">
        <v>4.4008509999999994</v>
      </c>
      <c r="Z1500" s="26">
        <v>3.6034400000000004</v>
      </c>
      <c r="AA1500" s="26">
        <v>4.8257916666666665</v>
      </c>
      <c r="AB1500" s="26">
        <v>3.9549983333333336</v>
      </c>
      <c r="AC1500" s="26">
        <v>3.1705156666666667</v>
      </c>
      <c r="AD1500" s="26">
        <v>2.5460556666666663</v>
      </c>
      <c r="AE1500" s="26">
        <v>4.0017446666666672</v>
      </c>
      <c r="AF1500" s="26">
        <v>5.3506859999999996</v>
      </c>
      <c r="AG1500" s="26">
        <v>151</v>
      </c>
      <c r="AH1500" s="26">
        <v>2</v>
      </c>
    </row>
    <row r="1501" spans="1:34" x14ac:dyDescent="0.2">
      <c r="A1501" t="s">
        <v>35</v>
      </c>
      <c r="B1501" t="s">
        <v>116</v>
      </c>
      <c r="C1501" t="s">
        <v>341</v>
      </c>
      <c r="D1501">
        <v>3</v>
      </c>
      <c r="E1501" s="21">
        <v>2</v>
      </c>
      <c r="F1501" s="21" t="s">
        <v>6</v>
      </c>
      <c r="G1501" s="21" t="s">
        <v>114</v>
      </c>
      <c r="H1501" s="21" t="s">
        <v>10</v>
      </c>
      <c r="I1501" s="26">
        <v>2.1341079999999999</v>
      </c>
      <c r="J1501" s="26">
        <v>2.8642196666666671</v>
      </c>
      <c r="K1501" s="26">
        <v>3.9032206666666664</v>
      </c>
      <c r="L1501" s="26">
        <v>5.1575853333333326</v>
      </c>
      <c r="M1501" s="26">
        <v>5.9196929999999996</v>
      </c>
      <c r="N1501" s="26">
        <v>6.361015000000001</v>
      </c>
      <c r="O1501" s="26">
        <v>6.0266736666666674</v>
      </c>
      <c r="P1501" s="26">
        <v>5.6356683333333324</v>
      </c>
      <c r="Q1501" s="26">
        <v>4.9090903333333324</v>
      </c>
      <c r="R1501" s="26">
        <v>3.8992823333333333</v>
      </c>
      <c r="S1501" s="26">
        <v>2.708270666666666</v>
      </c>
      <c r="T1501" s="26">
        <v>2.1439616666666663</v>
      </c>
      <c r="U1501" s="26">
        <v>4.7571940000000001</v>
      </c>
      <c r="V1501" s="26">
        <v>5.1146556666666667</v>
      </c>
      <c r="W1501" s="26">
        <v>5.5311406666666665</v>
      </c>
      <c r="X1501" s="26">
        <v>4.1906159999999995</v>
      </c>
      <c r="Y1501" s="26">
        <v>4.2177290000000003</v>
      </c>
      <c r="Z1501" s="26">
        <v>4.2524949999999997</v>
      </c>
      <c r="AA1501" s="26">
        <v>6.0280519999999997</v>
      </c>
      <c r="AB1501" s="26">
        <v>5.6661963333333327</v>
      </c>
      <c r="AC1501" s="26">
        <v>4.1909640000000001</v>
      </c>
      <c r="AD1501" s="26">
        <v>2.3629486666666666</v>
      </c>
      <c r="AE1501" s="26">
        <v>3.7202583333333337</v>
      </c>
      <c r="AF1501" s="26">
        <v>5.0505986666666667</v>
      </c>
      <c r="AG1501" s="26">
        <v>148</v>
      </c>
      <c r="AH1501" s="26">
        <v>2</v>
      </c>
    </row>
    <row r="1502" spans="1:34" x14ac:dyDescent="0.2">
      <c r="A1502" t="s">
        <v>35</v>
      </c>
      <c r="B1502" t="s">
        <v>116</v>
      </c>
      <c r="C1502" t="s">
        <v>1161</v>
      </c>
      <c r="D1502">
        <v>3</v>
      </c>
      <c r="E1502" s="21">
        <v>3</v>
      </c>
      <c r="F1502" s="21" t="s">
        <v>6</v>
      </c>
      <c r="G1502" s="21" t="s">
        <v>10</v>
      </c>
      <c r="H1502" s="21" t="s">
        <v>10</v>
      </c>
      <c r="I1502" s="26">
        <v>1.7264694285714288</v>
      </c>
      <c r="J1502" s="26">
        <v>2.417163</v>
      </c>
      <c r="K1502" s="26">
        <v>3.7174605714285716</v>
      </c>
      <c r="L1502" s="26">
        <v>5.0439095714285713</v>
      </c>
      <c r="M1502" s="26">
        <v>6.0166710000000005</v>
      </c>
      <c r="N1502" s="26">
        <v>7.0166372857142862</v>
      </c>
      <c r="O1502" s="26">
        <v>6.8703700000000003</v>
      </c>
      <c r="P1502" s="26">
        <v>6.2697108571428561</v>
      </c>
      <c r="Q1502" s="26">
        <v>4.9402668571428565</v>
      </c>
      <c r="R1502" s="26">
        <v>3.6259424285714283</v>
      </c>
      <c r="S1502" s="26">
        <v>2.4201724285714286</v>
      </c>
      <c r="T1502" s="26">
        <v>1.7972635714285714</v>
      </c>
      <c r="U1502" s="26">
        <v>4.257765142857143</v>
      </c>
      <c r="V1502" s="26">
        <v>4.4246277142857142</v>
      </c>
      <c r="W1502" s="26">
        <v>5.1537157142857142</v>
      </c>
      <c r="X1502" s="26">
        <v>4.8903131428571429</v>
      </c>
      <c r="Y1502" s="26">
        <v>4.3883717142857153</v>
      </c>
      <c r="Z1502" s="26">
        <v>3.4220614285714284</v>
      </c>
      <c r="AA1502" s="26">
        <v>4.1191700000000004</v>
      </c>
      <c r="AB1502" s="26">
        <v>2.2029271428571429</v>
      </c>
      <c r="AC1502" s="26">
        <v>2.6616409999999999</v>
      </c>
      <c r="AD1502" s="26">
        <v>2.5007714285714289</v>
      </c>
      <c r="AE1502" s="26">
        <v>4.4928777142857141</v>
      </c>
      <c r="AF1502" s="26">
        <v>4.8686095714285713</v>
      </c>
      <c r="AG1502" s="26">
        <v>150</v>
      </c>
      <c r="AH1502" s="26">
        <v>2</v>
      </c>
    </row>
    <row r="1503" spans="1:34" x14ac:dyDescent="0.2">
      <c r="A1503" t="s">
        <v>35</v>
      </c>
      <c r="B1503" t="s">
        <v>116</v>
      </c>
      <c r="C1503" t="s">
        <v>1162</v>
      </c>
      <c r="D1503">
        <v>3</v>
      </c>
      <c r="E1503" s="21">
        <v>3</v>
      </c>
      <c r="F1503" s="21" t="s">
        <v>6</v>
      </c>
      <c r="G1503" s="21" t="s">
        <v>10</v>
      </c>
      <c r="H1503" s="21" t="s">
        <v>10</v>
      </c>
      <c r="I1503" s="26">
        <v>1.7139853999999999</v>
      </c>
      <c r="J1503" s="26">
        <v>2.3678803999999998</v>
      </c>
      <c r="K1503" s="26">
        <v>3.6642809999999999</v>
      </c>
      <c r="L1503" s="26">
        <v>5.0266758000000005</v>
      </c>
      <c r="M1503" s="26">
        <v>5.9612787999999997</v>
      </c>
      <c r="N1503" s="26">
        <v>6.9461807999999987</v>
      </c>
      <c r="O1503" s="26">
        <v>6.8431219999999993</v>
      </c>
      <c r="P1503" s="26">
        <v>6.2211726000000001</v>
      </c>
      <c r="Q1503" s="26">
        <v>4.9232813999999996</v>
      </c>
      <c r="R1503" s="26">
        <v>3.6208234000000004</v>
      </c>
      <c r="S1503" s="26">
        <v>2.4181888000000002</v>
      </c>
      <c r="T1503" s="26">
        <v>1.7777758000000001</v>
      </c>
      <c r="U1503" s="26">
        <v>4.2498620000000003</v>
      </c>
      <c r="V1503" s="26">
        <v>4.4053136000000013</v>
      </c>
      <c r="W1503" s="26">
        <v>5.196841</v>
      </c>
      <c r="X1503" s="26">
        <v>4.8251675999999986</v>
      </c>
      <c r="Y1503" s="26">
        <v>4.6723451999999996</v>
      </c>
      <c r="Z1503" s="26">
        <v>3.3848554000000002</v>
      </c>
      <c r="AA1503" s="26">
        <v>3.8403</v>
      </c>
      <c r="AB1503" s="26">
        <v>2.3934115999999999</v>
      </c>
      <c r="AC1503" s="26">
        <v>2.9529914000000002</v>
      </c>
      <c r="AD1503" s="26">
        <v>2.5011593999999997</v>
      </c>
      <c r="AE1503" s="26">
        <v>4.6129456000000006</v>
      </c>
      <c r="AF1503" s="26">
        <v>4.9918613999999994</v>
      </c>
      <c r="AG1503" s="26">
        <v>166</v>
      </c>
      <c r="AH1503" s="26">
        <v>3</v>
      </c>
    </row>
    <row r="1504" spans="1:34" x14ac:dyDescent="0.2">
      <c r="A1504" t="s">
        <v>35</v>
      </c>
      <c r="B1504" t="s">
        <v>116</v>
      </c>
      <c r="C1504" t="s">
        <v>1163</v>
      </c>
      <c r="D1504">
        <v>3</v>
      </c>
      <c r="E1504" s="21">
        <v>3</v>
      </c>
      <c r="F1504" s="21" t="s">
        <v>6</v>
      </c>
      <c r="G1504" s="21" t="s">
        <v>10</v>
      </c>
      <c r="H1504" s="21" t="s">
        <v>10</v>
      </c>
      <c r="I1504" s="26">
        <v>1.721733</v>
      </c>
      <c r="J1504" s="26">
        <v>2.3914530000000003</v>
      </c>
      <c r="K1504" s="26">
        <v>3.715001</v>
      </c>
      <c r="L1504" s="26">
        <v>5.1129534999999997</v>
      </c>
      <c r="M1504" s="26">
        <v>6.0539509999999996</v>
      </c>
      <c r="N1504" s="26">
        <v>7.0193919999999999</v>
      </c>
      <c r="O1504" s="26">
        <v>7.0141675000000001</v>
      </c>
      <c r="P1504" s="26">
        <v>6.3187195000000003</v>
      </c>
      <c r="Q1504" s="26">
        <v>4.9542850000000005</v>
      </c>
      <c r="R1504" s="26">
        <v>3.6835494999999998</v>
      </c>
      <c r="S1504" s="26">
        <v>2.4599919999999997</v>
      </c>
      <c r="T1504" s="26">
        <v>1.7898350000000001</v>
      </c>
      <c r="U1504" s="26">
        <v>3.9865019999999998</v>
      </c>
      <c r="V1504" s="26">
        <v>4.3884384999999995</v>
      </c>
      <c r="W1504" s="26">
        <v>5.109801</v>
      </c>
      <c r="X1504" s="26">
        <v>5.1080135000000002</v>
      </c>
      <c r="Y1504" s="26">
        <v>5.0345069999999996</v>
      </c>
      <c r="Z1504" s="26">
        <v>3.5244080000000002</v>
      </c>
      <c r="AA1504" s="26">
        <v>3.397043</v>
      </c>
      <c r="AB1504" s="26">
        <v>2.8428009999999997</v>
      </c>
      <c r="AC1504" s="26">
        <v>3.0793925</v>
      </c>
      <c r="AD1504" s="26">
        <v>2.6472100000000003</v>
      </c>
      <c r="AE1504" s="26">
        <v>4.61883</v>
      </c>
      <c r="AF1504" s="26">
        <v>4.9833495000000001</v>
      </c>
      <c r="AG1504" s="26">
        <v>176</v>
      </c>
      <c r="AH1504" s="26">
        <v>3</v>
      </c>
    </row>
    <row r="1505" spans="1:34" x14ac:dyDescent="0.2">
      <c r="A1505" t="s">
        <v>35</v>
      </c>
      <c r="B1505" t="s">
        <v>116</v>
      </c>
      <c r="C1505" t="s">
        <v>1164</v>
      </c>
      <c r="D1505">
        <v>3</v>
      </c>
      <c r="E1505" s="21">
        <v>3</v>
      </c>
      <c r="F1505" s="21" t="s">
        <v>6</v>
      </c>
      <c r="G1505" s="21" t="s">
        <v>10</v>
      </c>
      <c r="H1505" s="21" t="s">
        <v>10</v>
      </c>
      <c r="I1505" s="26">
        <v>1.6172598333333335</v>
      </c>
      <c r="J1505" s="26">
        <v>2.2414358333333331</v>
      </c>
      <c r="K1505" s="26">
        <v>3.5358446666666663</v>
      </c>
      <c r="L1505" s="26">
        <v>4.9406926666666671</v>
      </c>
      <c r="M1505" s="26">
        <v>5.7932513333333331</v>
      </c>
      <c r="N1505" s="26">
        <v>6.7054028333333333</v>
      </c>
      <c r="O1505" s="26">
        <v>6.6716206666666666</v>
      </c>
      <c r="P1505" s="26">
        <v>6.0464170000000008</v>
      </c>
      <c r="Q1505" s="26">
        <v>4.7236079999999996</v>
      </c>
      <c r="R1505" s="26">
        <v>3.4979856666666662</v>
      </c>
      <c r="S1505" s="26">
        <v>2.3142719999999999</v>
      </c>
      <c r="T1505" s="26">
        <v>1.6867938333333334</v>
      </c>
      <c r="U1505" s="26">
        <v>4.3729494999999998</v>
      </c>
      <c r="V1505" s="26">
        <v>4.4936249999999989</v>
      </c>
      <c r="W1505" s="26">
        <v>5.3104001666666667</v>
      </c>
      <c r="X1505" s="26">
        <v>4.9789623333333344</v>
      </c>
      <c r="Y1505" s="26">
        <v>4.7641418333333334</v>
      </c>
      <c r="Z1505" s="26">
        <v>3.3310594999999998</v>
      </c>
      <c r="AA1505" s="26">
        <v>3.8083186666666671</v>
      </c>
      <c r="AB1505" s="26">
        <v>2.9635350000000003</v>
      </c>
      <c r="AC1505" s="26">
        <v>3.2769468333333331</v>
      </c>
      <c r="AD1505" s="26">
        <v>2.8216730000000001</v>
      </c>
      <c r="AE1505" s="26">
        <v>4.6670493333333338</v>
      </c>
      <c r="AF1505" s="26">
        <v>4.9619558333333336</v>
      </c>
      <c r="AG1505" s="26">
        <v>179</v>
      </c>
      <c r="AH1505" s="26">
        <v>3</v>
      </c>
    </row>
    <row r="1506" spans="1:34" x14ac:dyDescent="0.2">
      <c r="A1506" t="s">
        <v>35</v>
      </c>
      <c r="B1506" t="s">
        <v>116</v>
      </c>
      <c r="C1506" t="s">
        <v>1165</v>
      </c>
      <c r="D1506">
        <v>3</v>
      </c>
      <c r="E1506" s="21">
        <v>3</v>
      </c>
      <c r="F1506" s="21" t="s">
        <v>6</v>
      </c>
      <c r="G1506" s="21" t="s">
        <v>10</v>
      </c>
      <c r="H1506" s="21" t="s">
        <v>10</v>
      </c>
      <c r="I1506" s="26">
        <v>1.6047508333333333</v>
      </c>
      <c r="J1506" s="26">
        <v>2.2709486666666665</v>
      </c>
      <c r="K1506" s="26">
        <v>3.5399738333333333</v>
      </c>
      <c r="L1506" s="26">
        <v>4.940868</v>
      </c>
      <c r="M1506" s="26">
        <v>5.6694675000000005</v>
      </c>
      <c r="N1506" s="26">
        <v>6.5138211666666663</v>
      </c>
      <c r="O1506" s="26">
        <v>6.4439064999999998</v>
      </c>
      <c r="P1506" s="26">
        <v>5.8744196666666673</v>
      </c>
      <c r="Q1506" s="26">
        <v>4.6598398333333337</v>
      </c>
      <c r="R1506" s="26">
        <v>3.4074043333333335</v>
      </c>
      <c r="S1506" s="26">
        <v>2.2764929999999999</v>
      </c>
      <c r="T1506" s="26">
        <v>1.6933066666666667</v>
      </c>
      <c r="U1506" s="26">
        <v>4.5225993333333339</v>
      </c>
      <c r="V1506" s="26">
        <v>4.6437249999999999</v>
      </c>
      <c r="W1506" s="26">
        <v>5.6322416666666664</v>
      </c>
      <c r="X1506" s="26">
        <v>4.9094171666666675</v>
      </c>
      <c r="Y1506" s="26">
        <v>4.6225731666666663</v>
      </c>
      <c r="Z1506" s="26">
        <v>3.4564711666666668</v>
      </c>
      <c r="AA1506" s="26">
        <v>3.9258513333333327</v>
      </c>
      <c r="AB1506" s="26">
        <v>2.9675021666666672</v>
      </c>
      <c r="AC1506" s="26">
        <v>3.1961064999999995</v>
      </c>
      <c r="AD1506" s="26">
        <v>2.9103150000000002</v>
      </c>
      <c r="AE1506" s="26">
        <v>4.4415505000000008</v>
      </c>
      <c r="AF1506" s="26">
        <v>5.0639966666666671</v>
      </c>
      <c r="AG1506" s="26">
        <v>190</v>
      </c>
      <c r="AH1506" s="26">
        <v>3</v>
      </c>
    </row>
    <row r="1507" spans="1:34" x14ac:dyDescent="0.2">
      <c r="A1507" t="s">
        <v>35</v>
      </c>
      <c r="B1507" t="s">
        <v>116</v>
      </c>
      <c r="C1507" t="s">
        <v>1166</v>
      </c>
      <c r="D1507">
        <v>3</v>
      </c>
      <c r="E1507" s="21">
        <v>3</v>
      </c>
      <c r="F1507" s="21" t="s">
        <v>6</v>
      </c>
      <c r="G1507" s="21" t="s">
        <v>10</v>
      </c>
      <c r="H1507" s="21" t="s">
        <v>10</v>
      </c>
      <c r="I1507" s="26">
        <v>1.717498</v>
      </c>
      <c r="J1507" s="26">
        <v>2.36528625</v>
      </c>
      <c r="K1507" s="26">
        <v>3.7032940000000001</v>
      </c>
      <c r="L1507" s="26">
        <v>5.1357804999999992</v>
      </c>
      <c r="M1507" s="26">
        <v>6.1388832499999992</v>
      </c>
      <c r="N1507" s="26">
        <v>7.1713484999999997</v>
      </c>
      <c r="O1507" s="26">
        <v>7.1697500000000005</v>
      </c>
      <c r="P1507" s="26">
        <v>6.430186</v>
      </c>
      <c r="Q1507" s="26">
        <v>5.0088727500000001</v>
      </c>
      <c r="R1507" s="26">
        <v>3.7212817499999997</v>
      </c>
      <c r="S1507" s="26">
        <v>2.4675235000000004</v>
      </c>
      <c r="T1507" s="26">
        <v>1.7942822500000002</v>
      </c>
      <c r="U1507" s="26">
        <v>3.8097357499999998</v>
      </c>
      <c r="V1507" s="26">
        <v>4.2664489999999997</v>
      </c>
      <c r="W1507" s="26">
        <v>4.8823220000000003</v>
      </c>
      <c r="X1507" s="26">
        <v>4.8479950000000001</v>
      </c>
      <c r="Y1507" s="26">
        <v>4.88402125</v>
      </c>
      <c r="Z1507" s="26">
        <v>3.4817312500000002</v>
      </c>
      <c r="AA1507" s="26">
        <v>3.2945252500000004</v>
      </c>
      <c r="AB1507" s="26">
        <v>2.6160337500000002</v>
      </c>
      <c r="AC1507" s="26">
        <v>2.9132395000000004</v>
      </c>
      <c r="AD1507" s="26">
        <v>2.4444862499999997</v>
      </c>
      <c r="AE1507" s="26">
        <v>4.4708177500000001</v>
      </c>
      <c r="AF1507" s="26">
        <v>4.8349809999999991</v>
      </c>
      <c r="AG1507" s="26">
        <v>147</v>
      </c>
      <c r="AH1507" s="26">
        <v>2</v>
      </c>
    </row>
    <row r="1508" spans="1:34" x14ac:dyDescent="0.2">
      <c r="A1508" t="s">
        <v>35</v>
      </c>
      <c r="B1508" t="s">
        <v>116</v>
      </c>
      <c r="C1508" t="s">
        <v>342</v>
      </c>
      <c r="D1508">
        <v>3</v>
      </c>
      <c r="E1508" s="21">
        <v>3</v>
      </c>
      <c r="F1508" s="21" t="s">
        <v>6</v>
      </c>
      <c r="G1508" s="21" t="s">
        <v>10</v>
      </c>
      <c r="H1508" s="21" t="s">
        <v>10</v>
      </c>
      <c r="I1508" s="26">
        <v>1.6309555000000002</v>
      </c>
      <c r="J1508" s="26">
        <v>2.2659195000000003</v>
      </c>
      <c r="K1508" s="26">
        <v>3.5381377499999997</v>
      </c>
      <c r="L1508" s="26">
        <v>4.8935607499999998</v>
      </c>
      <c r="M1508" s="26">
        <v>5.7467307500000011</v>
      </c>
      <c r="N1508" s="26">
        <v>6.6514462500000002</v>
      </c>
      <c r="O1508" s="26">
        <v>6.6011702499999991</v>
      </c>
      <c r="P1508" s="26">
        <v>6.0204737499999998</v>
      </c>
      <c r="Q1508" s="26">
        <v>4.741225</v>
      </c>
      <c r="R1508" s="26">
        <v>3.4930035000000004</v>
      </c>
      <c r="S1508" s="26">
        <v>2.33177375</v>
      </c>
      <c r="T1508" s="26">
        <v>1.7091094999999998</v>
      </c>
      <c r="U1508" s="26">
        <v>4.4207902499999996</v>
      </c>
      <c r="V1508" s="26">
        <v>4.5266752500000003</v>
      </c>
      <c r="W1508" s="26">
        <v>5.3656699999999997</v>
      </c>
      <c r="X1508" s="26">
        <v>4.9693224999999996</v>
      </c>
      <c r="Y1508" s="26">
        <v>4.7500309999999999</v>
      </c>
      <c r="Z1508" s="26">
        <v>3.4084457499999998</v>
      </c>
      <c r="AA1508" s="26">
        <v>3.7942067500000003</v>
      </c>
      <c r="AB1508" s="26">
        <v>2.7814025</v>
      </c>
      <c r="AC1508" s="26">
        <v>3.2542567499999997</v>
      </c>
      <c r="AD1508" s="26">
        <v>2.8150375000000003</v>
      </c>
      <c r="AE1508" s="26">
        <v>4.5465882500000001</v>
      </c>
      <c r="AF1508" s="26">
        <v>5.0622367500000003</v>
      </c>
      <c r="AG1508" s="26">
        <v>188</v>
      </c>
      <c r="AH1508" s="26">
        <v>3</v>
      </c>
    </row>
    <row r="1509" spans="1:34" x14ac:dyDescent="0.2">
      <c r="A1509" t="s">
        <v>35</v>
      </c>
      <c r="B1509" t="s">
        <v>116</v>
      </c>
      <c r="C1509" t="s">
        <v>1167</v>
      </c>
      <c r="D1509">
        <v>3</v>
      </c>
      <c r="E1509" s="21">
        <v>3</v>
      </c>
      <c r="F1509" s="21" t="s">
        <v>6</v>
      </c>
      <c r="G1509" s="21" t="s">
        <v>114</v>
      </c>
      <c r="H1509" s="21" t="s">
        <v>10</v>
      </c>
      <c r="I1509" s="26">
        <v>2.0273979999999998</v>
      </c>
      <c r="J1509" s="26">
        <v>2.7508919999999999</v>
      </c>
      <c r="K1509" s="26">
        <v>3.9539399999999998</v>
      </c>
      <c r="L1509" s="26">
        <v>5.1324079999999999</v>
      </c>
      <c r="M1509" s="26">
        <v>5.9224119999999996</v>
      </c>
      <c r="N1509" s="26">
        <v>6.483212</v>
      </c>
      <c r="O1509" s="26">
        <v>6.1445169999999996</v>
      </c>
      <c r="P1509" s="26">
        <v>5.7733379999999999</v>
      </c>
      <c r="Q1509" s="26">
        <v>4.9263050000000002</v>
      </c>
      <c r="R1509" s="26">
        <v>3.7912430000000001</v>
      </c>
      <c r="S1509" s="26">
        <v>2.600517</v>
      </c>
      <c r="T1509" s="26">
        <v>2.0521560000000001</v>
      </c>
      <c r="U1509" s="26">
        <v>5.2732320000000001</v>
      </c>
      <c r="V1509" s="26">
        <v>5.3089589999999998</v>
      </c>
      <c r="W1509" s="26">
        <v>5.6366509999999996</v>
      </c>
      <c r="X1509" s="26">
        <v>4.8576090000000001</v>
      </c>
      <c r="Y1509" s="26">
        <v>4.884493</v>
      </c>
      <c r="Z1509" s="26">
        <v>4.0268870000000003</v>
      </c>
      <c r="AA1509" s="26">
        <v>5.2195809999999998</v>
      </c>
      <c r="AB1509" s="26">
        <v>4.6674340000000001</v>
      </c>
      <c r="AC1509" s="26">
        <v>3.7123080000000002</v>
      </c>
      <c r="AD1509" s="26">
        <v>2.463749</v>
      </c>
      <c r="AE1509" s="26">
        <v>4.0478259999999997</v>
      </c>
      <c r="AF1509" s="26">
        <v>5.7077559999999998</v>
      </c>
      <c r="AG1509" s="26">
        <v>155</v>
      </c>
      <c r="AH1509" s="26">
        <v>2</v>
      </c>
    </row>
    <row r="1510" spans="1:34" x14ac:dyDescent="0.2">
      <c r="A1510" t="s">
        <v>35</v>
      </c>
      <c r="B1510" t="s">
        <v>116</v>
      </c>
      <c r="C1510" t="s">
        <v>620</v>
      </c>
      <c r="D1510">
        <v>3</v>
      </c>
      <c r="E1510" s="21">
        <v>3</v>
      </c>
      <c r="F1510" s="21" t="s">
        <v>6</v>
      </c>
      <c r="G1510" s="21" t="s">
        <v>114</v>
      </c>
      <c r="H1510" s="21" t="s">
        <v>10</v>
      </c>
      <c r="I1510" s="26">
        <v>1.864981</v>
      </c>
      <c r="J1510" s="26">
        <v>2.5746596666666668</v>
      </c>
      <c r="K1510" s="26">
        <v>3.8327990000000001</v>
      </c>
      <c r="L1510" s="26">
        <v>5.0468179999999991</v>
      </c>
      <c r="M1510" s="26">
        <v>5.8944176666666666</v>
      </c>
      <c r="N1510" s="26">
        <v>6.7471276666666666</v>
      </c>
      <c r="O1510" s="26">
        <v>6.5478459999999998</v>
      </c>
      <c r="P1510" s="26">
        <v>6.0702686666666672</v>
      </c>
      <c r="Q1510" s="26">
        <v>4.9501813333333331</v>
      </c>
      <c r="R1510" s="26">
        <v>3.6805136666666667</v>
      </c>
      <c r="S1510" s="26">
        <v>2.4865309999999998</v>
      </c>
      <c r="T1510" s="26">
        <v>1.923373</v>
      </c>
      <c r="U1510" s="26">
        <v>4.4337056666666674</v>
      </c>
      <c r="V1510" s="26">
        <v>4.6281840000000001</v>
      </c>
      <c r="W1510" s="26">
        <v>5.3328583333333333</v>
      </c>
      <c r="X1510" s="26">
        <v>4.5612029999999999</v>
      </c>
      <c r="Y1510" s="26">
        <v>4.3562710000000004</v>
      </c>
      <c r="Z1510" s="26">
        <v>3.100552</v>
      </c>
      <c r="AA1510" s="26">
        <v>3.3904176666666666</v>
      </c>
      <c r="AB1510" s="26">
        <v>2.5224243333333334</v>
      </c>
      <c r="AC1510" s="26">
        <v>2.633380666666667</v>
      </c>
      <c r="AD1510" s="26">
        <v>2.4987336666666669</v>
      </c>
      <c r="AE1510" s="26">
        <v>4.0096610000000004</v>
      </c>
      <c r="AF1510" s="26">
        <v>5.2789929999999998</v>
      </c>
      <c r="AG1510" s="26">
        <v>152</v>
      </c>
      <c r="AH1510" s="26">
        <v>2</v>
      </c>
    </row>
    <row r="1511" spans="1:34" x14ac:dyDescent="0.2">
      <c r="A1511" t="s">
        <v>35</v>
      </c>
      <c r="B1511" t="s">
        <v>116</v>
      </c>
      <c r="C1511" t="s">
        <v>242</v>
      </c>
      <c r="D1511">
        <v>3</v>
      </c>
      <c r="E1511" s="21">
        <v>3</v>
      </c>
      <c r="F1511" s="21" t="s">
        <v>6</v>
      </c>
      <c r="G1511" s="21" t="s">
        <v>10</v>
      </c>
      <c r="H1511" s="21" t="s">
        <v>10</v>
      </c>
      <c r="I1511" s="26">
        <v>1.7642807142857142</v>
      </c>
      <c r="J1511" s="26">
        <v>2.4894304285714286</v>
      </c>
      <c r="K1511" s="26">
        <v>3.7740364285714287</v>
      </c>
      <c r="L1511" s="26">
        <v>5.0819011428571423</v>
      </c>
      <c r="M1511" s="26">
        <v>6.0016435714285725</v>
      </c>
      <c r="N1511" s="26">
        <v>6.9862594285714295</v>
      </c>
      <c r="O1511" s="26">
        <v>6.8428105714285721</v>
      </c>
      <c r="P1511" s="26">
        <v>6.2717841428571424</v>
      </c>
      <c r="Q1511" s="26">
        <v>4.9651385714285707</v>
      </c>
      <c r="R1511" s="26">
        <v>3.6541077142857143</v>
      </c>
      <c r="S1511" s="26">
        <v>2.4427505714285713</v>
      </c>
      <c r="T1511" s="26">
        <v>1.8372501428571428</v>
      </c>
      <c r="U1511" s="26">
        <v>4.1665868571428568</v>
      </c>
      <c r="V1511" s="26">
        <v>4.5431599999999994</v>
      </c>
      <c r="W1511" s="26">
        <v>5.1070592857142856</v>
      </c>
      <c r="X1511" s="26">
        <v>4.6231454285714282</v>
      </c>
      <c r="Y1511" s="26">
        <v>4.403651</v>
      </c>
      <c r="Z1511" s="26">
        <v>3.3645362857142858</v>
      </c>
      <c r="AA1511" s="26">
        <v>3.5817824285714286</v>
      </c>
      <c r="AB1511" s="26">
        <v>2.1848261428571427</v>
      </c>
      <c r="AC1511" s="26">
        <v>2.5113462857142856</v>
      </c>
      <c r="AD1511" s="26">
        <v>2.568044142857143</v>
      </c>
      <c r="AE1511" s="26">
        <v>4.6833361428571436</v>
      </c>
      <c r="AF1511" s="26">
        <v>4.8551037142857139</v>
      </c>
      <c r="AG1511" s="26">
        <v>142</v>
      </c>
      <c r="AH1511" s="26">
        <v>2</v>
      </c>
    </row>
    <row r="1512" spans="1:34" x14ac:dyDescent="0.2">
      <c r="A1512" t="s">
        <v>35</v>
      </c>
      <c r="B1512" t="s">
        <v>116</v>
      </c>
      <c r="C1512" t="s">
        <v>621</v>
      </c>
      <c r="D1512">
        <v>3</v>
      </c>
      <c r="E1512" s="21">
        <v>3</v>
      </c>
      <c r="F1512" s="21" t="s">
        <v>6</v>
      </c>
      <c r="G1512" s="21" t="s">
        <v>114</v>
      </c>
      <c r="H1512" s="21" t="s">
        <v>10</v>
      </c>
      <c r="I1512" s="26">
        <v>2.0459114999999999</v>
      </c>
      <c r="J1512" s="26">
        <v>2.7557485000000002</v>
      </c>
      <c r="K1512" s="26">
        <v>3.9148189999999996</v>
      </c>
      <c r="L1512" s="26">
        <v>5.0636650000000003</v>
      </c>
      <c r="M1512" s="26">
        <v>5.7315505</v>
      </c>
      <c r="N1512" s="26">
        <v>6.2411184999999998</v>
      </c>
      <c r="O1512" s="26">
        <v>5.960445</v>
      </c>
      <c r="P1512" s="26">
        <v>5.5958740000000002</v>
      </c>
      <c r="Q1512" s="26">
        <v>4.8095245000000002</v>
      </c>
      <c r="R1512" s="26">
        <v>3.6692279999999999</v>
      </c>
      <c r="S1512" s="26">
        <v>2.5758739999999998</v>
      </c>
      <c r="T1512" s="26">
        <v>2.0175425000000002</v>
      </c>
      <c r="U1512" s="26">
        <v>4.8170264999999999</v>
      </c>
      <c r="V1512" s="26">
        <v>4.7586114999999998</v>
      </c>
      <c r="W1512" s="26">
        <v>5.7701015</v>
      </c>
      <c r="X1512" s="26">
        <v>4.4026084999999995</v>
      </c>
      <c r="Y1512" s="26">
        <v>4.0955934999999997</v>
      </c>
      <c r="Z1512" s="26">
        <v>3.7973205000000001</v>
      </c>
      <c r="AA1512" s="26">
        <v>5.5402734999999996</v>
      </c>
      <c r="AB1512" s="26">
        <v>3.9436645000000001</v>
      </c>
      <c r="AC1512" s="26">
        <v>3.4624169999999999</v>
      </c>
      <c r="AD1512" s="26">
        <v>2.2767485000000001</v>
      </c>
      <c r="AE1512" s="26">
        <v>3.7953260000000002</v>
      </c>
      <c r="AF1512" s="26">
        <v>5.2910055000000007</v>
      </c>
      <c r="AG1512" s="26">
        <v>157</v>
      </c>
      <c r="AH1512" s="26">
        <v>2</v>
      </c>
    </row>
    <row r="1513" spans="1:34" x14ac:dyDescent="0.2">
      <c r="A1513" t="s">
        <v>35</v>
      </c>
      <c r="B1513" t="s">
        <v>116</v>
      </c>
      <c r="C1513" t="s">
        <v>622</v>
      </c>
      <c r="D1513">
        <v>3</v>
      </c>
      <c r="E1513" s="21">
        <v>3</v>
      </c>
      <c r="F1513" s="21" t="s">
        <v>6</v>
      </c>
      <c r="G1513" s="21" t="s">
        <v>10</v>
      </c>
      <c r="H1513" s="21" t="s">
        <v>10</v>
      </c>
      <c r="I1513" s="26">
        <v>1.68442125</v>
      </c>
      <c r="J1513" s="26">
        <v>2.358247</v>
      </c>
      <c r="K1513" s="26">
        <v>3.598814</v>
      </c>
      <c r="L1513" s="26">
        <v>4.8750807500000004</v>
      </c>
      <c r="M1513" s="26">
        <v>5.6498747499999995</v>
      </c>
      <c r="N1513" s="26">
        <v>6.5234387500000004</v>
      </c>
      <c r="O1513" s="26">
        <v>6.3695880000000002</v>
      </c>
      <c r="P1513" s="26">
        <v>5.8819922499999997</v>
      </c>
      <c r="Q1513" s="26">
        <v>4.72245325</v>
      </c>
      <c r="R1513" s="26">
        <v>3.4371140000000002</v>
      </c>
      <c r="S1513" s="26">
        <v>2.3342770000000002</v>
      </c>
      <c r="T1513" s="26">
        <v>1.733301</v>
      </c>
      <c r="U1513" s="26">
        <v>4.7373875000000005</v>
      </c>
      <c r="V1513" s="26">
        <v>4.6521202500000003</v>
      </c>
      <c r="W1513" s="26">
        <v>5.5589857499999997</v>
      </c>
      <c r="X1513" s="26">
        <v>4.9380492500000006</v>
      </c>
      <c r="Y1513" s="26">
        <v>4.3591697499999995</v>
      </c>
      <c r="Z1513" s="26">
        <v>3.1897562500000003</v>
      </c>
      <c r="AA1513" s="26">
        <v>4.3175404999999998</v>
      </c>
      <c r="AB1513" s="26">
        <v>2.809374</v>
      </c>
      <c r="AC1513" s="26">
        <v>3.2026027500000001</v>
      </c>
      <c r="AD1513" s="26">
        <v>2.6649582500000002</v>
      </c>
      <c r="AE1513" s="26">
        <v>4.1809347500000005</v>
      </c>
      <c r="AF1513" s="26">
        <v>5.08406175</v>
      </c>
      <c r="AG1513" s="26">
        <v>178</v>
      </c>
      <c r="AH1513" s="26">
        <v>3</v>
      </c>
    </row>
    <row r="1514" spans="1:34" x14ac:dyDescent="0.2">
      <c r="A1514" t="s">
        <v>35</v>
      </c>
      <c r="B1514" t="s">
        <v>116</v>
      </c>
      <c r="C1514" t="s">
        <v>626</v>
      </c>
      <c r="D1514">
        <v>3</v>
      </c>
      <c r="E1514" s="21">
        <v>3</v>
      </c>
      <c r="F1514" s="21" t="s">
        <v>6</v>
      </c>
      <c r="G1514" s="21" t="s">
        <v>114</v>
      </c>
      <c r="H1514" s="21" t="s">
        <v>10</v>
      </c>
      <c r="I1514" s="26">
        <v>2.0591415</v>
      </c>
      <c r="J1514" s="26">
        <v>2.8073380000000001</v>
      </c>
      <c r="K1514" s="26">
        <v>4.0184464999999996</v>
      </c>
      <c r="L1514" s="26">
        <v>5.1958765000000007</v>
      </c>
      <c r="M1514" s="26">
        <v>5.996696</v>
      </c>
      <c r="N1514" s="26">
        <v>6.5587900000000001</v>
      </c>
      <c r="O1514" s="26">
        <v>6.3140699999999992</v>
      </c>
      <c r="P1514" s="26">
        <v>5.8720835000000005</v>
      </c>
      <c r="Q1514" s="26">
        <v>4.9704344999999996</v>
      </c>
      <c r="R1514" s="26">
        <v>3.8376589999999999</v>
      </c>
      <c r="S1514" s="26">
        <v>2.6962465</v>
      </c>
      <c r="T1514" s="26">
        <v>2.0812200000000001</v>
      </c>
      <c r="U1514" s="26">
        <v>5.1144525000000005</v>
      </c>
      <c r="V1514" s="26">
        <v>5.122261</v>
      </c>
      <c r="W1514" s="26">
        <v>5.621181</v>
      </c>
      <c r="X1514" s="26">
        <v>4.7587805000000003</v>
      </c>
      <c r="Y1514" s="26">
        <v>4.8341289999999999</v>
      </c>
      <c r="Z1514" s="26">
        <v>4.2749904999999995</v>
      </c>
      <c r="AA1514" s="26">
        <v>5.0871700000000004</v>
      </c>
      <c r="AB1514" s="26">
        <v>3.9364724999999998</v>
      </c>
      <c r="AC1514" s="26">
        <v>3.7463715</v>
      </c>
      <c r="AD1514" s="26">
        <v>2.4716849999999999</v>
      </c>
      <c r="AE1514" s="26">
        <v>4.1650969999999994</v>
      </c>
      <c r="AF1514" s="26">
        <v>5.9758040000000001</v>
      </c>
      <c r="AG1514" s="26">
        <v>143</v>
      </c>
      <c r="AH1514" s="26">
        <v>2</v>
      </c>
    </row>
    <row r="1515" spans="1:34" x14ac:dyDescent="0.2">
      <c r="A1515" t="s">
        <v>35</v>
      </c>
      <c r="B1515" t="s">
        <v>116</v>
      </c>
      <c r="C1515" t="s">
        <v>244</v>
      </c>
      <c r="D1515">
        <v>3</v>
      </c>
      <c r="E1515" s="21">
        <v>3</v>
      </c>
      <c r="F1515" s="21" t="s">
        <v>6</v>
      </c>
      <c r="G1515" s="21" t="s">
        <v>10</v>
      </c>
      <c r="H1515" s="21" t="s">
        <v>10</v>
      </c>
      <c r="I1515" s="26">
        <v>1.707492</v>
      </c>
      <c r="J1515" s="26">
        <v>2.4025875000000001</v>
      </c>
      <c r="K1515" s="26">
        <v>3.6320345000000001</v>
      </c>
      <c r="L1515" s="26">
        <v>4.8327045000000002</v>
      </c>
      <c r="M1515" s="26">
        <v>5.5523419999999994</v>
      </c>
      <c r="N1515" s="26">
        <v>6.3478304999999997</v>
      </c>
      <c r="O1515" s="26">
        <v>6.1359639999999995</v>
      </c>
      <c r="P1515" s="26">
        <v>5.7108480000000004</v>
      </c>
      <c r="Q1515" s="26">
        <v>4.661562</v>
      </c>
      <c r="R1515" s="26">
        <v>3.3743125000000003</v>
      </c>
      <c r="S1515" s="26">
        <v>2.3153239999999999</v>
      </c>
      <c r="T1515" s="26">
        <v>1.7535905000000001</v>
      </c>
      <c r="U1515" s="26">
        <v>4.9709054999999998</v>
      </c>
      <c r="V1515" s="26">
        <v>4.7732194999999997</v>
      </c>
      <c r="W1515" s="26">
        <v>5.6635689999999999</v>
      </c>
      <c r="X1515" s="26">
        <v>4.9813574999999997</v>
      </c>
      <c r="Y1515" s="26">
        <v>4.1443265</v>
      </c>
      <c r="Z1515" s="26">
        <v>3.029563</v>
      </c>
      <c r="AA1515" s="26">
        <v>4.9575224999999996</v>
      </c>
      <c r="AB1515" s="26">
        <v>3.1144704999999999</v>
      </c>
      <c r="AC1515" s="26">
        <v>3.148291</v>
      </c>
      <c r="AD1515" s="26">
        <v>2.5910535000000001</v>
      </c>
      <c r="AE1515" s="26">
        <v>3.9790334999999999</v>
      </c>
      <c r="AF1515" s="26">
        <v>5.1120114999999995</v>
      </c>
      <c r="AG1515" s="26">
        <v>159</v>
      </c>
      <c r="AH1515" s="26">
        <v>3</v>
      </c>
    </row>
    <row r="1516" spans="1:34" x14ac:dyDescent="0.2">
      <c r="A1516" t="s">
        <v>35</v>
      </c>
      <c r="B1516" t="s">
        <v>116</v>
      </c>
      <c r="C1516" t="s">
        <v>1168</v>
      </c>
      <c r="D1516">
        <v>3</v>
      </c>
      <c r="E1516" s="21">
        <v>3</v>
      </c>
      <c r="F1516" s="21" t="s">
        <v>6</v>
      </c>
      <c r="G1516" s="21" t="s">
        <v>10</v>
      </c>
      <c r="H1516" s="21" t="s">
        <v>10</v>
      </c>
      <c r="I1516" s="26">
        <v>1.7017612</v>
      </c>
      <c r="J1516" s="26">
        <v>2.3500714</v>
      </c>
      <c r="K1516" s="26">
        <v>3.6245164000000001</v>
      </c>
      <c r="L1516" s="26">
        <v>4.9460277999999995</v>
      </c>
      <c r="M1516" s="26">
        <v>5.8269701999999999</v>
      </c>
      <c r="N1516" s="26">
        <v>6.7721976000000002</v>
      </c>
      <c r="O1516" s="26">
        <v>6.6934390000000006</v>
      </c>
      <c r="P1516" s="26">
        <v>6.1203978000000001</v>
      </c>
      <c r="Q1516" s="26">
        <v>4.8629422000000009</v>
      </c>
      <c r="R1516" s="26">
        <v>3.5800510000000001</v>
      </c>
      <c r="S1516" s="26">
        <v>2.4026182</v>
      </c>
      <c r="T1516" s="26">
        <v>1.7639739999999999</v>
      </c>
      <c r="U1516" s="26">
        <v>4.38856</v>
      </c>
      <c r="V1516" s="26">
        <v>4.5389892000000005</v>
      </c>
      <c r="W1516" s="26">
        <v>5.4574434000000007</v>
      </c>
      <c r="X1516" s="26">
        <v>4.9784725999999999</v>
      </c>
      <c r="Y1516" s="26">
        <v>4.7214800000000006</v>
      </c>
      <c r="Z1516" s="26">
        <v>3.3671990000000003</v>
      </c>
      <c r="AA1516" s="26">
        <v>3.8622526000000001</v>
      </c>
      <c r="AB1516" s="26">
        <v>2.5789903999999999</v>
      </c>
      <c r="AC1516" s="26">
        <v>3.1722155999999999</v>
      </c>
      <c r="AD1516" s="26">
        <v>2.6011278</v>
      </c>
      <c r="AE1516" s="26">
        <v>4.7613761999999999</v>
      </c>
      <c r="AF1516" s="26">
        <v>5.0568013999999994</v>
      </c>
      <c r="AG1516" s="26">
        <v>179</v>
      </c>
      <c r="AH1516" s="26">
        <v>3</v>
      </c>
    </row>
    <row r="1517" spans="1:34" x14ac:dyDescent="0.2">
      <c r="A1517" t="s">
        <v>35</v>
      </c>
      <c r="B1517" t="s">
        <v>116</v>
      </c>
      <c r="C1517" t="s">
        <v>1169</v>
      </c>
      <c r="D1517">
        <v>3</v>
      </c>
      <c r="E1517" s="21">
        <v>3</v>
      </c>
      <c r="F1517" s="21" t="s">
        <v>6</v>
      </c>
      <c r="G1517" s="21" t="s">
        <v>10</v>
      </c>
      <c r="H1517" s="21" t="s">
        <v>10</v>
      </c>
      <c r="I1517" s="26">
        <v>1.8103589999999998</v>
      </c>
      <c r="J1517" s="26">
        <v>2.5191991666666671</v>
      </c>
      <c r="K1517" s="26">
        <v>3.8033903333333332</v>
      </c>
      <c r="L1517" s="26">
        <v>5.0371013333333332</v>
      </c>
      <c r="M1517" s="26">
        <v>5.8790994999999997</v>
      </c>
      <c r="N1517" s="26">
        <v>6.7870978333333341</v>
      </c>
      <c r="O1517" s="26">
        <v>6.5727768333333332</v>
      </c>
      <c r="P1517" s="26">
        <v>6.0841666666666674</v>
      </c>
      <c r="Q1517" s="26">
        <v>4.9130421666666662</v>
      </c>
      <c r="R1517" s="26">
        <v>3.607759333333334</v>
      </c>
      <c r="S1517" s="26">
        <v>2.4467943333333335</v>
      </c>
      <c r="T1517" s="26">
        <v>1.8579258333333335</v>
      </c>
      <c r="U1517" s="26">
        <v>4.6677191666666671</v>
      </c>
      <c r="V1517" s="26">
        <v>4.7466478333333333</v>
      </c>
      <c r="W1517" s="26">
        <v>5.5177423333333335</v>
      </c>
      <c r="X1517" s="26">
        <v>4.7396976666666673</v>
      </c>
      <c r="Y1517" s="26">
        <v>4.5836405000000005</v>
      </c>
      <c r="Z1517" s="26">
        <v>3.0932263333333334</v>
      </c>
      <c r="AA1517" s="26">
        <v>3.7707503333333334</v>
      </c>
      <c r="AB1517" s="26">
        <v>2.7510865</v>
      </c>
      <c r="AC1517" s="26">
        <v>2.6558435</v>
      </c>
      <c r="AD1517" s="26">
        <v>2.7153045000000002</v>
      </c>
      <c r="AE1517" s="26">
        <v>4.2545426666666666</v>
      </c>
      <c r="AF1517" s="26">
        <v>5.4056826666666664</v>
      </c>
      <c r="AG1517" s="26">
        <v>156</v>
      </c>
      <c r="AH1517" s="26">
        <v>2</v>
      </c>
    </row>
    <row r="1518" spans="1:34" x14ac:dyDescent="0.2">
      <c r="A1518" t="s">
        <v>34</v>
      </c>
      <c r="B1518" t="s">
        <v>93</v>
      </c>
      <c r="C1518" t="s">
        <v>761</v>
      </c>
      <c r="D1518">
        <v>2</v>
      </c>
      <c r="E1518" s="21">
        <v>5</v>
      </c>
      <c r="F1518" s="21" t="s">
        <v>6</v>
      </c>
      <c r="G1518" s="21" t="s">
        <v>10</v>
      </c>
      <c r="H1518" s="21" t="s">
        <v>10</v>
      </c>
      <c r="I1518" s="26">
        <v>1.0227222</v>
      </c>
      <c r="J1518" s="26">
        <v>1.357726</v>
      </c>
      <c r="K1518" s="26">
        <v>2.5442993999999999</v>
      </c>
      <c r="L1518" s="26">
        <v>4.306899200000001</v>
      </c>
      <c r="M1518" s="26">
        <v>5.4112611999999993</v>
      </c>
      <c r="N1518" s="26">
        <v>6.5844338000000011</v>
      </c>
      <c r="O1518" s="26">
        <v>6.8347500000000014</v>
      </c>
      <c r="P1518" s="26">
        <v>5.8219828000000007</v>
      </c>
      <c r="Q1518" s="26">
        <v>4.3050281999999997</v>
      </c>
      <c r="R1518" s="26">
        <v>3.1270709999999999</v>
      </c>
      <c r="S1518" s="26">
        <v>1.7500826</v>
      </c>
      <c r="T1518" s="26">
        <v>1.0194639999999999</v>
      </c>
      <c r="U1518" s="26">
        <v>0.86860059999999994</v>
      </c>
      <c r="V1518" s="26">
        <v>0.97876779999999997</v>
      </c>
      <c r="W1518" s="26">
        <v>2.4293676</v>
      </c>
      <c r="X1518" s="26">
        <v>3.2442801999999999</v>
      </c>
      <c r="Y1518" s="26">
        <v>3.8231857999999996</v>
      </c>
      <c r="Z1518" s="26">
        <v>3.6653554000000002</v>
      </c>
      <c r="AA1518" s="26">
        <v>3.6090317999999995</v>
      </c>
      <c r="AB1518" s="26">
        <v>3.5147980000000003</v>
      </c>
      <c r="AC1518" s="26">
        <v>3.5758716000000002</v>
      </c>
      <c r="AD1518" s="26">
        <v>2.5927194</v>
      </c>
      <c r="AE1518" s="26">
        <v>1.5394104</v>
      </c>
      <c r="AF1518" s="26">
        <v>1.323399</v>
      </c>
      <c r="AG1518" s="26">
        <v>216</v>
      </c>
      <c r="AH1518" s="26">
        <v>4</v>
      </c>
    </row>
    <row r="1519" spans="1:34" x14ac:dyDescent="0.2">
      <c r="A1519" t="s">
        <v>34</v>
      </c>
      <c r="B1519" t="s">
        <v>93</v>
      </c>
      <c r="C1519" t="s">
        <v>1170</v>
      </c>
      <c r="D1519">
        <v>1</v>
      </c>
      <c r="E1519" s="21">
        <v>5</v>
      </c>
      <c r="F1519" s="21" t="s">
        <v>6</v>
      </c>
      <c r="G1519" s="21" t="s">
        <v>10</v>
      </c>
      <c r="H1519" s="21" t="s">
        <v>10</v>
      </c>
      <c r="I1519" s="26">
        <v>1.0499495000000001</v>
      </c>
      <c r="J1519" s="26">
        <v>1.4353314999999998</v>
      </c>
      <c r="K1519" s="26">
        <v>2.6485028749999997</v>
      </c>
      <c r="L1519" s="26">
        <v>4.4598754999999999</v>
      </c>
      <c r="M1519" s="26">
        <v>5.5336052500000008</v>
      </c>
      <c r="N1519" s="26">
        <v>6.7461970000000004</v>
      </c>
      <c r="O1519" s="26">
        <v>7.2333290000000003</v>
      </c>
      <c r="P1519" s="26">
        <v>6.0666587499999993</v>
      </c>
      <c r="Q1519" s="26">
        <v>4.4939982500000006</v>
      </c>
      <c r="R1519" s="26">
        <v>3.2445256250000001</v>
      </c>
      <c r="S1519" s="26">
        <v>1.8013980000000001</v>
      </c>
      <c r="T1519" s="26">
        <v>1.0687757500000001</v>
      </c>
      <c r="U1519" s="26">
        <v>0.7065395000000001</v>
      </c>
      <c r="V1519" s="26">
        <v>0.83233187499999994</v>
      </c>
      <c r="W1519" s="26">
        <v>1.974272875</v>
      </c>
      <c r="X1519" s="26">
        <v>2.8095327500000002</v>
      </c>
      <c r="Y1519" s="26">
        <v>4.355588375</v>
      </c>
      <c r="Z1519" s="26">
        <v>4.1724576249999998</v>
      </c>
      <c r="AA1519" s="26">
        <v>3.4015380000000004</v>
      </c>
      <c r="AB1519" s="26">
        <v>3.8790289999999996</v>
      </c>
      <c r="AC1519" s="26">
        <v>3.6051018749999995</v>
      </c>
      <c r="AD1519" s="26">
        <v>2.444801</v>
      </c>
      <c r="AE1519" s="26">
        <v>1.4535395</v>
      </c>
      <c r="AF1519" s="26">
        <v>1.0729249999999999</v>
      </c>
      <c r="AG1519" s="26">
        <v>208</v>
      </c>
      <c r="AH1519" s="26">
        <v>4</v>
      </c>
    </row>
    <row r="1520" spans="1:34" x14ac:dyDescent="0.2">
      <c r="A1520" t="s">
        <v>34</v>
      </c>
      <c r="B1520" t="s">
        <v>93</v>
      </c>
      <c r="C1520" t="s">
        <v>807</v>
      </c>
      <c r="D1520">
        <v>1</v>
      </c>
      <c r="E1520" s="21">
        <v>5</v>
      </c>
      <c r="F1520" s="21" t="s">
        <v>6</v>
      </c>
      <c r="G1520" s="21" t="s">
        <v>10</v>
      </c>
      <c r="H1520" s="21" t="s">
        <v>10</v>
      </c>
      <c r="I1520" s="26">
        <v>0.9974751999999999</v>
      </c>
      <c r="J1520" s="26">
        <v>1.3618356</v>
      </c>
      <c r="K1520" s="26">
        <v>2.5492681999999998</v>
      </c>
      <c r="L1520" s="26">
        <v>4.3804723999999995</v>
      </c>
      <c r="M1520" s="26">
        <v>5.5967922000000003</v>
      </c>
      <c r="N1520" s="26">
        <v>6.8542457999999993</v>
      </c>
      <c r="O1520" s="26">
        <v>7.2210413999999998</v>
      </c>
      <c r="P1520" s="26">
        <v>6.0182793999999999</v>
      </c>
      <c r="Q1520" s="26">
        <v>4.4275633999999995</v>
      </c>
      <c r="R1520" s="26">
        <v>3.1878768000000002</v>
      </c>
      <c r="S1520" s="26">
        <v>1.7337701999999999</v>
      </c>
      <c r="T1520" s="26">
        <v>0.99774099999999988</v>
      </c>
      <c r="U1520" s="26">
        <v>0.62824240000000009</v>
      </c>
      <c r="V1520" s="26">
        <v>0.77232060000000002</v>
      </c>
      <c r="W1520" s="26">
        <v>1.7964438</v>
      </c>
      <c r="X1520" s="26">
        <v>2.7072820000000002</v>
      </c>
      <c r="Y1520" s="26">
        <v>3.9156055999999992</v>
      </c>
      <c r="Z1520" s="26">
        <v>3.8794846000000001</v>
      </c>
      <c r="AA1520" s="26">
        <v>3.3696985999999995</v>
      </c>
      <c r="AB1520" s="26">
        <v>3.6355002000000005</v>
      </c>
      <c r="AC1520" s="26">
        <v>3.2583239999999996</v>
      </c>
      <c r="AD1520" s="26">
        <v>2.117388</v>
      </c>
      <c r="AE1520" s="26">
        <v>1.3285965999999998</v>
      </c>
      <c r="AF1520" s="26">
        <v>0.89925540000000004</v>
      </c>
      <c r="AG1520" s="26">
        <v>220</v>
      </c>
      <c r="AH1520" s="26">
        <v>4</v>
      </c>
    </row>
    <row r="1521" spans="1:34" x14ac:dyDescent="0.2">
      <c r="A1521" t="s">
        <v>34</v>
      </c>
      <c r="B1521" t="s">
        <v>93</v>
      </c>
      <c r="C1521" t="s">
        <v>1171</v>
      </c>
      <c r="D1521">
        <v>2</v>
      </c>
      <c r="E1521" s="21">
        <v>4</v>
      </c>
      <c r="F1521" s="21" t="s">
        <v>6</v>
      </c>
      <c r="G1521" s="21" t="s">
        <v>10</v>
      </c>
      <c r="H1521" s="21" t="s">
        <v>10</v>
      </c>
      <c r="I1521" s="26">
        <v>1.0927694999999999</v>
      </c>
      <c r="J1521" s="26">
        <v>1.4324395000000001</v>
      </c>
      <c r="K1521" s="26">
        <v>2.6383329999999998</v>
      </c>
      <c r="L1521" s="26">
        <v>4.3971528749999997</v>
      </c>
      <c r="M1521" s="26">
        <v>5.2607074999999996</v>
      </c>
      <c r="N1521" s="26">
        <v>6.4895662499999993</v>
      </c>
      <c r="O1521" s="26">
        <v>6.8512901250000011</v>
      </c>
      <c r="P1521" s="26">
        <v>5.9355421250000004</v>
      </c>
      <c r="Q1521" s="26">
        <v>4.4412847499999994</v>
      </c>
      <c r="R1521" s="26">
        <v>3.1573898750000002</v>
      </c>
      <c r="S1521" s="26">
        <v>1.8546019999999999</v>
      </c>
      <c r="T1521" s="26">
        <v>1.0844838750000001</v>
      </c>
      <c r="U1521" s="26">
        <v>1.2468603749999998</v>
      </c>
      <c r="V1521" s="26">
        <v>1.5205602499999999</v>
      </c>
      <c r="W1521" s="26">
        <v>2.8696072499999996</v>
      </c>
      <c r="X1521" s="26">
        <v>3.5178644999999999</v>
      </c>
      <c r="Y1521" s="26">
        <v>4.3310722500000001</v>
      </c>
      <c r="Z1521" s="26">
        <v>3.7870945000000003</v>
      </c>
      <c r="AA1521" s="26">
        <v>3.6130577499999998</v>
      </c>
      <c r="AB1521" s="26">
        <v>2.8306896249999998</v>
      </c>
      <c r="AC1521" s="26">
        <v>3.2356938749999999</v>
      </c>
      <c r="AD1521" s="26">
        <v>2.7339576249999995</v>
      </c>
      <c r="AE1521" s="26">
        <v>2.4518629999999999</v>
      </c>
      <c r="AF1521" s="26">
        <v>2.0454563750000001</v>
      </c>
      <c r="AG1521" s="26">
        <v>193</v>
      </c>
      <c r="AH1521" s="26">
        <v>3</v>
      </c>
    </row>
    <row r="1522" spans="1:34" x14ac:dyDescent="0.2">
      <c r="A1522" t="s">
        <v>34</v>
      </c>
      <c r="B1522" t="s">
        <v>93</v>
      </c>
      <c r="C1522" t="s">
        <v>1018</v>
      </c>
      <c r="D1522">
        <v>2</v>
      </c>
      <c r="E1522" s="21">
        <v>4</v>
      </c>
      <c r="F1522" s="21" t="s">
        <v>6</v>
      </c>
      <c r="G1522" s="21" t="s">
        <v>10</v>
      </c>
      <c r="H1522" s="21" t="s">
        <v>10</v>
      </c>
      <c r="I1522" s="26">
        <v>1.5754928181818182</v>
      </c>
      <c r="J1522" s="26">
        <v>2.0803387272727272</v>
      </c>
      <c r="K1522" s="26">
        <v>3.4515568181818179</v>
      </c>
      <c r="L1522" s="26">
        <v>4.9180497272727273</v>
      </c>
      <c r="M1522" s="26">
        <v>5.4293768181818187</v>
      </c>
      <c r="N1522" s="26">
        <v>6.4382670000000015</v>
      </c>
      <c r="O1522" s="26">
        <v>7.1374919090909108</v>
      </c>
      <c r="P1522" s="26">
        <v>6.3755620000000013</v>
      </c>
      <c r="Q1522" s="26">
        <v>4.6484546363636365</v>
      </c>
      <c r="R1522" s="26">
        <v>3.5339537272727273</v>
      </c>
      <c r="S1522" s="26">
        <v>2.2354713636363637</v>
      </c>
      <c r="T1522" s="26">
        <v>1.552049272727273</v>
      </c>
      <c r="U1522" s="26">
        <v>1.6502121818181819</v>
      </c>
      <c r="V1522" s="26">
        <v>2.2197454545454542</v>
      </c>
      <c r="W1522" s="26">
        <v>3.5014325454545445</v>
      </c>
      <c r="X1522" s="26">
        <v>3.9105377272727271</v>
      </c>
      <c r="Y1522" s="26">
        <v>4.5079794545454552</v>
      </c>
      <c r="Z1522" s="26">
        <v>4.2400087272727269</v>
      </c>
      <c r="AA1522" s="26">
        <v>2.7158231818181822</v>
      </c>
      <c r="AB1522" s="26">
        <v>3.2525930000000001</v>
      </c>
      <c r="AC1522" s="26">
        <v>3.7126058181818182</v>
      </c>
      <c r="AD1522" s="26">
        <v>3.1694838181818183</v>
      </c>
      <c r="AE1522" s="26">
        <v>3.3024734545454546</v>
      </c>
      <c r="AF1522" s="26">
        <v>2.6039560909090906</v>
      </c>
      <c r="AG1522" s="26">
        <v>209</v>
      </c>
      <c r="AH1522" s="26">
        <v>4</v>
      </c>
    </row>
    <row r="1523" spans="1:34" x14ac:dyDescent="0.2">
      <c r="A1523" t="s">
        <v>34</v>
      </c>
      <c r="B1523" t="s">
        <v>93</v>
      </c>
      <c r="C1523" t="s">
        <v>809</v>
      </c>
      <c r="D1523">
        <v>2</v>
      </c>
      <c r="E1523" s="21">
        <v>4</v>
      </c>
      <c r="F1523" s="21" t="s">
        <v>6</v>
      </c>
      <c r="G1523" s="21" t="s">
        <v>10</v>
      </c>
      <c r="H1523" s="21" t="s">
        <v>10</v>
      </c>
      <c r="I1523" s="26">
        <v>1.4192176000000001</v>
      </c>
      <c r="J1523" s="26">
        <v>1.8953898000000002</v>
      </c>
      <c r="K1523" s="26">
        <v>3.2240982000000002</v>
      </c>
      <c r="L1523" s="26">
        <v>4.7827058000000005</v>
      </c>
      <c r="M1523" s="26">
        <v>5.4532462000000006</v>
      </c>
      <c r="N1523" s="26">
        <v>6.5058997999999999</v>
      </c>
      <c r="O1523" s="26">
        <v>7.3483652000000008</v>
      </c>
      <c r="P1523" s="26">
        <v>6.5018801999999996</v>
      </c>
      <c r="Q1523" s="26">
        <v>4.6963297999999991</v>
      </c>
      <c r="R1523" s="26">
        <v>3.5016767999999998</v>
      </c>
      <c r="S1523" s="26">
        <v>2.1627420000000002</v>
      </c>
      <c r="T1523" s="26">
        <v>1.4284656</v>
      </c>
      <c r="U1523" s="26">
        <v>1.3575817999999999</v>
      </c>
      <c r="V1523" s="26">
        <v>1.6923999999999999</v>
      </c>
      <c r="W1523" s="26">
        <v>3.0749552000000002</v>
      </c>
      <c r="X1523" s="26">
        <v>3.5848198000000004</v>
      </c>
      <c r="Y1523" s="26">
        <v>4.5580261999999996</v>
      </c>
      <c r="Z1523" s="26">
        <v>4.6357113999999999</v>
      </c>
      <c r="AA1523" s="26">
        <v>2.7448087999999999</v>
      </c>
      <c r="AB1523" s="26">
        <v>3.4295266</v>
      </c>
      <c r="AC1523" s="26">
        <v>4.0616382</v>
      </c>
      <c r="AD1523" s="26">
        <v>3.2831235999999997</v>
      </c>
      <c r="AE1523" s="26">
        <v>2.7523772000000002</v>
      </c>
      <c r="AF1523" s="26">
        <v>2.0779687999999998</v>
      </c>
      <c r="AG1523" s="26">
        <v>189</v>
      </c>
      <c r="AH1523" s="26">
        <v>3</v>
      </c>
    </row>
    <row r="1524" spans="1:34" x14ac:dyDescent="0.2">
      <c r="A1524" t="s">
        <v>34</v>
      </c>
      <c r="B1524" t="s">
        <v>93</v>
      </c>
      <c r="C1524" t="s">
        <v>1172</v>
      </c>
      <c r="D1524">
        <v>2</v>
      </c>
      <c r="E1524" s="21">
        <v>4</v>
      </c>
      <c r="F1524" s="21" t="s">
        <v>6</v>
      </c>
      <c r="G1524" s="21" t="s">
        <v>10</v>
      </c>
      <c r="H1524" s="21" t="s">
        <v>10</v>
      </c>
      <c r="I1524" s="26">
        <v>1.3091688888888888</v>
      </c>
      <c r="J1524" s="26">
        <v>1.7801842222222222</v>
      </c>
      <c r="K1524" s="26">
        <v>3.1063231111111111</v>
      </c>
      <c r="L1524" s="26">
        <v>4.7371716666666668</v>
      </c>
      <c r="M1524" s="26">
        <v>5.5257002222222233</v>
      </c>
      <c r="N1524" s="26">
        <v>6.5785108888888892</v>
      </c>
      <c r="O1524" s="26">
        <v>7.4035175555555561</v>
      </c>
      <c r="P1524" s="26">
        <v>6.4500095555555559</v>
      </c>
      <c r="Q1524" s="26">
        <v>4.7534746666666674</v>
      </c>
      <c r="R1524" s="26">
        <v>3.4833005555555556</v>
      </c>
      <c r="S1524" s="26">
        <v>2.0928309999999999</v>
      </c>
      <c r="T1524" s="26">
        <v>1.3440317777777777</v>
      </c>
      <c r="U1524" s="26">
        <v>1.1789344444444445</v>
      </c>
      <c r="V1524" s="26">
        <v>1.3366388888888887</v>
      </c>
      <c r="W1524" s="26">
        <v>2.6113902222222221</v>
      </c>
      <c r="X1524" s="26">
        <v>3.2987787777777777</v>
      </c>
      <c r="Y1524" s="26">
        <v>4.507269</v>
      </c>
      <c r="Z1524" s="26">
        <v>4.7070996666666671</v>
      </c>
      <c r="AA1524" s="26">
        <v>3.1053501111111106</v>
      </c>
      <c r="AB1524" s="26">
        <v>3.3295811111111107</v>
      </c>
      <c r="AC1524" s="26">
        <v>3.8319927777777778</v>
      </c>
      <c r="AD1524" s="26">
        <v>3.2031876666666665</v>
      </c>
      <c r="AE1524" s="26">
        <v>2.161888888888889</v>
      </c>
      <c r="AF1524" s="26">
        <v>1.5676123333333332</v>
      </c>
      <c r="AG1524" s="26">
        <v>205</v>
      </c>
      <c r="AH1524" s="26">
        <v>4</v>
      </c>
    </row>
    <row r="1525" spans="1:34" x14ac:dyDescent="0.2">
      <c r="A1525" t="s">
        <v>34</v>
      </c>
      <c r="B1525" t="s">
        <v>93</v>
      </c>
      <c r="C1525" t="s">
        <v>293</v>
      </c>
      <c r="D1525">
        <v>2</v>
      </c>
      <c r="E1525" s="21">
        <v>4</v>
      </c>
      <c r="F1525" s="21" t="s">
        <v>6</v>
      </c>
      <c r="G1525" s="21" t="s">
        <v>10</v>
      </c>
      <c r="H1525" s="21" t="s">
        <v>10</v>
      </c>
      <c r="I1525" s="26">
        <v>1.2998407999999999</v>
      </c>
      <c r="J1525" s="26">
        <v>1.7048279999999998</v>
      </c>
      <c r="K1525" s="26">
        <v>3.0338099999999999</v>
      </c>
      <c r="L1525" s="26">
        <v>4.6248165999999999</v>
      </c>
      <c r="M1525" s="26">
        <v>5.3151316</v>
      </c>
      <c r="N1525" s="26">
        <v>6.4540071999999995</v>
      </c>
      <c r="O1525" s="26">
        <v>7.1557565999999992</v>
      </c>
      <c r="P1525" s="26">
        <v>6.2765360000000001</v>
      </c>
      <c r="Q1525" s="26">
        <v>4.5663157999999999</v>
      </c>
      <c r="R1525" s="26">
        <v>3.3827545999999997</v>
      </c>
      <c r="S1525" s="26">
        <v>2.0314129999999997</v>
      </c>
      <c r="T1525" s="26">
        <v>1.2899710000000002</v>
      </c>
      <c r="U1525" s="26">
        <v>1.3071632</v>
      </c>
      <c r="V1525" s="26">
        <v>1.533207</v>
      </c>
      <c r="W1525" s="26">
        <v>2.8389451999999999</v>
      </c>
      <c r="X1525" s="26">
        <v>3.5372348000000002</v>
      </c>
      <c r="Y1525" s="26">
        <v>4.4988057999999995</v>
      </c>
      <c r="Z1525" s="26">
        <v>4.0487929999999999</v>
      </c>
      <c r="AA1525" s="26">
        <v>3.2683874000000004</v>
      </c>
      <c r="AB1525" s="26">
        <v>3.2357261999999998</v>
      </c>
      <c r="AC1525" s="26">
        <v>3.5595582000000001</v>
      </c>
      <c r="AD1525" s="26">
        <v>3.149076</v>
      </c>
      <c r="AE1525" s="26">
        <v>2.3099188000000002</v>
      </c>
      <c r="AF1525" s="26">
        <v>1.8968422</v>
      </c>
      <c r="AG1525" s="26">
        <v>193</v>
      </c>
      <c r="AH1525" s="26">
        <v>3</v>
      </c>
    </row>
    <row r="1526" spans="1:34" x14ac:dyDescent="0.2">
      <c r="A1526" t="s">
        <v>34</v>
      </c>
      <c r="B1526" t="s">
        <v>93</v>
      </c>
      <c r="C1526" t="s">
        <v>1173</v>
      </c>
      <c r="D1526">
        <v>2</v>
      </c>
      <c r="E1526" s="21">
        <v>4</v>
      </c>
      <c r="F1526" s="21" t="s">
        <v>6</v>
      </c>
      <c r="G1526" s="21" t="s">
        <v>10</v>
      </c>
      <c r="H1526" s="21" t="s">
        <v>10</v>
      </c>
      <c r="I1526" s="26">
        <v>1.3395557500000002</v>
      </c>
      <c r="J1526" s="26">
        <v>1.8210186250000002</v>
      </c>
      <c r="K1526" s="26">
        <v>3.1462184999999998</v>
      </c>
      <c r="L1526" s="26">
        <v>4.7310924999999999</v>
      </c>
      <c r="M1526" s="26">
        <v>5.645933125</v>
      </c>
      <c r="N1526" s="26">
        <v>6.7911148750000008</v>
      </c>
      <c r="O1526" s="26">
        <v>7.0008832499999993</v>
      </c>
      <c r="P1526" s="26">
        <v>6.0662311249999998</v>
      </c>
      <c r="Q1526" s="26">
        <v>4.5672348750000005</v>
      </c>
      <c r="R1526" s="26">
        <v>3.3759328750000002</v>
      </c>
      <c r="S1526" s="26">
        <v>2.117981125</v>
      </c>
      <c r="T1526" s="26">
        <v>1.3602736249999998</v>
      </c>
      <c r="U1526" s="26">
        <v>2.2670092499999996</v>
      </c>
      <c r="V1526" s="26">
        <v>2.8133133749999999</v>
      </c>
      <c r="W1526" s="26">
        <v>4.4971692499999989</v>
      </c>
      <c r="X1526" s="26">
        <v>3.7421553749999998</v>
      </c>
      <c r="Y1526" s="26">
        <v>4.2026603750000007</v>
      </c>
      <c r="Z1526" s="26">
        <v>3.22813375</v>
      </c>
      <c r="AA1526" s="26">
        <v>3.5389293749999995</v>
      </c>
      <c r="AB1526" s="26">
        <v>3.4800991250000002</v>
      </c>
      <c r="AC1526" s="26">
        <v>3.1457186250000002</v>
      </c>
      <c r="AD1526" s="26">
        <v>2.4829718749999996</v>
      </c>
      <c r="AE1526" s="26">
        <v>3.8370222499999995</v>
      </c>
      <c r="AF1526" s="26">
        <v>3.5238247500000002</v>
      </c>
      <c r="AG1526" s="26">
        <v>203</v>
      </c>
      <c r="AH1526" s="26">
        <v>3</v>
      </c>
    </row>
    <row r="1527" spans="1:34" x14ac:dyDescent="0.2">
      <c r="A1527" t="s">
        <v>34</v>
      </c>
      <c r="B1527" t="s">
        <v>93</v>
      </c>
      <c r="C1527" t="s">
        <v>294</v>
      </c>
      <c r="D1527">
        <v>2</v>
      </c>
      <c r="E1527" s="21">
        <v>4</v>
      </c>
      <c r="F1527" s="21" t="s">
        <v>6</v>
      </c>
      <c r="G1527" s="21" t="s">
        <v>10</v>
      </c>
      <c r="H1527" s="21" t="s">
        <v>10</v>
      </c>
      <c r="I1527" s="26">
        <v>1.1499843636363636</v>
      </c>
      <c r="J1527" s="26">
        <v>1.5021713636363636</v>
      </c>
      <c r="K1527" s="26">
        <v>2.7747163636363639</v>
      </c>
      <c r="L1527" s="26">
        <v>4.4801170000000008</v>
      </c>
      <c r="M1527" s="26">
        <v>5.2478492727272732</v>
      </c>
      <c r="N1527" s="26">
        <v>6.4318670909090905</v>
      </c>
      <c r="O1527" s="26">
        <v>6.940364727272728</v>
      </c>
      <c r="P1527" s="26">
        <v>6.0350480000000006</v>
      </c>
      <c r="Q1527" s="26">
        <v>4.4755628181818183</v>
      </c>
      <c r="R1527" s="26">
        <v>3.2107520909090912</v>
      </c>
      <c r="S1527" s="26">
        <v>1.8859129090909093</v>
      </c>
      <c r="T1527" s="26">
        <v>1.1442115454545456</v>
      </c>
      <c r="U1527" s="26">
        <v>1.2155709090909086</v>
      </c>
      <c r="V1527" s="26">
        <v>1.5299195454545456</v>
      </c>
      <c r="W1527" s="26">
        <v>2.702996818181818</v>
      </c>
      <c r="X1527" s="26">
        <v>3.4250140909090905</v>
      </c>
      <c r="Y1527" s="26">
        <v>4.4745003636363636</v>
      </c>
      <c r="Z1527" s="26">
        <v>3.9281940909090904</v>
      </c>
      <c r="AA1527" s="26">
        <v>3.4348445454545451</v>
      </c>
      <c r="AB1527" s="26">
        <v>2.9444689999999998</v>
      </c>
      <c r="AC1527" s="26">
        <v>3.3153890000000001</v>
      </c>
      <c r="AD1527" s="26">
        <v>2.9446439999999998</v>
      </c>
      <c r="AE1527" s="26">
        <v>2.2608241818181822</v>
      </c>
      <c r="AF1527" s="26">
        <v>1.9673449090909094</v>
      </c>
      <c r="AG1527" s="26">
        <v>181</v>
      </c>
      <c r="AH1527" s="26">
        <v>3</v>
      </c>
    </row>
    <row r="1528" spans="1:34" x14ac:dyDescent="0.2">
      <c r="A1528" t="s">
        <v>34</v>
      </c>
      <c r="B1528" t="s">
        <v>93</v>
      </c>
      <c r="C1528" t="s">
        <v>767</v>
      </c>
      <c r="D1528">
        <v>1</v>
      </c>
      <c r="E1528" s="21">
        <v>5</v>
      </c>
      <c r="F1528" s="21" t="s">
        <v>6</v>
      </c>
      <c r="G1528" s="21" t="s">
        <v>10</v>
      </c>
      <c r="H1528" s="21" t="s">
        <v>10</v>
      </c>
      <c r="I1528" s="26">
        <v>1.1077521818181817</v>
      </c>
      <c r="J1528" s="26">
        <v>1.5247402727272727</v>
      </c>
      <c r="K1528" s="26">
        <v>2.758770818181818</v>
      </c>
      <c r="L1528" s="26">
        <v>4.5962047272727284</v>
      </c>
      <c r="M1528" s="26">
        <v>5.5936415454545454</v>
      </c>
      <c r="N1528" s="26">
        <v>6.7066832727272727</v>
      </c>
      <c r="O1528" s="26">
        <v>7.2951327272727271</v>
      </c>
      <c r="P1528" s="26">
        <v>6.1899229999999994</v>
      </c>
      <c r="Q1528" s="26">
        <v>4.5563853636363643</v>
      </c>
      <c r="R1528" s="26">
        <v>3.3236928181818186</v>
      </c>
      <c r="S1528" s="26">
        <v>1.8683051818181822</v>
      </c>
      <c r="T1528" s="26">
        <v>1.1372632727272727</v>
      </c>
      <c r="U1528" s="26">
        <v>0.76737536363636361</v>
      </c>
      <c r="V1528" s="26">
        <v>0.88497981818181826</v>
      </c>
      <c r="W1528" s="26">
        <v>2.0359011818181814</v>
      </c>
      <c r="X1528" s="26">
        <v>2.8616193636363638</v>
      </c>
      <c r="Y1528" s="26">
        <v>4.5121628181818174</v>
      </c>
      <c r="Z1528" s="26">
        <v>4.288342272727272</v>
      </c>
      <c r="AA1528" s="26">
        <v>3.4364457272727269</v>
      </c>
      <c r="AB1528" s="26">
        <v>3.815448454545455</v>
      </c>
      <c r="AC1528" s="26">
        <v>3.7917328181818188</v>
      </c>
      <c r="AD1528" s="26">
        <v>2.5889621818181818</v>
      </c>
      <c r="AE1528" s="26">
        <v>1.4891497272727272</v>
      </c>
      <c r="AF1528" s="26">
        <v>1.1347386363636363</v>
      </c>
      <c r="AG1528" s="26">
        <v>208</v>
      </c>
      <c r="AH1528" s="26">
        <v>4</v>
      </c>
    </row>
    <row r="1529" spans="1:34" x14ac:dyDescent="0.2">
      <c r="A1529" t="s">
        <v>34</v>
      </c>
      <c r="B1529" t="s">
        <v>93</v>
      </c>
      <c r="C1529" t="s">
        <v>184</v>
      </c>
      <c r="D1529">
        <v>3</v>
      </c>
      <c r="E1529" s="21">
        <v>4</v>
      </c>
      <c r="F1529" s="21" t="s">
        <v>6</v>
      </c>
      <c r="G1529" s="21" t="s">
        <v>10</v>
      </c>
      <c r="H1529" s="21" t="s">
        <v>10</v>
      </c>
      <c r="I1529" s="26">
        <v>1.4552028333333336</v>
      </c>
      <c r="J1529" s="26">
        <v>1.968758</v>
      </c>
      <c r="K1529" s="26">
        <v>3.3337176666666668</v>
      </c>
      <c r="L1529" s="26">
        <v>4.886894166666667</v>
      </c>
      <c r="M1529" s="26">
        <v>5.8385216666666659</v>
      </c>
      <c r="N1529" s="26">
        <v>6.9812585</v>
      </c>
      <c r="O1529" s="26">
        <v>7.1600166666666665</v>
      </c>
      <c r="P1529" s="26">
        <v>6.3071926666666664</v>
      </c>
      <c r="Q1529" s="26">
        <v>4.7140460000000006</v>
      </c>
      <c r="R1529" s="26">
        <v>3.5029515</v>
      </c>
      <c r="S1529" s="26">
        <v>2.2179718333333329</v>
      </c>
      <c r="T1529" s="26">
        <v>1.4812488333333331</v>
      </c>
      <c r="U1529" s="26">
        <v>2.735254166666667</v>
      </c>
      <c r="V1529" s="26">
        <v>3.1031671666666667</v>
      </c>
      <c r="W1529" s="26">
        <v>4.5264686666666671</v>
      </c>
      <c r="X1529" s="26">
        <v>3.9992071666666664</v>
      </c>
      <c r="Y1529" s="26">
        <v>4.6014755000000003</v>
      </c>
      <c r="Z1529" s="26">
        <v>3.1148221666666669</v>
      </c>
      <c r="AA1529" s="26">
        <v>3.2012971666666665</v>
      </c>
      <c r="AB1529" s="26">
        <v>3.0583046666666664</v>
      </c>
      <c r="AC1529" s="26">
        <v>3.0333821666666672</v>
      </c>
      <c r="AD1529" s="26">
        <v>2.4038768333333334</v>
      </c>
      <c r="AE1529" s="26">
        <v>4.0325651666666671</v>
      </c>
      <c r="AF1529" s="26">
        <v>3.6566794999999996</v>
      </c>
      <c r="AG1529" s="26">
        <v>172</v>
      </c>
      <c r="AH1529" s="26">
        <v>3</v>
      </c>
    </row>
    <row r="1530" spans="1:34" x14ac:dyDescent="0.2">
      <c r="A1530" t="s">
        <v>34</v>
      </c>
      <c r="B1530" t="s">
        <v>93</v>
      </c>
      <c r="C1530" t="s">
        <v>883</v>
      </c>
      <c r="D1530">
        <v>2</v>
      </c>
      <c r="E1530" s="21">
        <v>5</v>
      </c>
      <c r="F1530" s="21" t="s">
        <v>6</v>
      </c>
      <c r="G1530" s="21" t="s">
        <v>10</v>
      </c>
      <c r="H1530" s="21" t="s">
        <v>10</v>
      </c>
      <c r="I1530" s="26">
        <v>1.0674509999999999</v>
      </c>
      <c r="J1530" s="26">
        <v>1.4209278571428572</v>
      </c>
      <c r="K1530" s="26">
        <v>2.655166714285714</v>
      </c>
      <c r="L1530" s="26">
        <v>4.4295721428571433</v>
      </c>
      <c r="M1530" s="26">
        <v>5.4173705714285711</v>
      </c>
      <c r="N1530" s="26">
        <v>6.6274381428571427</v>
      </c>
      <c r="O1530" s="26">
        <v>7.1758435714285715</v>
      </c>
      <c r="P1530" s="26">
        <v>6.0505617142857142</v>
      </c>
      <c r="Q1530" s="26">
        <v>4.4762977142857148</v>
      </c>
      <c r="R1530" s="26">
        <v>3.1964085714285715</v>
      </c>
      <c r="S1530" s="26">
        <v>1.8265748571428573</v>
      </c>
      <c r="T1530" s="26">
        <v>1.0929774285714287</v>
      </c>
      <c r="U1530" s="26">
        <v>0.94336271428571428</v>
      </c>
      <c r="V1530" s="26">
        <v>1.0003862857142858</v>
      </c>
      <c r="W1530" s="26">
        <v>2.2269092857142856</v>
      </c>
      <c r="X1530" s="26">
        <v>3.0102851428571427</v>
      </c>
      <c r="Y1530" s="26">
        <v>4.2728969999999995</v>
      </c>
      <c r="Z1530" s="26">
        <v>3.7810139999999999</v>
      </c>
      <c r="AA1530" s="26">
        <v>3.769943</v>
      </c>
      <c r="AB1530" s="26">
        <v>3.5425275714285718</v>
      </c>
      <c r="AC1530" s="26">
        <v>3.7053800000000003</v>
      </c>
      <c r="AD1530" s="26">
        <v>2.7771642857142855</v>
      </c>
      <c r="AE1530" s="26">
        <v>1.6756660000000001</v>
      </c>
      <c r="AF1530" s="26">
        <v>1.2899047142857143</v>
      </c>
      <c r="AG1530" s="26">
        <v>224</v>
      </c>
      <c r="AH1530" s="26">
        <v>4</v>
      </c>
    </row>
    <row r="1531" spans="1:34" x14ac:dyDescent="0.2">
      <c r="A1531" t="s">
        <v>34</v>
      </c>
      <c r="B1531" t="s">
        <v>93</v>
      </c>
      <c r="C1531" t="s">
        <v>1174</v>
      </c>
      <c r="D1531">
        <v>2</v>
      </c>
      <c r="E1531" s="21">
        <v>4</v>
      </c>
      <c r="F1531" s="21" t="s">
        <v>6</v>
      </c>
      <c r="G1531" s="21" t="s">
        <v>10</v>
      </c>
      <c r="H1531" s="21" t="s">
        <v>10</v>
      </c>
      <c r="I1531" s="26">
        <v>1.1725540999999999</v>
      </c>
      <c r="J1531" s="26">
        <v>1.5159330999999998</v>
      </c>
      <c r="K1531" s="26">
        <v>2.7901929000000001</v>
      </c>
      <c r="L1531" s="26">
        <v>4.5025141</v>
      </c>
      <c r="M1531" s="26">
        <v>5.2467887000000006</v>
      </c>
      <c r="N1531" s="26">
        <v>6.4499376999999996</v>
      </c>
      <c r="O1531" s="26">
        <v>6.9286880999999996</v>
      </c>
      <c r="P1531" s="26">
        <v>6.0387078000000001</v>
      </c>
      <c r="Q1531" s="26">
        <v>4.4953503000000001</v>
      </c>
      <c r="R1531" s="26">
        <v>3.2249195999999998</v>
      </c>
      <c r="S1531" s="26">
        <v>1.9056619000000001</v>
      </c>
      <c r="T1531" s="26">
        <v>1.1720099000000002</v>
      </c>
      <c r="U1531" s="26">
        <v>1.2388336</v>
      </c>
      <c r="V1531" s="26">
        <v>1.5499459</v>
      </c>
      <c r="W1531" s="26">
        <v>2.8062827000000001</v>
      </c>
      <c r="X1531" s="26">
        <v>3.4992209999999999</v>
      </c>
      <c r="Y1531" s="26">
        <v>4.4268328000000006</v>
      </c>
      <c r="Z1531" s="26">
        <v>3.7658963999999999</v>
      </c>
      <c r="AA1531" s="26">
        <v>3.2983205</v>
      </c>
      <c r="AB1531" s="26">
        <v>2.7238916999999998</v>
      </c>
      <c r="AC1531" s="26">
        <v>3.1049196000000001</v>
      </c>
      <c r="AD1531" s="26">
        <v>2.7986279000000005</v>
      </c>
      <c r="AE1531" s="26">
        <v>2.4194665</v>
      </c>
      <c r="AF1531" s="26">
        <v>2.0444028000000003</v>
      </c>
      <c r="AG1531" s="26">
        <v>191</v>
      </c>
      <c r="AH1531" s="26">
        <v>3</v>
      </c>
    </row>
    <row r="1532" spans="1:34" x14ac:dyDescent="0.2">
      <c r="A1532" t="s">
        <v>34</v>
      </c>
      <c r="B1532" t="s">
        <v>93</v>
      </c>
      <c r="C1532" t="s">
        <v>534</v>
      </c>
      <c r="D1532">
        <v>2</v>
      </c>
      <c r="E1532" s="21">
        <v>4</v>
      </c>
      <c r="F1532" s="21" t="s">
        <v>6</v>
      </c>
      <c r="G1532" s="21" t="s">
        <v>10</v>
      </c>
      <c r="H1532" s="21" t="s">
        <v>10</v>
      </c>
      <c r="I1532" s="26">
        <v>1.3374417777777778</v>
      </c>
      <c r="J1532" s="26">
        <v>1.7470258888888888</v>
      </c>
      <c r="K1532" s="26">
        <v>3.0891614444444446</v>
      </c>
      <c r="L1532" s="26">
        <v>4.6957477777777781</v>
      </c>
      <c r="M1532" s="26">
        <v>5.3103616666666671</v>
      </c>
      <c r="N1532" s="26">
        <v>6.4489308888888877</v>
      </c>
      <c r="O1532" s="26">
        <v>7.0614383333333341</v>
      </c>
      <c r="P1532" s="26">
        <v>6.3037831111111124</v>
      </c>
      <c r="Q1532" s="26">
        <v>4.6045298888888881</v>
      </c>
      <c r="R1532" s="26">
        <v>3.4214092222222217</v>
      </c>
      <c r="S1532" s="26">
        <v>2.0644038888888887</v>
      </c>
      <c r="T1532" s="26">
        <v>1.3318315555555555</v>
      </c>
      <c r="U1532" s="26">
        <v>1.3552600000000004</v>
      </c>
      <c r="V1532" s="26">
        <v>1.6903529999999998</v>
      </c>
      <c r="W1532" s="26">
        <v>2.970199333333333</v>
      </c>
      <c r="X1532" s="26">
        <v>3.5201039999999999</v>
      </c>
      <c r="Y1532" s="26">
        <v>4.4111887777777783</v>
      </c>
      <c r="Z1532" s="26">
        <v>3.7550262222222219</v>
      </c>
      <c r="AA1532" s="26">
        <v>3.1700294444444443</v>
      </c>
      <c r="AB1532" s="26">
        <v>3.0681477777777775</v>
      </c>
      <c r="AC1532" s="26">
        <v>3.3624845555555556</v>
      </c>
      <c r="AD1532" s="26">
        <v>3.2530154444444443</v>
      </c>
      <c r="AE1532" s="26">
        <v>2.6615247777777777</v>
      </c>
      <c r="AF1532" s="26">
        <v>2.0913105555555558</v>
      </c>
      <c r="AG1532" s="26">
        <v>187</v>
      </c>
      <c r="AH1532" s="26">
        <v>3</v>
      </c>
    </row>
    <row r="1533" spans="1:34" x14ac:dyDescent="0.2">
      <c r="A1533" t="s">
        <v>34</v>
      </c>
      <c r="B1533" t="s">
        <v>93</v>
      </c>
      <c r="C1533" t="s">
        <v>1175</v>
      </c>
      <c r="D1533">
        <v>2</v>
      </c>
      <c r="E1533" s="21">
        <v>4</v>
      </c>
      <c r="F1533" s="21" t="s">
        <v>6</v>
      </c>
      <c r="G1533" s="21" t="s">
        <v>10</v>
      </c>
      <c r="H1533" s="21" t="s">
        <v>10</v>
      </c>
      <c r="I1533" s="26">
        <v>1.3202023333333333</v>
      </c>
      <c r="J1533" s="26">
        <v>1.7888997500000003</v>
      </c>
      <c r="K1533" s="26">
        <v>3.0944486666666666</v>
      </c>
      <c r="L1533" s="26">
        <v>4.7043218333333341</v>
      </c>
      <c r="M1533" s="26">
        <v>5.6451809166666669</v>
      </c>
      <c r="N1533" s="26">
        <v>6.831742666666667</v>
      </c>
      <c r="O1533" s="26">
        <v>6.9948075000000003</v>
      </c>
      <c r="P1533" s="26">
        <v>6.0585079166666667</v>
      </c>
      <c r="Q1533" s="26">
        <v>4.5598979999999996</v>
      </c>
      <c r="R1533" s="26">
        <v>3.3457479166666659</v>
      </c>
      <c r="S1533" s="26">
        <v>2.0813589166666664</v>
      </c>
      <c r="T1533" s="26">
        <v>1.3386998333333333</v>
      </c>
      <c r="U1533" s="26">
        <v>2.3123672499999999</v>
      </c>
      <c r="V1533" s="26">
        <v>2.7880636666666665</v>
      </c>
      <c r="W1533" s="26">
        <v>4.4167306666666661</v>
      </c>
      <c r="X1533" s="26">
        <v>3.806049666666667</v>
      </c>
      <c r="Y1533" s="26">
        <v>4.3253999166666661</v>
      </c>
      <c r="Z1533" s="26">
        <v>3.2480856666666664</v>
      </c>
      <c r="AA1533" s="26">
        <v>3.4116655833333334</v>
      </c>
      <c r="AB1533" s="26">
        <v>3.3984048333333337</v>
      </c>
      <c r="AC1533" s="26">
        <v>3.1681413333333333</v>
      </c>
      <c r="AD1533" s="26">
        <v>2.5745038333333334</v>
      </c>
      <c r="AE1533" s="26">
        <v>3.7968870833333335</v>
      </c>
      <c r="AF1533" s="26">
        <v>3.516513666666667</v>
      </c>
      <c r="AG1533" s="26">
        <v>190</v>
      </c>
      <c r="AH1533" s="26">
        <v>3</v>
      </c>
    </row>
    <row r="1534" spans="1:34" x14ac:dyDescent="0.2">
      <c r="A1534" t="s">
        <v>34</v>
      </c>
      <c r="B1534" t="s">
        <v>93</v>
      </c>
      <c r="C1534" t="s">
        <v>296</v>
      </c>
      <c r="D1534">
        <v>2</v>
      </c>
      <c r="E1534" s="21">
        <v>4</v>
      </c>
      <c r="F1534" s="21" t="s">
        <v>6</v>
      </c>
      <c r="G1534" s="21" t="s">
        <v>10</v>
      </c>
      <c r="H1534" s="21" t="s">
        <v>10</v>
      </c>
      <c r="I1534" s="26">
        <v>1.1047168571428572</v>
      </c>
      <c r="J1534" s="26">
        <v>1.4596018571428571</v>
      </c>
      <c r="K1534" s="26">
        <v>2.7148118571428568</v>
      </c>
      <c r="L1534" s="26">
        <v>4.4255437142857144</v>
      </c>
      <c r="M1534" s="26">
        <v>5.4078948571428578</v>
      </c>
      <c r="N1534" s="26">
        <v>6.5941999999999998</v>
      </c>
      <c r="O1534" s="26">
        <v>7.086397571428571</v>
      </c>
      <c r="P1534" s="26">
        <v>6.0631048571428581</v>
      </c>
      <c r="Q1534" s="26">
        <v>4.5072199999999993</v>
      </c>
      <c r="R1534" s="26">
        <v>3.234858</v>
      </c>
      <c r="S1534" s="26">
        <v>1.8726374285714287</v>
      </c>
      <c r="T1534" s="26">
        <v>1.123431857142857</v>
      </c>
      <c r="U1534" s="26">
        <v>1.1247295714285714</v>
      </c>
      <c r="V1534" s="26">
        <v>1.1360192857142857</v>
      </c>
      <c r="W1534" s="26">
        <v>2.3598251428571433</v>
      </c>
      <c r="X1534" s="26">
        <v>3.1575538571428572</v>
      </c>
      <c r="Y1534" s="26">
        <v>4.2166098571428572</v>
      </c>
      <c r="Z1534" s="26">
        <v>3.6605905714285711</v>
      </c>
      <c r="AA1534" s="26">
        <v>3.7007335714285712</v>
      </c>
      <c r="AB1534" s="26">
        <v>3.3268577142857145</v>
      </c>
      <c r="AC1534" s="26">
        <v>3.7099362857142859</v>
      </c>
      <c r="AD1534" s="26">
        <v>2.9734477142857143</v>
      </c>
      <c r="AE1534" s="26">
        <v>1.9159845714285715</v>
      </c>
      <c r="AF1534" s="26">
        <v>1.5151055714285715</v>
      </c>
      <c r="AG1534" s="26">
        <v>207</v>
      </c>
      <c r="AH1534" s="26">
        <v>4</v>
      </c>
    </row>
    <row r="1535" spans="1:34" x14ac:dyDescent="0.2">
      <c r="A1535" t="s">
        <v>34</v>
      </c>
      <c r="B1535" t="s">
        <v>93</v>
      </c>
      <c r="C1535" t="s">
        <v>887</v>
      </c>
      <c r="D1535">
        <v>2</v>
      </c>
      <c r="E1535" s="21">
        <v>4</v>
      </c>
      <c r="F1535" s="21" t="s">
        <v>6</v>
      </c>
      <c r="G1535" s="21" t="s">
        <v>10</v>
      </c>
      <c r="H1535" s="21" t="s">
        <v>10</v>
      </c>
      <c r="I1535" s="26">
        <v>1.39833725</v>
      </c>
      <c r="J1535" s="26">
        <v>1.8890887499999998</v>
      </c>
      <c r="K1535" s="26">
        <v>3.2182667500000002</v>
      </c>
      <c r="L1535" s="26">
        <v>4.7439827499999998</v>
      </c>
      <c r="M1535" s="26">
        <v>5.6134832499999998</v>
      </c>
      <c r="N1535" s="26">
        <v>6.6949082500000001</v>
      </c>
      <c r="O1535" s="26">
        <v>6.9961707499999992</v>
      </c>
      <c r="P1535" s="26">
        <v>6.1752859999999998</v>
      </c>
      <c r="Q1535" s="26">
        <v>4.5748102500000005</v>
      </c>
      <c r="R1535" s="26">
        <v>3.4120335000000002</v>
      </c>
      <c r="S1535" s="26">
        <v>2.1379095000000001</v>
      </c>
      <c r="T1535" s="26">
        <v>1.4111622500000001</v>
      </c>
      <c r="U1535" s="26">
        <v>2.4054905</v>
      </c>
      <c r="V1535" s="26">
        <v>2.7667152499999998</v>
      </c>
      <c r="W1535" s="26">
        <v>4.2147760000000005</v>
      </c>
      <c r="X1535" s="26">
        <v>3.8658200000000003</v>
      </c>
      <c r="Y1535" s="26">
        <v>4.3404205000000005</v>
      </c>
      <c r="Z1535" s="26">
        <v>3.1132532500000001</v>
      </c>
      <c r="AA1535" s="26">
        <v>3.2741292499999997</v>
      </c>
      <c r="AB1535" s="26">
        <v>3.2621647499999997</v>
      </c>
      <c r="AC1535" s="26">
        <v>3.0453437499999998</v>
      </c>
      <c r="AD1535" s="26">
        <v>2.4526042500000003</v>
      </c>
      <c r="AE1535" s="26">
        <v>3.9731155</v>
      </c>
      <c r="AF1535" s="26">
        <v>3.1469907499999996</v>
      </c>
      <c r="AG1535" s="26">
        <v>187</v>
      </c>
      <c r="AH1535" s="26">
        <v>3</v>
      </c>
    </row>
    <row r="1536" spans="1:34" x14ac:dyDescent="0.2">
      <c r="A1536" t="s">
        <v>34</v>
      </c>
      <c r="B1536" t="s">
        <v>93</v>
      </c>
      <c r="C1536" t="s">
        <v>670</v>
      </c>
      <c r="D1536">
        <v>1</v>
      </c>
      <c r="E1536" s="21">
        <v>4</v>
      </c>
      <c r="F1536" s="21" t="s">
        <v>6</v>
      </c>
      <c r="G1536" s="21" t="s">
        <v>10</v>
      </c>
      <c r="H1536" s="21" t="s">
        <v>10</v>
      </c>
      <c r="I1536" s="26">
        <v>1.2820252222222224</v>
      </c>
      <c r="J1536" s="26">
        <v>1.7043857777777778</v>
      </c>
      <c r="K1536" s="26">
        <v>3.0579574444444448</v>
      </c>
      <c r="L1536" s="26">
        <v>4.7223124444444444</v>
      </c>
      <c r="M1536" s="26">
        <v>5.5444961111111111</v>
      </c>
      <c r="N1536" s="26">
        <v>6.6309384444444444</v>
      </c>
      <c r="O1536" s="26">
        <v>7.3389519999999999</v>
      </c>
      <c r="P1536" s="26">
        <v>6.3491077777777782</v>
      </c>
      <c r="Q1536" s="26">
        <v>4.7254901111111103</v>
      </c>
      <c r="R1536" s="26">
        <v>3.4298447777777779</v>
      </c>
      <c r="S1536" s="26">
        <v>2.0485341111111111</v>
      </c>
      <c r="T1536" s="26">
        <v>1.3039122222222221</v>
      </c>
      <c r="U1536" s="26">
        <v>1.0811243333333334</v>
      </c>
      <c r="V1536" s="26">
        <v>1.1706107777777779</v>
      </c>
      <c r="W1536" s="26">
        <v>2.4409650000000003</v>
      </c>
      <c r="X1536" s="26">
        <v>3.2275991111111111</v>
      </c>
      <c r="Y1536" s="26">
        <v>4.4664077777777784</v>
      </c>
      <c r="Z1536" s="26">
        <v>4.7782400000000003</v>
      </c>
      <c r="AA1536" s="26">
        <v>3.2019176666666667</v>
      </c>
      <c r="AB1536" s="26">
        <v>3.3690094444444445</v>
      </c>
      <c r="AC1536" s="26">
        <v>3.8907791111111112</v>
      </c>
      <c r="AD1536" s="26">
        <v>3.1385680000000002</v>
      </c>
      <c r="AE1536" s="26">
        <v>1.8880541111111111</v>
      </c>
      <c r="AF1536" s="26">
        <v>1.3965243333333333</v>
      </c>
      <c r="AG1536" s="26">
        <v>191</v>
      </c>
      <c r="AH1536" s="26">
        <v>3</v>
      </c>
    </row>
    <row r="1537" spans="1:34" x14ac:dyDescent="0.2">
      <c r="A1537" t="s">
        <v>34</v>
      </c>
      <c r="B1537" t="s">
        <v>93</v>
      </c>
      <c r="C1537" t="s">
        <v>769</v>
      </c>
      <c r="D1537">
        <v>2</v>
      </c>
      <c r="E1537" s="21">
        <v>4</v>
      </c>
      <c r="F1537" s="21" t="s">
        <v>6</v>
      </c>
      <c r="G1537" s="21" t="s">
        <v>10</v>
      </c>
      <c r="H1537" s="21" t="s">
        <v>10</v>
      </c>
      <c r="I1537" s="26">
        <v>1.3635816666666667</v>
      </c>
      <c r="J1537" s="26">
        <v>1.8298193333333332</v>
      </c>
      <c r="K1537" s="26">
        <v>3.1645143333333334</v>
      </c>
      <c r="L1537" s="26">
        <v>4.7003080000000006</v>
      </c>
      <c r="M1537" s="26">
        <v>5.3825690000000002</v>
      </c>
      <c r="N1537" s="26">
        <v>6.4663700000000004</v>
      </c>
      <c r="O1537" s="26">
        <v>7.2188046666666672</v>
      </c>
      <c r="P1537" s="26">
        <v>6.3843969999999999</v>
      </c>
      <c r="Q1537" s="26">
        <v>4.6691403333333339</v>
      </c>
      <c r="R1537" s="26">
        <v>3.4706996666666665</v>
      </c>
      <c r="S1537" s="26">
        <v>2.1288546666666668</v>
      </c>
      <c r="T1537" s="26">
        <v>1.3950089999999999</v>
      </c>
      <c r="U1537" s="26">
        <v>1.346125</v>
      </c>
      <c r="V1537" s="26">
        <v>1.6773446666666667</v>
      </c>
      <c r="W1537" s="26">
        <v>3.0484110000000002</v>
      </c>
      <c r="X1537" s="26">
        <v>3.5377586666666665</v>
      </c>
      <c r="Y1537" s="26">
        <v>4.5976386666666658</v>
      </c>
      <c r="Z1537" s="26">
        <v>4.4563490000000003</v>
      </c>
      <c r="AA1537" s="26">
        <v>2.9720826666666667</v>
      </c>
      <c r="AB1537" s="26">
        <v>3.3491223333333333</v>
      </c>
      <c r="AC1537" s="26">
        <v>3.8945596666666664</v>
      </c>
      <c r="AD1537" s="26">
        <v>3.3040553333333329</v>
      </c>
      <c r="AE1537" s="26">
        <v>2.7166829999999997</v>
      </c>
      <c r="AF1537" s="26">
        <v>2.0599513333333332</v>
      </c>
      <c r="AG1537" s="26">
        <v>197</v>
      </c>
      <c r="AH1537" s="26">
        <v>3</v>
      </c>
    </row>
    <row r="1538" spans="1:34" x14ac:dyDescent="0.2">
      <c r="A1538" t="s">
        <v>34</v>
      </c>
      <c r="B1538" t="s">
        <v>93</v>
      </c>
      <c r="C1538" t="s">
        <v>1176</v>
      </c>
      <c r="D1538">
        <v>2</v>
      </c>
      <c r="E1538" s="21">
        <v>5</v>
      </c>
      <c r="F1538" s="21" t="s">
        <v>6</v>
      </c>
      <c r="G1538" s="21" t="s">
        <v>10</v>
      </c>
      <c r="H1538" s="21" t="s">
        <v>10</v>
      </c>
      <c r="I1538" s="26">
        <v>1.098770625</v>
      </c>
      <c r="J1538" s="26">
        <v>1.4559080000000002</v>
      </c>
      <c r="K1538" s="26">
        <v>2.6881983749999998</v>
      </c>
      <c r="L1538" s="26">
        <v>4.4038306249999994</v>
      </c>
      <c r="M1538" s="26">
        <v>5.378142875</v>
      </c>
      <c r="N1538" s="26">
        <v>6.5531354999999998</v>
      </c>
      <c r="O1538" s="26">
        <v>7.0273012500000007</v>
      </c>
      <c r="P1538" s="26">
        <v>6.0039218749999996</v>
      </c>
      <c r="Q1538" s="26">
        <v>4.4465481249999996</v>
      </c>
      <c r="R1538" s="26">
        <v>3.2327652499999999</v>
      </c>
      <c r="S1538" s="26">
        <v>1.8774435</v>
      </c>
      <c r="T1538" s="26">
        <v>1.1100162500000001</v>
      </c>
      <c r="U1538" s="26">
        <v>1.1946138750000002</v>
      </c>
      <c r="V1538" s="26">
        <v>1.1539805000000003</v>
      </c>
      <c r="W1538" s="26">
        <v>2.43607175</v>
      </c>
      <c r="X1538" s="26">
        <v>3.2165341249999999</v>
      </c>
      <c r="Y1538" s="26">
        <v>4.2524444999999993</v>
      </c>
      <c r="Z1538" s="26">
        <v>3.6732567500000002</v>
      </c>
      <c r="AA1538" s="26">
        <v>3.6689230000000008</v>
      </c>
      <c r="AB1538" s="26">
        <v>3.3404202500000002</v>
      </c>
      <c r="AC1538" s="26">
        <v>3.7818991249999998</v>
      </c>
      <c r="AD1538" s="26">
        <v>3.0756058749999999</v>
      </c>
      <c r="AE1538" s="26">
        <v>2.0104924999999998</v>
      </c>
      <c r="AF1538" s="26">
        <v>1.64488575</v>
      </c>
      <c r="AG1538" s="26">
        <v>198</v>
      </c>
      <c r="AH1538" s="26">
        <v>3</v>
      </c>
    </row>
    <row r="1539" spans="1:34" x14ac:dyDescent="0.2">
      <c r="A1539" t="s">
        <v>34</v>
      </c>
      <c r="B1539" t="s">
        <v>93</v>
      </c>
      <c r="C1539" t="s">
        <v>672</v>
      </c>
      <c r="D1539">
        <v>2</v>
      </c>
      <c r="E1539" s="21">
        <v>4</v>
      </c>
      <c r="F1539" s="21" t="s">
        <v>6</v>
      </c>
      <c r="G1539" s="21" t="s">
        <v>10</v>
      </c>
      <c r="H1539" s="21" t="s">
        <v>10</v>
      </c>
      <c r="I1539" s="26">
        <v>1.4965332499999999</v>
      </c>
      <c r="J1539" s="26">
        <v>1.9327467500000004</v>
      </c>
      <c r="K1539" s="26">
        <v>3.2741841666666662</v>
      </c>
      <c r="L1539" s="26">
        <v>4.709097833333332</v>
      </c>
      <c r="M1539" s="26">
        <v>5.3466209166666658</v>
      </c>
      <c r="N1539" s="26">
        <v>6.3594316666666666</v>
      </c>
      <c r="O1539" s="26">
        <v>6.9974518333333329</v>
      </c>
      <c r="P1539" s="26">
        <v>6.2858652499999996</v>
      </c>
      <c r="Q1539" s="26">
        <v>4.5752031666666673</v>
      </c>
      <c r="R1539" s="26">
        <v>3.4721889999999997</v>
      </c>
      <c r="S1539" s="26">
        <v>2.1772066666666667</v>
      </c>
      <c r="T1539" s="26">
        <v>1.4971489166666665</v>
      </c>
      <c r="U1539" s="26">
        <v>1.7046404166666667</v>
      </c>
      <c r="V1539" s="26">
        <v>2.100063</v>
      </c>
      <c r="W1539" s="26">
        <v>3.5323470833333332</v>
      </c>
      <c r="X1539" s="26">
        <v>3.8278525000000001</v>
      </c>
      <c r="Y1539" s="26">
        <v>4.3524592499999999</v>
      </c>
      <c r="Z1539" s="26">
        <v>4.3849366666666674</v>
      </c>
      <c r="AA1539" s="26">
        <v>2.7027474999999996</v>
      </c>
      <c r="AB1539" s="26">
        <v>3.1397124166666668</v>
      </c>
      <c r="AC1539" s="26">
        <v>3.7366125833333328</v>
      </c>
      <c r="AD1539" s="26">
        <v>3.0972556666666669</v>
      </c>
      <c r="AE1539" s="26">
        <v>3.3039474999999996</v>
      </c>
      <c r="AF1539" s="26">
        <v>2.7028661666666665</v>
      </c>
      <c r="AG1539" s="26">
        <v>218</v>
      </c>
      <c r="AH1539" s="26">
        <v>4</v>
      </c>
    </row>
    <row r="1540" spans="1:34" x14ac:dyDescent="0.2">
      <c r="A1540" t="s">
        <v>34</v>
      </c>
      <c r="B1540" t="s">
        <v>93</v>
      </c>
      <c r="C1540" t="s">
        <v>298</v>
      </c>
      <c r="D1540">
        <v>2</v>
      </c>
      <c r="E1540" s="21">
        <v>5</v>
      </c>
      <c r="F1540" s="21" t="s">
        <v>6</v>
      </c>
      <c r="G1540" s="21" t="s">
        <v>10</v>
      </c>
      <c r="H1540" s="21" t="s">
        <v>10</v>
      </c>
      <c r="I1540" s="26">
        <v>0.99642799999999998</v>
      </c>
      <c r="J1540" s="26">
        <v>1.3415436666666667</v>
      </c>
      <c r="K1540" s="26">
        <v>2.4643901666666665</v>
      </c>
      <c r="L1540" s="26">
        <v>4.3281773333333335</v>
      </c>
      <c r="M1540" s="26">
        <v>5.4619759999999999</v>
      </c>
      <c r="N1540" s="26">
        <v>6.6529965000000004</v>
      </c>
      <c r="O1540" s="26">
        <v>6.8205648333333331</v>
      </c>
      <c r="P1540" s="26">
        <v>5.7553763333333334</v>
      </c>
      <c r="Q1540" s="26">
        <v>4.3456735000000002</v>
      </c>
      <c r="R1540" s="26">
        <v>3.1762213333333338</v>
      </c>
      <c r="S1540" s="26">
        <v>1.7741348333333333</v>
      </c>
      <c r="T1540" s="26">
        <v>1.0052381666666668</v>
      </c>
      <c r="U1540" s="26">
        <v>0.99561083333333344</v>
      </c>
      <c r="V1540" s="26">
        <v>1.0048571666666666</v>
      </c>
      <c r="W1540" s="26">
        <v>2.464302</v>
      </c>
      <c r="X1540" s="26">
        <v>3.1696753333333327</v>
      </c>
      <c r="Y1540" s="26">
        <v>3.9033836666666666</v>
      </c>
      <c r="Z1540" s="26">
        <v>3.326772333333333</v>
      </c>
      <c r="AA1540" s="26">
        <v>3.996166666666666</v>
      </c>
      <c r="AB1540" s="26">
        <v>3.1648381666666672</v>
      </c>
      <c r="AC1540" s="26">
        <v>3.6941055000000005</v>
      </c>
      <c r="AD1540" s="26">
        <v>2.6524855000000001</v>
      </c>
      <c r="AE1540" s="26">
        <v>1.9841198333333334</v>
      </c>
      <c r="AF1540" s="26">
        <v>1.525666</v>
      </c>
      <c r="AG1540" s="26">
        <v>193</v>
      </c>
      <c r="AH1540" s="26">
        <v>3</v>
      </c>
    </row>
    <row r="1541" spans="1:34" x14ac:dyDescent="0.2">
      <c r="A1541" t="s">
        <v>34</v>
      </c>
      <c r="B1541" t="s">
        <v>93</v>
      </c>
      <c r="C1541" t="s">
        <v>191</v>
      </c>
      <c r="D1541">
        <v>1</v>
      </c>
      <c r="E1541" s="21">
        <v>4</v>
      </c>
      <c r="F1541" s="21" t="s">
        <v>6</v>
      </c>
      <c r="G1541" s="21" t="s">
        <v>10</v>
      </c>
      <c r="H1541" s="21" t="s">
        <v>10</v>
      </c>
      <c r="I1541" s="26">
        <v>1.2017917058823528</v>
      </c>
      <c r="J1541" s="26">
        <v>1.5889682352941177</v>
      </c>
      <c r="K1541" s="26">
        <v>2.8474128823529412</v>
      </c>
      <c r="L1541" s="26">
        <v>4.6840940000000009</v>
      </c>
      <c r="M1541" s="26">
        <v>5.6028002352941177</v>
      </c>
      <c r="N1541" s="26">
        <v>6.7697465294117665</v>
      </c>
      <c r="O1541" s="26">
        <v>7.3404068823529407</v>
      </c>
      <c r="P1541" s="26">
        <v>6.2810074117647066</v>
      </c>
      <c r="Q1541" s="26">
        <v>4.625316588235294</v>
      </c>
      <c r="R1541" s="26">
        <v>3.3971945294117636</v>
      </c>
      <c r="S1541" s="26">
        <v>1.9776199411764703</v>
      </c>
      <c r="T1541" s="26">
        <v>1.2025082352941177</v>
      </c>
      <c r="U1541" s="26">
        <v>0.93332664705882351</v>
      </c>
      <c r="V1541" s="26">
        <v>1.0076761764705882</v>
      </c>
      <c r="W1541" s="26">
        <v>2.248152588235294</v>
      </c>
      <c r="X1541" s="26">
        <v>2.9778057647058822</v>
      </c>
      <c r="Y1541" s="26">
        <v>4.581310823529412</v>
      </c>
      <c r="Z1541" s="26">
        <v>4.3449225882352938</v>
      </c>
      <c r="AA1541" s="26">
        <v>3.5192695294117642</v>
      </c>
      <c r="AB1541" s="26">
        <v>3.5445768823529415</v>
      </c>
      <c r="AC1541" s="26">
        <v>3.9523215294117655</v>
      </c>
      <c r="AD1541" s="26">
        <v>2.9012611764705887</v>
      </c>
      <c r="AE1541" s="26">
        <v>1.6896862352941175</v>
      </c>
      <c r="AF1541" s="26">
        <v>1.2800883529411762</v>
      </c>
      <c r="AG1541" s="26">
        <v>203</v>
      </c>
      <c r="AH1541" s="26">
        <v>4</v>
      </c>
    </row>
    <row r="1542" spans="1:34" x14ac:dyDescent="0.2">
      <c r="A1542" t="s">
        <v>34</v>
      </c>
      <c r="B1542" t="s">
        <v>93</v>
      </c>
      <c r="C1542" t="s">
        <v>673</v>
      </c>
      <c r="D1542">
        <v>1</v>
      </c>
      <c r="E1542" s="21">
        <v>5</v>
      </c>
      <c r="F1542" s="21" t="s">
        <v>6</v>
      </c>
      <c r="G1542" s="21" t="s">
        <v>10</v>
      </c>
      <c r="H1542" s="21" t="s">
        <v>10</v>
      </c>
      <c r="I1542" s="26">
        <v>1.0985054999999999</v>
      </c>
      <c r="J1542" s="26">
        <v>1.4940626666666665</v>
      </c>
      <c r="K1542" s="26">
        <v>2.7175019999999996</v>
      </c>
      <c r="L1542" s="26">
        <v>4.5232368333333328</v>
      </c>
      <c r="M1542" s="26">
        <v>5.5039208333333329</v>
      </c>
      <c r="N1542" s="26">
        <v>6.6769485000000008</v>
      </c>
      <c r="O1542" s="26">
        <v>7.2408274999999991</v>
      </c>
      <c r="P1542" s="26">
        <v>6.1325651666666658</v>
      </c>
      <c r="Q1542" s="26">
        <v>4.5317648333333338</v>
      </c>
      <c r="R1542" s="26">
        <v>3.2914811666666659</v>
      </c>
      <c r="S1542" s="26">
        <v>1.8707306666666665</v>
      </c>
      <c r="T1542" s="26">
        <v>1.1328788333333335</v>
      </c>
      <c r="U1542" s="26">
        <v>0.86488633333333331</v>
      </c>
      <c r="V1542" s="26">
        <v>0.95133249999999991</v>
      </c>
      <c r="W1542" s="26">
        <v>2.1623415000000001</v>
      </c>
      <c r="X1542" s="26">
        <v>2.908922</v>
      </c>
      <c r="Y1542" s="26">
        <v>4.4558456666666659</v>
      </c>
      <c r="Z1542" s="26">
        <v>4.0680196666666664</v>
      </c>
      <c r="AA1542" s="26">
        <v>3.597353</v>
      </c>
      <c r="AB1542" s="26">
        <v>3.6756340000000001</v>
      </c>
      <c r="AC1542" s="26">
        <v>3.8234746666666664</v>
      </c>
      <c r="AD1542" s="26">
        <v>2.7518041666666666</v>
      </c>
      <c r="AE1542" s="26">
        <v>1.5948663333333333</v>
      </c>
      <c r="AF1542" s="26">
        <v>1.2245433333333333</v>
      </c>
      <c r="AG1542" s="26">
        <v>203</v>
      </c>
      <c r="AH1542" s="26">
        <v>4</v>
      </c>
    </row>
    <row r="1543" spans="1:34" x14ac:dyDescent="0.2">
      <c r="A1543" t="s">
        <v>34</v>
      </c>
      <c r="B1543" t="s">
        <v>93</v>
      </c>
      <c r="C1543" t="s">
        <v>1177</v>
      </c>
      <c r="D1543">
        <v>2</v>
      </c>
      <c r="E1543" s="21">
        <v>4</v>
      </c>
      <c r="F1543" s="21" t="s">
        <v>6</v>
      </c>
      <c r="G1543" s="21" t="s">
        <v>10</v>
      </c>
      <c r="H1543" s="21" t="s">
        <v>10</v>
      </c>
      <c r="I1543" s="26">
        <v>1.2500802499999999</v>
      </c>
      <c r="J1543" s="26">
        <v>1.6402013750000002</v>
      </c>
      <c r="K1543" s="26">
        <v>2.9246992500000002</v>
      </c>
      <c r="L1543" s="26">
        <v>4.620533</v>
      </c>
      <c r="M1543" s="26">
        <v>5.2827297499999997</v>
      </c>
      <c r="N1543" s="26">
        <v>6.4416417499999996</v>
      </c>
      <c r="O1543" s="26">
        <v>7.010988124999999</v>
      </c>
      <c r="P1543" s="26">
        <v>6.1627973750000002</v>
      </c>
      <c r="Q1543" s="26">
        <v>4.5507435000000003</v>
      </c>
      <c r="R1543" s="26">
        <v>3.2945679999999999</v>
      </c>
      <c r="S1543" s="26">
        <v>1.9968470000000003</v>
      </c>
      <c r="T1543" s="26">
        <v>1.2614937500000001</v>
      </c>
      <c r="U1543" s="26">
        <v>1.2259938750000001</v>
      </c>
      <c r="V1543" s="26">
        <v>1.5792663749999998</v>
      </c>
      <c r="W1543" s="26">
        <v>2.6944563749999997</v>
      </c>
      <c r="X1543" s="26">
        <v>3.4459383749999999</v>
      </c>
      <c r="Y1543" s="26">
        <v>4.4209147499999997</v>
      </c>
      <c r="Z1543" s="26">
        <v>3.7311437499999998</v>
      </c>
      <c r="AA1543" s="26">
        <v>3.1811216249999998</v>
      </c>
      <c r="AB1543" s="26">
        <v>2.8522196250000005</v>
      </c>
      <c r="AC1543" s="26">
        <v>3.164152375</v>
      </c>
      <c r="AD1543" s="26">
        <v>3.04739425</v>
      </c>
      <c r="AE1543" s="26">
        <v>2.3797338749999999</v>
      </c>
      <c r="AF1543" s="26">
        <v>1.993251375</v>
      </c>
      <c r="AG1543" s="26">
        <v>186</v>
      </c>
      <c r="AH1543" s="26">
        <v>3</v>
      </c>
    </row>
    <row r="1544" spans="1:34" x14ac:dyDescent="0.2">
      <c r="A1544" t="s">
        <v>34</v>
      </c>
      <c r="B1544" t="s">
        <v>93</v>
      </c>
      <c r="C1544" t="s">
        <v>1178</v>
      </c>
      <c r="D1544">
        <v>2</v>
      </c>
      <c r="E1544" s="21">
        <v>4</v>
      </c>
      <c r="F1544" s="21" t="s">
        <v>6</v>
      </c>
      <c r="G1544" s="21" t="s">
        <v>10</v>
      </c>
      <c r="H1544" s="21" t="s">
        <v>10</v>
      </c>
      <c r="I1544" s="26">
        <v>1.209659142857143</v>
      </c>
      <c r="J1544" s="26">
        <v>1.5822791428571432</v>
      </c>
      <c r="K1544" s="26">
        <v>2.8719782857142855</v>
      </c>
      <c r="L1544" s="26">
        <v>4.5697470000000004</v>
      </c>
      <c r="M1544" s="26">
        <v>5.3242135714285723</v>
      </c>
      <c r="N1544" s="26">
        <v>6.4871492857142856</v>
      </c>
      <c r="O1544" s="26">
        <v>7.0812365714285708</v>
      </c>
      <c r="P1544" s="26">
        <v>6.1383859999999997</v>
      </c>
      <c r="Q1544" s="26">
        <v>4.504251142857143</v>
      </c>
      <c r="R1544" s="26">
        <v>3.2925162857142856</v>
      </c>
      <c r="S1544" s="26">
        <v>1.9597227142857143</v>
      </c>
      <c r="T1544" s="26">
        <v>1.2029891428571429</v>
      </c>
      <c r="U1544" s="26">
        <v>1.2203284285714286</v>
      </c>
      <c r="V1544" s="26">
        <v>1.4609048571428573</v>
      </c>
      <c r="W1544" s="26">
        <v>2.6154451428571432</v>
      </c>
      <c r="X1544" s="26">
        <v>3.4204289999999995</v>
      </c>
      <c r="Y1544" s="26">
        <v>4.3710921428571421</v>
      </c>
      <c r="Z1544" s="26">
        <v>3.9025779999999997</v>
      </c>
      <c r="AA1544" s="26">
        <v>3.3706591428571429</v>
      </c>
      <c r="AB1544" s="26">
        <v>3.050547857142857</v>
      </c>
      <c r="AC1544" s="26">
        <v>3.4350901428571423</v>
      </c>
      <c r="AD1544" s="26">
        <v>3.0391722857142853</v>
      </c>
      <c r="AE1544" s="26">
        <v>2.1659901428571429</v>
      </c>
      <c r="AF1544" s="26">
        <v>1.8555477142857144</v>
      </c>
      <c r="AG1544" s="26">
        <v>186</v>
      </c>
      <c r="AH1544" s="26">
        <v>3</v>
      </c>
    </row>
    <row r="1545" spans="1:34" x14ac:dyDescent="0.2">
      <c r="A1545" t="s">
        <v>34</v>
      </c>
      <c r="B1545" t="s">
        <v>93</v>
      </c>
      <c r="C1545" t="s">
        <v>303</v>
      </c>
      <c r="D1545">
        <v>2</v>
      </c>
      <c r="E1545" s="21">
        <v>4</v>
      </c>
      <c r="F1545" s="21" t="s">
        <v>6</v>
      </c>
      <c r="G1545" s="21" t="s">
        <v>10</v>
      </c>
      <c r="H1545" s="21" t="s">
        <v>10</v>
      </c>
      <c r="I1545" s="26">
        <v>1.2618031250000001</v>
      </c>
      <c r="J1545" s="26">
        <v>1.681258125</v>
      </c>
      <c r="K1545" s="26">
        <v>2.9784852499999999</v>
      </c>
      <c r="L1545" s="26">
        <v>4.6243691250000003</v>
      </c>
      <c r="M1545" s="26">
        <v>5.4034944999999999</v>
      </c>
      <c r="N1545" s="26">
        <v>6.5449874999999995</v>
      </c>
      <c r="O1545" s="26">
        <v>6.9512961250000007</v>
      </c>
      <c r="P1545" s="26">
        <v>6.0209947499999998</v>
      </c>
      <c r="Q1545" s="26">
        <v>4.5106648750000007</v>
      </c>
      <c r="R1545" s="26">
        <v>3.2800588749999999</v>
      </c>
      <c r="S1545" s="26">
        <v>2.0145065</v>
      </c>
      <c r="T1545" s="26">
        <v>1.2791731250000002</v>
      </c>
      <c r="U1545" s="26">
        <v>1.5495026250000001</v>
      </c>
      <c r="V1545" s="26">
        <v>1.9118108749999998</v>
      </c>
      <c r="W1545" s="26">
        <v>3.3361725000000004</v>
      </c>
      <c r="X1545" s="26">
        <v>3.5884741249999998</v>
      </c>
      <c r="Y1545" s="26">
        <v>4.2161697499999997</v>
      </c>
      <c r="Z1545" s="26">
        <v>3.2141469999999996</v>
      </c>
      <c r="AA1545" s="26">
        <v>3.2715497500000001</v>
      </c>
      <c r="AB1545" s="26">
        <v>3.2319665</v>
      </c>
      <c r="AC1545" s="26">
        <v>2.9322933749999995</v>
      </c>
      <c r="AD1545" s="26">
        <v>2.6447244999999997</v>
      </c>
      <c r="AE1545" s="26">
        <v>3.0629731250000001</v>
      </c>
      <c r="AF1545" s="26">
        <v>2.4492562499999999</v>
      </c>
      <c r="AG1545" s="26">
        <v>231</v>
      </c>
      <c r="AH1545" s="26">
        <v>4</v>
      </c>
    </row>
    <row r="1546" spans="1:34" x14ac:dyDescent="0.2">
      <c r="A1546" t="s">
        <v>34</v>
      </c>
      <c r="B1546" t="s">
        <v>93</v>
      </c>
      <c r="C1546" t="s">
        <v>548</v>
      </c>
      <c r="D1546">
        <v>2</v>
      </c>
      <c r="E1546" s="21">
        <v>4</v>
      </c>
      <c r="F1546" s="21" t="s">
        <v>6</v>
      </c>
      <c r="G1546" s="21" t="s">
        <v>10</v>
      </c>
      <c r="H1546" s="21" t="s">
        <v>10</v>
      </c>
      <c r="I1546" s="26">
        <v>1.4434303333333334</v>
      </c>
      <c r="J1546" s="26">
        <v>1.8842676666666665</v>
      </c>
      <c r="K1546" s="26">
        <v>3.2257153333333335</v>
      </c>
      <c r="L1546" s="26">
        <v>4.7132313333333338</v>
      </c>
      <c r="M1546" s="26">
        <v>5.3301108333333334</v>
      </c>
      <c r="N1546" s="26">
        <v>6.3955033333333331</v>
      </c>
      <c r="O1546" s="26">
        <v>7.180619833333334</v>
      </c>
      <c r="P1546" s="26">
        <v>6.376958000000001</v>
      </c>
      <c r="Q1546" s="26">
        <v>4.6592378333333331</v>
      </c>
      <c r="R1546" s="26">
        <v>3.4910623333333333</v>
      </c>
      <c r="S1546" s="26">
        <v>2.1552193333333336</v>
      </c>
      <c r="T1546" s="26">
        <v>1.4422505000000001</v>
      </c>
      <c r="U1546" s="26">
        <v>1.4064593333333333</v>
      </c>
      <c r="V1546" s="26">
        <v>1.8546715</v>
      </c>
      <c r="W1546" s="26">
        <v>3.169339166666667</v>
      </c>
      <c r="X1546" s="26">
        <v>3.6823438333333329</v>
      </c>
      <c r="Y1546" s="26">
        <v>4.4664561666666671</v>
      </c>
      <c r="Z1546" s="26">
        <v>4.4541866666666667</v>
      </c>
      <c r="AA1546" s="26">
        <v>2.881435666666667</v>
      </c>
      <c r="AB1546" s="26">
        <v>3.3712968333333335</v>
      </c>
      <c r="AC1546" s="26">
        <v>3.840734166666667</v>
      </c>
      <c r="AD1546" s="26">
        <v>3.2652033333333335</v>
      </c>
      <c r="AE1546" s="26">
        <v>2.9252760000000002</v>
      </c>
      <c r="AF1546" s="26">
        <v>2.2711818333333333</v>
      </c>
      <c r="AG1546" s="26">
        <v>197</v>
      </c>
      <c r="AH1546" s="26">
        <v>3</v>
      </c>
    </row>
    <row r="1547" spans="1:34" x14ac:dyDescent="0.2">
      <c r="A1547" t="s">
        <v>34</v>
      </c>
      <c r="B1547" t="s">
        <v>93</v>
      </c>
      <c r="C1547" t="s">
        <v>201</v>
      </c>
      <c r="D1547">
        <v>2</v>
      </c>
      <c r="E1547" s="21">
        <v>4</v>
      </c>
      <c r="F1547" s="21" t="s">
        <v>6</v>
      </c>
      <c r="G1547" s="21" t="s">
        <v>10</v>
      </c>
      <c r="H1547" s="21" t="s">
        <v>10</v>
      </c>
      <c r="I1547" s="26">
        <v>1.4013440000000001</v>
      </c>
      <c r="J1547" s="26">
        <v>1.8151765714285715</v>
      </c>
      <c r="K1547" s="26">
        <v>3.1458935714285716</v>
      </c>
      <c r="L1547" s="26">
        <v>4.635687857142857</v>
      </c>
      <c r="M1547" s="26">
        <v>5.2986071428571435</v>
      </c>
      <c r="N1547" s="26">
        <v>6.398320142857143</v>
      </c>
      <c r="O1547" s="26">
        <v>7.0163931428571429</v>
      </c>
      <c r="P1547" s="26">
        <v>6.2870397142857142</v>
      </c>
      <c r="Q1547" s="26">
        <v>4.5677527142857146</v>
      </c>
      <c r="R1547" s="26">
        <v>3.4378675714285714</v>
      </c>
      <c r="S1547" s="26">
        <v>2.1175175714285714</v>
      </c>
      <c r="T1547" s="26">
        <v>1.3881761428571429</v>
      </c>
      <c r="U1547" s="26">
        <v>1.456332142857143</v>
      </c>
      <c r="V1547" s="26">
        <v>1.8069234285714284</v>
      </c>
      <c r="W1547" s="26">
        <v>3.2199564285714279</v>
      </c>
      <c r="X1547" s="26">
        <v>3.6094687142857143</v>
      </c>
      <c r="Y1547" s="26">
        <v>4.3351252857142857</v>
      </c>
      <c r="Z1547" s="26">
        <v>3.9825748571428568</v>
      </c>
      <c r="AA1547" s="26">
        <v>2.9667635714285714</v>
      </c>
      <c r="AB1547" s="26">
        <v>3.1460871428571431</v>
      </c>
      <c r="AC1547" s="26">
        <v>3.5668274285714285</v>
      </c>
      <c r="AD1547" s="26">
        <v>3.2853287142857144</v>
      </c>
      <c r="AE1547" s="26">
        <v>2.9442431428571432</v>
      </c>
      <c r="AF1547" s="26">
        <v>2.2876427142857141</v>
      </c>
      <c r="AG1547" s="26">
        <v>218</v>
      </c>
      <c r="AH1547" s="26">
        <v>4</v>
      </c>
    </row>
    <row r="1548" spans="1:34" x14ac:dyDescent="0.2">
      <c r="A1548" t="s">
        <v>34</v>
      </c>
      <c r="B1548" t="s">
        <v>93</v>
      </c>
      <c r="C1548" t="s">
        <v>723</v>
      </c>
      <c r="D1548">
        <v>2</v>
      </c>
      <c r="E1548" s="21">
        <v>5</v>
      </c>
      <c r="F1548" s="21" t="s">
        <v>6</v>
      </c>
      <c r="G1548" s="21" t="s">
        <v>10</v>
      </c>
      <c r="H1548" s="21" t="s">
        <v>10</v>
      </c>
      <c r="I1548" s="26">
        <v>1.0158931249999998</v>
      </c>
      <c r="J1548" s="26">
        <v>1.3590508750000001</v>
      </c>
      <c r="K1548" s="26">
        <v>2.5729298749999998</v>
      </c>
      <c r="L1548" s="26">
        <v>4.3212362500000001</v>
      </c>
      <c r="M1548" s="26">
        <v>5.3919953750000014</v>
      </c>
      <c r="N1548" s="26">
        <v>6.6290392500000008</v>
      </c>
      <c r="O1548" s="26">
        <v>7.094452875</v>
      </c>
      <c r="P1548" s="26">
        <v>5.9609943749999994</v>
      </c>
      <c r="Q1548" s="26">
        <v>4.4082034999999999</v>
      </c>
      <c r="R1548" s="26">
        <v>3.1584867500000002</v>
      </c>
      <c r="S1548" s="26">
        <v>1.767035125</v>
      </c>
      <c r="T1548" s="26">
        <v>1.0386606249999999</v>
      </c>
      <c r="U1548" s="26">
        <v>0.8470700000000001</v>
      </c>
      <c r="V1548" s="26">
        <v>0.87573524999999997</v>
      </c>
      <c r="W1548" s="26">
        <v>2.1616476250000001</v>
      </c>
      <c r="X1548" s="26">
        <v>2.9695709999999993</v>
      </c>
      <c r="Y1548" s="26">
        <v>4.17477125</v>
      </c>
      <c r="Z1548" s="26">
        <v>3.6824292499999998</v>
      </c>
      <c r="AA1548" s="26">
        <v>3.8243773749999996</v>
      </c>
      <c r="AB1548" s="26">
        <v>3.6233408750000002</v>
      </c>
      <c r="AC1548" s="26">
        <v>3.661593125</v>
      </c>
      <c r="AD1548" s="26">
        <v>2.6017912500000002</v>
      </c>
      <c r="AE1548" s="26">
        <v>1.586289125</v>
      </c>
      <c r="AF1548" s="26">
        <v>1.2383602499999999</v>
      </c>
      <c r="AG1548" s="26">
        <v>224</v>
      </c>
      <c r="AH1548" s="26">
        <v>4</v>
      </c>
    </row>
    <row r="1549" spans="1:34" x14ac:dyDescent="0.2">
      <c r="A1549" t="s">
        <v>34</v>
      </c>
      <c r="B1549" t="s">
        <v>93</v>
      </c>
      <c r="C1549" t="s">
        <v>551</v>
      </c>
      <c r="D1549">
        <v>2</v>
      </c>
      <c r="E1549" s="21">
        <v>5</v>
      </c>
      <c r="F1549" s="21" t="s">
        <v>6</v>
      </c>
      <c r="G1549" s="21" t="s">
        <v>10</v>
      </c>
      <c r="H1549" s="21" t="s">
        <v>10</v>
      </c>
      <c r="I1549" s="26">
        <v>1.0481838571428572</v>
      </c>
      <c r="J1549" s="26">
        <v>1.4296435714285713</v>
      </c>
      <c r="K1549" s="26">
        <v>2.6414968571428572</v>
      </c>
      <c r="L1549" s="26">
        <v>4.4218884285714291</v>
      </c>
      <c r="M1549" s="26">
        <v>5.4953101428571429</v>
      </c>
      <c r="N1549" s="26">
        <v>6.6761165714285715</v>
      </c>
      <c r="O1549" s="26">
        <v>7.1841651428571422</v>
      </c>
      <c r="P1549" s="26">
        <v>6.0537888571428571</v>
      </c>
      <c r="Q1549" s="26">
        <v>4.4770152857142849</v>
      </c>
      <c r="R1549" s="26">
        <v>3.2368444285714282</v>
      </c>
      <c r="S1549" s="26">
        <v>1.8032812857142859</v>
      </c>
      <c r="T1549" s="26">
        <v>1.0759844285714286</v>
      </c>
      <c r="U1549" s="26">
        <v>0.78405557142857141</v>
      </c>
      <c r="V1549" s="26">
        <v>0.87355214285714278</v>
      </c>
      <c r="W1549" s="26">
        <v>2.0879094285714288</v>
      </c>
      <c r="X1549" s="26">
        <v>2.8659968571428571</v>
      </c>
      <c r="Y1549" s="26">
        <v>4.3536068571428572</v>
      </c>
      <c r="Z1549" s="26">
        <v>3.9912240000000003</v>
      </c>
      <c r="AA1549" s="26">
        <v>3.5745235714285712</v>
      </c>
      <c r="AB1549" s="26">
        <v>3.7925914285714284</v>
      </c>
      <c r="AC1549" s="26">
        <v>3.7294682857142862</v>
      </c>
      <c r="AD1549" s="26">
        <v>2.6178764285714289</v>
      </c>
      <c r="AE1549" s="26">
        <v>1.5390931428571428</v>
      </c>
      <c r="AF1549" s="26">
        <v>1.1670072857142857</v>
      </c>
      <c r="AG1549" s="26">
        <v>207</v>
      </c>
      <c r="AH1549" s="26">
        <v>4</v>
      </c>
    </row>
    <row r="1550" spans="1:34" x14ac:dyDescent="0.2">
      <c r="A1550" t="s">
        <v>34</v>
      </c>
      <c r="B1550" t="s">
        <v>93</v>
      </c>
      <c r="C1550" t="s">
        <v>1179</v>
      </c>
      <c r="D1550">
        <v>2</v>
      </c>
      <c r="E1550" s="21">
        <v>4</v>
      </c>
      <c r="F1550" s="21" t="s">
        <v>6</v>
      </c>
      <c r="G1550" s="21" t="s">
        <v>10</v>
      </c>
      <c r="H1550" s="21" t="s">
        <v>10</v>
      </c>
      <c r="I1550" s="26">
        <v>1.32082875</v>
      </c>
      <c r="J1550" s="26">
        <v>1.7541497499999998</v>
      </c>
      <c r="K1550" s="26">
        <v>3.0439877499999999</v>
      </c>
      <c r="L1550" s="26">
        <v>4.6354727499999999</v>
      </c>
      <c r="M1550" s="26">
        <v>5.4227949999999998</v>
      </c>
      <c r="N1550" s="26">
        <v>6.4880664999999995</v>
      </c>
      <c r="O1550" s="26">
        <v>6.8681685000000003</v>
      </c>
      <c r="P1550" s="26">
        <v>6.0268327499999996</v>
      </c>
      <c r="Q1550" s="26">
        <v>4.4783627500000005</v>
      </c>
      <c r="R1550" s="26">
        <v>3.3061227500000001</v>
      </c>
      <c r="S1550" s="26">
        <v>2.0209389999999998</v>
      </c>
      <c r="T1550" s="26">
        <v>1.3204707499999999</v>
      </c>
      <c r="U1550" s="26">
        <v>1.6596964999999999</v>
      </c>
      <c r="V1550" s="26">
        <v>2.1244067499999999</v>
      </c>
      <c r="W1550" s="26">
        <v>3.5054585000000005</v>
      </c>
      <c r="X1550" s="26">
        <v>3.6275157500000001</v>
      </c>
      <c r="Y1550" s="26">
        <v>4.3318017500000003</v>
      </c>
      <c r="Z1550" s="26">
        <v>3.2082294999999998</v>
      </c>
      <c r="AA1550" s="26">
        <v>3.3286737500000001</v>
      </c>
      <c r="AB1550" s="26">
        <v>3.2939222499999996</v>
      </c>
      <c r="AC1550" s="26">
        <v>3.0746227499999996</v>
      </c>
      <c r="AD1550" s="26">
        <v>2.7646802500000001</v>
      </c>
      <c r="AE1550" s="26">
        <v>3.3287222500000002</v>
      </c>
      <c r="AF1550" s="26">
        <v>2.60411525</v>
      </c>
      <c r="AG1550" s="26">
        <v>198</v>
      </c>
      <c r="AH1550" s="26">
        <v>3</v>
      </c>
    </row>
    <row r="1551" spans="1:34" x14ac:dyDescent="0.2">
      <c r="A1551" t="s">
        <v>34</v>
      </c>
      <c r="B1551" t="s">
        <v>93</v>
      </c>
      <c r="C1551" t="s">
        <v>421</v>
      </c>
      <c r="D1551">
        <v>2</v>
      </c>
      <c r="E1551" s="21">
        <v>4</v>
      </c>
      <c r="F1551" s="21" t="s">
        <v>6</v>
      </c>
      <c r="G1551" s="21" t="s">
        <v>10</v>
      </c>
      <c r="H1551" s="21" t="s">
        <v>10</v>
      </c>
      <c r="I1551" s="26">
        <v>1.4410400000000001</v>
      </c>
      <c r="J1551" s="26">
        <v>1.900925</v>
      </c>
      <c r="K1551" s="26">
        <v>3.2207984999999999</v>
      </c>
      <c r="L1551" s="26">
        <v>4.6596422500000001</v>
      </c>
      <c r="M1551" s="26">
        <v>5.4155834999999994</v>
      </c>
      <c r="N1551" s="26">
        <v>6.3790422499999995</v>
      </c>
      <c r="O1551" s="26">
        <v>6.9014109999999995</v>
      </c>
      <c r="P1551" s="26">
        <v>6.1643952500000001</v>
      </c>
      <c r="Q1551" s="26">
        <v>4.4928272499999995</v>
      </c>
      <c r="R1551" s="26">
        <v>3.4072477499999998</v>
      </c>
      <c r="S1551" s="26">
        <v>2.1251789999999997</v>
      </c>
      <c r="T1551" s="26">
        <v>1.44128725</v>
      </c>
      <c r="U1551" s="26">
        <v>1.82522275</v>
      </c>
      <c r="V1551" s="26">
        <v>2.2228972499999999</v>
      </c>
      <c r="W1551" s="26">
        <v>3.6031212500000001</v>
      </c>
      <c r="X1551" s="26">
        <v>3.8282884999999998</v>
      </c>
      <c r="Y1551" s="26">
        <v>4.4638507499999998</v>
      </c>
      <c r="Z1551" s="26">
        <v>3.9332477499999996</v>
      </c>
      <c r="AA1551" s="26">
        <v>2.9754270000000003</v>
      </c>
      <c r="AB1551" s="26">
        <v>3.0873555000000001</v>
      </c>
      <c r="AC1551" s="26">
        <v>3.5094577500000002</v>
      </c>
      <c r="AD1551" s="26">
        <v>2.9646634999999999</v>
      </c>
      <c r="AE1551" s="26">
        <v>3.5521787499999995</v>
      </c>
      <c r="AF1551" s="26">
        <v>2.7037707499999999</v>
      </c>
      <c r="AG1551" s="26">
        <v>194</v>
      </c>
      <c r="AH1551" s="26">
        <v>3</v>
      </c>
    </row>
    <row r="1552" spans="1:34" x14ac:dyDescent="0.2">
      <c r="A1552" t="s">
        <v>34</v>
      </c>
      <c r="B1552" t="s">
        <v>93</v>
      </c>
      <c r="C1552" t="s">
        <v>1180</v>
      </c>
      <c r="D1552">
        <v>3</v>
      </c>
      <c r="E1552" s="21">
        <v>4</v>
      </c>
      <c r="F1552" s="21" t="s">
        <v>6</v>
      </c>
      <c r="G1552" s="21" t="s">
        <v>10</v>
      </c>
      <c r="H1552" s="21" t="s">
        <v>10</v>
      </c>
      <c r="I1552" s="26">
        <v>1.5424829999999998</v>
      </c>
      <c r="J1552" s="26">
        <v>2.0805342222222221</v>
      </c>
      <c r="K1552" s="26">
        <v>3.4425799999999995</v>
      </c>
      <c r="L1552" s="26">
        <v>4.9939164444444444</v>
      </c>
      <c r="M1552" s="26">
        <v>5.990197666666667</v>
      </c>
      <c r="N1552" s="26">
        <v>7.1223619999999999</v>
      </c>
      <c r="O1552" s="26">
        <v>7.2449555555555554</v>
      </c>
      <c r="P1552" s="26">
        <v>6.4075608888888897</v>
      </c>
      <c r="Q1552" s="26">
        <v>4.8416305555555557</v>
      </c>
      <c r="R1552" s="26">
        <v>3.6258916666666661</v>
      </c>
      <c r="S1552" s="26">
        <v>2.3229542222222221</v>
      </c>
      <c r="T1552" s="26">
        <v>1.5953562222222224</v>
      </c>
      <c r="U1552" s="26">
        <v>3.0884825555555557</v>
      </c>
      <c r="V1552" s="26">
        <v>3.4840228888888887</v>
      </c>
      <c r="W1552" s="26">
        <v>4.5036588888888893</v>
      </c>
      <c r="X1552" s="26">
        <v>4.1643519999999992</v>
      </c>
      <c r="Y1552" s="26">
        <v>4.5422834444444442</v>
      </c>
      <c r="Z1552" s="26">
        <v>3.2527593333333331</v>
      </c>
      <c r="AA1552" s="26">
        <v>3.1869340000000004</v>
      </c>
      <c r="AB1552" s="26">
        <v>2.7632821111111112</v>
      </c>
      <c r="AC1552" s="26">
        <v>2.9784298888888889</v>
      </c>
      <c r="AD1552" s="26">
        <v>2.4110345555555552</v>
      </c>
      <c r="AE1552" s="26">
        <v>3.9869947777777779</v>
      </c>
      <c r="AF1552" s="26">
        <v>3.9451534444444443</v>
      </c>
      <c r="AG1552" s="26">
        <v>175</v>
      </c>
      <c r="AH1552" s="26">
        <v>3</v>
      </c>
    </row>
    <row r="1553" spans="1:34" x14ac:dyDescent="0.2">
      <c r="A1553" t="s">
        <v>34</v>
      </c>
      <c r="B1553" t="s">
        <v>93</v>
      </c>
      <c r="C1553" t="s">
        <v>207</v>
      </c>
      <c r="D1553">
        <v>2</v>
      </c>
      <c r="E1553" s="21">
        <v>4</v>
      </c>
      <c r="F1553" s="21" t="s">
        <v>6</v>
      </c>
      <c r="G1553" s="21" t="s">
        <v>10</v>
      </c>
      <c r="H1553" s="21" t="s">
        <v>10</v>
      </c>
      <c r="I1553" s="26">
        <v>1.1986205555555556</v>
      </c>
      <c r="J1553" s="26">
        <v>1.5983964444444441</v>
      </c>
      <c r="K1553" s="26">
        <v>2.8746109444444445</v>
      </c>
      <c r="L1553" s="26">
        <v>4.5851755555555549</v>
      </c>
      <c r="M1553" s="26">
        <v>5.4400546111111119</v>
      </c>
      <c r="N1553" s="26">
        <v>6.6530738333333339</v>
      </c>
      <c r="O1553" s="26">
        <v>6.9917282777777778</v>
      </c>
      <c r="P1553" s="26">
        <v>6.0561604444444441</v>
      </c>
      <c r="Q1553" s="26">
        <v>4.5252826111111109</v>
      </c>
      <c r="R1553" s="26">
        <v>3.2536857777777772</v>
      </c>
      <c r="S1553" s="26">
        <v>1.9611185555555555</v>
      </c>
      <c r="T1553" s="26">
        <v>1.1989465555555556</v>
      </c>
      <c r="U1553" s="26">
        <v>1.432467277777778</v>
      </c>
      <c r="V1553" s="26">
        <v>1.7595834444444447</v>
      </c>
      <c r="W1553" s="26">
        <v>3.1630136666666671</v>
      </c>
      <c r="X1553" s="26">
        <v>3.5440925555555554</v>
      </c>
      <c r="Y1553" s="26">
        <v>3.9301380000000004</v>
      </c>
      <c r="Z1553" s="26">
        <v>3.3233376111111106</v>
      </c>
      <c r="AA1553" s="26">
        <v>3.1946491666666668</v>
      </c>
      <c r="AB1553" s="26">
        <v>2.8699507222222227</v>
      </c>
      <c r="AC1553" s="26">
        <v>2.8902067777777778</v>
      </c>
      <c r="AD1553" s="26">
        <v>2.4642622777777774</v>
      </c>
      <c r="AE1553" s="26">
        <v>2.8463094999999994</v>
      </c>
      <c r="AF1553" s="26">
        <v>2.2762126111111112</v>
      </c>
      <c r="AG1553" s="26">
        <v>202</v>
      </c>
      <c r="AH1553" s="26">
        <v>3</v>
      </c>
    </row>
    <row r="1554" spans="1:34" x14ac:dyDescent="0.2">
      <c r="A1554" t="s">
        <v>34</v>
      </c>
      <c r="B1554" t="s">
        <v>93</v>
      </c>
      <c r="C1554" t="s">
        <v>1181</v>
      </c>
      <c r="D1554">
        <v>2</v>
      </c>
      <c r="E1554" s="21">
        <v>4</v>
      </c>
      <c r="F1554" s="21" t="s">
        <v>6</v>
      </c>
      <c r="G1554" s="21" t="s">
        <v>10</v>
      </c>
      <c r="H1554" s="21" t="s">
        <v>10</v>
      </c>
      <c r="I1554" s="26">
        <v>1.2099038333333334</v>
      </c>
      <c r="J1554" s="26">
        <v>1.5862023333333333</v>
      </c>
      <c r="K1554" s="26">
        <v>2.8574565000000001</v>
      </c>
      <c r="L1554" s="26">
        <v>4.5722936666666669</v>
      </c>
      <c r="M1554" s="26">
        <v>5.3471929999999999</v>
      </c>
      <c r="N1554" s="26">
        <v>6.5230113333333337</v>
      </c>
      <c r="O1554" s="26">
        <v>6.9734415000000007</v>
      </c>
      <c r="P1554" s="26">
        <v>6.0266561666666663</v>
      </c>
      <c r="Q1554" s="26">
        <v>4.5159393333333329</v>
      </c>
      <c r="R1554" s="26">
        <v>3.2541526666666662</v>
      </c>
      <c r="S1554" s="26">
        <v>1.9444273333333335</v>
      </c>
      <c r="T1554" s="26">
        <v>1.2221881666666667</v>
      </c>
      <c r="U1554" s="26">
        <v>1.3810303333333334</v>
      </c>
      <c r="V1554" s="26">
        <v>1.5952428333333335</v>
      </c>
      <c r="W1554" s="26">
        <v>3.0107521666666663</v>
      </c>
      <c r="X1554" s="26">
        <v>3.5465776666666664</v>
      </c>
      <c r="Y1554" s="26">
        <v>4.212323333333333</v>
      </c>
      <c r="Z1554" s="26">
        <v>3.4529288333333334</v>
      </c>
      <c r="AA1554" s="26">
        <v>3.1799490000000001</v>
      </c>
      <c r="AB1554" s="26">
        <v>2.9149728333333336</v>
      </c>
      <c r="AC1554" s="26">
        <v>2.8751160000000002</v>
      </c>
      <c r="AD1554" s="26">
        <v>2.6435910000000002</v>
      </c>
      <c r="AE1554" s="26">
        <v>2.6228483333333332</v>
      </c>
      <c r="AF1554" s="26">
        <v>2.1007763333333336</v>
      </c>
      <c r="AG1554" s="26">
        <v>221</v>
      </c>
      <c r="AH1554" s="26">
        <v>4</v>
      </c>
    </row>
    <row r="1555" spans="1:34" x14ac:dyDescent="0.2">
      <c r="A1555" t="s">
        <v>34</v>
      </c>
      <c r="B1555" t="s">
        <v>93</v>
      </c>
      <c r="C1555" t="s">
        <v>1182</v>
      </c>
      <c r="D1555">
        <v>2</v>
      </c>
      <c r="E1555" s="21">
        <v>5</v>
      </c>
      <c r="F1555" s="21" t="s">
        <v>6</v>
      </c>
      <c r="G1555" s="21" t="s">
        <v>10</v>
      </c>
      <c r="H1555" s="21" t="s">
        <v>10</v>
      </c>
      <c r="I1555" s="26">
        <v>0.99354183333333346</v>
      </c>
      <c r="J1555" s="26">
        <v>1.3400858333333332</v>
      </c>
      <c r="K1555" s="26">
        <v>2.53898</v>
      </c>
      <c r="L1555" s="26">
        <v>4.2906138333333326</v>
      </c>
      <c r="M1555" s="26">
        <v>5.4519343333333339</v>
      </c>
      <c r="N1555" s="26">
        <v>6.6449611666666657</v>
      </c>
      <c r="O1555" s="26">
        <v>7.1135990000000007</v>
      </c>
      <c r="P1555" s="26">
        <v>5.9626658333333324</v>
      </c>
      <c r="Q1555" s="26">
        <v>4.3956546666666663</v>
      </c>
      <c r="R1555" s="26">
        <v>3.1705719999999999</v>
      </c>
      <c r="S1555" s="26">
        <v>1.7397824999999998</v>
      </c>
      <c r="T1555" s="26">
        <v>1.0088901666666665</v>
      </c>
      <c r="U1555" s="26">
        <v>0.72635483333333328</v>
      </c>
      <c r="V1555" s="26">
        <v>0.79701383333333331</v>
      </c>
      <c r="W1555" s="26">
        <v>2.0543908333333332</v>
      </c>
      <c r="X1555" s="26">
        <v>2.8978120000000001</v>
      </c>
      <c r="Y1555" s="26">
        <v>4.2177733333333336</v>
      </c>
      <c r="Z1555" s="26">
        <v>3.9507548333333329</v>
      </c>
      <c r="AA1555" s="26">
        <v>3.735241666666667</v>
      </c>
      <c r="AB1555" s="26">
        <v>3.8485311666666671</v>
      </c>
      <c r="AC1555" s="26">
        <v>3.6890758333333338</v>
      </c>
      <c r="AD1555" s="26">
        <v>2.5510913333333334</v>
      </c>
      <c r="AE1555" s="26">
        <v>1.5946388333333334</v>
      </c>
      <c r="AF1555" s="26">
        <v>1.1379681666666668</v>
      </c>
      <c r="AG1555" s="26">
        <v>218</v>
      </c>
      <c r="AH1555" s="26">
        <v>4</v>
      </c>
    </row>
    <row r="1556" spans="1:34" x14ac:dyDescent="0.2">
      <c r="A1556" t="s">
        <v>34</v>
      </c>
      <c r="B1556" t="s">
        <v>93</v>
      </c>
      <c r="C1556" t="s">
        <v>209</v>
      </c>
      <c r="D1556">
        <v>2</v>
      </c>
      <c r="E1556" s="21">
        <v>4</v>
      </c>
      <c r="F1556" s="21" t="s">
        <v>6</v>
      </c>
      <c r="G1556" s="21" t="s">
        <v>10</v>
      </c>
      <c r="H1556" s="21" t="s">
        <v>10</v>
      </c>
      <c r="I1556" s="26">
        <v>1.4682288749999999</v>
      </c>
      <c r="J1556" s="26">
        <v>1.8901349375000003</v>
      </c>
      <c r="K1556" s="26">
        <v>3.2275906874999998</v>
      </c>
      <c r="L1556" s="26">
        <v>4.6304281874999997</v>
      </c>
      <c r="M1556" s="26">
        <v>5.2985465625000003</v>
      </c>
      <c r="N1556" s="26">
        <v>6.3141921249999999</v>
      </c>
      <c r="O1556" s="26">
        <v>7.0244169374999998</v>
      </c>
      <c r="P1556" s="26">
        <v>6.3147134999999999</v>
      </c>
      <c r="Q1556" s="26">
        <v>4.5822340625000004</v>
      </c>
      <c r="R1556" s="26">
        <v>3.4491409375000002</v>
      </c>
      <c r="S1556" s="26">
        <v>2.1553746250000003</v>
      </c>
      <c r="T1556" s="26">
        <v>1.4634349999999996</v>
      </c>
      <c r="U1556" s="26">
        <v>1.5281127500000002</v>
      </c>
      <c r="V1556" s="26">
        <v>1.9221027500000001</v>
      </c>
      <c r="W1556" s="26">
        <v>3.4240874374999999</v>
      </c>
      <c r="X1556" s="26">
        <v>3.7546570000000004</v>
      </c>
      <c r="Y1556" s="26">
        <v>4.1812788750000003</v>
      </c>
      <c r="Z1556" s="26">
        <v>4.4257557500000004</v>
      </c>
      <c r="AA1556" s="26">
        <v>2.6324923125000002</v>
      </c>
      <c r="AB1556" s="26">
        <v>3.1580390624999999</v>
      </c>
      <c r="AC1556" s="26">
        <v>3.7767403124999999</v>
      </c>
      <c r="AD1556" s="26">
        <v>3.1629347499999998</v>
      </c>
      <c r="AE1556" s="26">
        <v>3.1240523124999999</v>
      </c>
      <c r="AF1556" s="26">
        <v>2.568761125</v>
      </c>
      <c r="AG1556" s="26">
        <v>196</v>
      </c>
      <c r="AH1556" s="26">
        <v>3</v>
      </c>
    </row>
    <row r="1557" spans="1:34" x14ac:dyDescent="0.2">
      <c r="A1557" t="s">
        <v>34</v>
      </c>
      <c r="B1557" t="s">
        <v>93</v>
      </c>
      <c r="C1557" t="s">
        <v>682</v>
      </c>
      <c r="D1557">
        <v>2</v>
      </c>
      <c r="E1557" s="21">
        <v>5</v>
      </c>
      <c r="F1557" s="21" t="s">
        <v>6</v>
      </c>
      <c r="G1557" s="21" t="s">
        <v>10</v>
      </c>
      <c r="H1557" s="21" t="s">
        <v>10</v>
      </c>
      <c r="I1557" s="26">
        <v>1.0001867500000001</v>
      </c>
      <c r="J1557" s="26">
        <v>1.3360219999999998</v>
      </c>
      <c r="K1557" s="26">
        <v>2.486942</v>
      </c>
      <c r="L1557" s="26">
        <v>4.2450847500000002</v>
      </c>
      <c r="M1557" s="26">
        <v>5.3274619999999997</v>
      </c>
      <c r="N1557" s="26">
        <v>6.5431532499999996</v>
      </c>
      <c r="O1557" s="26">
        <v>6.9481789999999997</v>
      </c>
      <c r="P1557" s="26">
        <v>5.876347</v>
      </c>
      <c r="Q1557" s="26">
        <v>4.3278567500000005</v>
      </c>
      <c r="R1557" s="26">
        <v>3.09807275</v>
      </c>
      <c r="S1557" s="26">
        <v>1.7466539999999999</v>
      </c>
      <c r="T1557" s="26">
        <v>1.0011417499999999</v>
      </c>
      <c r="U1557" s="26">
        <v>0.87896025</v>
      </c>
      <c r="V1557" s="26">
        <v>0.87629599999999996</v>
      </c>
      <c r="W1557" s="26">
        <v>2.2187899999999998</v>
      </c>
      <c r="X1557" s="26">
        <v>3.0907692500000001</v>
      </c>
      <c r="Y1557" s="26">
        <v>4.0585127500000002</v>
      </c>
      <c r="Z1557" s="26">
        <v>3.499943</v>
      </c>
      <c r="AA1557" s="26">
        <v>3.97075325</v>
      </c>
      <c r="AB1557" s="26">
        <v>3.4646630000000003</v>
      </c>
      <c r="AC1557" s="26">
        <v>3.5842677500000004</v>
      </c>
      <c r="AD1557" s="26">
        <v>2.5274304999999999</v>
      </c>
      <c r="AE1557" s="26">
        <v>1.6243405000000002</v>
      </c>
      <c r="AF1557" s="26">
        <v>1.2967627499999999</v>
      </c>
      <c r="AG1557" s="26">
        <v>206</v>
      </c>
      <c r="AH1557" s="26">
        <v>4</v>
      </c>
    </row>
    <row r="1558" spans="1:34" x14ac:dyDescent="0.2">
      <c r="A1558" t="s">
        <v>34</v>
      </c>
      <c r="B1558" t="s">
        <v>93</v>
      </c>
      <c r="C1558" t="s">
        <v>730</v>
      </c>
      <c r="D1558">
        <v>2</v>
      </c>
      <c r="E1558" s="21">
        <v>5</v>
      </c>
      <c r="F1558" s="21" t="s">
        <v>6</v>
      </c>
      <c r="G1558" s="21" t="s">
        <v>10</v>
      </c>
      <c r="H1558" s="21" t="s">
        <v>10</v>
      </c>
      <c r="I1558" s="26">
        <v>0.96301544444444431</v>
      </c>
      <c r="J1558" s="26">
        <v>1.2960374444444445</v>
      </c>
      <c r="K1558" s="26">
        <v>2.4609781111111118</v>
      </c>
      <c r="L1558" s="26">
        <v>4.1885579999999996</v>
      </c>
      <c r="M1558" s="26">
        <v>5.3816681111111109</v>
      </c>
      <c r="N1558" s="26">
        <v>6.5659971111111108</v>
      </c>
      <c r="O1558" s="26">
        <v>6.9619306666666665</v>
      </c>
      <c r="P1558" s="26">
        <v>5.8484995555555557</v>
      </c>
      <c r="Q1558" s="26">
        <v>4.3128088888888891</v>
      </c>
      <c r="R1558" s="26">
        <v>3.1054733333333333</v>
      </c>
      <c r="S1558" s="26">
        <v>1.7021606666666667</v>
      </c>
      <c r="T1558" s="26">
        <v>0.96917155555555567</v>
      </c>
      <c r="U1558" s="26">
        <v>0.74554411111111107</v>
      </c>
      <c r="V1558" s="26">
        <v>0.77631844444444442</v>
      </c>
      <c r="W1558" s="26">
        <v>2.0756443333333334</v>
      </c>
      <c r="X1558" s="26">
        <v>2.962272111111111</v>
      </c>
      <c r="Y1558" s="26">
        <v>4.0366782222222213</v>
      </c>
      <c r="Z1558" s="26">
        <v>3.7535991111111113</v>
      </c>
      <c r="AA1558" s="26">
        <v>3.9127975555555548</v>
      </c>
      <c r="AB1558" s="26">
        <v>3.6845846666666668</v>
      </c>
      <c r="AC1558" s="26">
        <v>3.5857323333333335</v>
      </c>
      <c r="AD1558" s="26">
        <v>2.4787546666666662</v>
      </c>
      <c r="AE1558" s="26">
        <v>1.5975350000000001</v>
      </c>
      <c r="AF1558" s="26">
        <v>1.1859430000000002</v>
      </c>
      <c r="AG1558" s="26">
        <v>207</v>
      </c>
      <c r="AH1558" s="26">
        <v>4</v>
      </c>
    </row>
    <row r="1559" spans="1:34" x14ac:dyDescent="0.2">
      <c r="A1559" t="s">
        <v>34</v>
      </c>
      <c r="B1559" t="s">
        <v>93</v>
      </c>
      <c r="C1559" t="s">
        <v>211</v>
      </c>
      <c r="D1559">
        <v>2</v>
      </c>
      <c r="E1559" s="21">
        <v>4</v>
      </c>
      <c r="F1559" s="21" t="s">
        <v>6</v>
      </c>
      <c r="G1559" s="21" t="s">
        <v>10</v>
      </c>
      <c r="H1559" s="21" t="s">
        <v>10</v>
      </c>
      <c r="I1559" s="26">
        <v>1.2863412500000002</v>
      </c>
      <c r="J1559" s="26">
        <v>1.7017966249999998</v>
      </c>
      <c r="K1559" s="26">
        <v>3.0407494999999995</v>
      </c>
      <c r="L1559" s="26">
        <v>4.6740095000000004</v>
      </c>
      <c r="M1559" s="26">
        <v>5.397481</v>
      </c>
      <c r="N1559" s="26">
        <v>6.501480374999999</v>
      </c>
      <c r="O1559" s="26">
        <v>7.2212309999999986</v>
      </c>
      <c r="P1559" s="26">
        <v>6.3050611249999999</v>
      </c>
      <c r="Q1559" s="26">
        <v>4.6373484999999999</v>
      </c>
      <c r="R1559" s="26">
        <v>3.4049812499999996</v>
      </c>
      <c r="S1559" s="26">
        <v>2.0586141250000001</v>
      </c>
      <c r="T1559" s="26">
        <v>1.287979</v>
      </c>
      <c r="U1559" s="26">
        <v>1.2171862500000001</v>
      </c>
      <c r="V1559" s="26">
        <v>1.3822386250000001</v>
      </c>
      <c r="W1559" s="26">
        <v>2.7254092499999998</v>
      </c>
      <c r="X1559" s="26">
        <v>3.3219181249999998</v>
      </c>
      <c r="Y1559" s="26">
        <v>4.6515849999999999</v>
      </c>
      <c r="Z1559" s="26">
        <v>4.310371</v>
      </c>
      <c r="AA1559" s="26">
        <v>3.2323197499999998</v>
      </c>
      <c r="AB1559" s="26">
        <v>3.44461175</v>
      </c>
      <c r="AC1559" s="26">
        <v>3.8320704999999999</v>
      </c>
      <c r="AD1559" s="26">
        <v>3.2899611249999996</v>
      </c>
      <c r="AE1559" s="26">
        <v>2.2204759999999997</v>
      </c>
      <c r="AF1559" s="26">
        <v>1.67074875</v>
      </c>
      <c r="AG1559" s="26">
        <v>201</v>
      </c>
      <c r="AH1559" s="26">
        <v>3</v>
      </c>
    </row>
    <row r="1560" spans="1:34" x14ac:dyDescent="0.2">
      <c r="A1560" t="s">
        <v>34</v>
      </c>
      <c r="B1560" t="s">
        <v>93</v>
      </c>
      <c r="C1560" t="s">
        <v>1183</v>
      </c>
      <c r="D1560">
        <v>2</v>
      </c>
      <c r="E1560" s="21">
        <v>4</v>
      </c>
      <c r="F1560" s="21" t="s">
        <v>6</v>
      </c>
      <c r="G1560" s="21" t="s">
        <v>10</v>
      </c>
      <c r="H1560" s="21" t="s">
        <v>10</v>
      </c>
      <c r="I1560" s="26">
        <v>1.3585472857142857</v>
      </c>
      <c r="J1560" s="26">
        <v>1.7662021428571428</v>
      </c>
      <c r="K1560" s="26">
        <v>3.092742714285714</v>
      </c>
      <c r="L1560" s="26">
        <v>4.6374208571428577</v>
      </c>
      <c r="M1560" s="26">
        <v>5.2831908571428574</v>
      </c>
      <c r="N1560" s="26">
        <v>6.4364325714285711</v>
      </c>
      <c r="O1560" s="26">
        <v>7.119224571428572</v>
      </c>
      <c r="P1560" s="26">
        <v>6.3029848571428584</v>
      </c>
      <c r="Q1560" s="26">
        <v>4.614331571428572</v>
      </c>
      <c r="R1560" s="26">
        <v>3.424829857142857</v>
      </c>
      <c r="S1560" s="26">
        <v>2.1095934285714284</v>
      </c>
      <c r="T1560" s="26">
        <v>1.3463795714285713</v>
      </c>
      <c r="U1560" s="26">
        <v>1.3828354285714286</v>
      </c>
      <c r="V1560" s="26">
        <v>1.6695792857142855</v>
      </c>
      <c r="W1560" s="26">
        <v>3.0927371428571426</v>
      </c>
      <c r="X1560" s="26">
        <v>3.5417527142857144</v>
      </c>
      <c r="Y1560" s="26">
        <v>4.4753811428571435</v>
      </c>
      <c r="Z1560" s="26">
        <v>4.1266358571428574</v>
      </c>
      <c r="AA1560" s="26">
        <v>3.0234384285714286</v>
      </c>
      <c r="AB1560" s="26">
        <v>3.2867200000000003</v>
      </c>
      <c r="AC1560" s="26">
        <v>3.640469</v>
      </c>
      <c r="AD1560" s="26">
        <v>3.2515627142857144</v>
      </c>
      <c r="AE1560" s="26">
        <v>2.7232127142857143</v>
      </c>
      <c r="AF1560" s="26">
        <v>2.1218179999999998</v>
      </c>
      <c r="AG1560" s="26">
        <v>200</v>
      </c>
      <c r="AH1560" s="26">
        <v>3</v>
      </c>
    </row>
    <row r="1561" spans="1:34" x14ac:dyDescent="0.2">
      <c r="A1561" t="s">
        <v>34</v>
      </c>
      <c r="B1561" t="s">
        <v>93</v>
      </c>
      <c r="C1561" t="s">
        <v>1184</v>
      </c>
      <c r="D1561">
        <v>1</v>
      </c>
      <c r="E1561" s="21">
        <v>5</v>
      </c>
      <c r="F1561" s="21" t="s">
        <v>6</v>
      </c>
      <c r="G1561" s="21" t="s">
        <v>10</v>
      </c>
      <c r="H1561" s="21" t="s">
        <v>10</v>
      </c>
      <c r="I1561" s="26">
        <v>1.0539969999999996</v>
      </c>
      <c r="J1561" s="26">
        <v>1.4302478000000001</v>
      </c>
      <c r="K1561" s="26">
        <v>2.6633285999999998</v>
      </c>
      <c r="L1561" s="26">
        <v>4.5004802000000002</v>
      </c>
      <c r="M1561" s="26">
        <v>5.5917339999999998</v>
      </c>
      <c r="N1561" s="26">
        <v>6.8036469999999998</v>
      </c>
      <c r="O1561" s="26">
        <v>7.2981220000000011</v>
      </c>
      <c r="P1561" s="26">
        <v>6.086131</v>
      </c>
      <c r="Q1561" s="26">
        <v>4.5198488000000001</v>
      </c>
      <c r="R1561" s="26">
        <v>3.2616039999999997</v>
      </c>
      <c r="S1561" s="26">
        <v>1.7982051999999999</v>
      </c>
      <c r="T1561" s="26">
        <v>1.0562632000000001</v>
      </c>
      <c r="U1561" s="26">
        <v>0.66410540000000007</v>
      </c>
      <c r="V1561" s="26">
        <v>0.7950798</v>
      </c>
      <c r="W1561" s="26">
        <v>1.8714054</v>
      </c>
      <c r="X1561" s="26">
        <v>2.7886101999999999</v>
      </c>
      <c r="Y1561" s="26">
        <v>4.1870642</v>
      </c>
      <c r="Z1561" s="26">
        <v>4.2093182000000002</v>
      </c>
      <c r="AA1561" s="26">
        <v>3.3297366000000004</v>
      </c>
      <c r="AB1561" s="26">
        <v>3.7473897999999997</v>
      </c>
      <c r="AC1561" s="26">
        <v>3.4770510000000003</v>
      </c>
      <c r="AD1561" s="26">
        <v>2.2922213999999999</v>
      </c>
      <c r="AE1561" s="26">
        <v>1.3972048000000001</v>
      </c>
      <c r="AF1561" s="26">
        <v>0.98746699999999998</v>
      </c>
      <c r="AG1561" s="26">
        <v>203</v>
      </c>
      <c r="AH1561" s="26">
        <v>4</v>
      </c>
    </row>
    <row r="1562" spans="1:34" x14ac:dyDescent="0.2">
      <c r="A1562" t="s">
        <v>34</v>
      </c>
      <c r="B1562" t="s">
        <v>93</v>
      </c>
      <c r="C1562" t="s">
        <v>314</v>
      </c>
      <c r="D1562">
        <v>2</v>
      </c>
      <c r="E1562" s="21">
        <v>4</v>
      </c>
      <c r="F1562" s="21" t="s">
        <v>6</v>
      </c>
      <c r="G1562" s="21" t="s">
        <v>10</v>
      </c>
      <c r="H1562" s="21" t="s">
        <v>10</v>
      </c>
      <c r="I1562" s="26">
        <v>1.1483441999999999</v>
      </c>
      <c r="J1562" s="26">
        <v>1.5180662</v>
      </c>
      <c r="K1562" s="26">
        <v>2.7938984000000002</v>
      </c>
      <c r="L1562" s="26">
        <v>4.4928809999999997</v>
      </c>
      <c r="M1562" s="26">
        <v>5.3349722000000002</v>
      </c>
      <c r="N1562" s="26">
        <v>6.5062650000000009</v>
      </c>
      <c r="O1562" s="26">
        <v>7.0651427999999994</v>
      </c>
      <c r="P1562" s="26">
        <v>6.0749645999999995</v>
      </c>
      <c r="Q1562" s="26">
        <v>4.4691011999999999</v>
      </c>
      <c r="R1562" s="26">
        <v>3.2782524000000004</v>
      </c>
      <c r="S1562" s="26">
        <v>1.9193436000000001</v>
      </c>
      <c r="T1562" s="26">
        <v>1.1524432</v>
      </c>
      <c r="U1562" s="26">
        <v>1.2231566</v>
      </c>
      <c r="V1562" s="26">
        <v>1.3890213999999999</v>
      </c>
      <c r="W1562" s="26">
        <v>2.5649249999999997</v>
      </c>
      <c r="X1562" s="26">
        <v>3.3561752</v>
      </c>
      <c r="Y1562" s="26">
        <v>4.3464685999999997</v>
      </c>
      <c r="Z1562" s="26">
        <v>3.9191575999999997</v>
      </c>
      <c r="AA1562" s="26">
        <v>3.5294049999999997</v>
      </c>
      <c r="AB1562" s="26">
        <v>3.1921329999999997</v>
      </c>
      <c r="AC1562" s="26">
        <v>3.5361929999999999</v>
      </c>
      <c r="AD1562" s="26">
        <v>3.0560508000000004</v>
      </c>
      <c r="AE1562" s="26">
        <v>2.1330434</v>
      </c>
      <c r="AF1562" s="26">
        <v>1.804718</v>
      </c>
      <c r="AG1562" s="26">
        <v>203</v>
      </c>
      <c r="AH1562" s="26">
        <v>4</v>
      </c>
    </row>
    <row r="1563" spans="1:34" x14ac:dyDescent="0.2">
      <c r="A1563" t="s">
        <v>34</v>
      </c>
      <c r="B1563" t="s">
        <v>93</v>
      </c>
      <c r="C1563" t="s">
        <v>1185</v>
      </c>
      <c r="D1563">
        <v>2</v>
      </c>
      <c r="E1563" s="21">
        <v>4</v>
      </c>
      <c r="F1563" s="21" t="s">
        <v>6</v>
      </c>
      <c r="G1563" s="21" t="s">
        <v>10</v>
      </c>
      <c r="H1563" s="21" t="s">
        <v>10</v>
      </c>
      <c r="I1563" s="26">
        <v>1.4163676666666665</v>
      </c>
      <c r="J1563" s="26">
        <v>1.8941123333333334</v>
      </c>
      <c r="K1563" s="26">
        <v>3.2235596666666662</v>
      </c>
      <c r="L1563" s="26">
        <v>4.6751854444444447</v>
      </c>
      <c r="M1563" s="26">
        <v>5.4678714444444445</v>
      </c>
      <c r="N1563" s="26">
        <v>6.4905456666666659</v>
      </c>
      <c r="O1563" s="26">
        <v>6.8800382222222218</v>
      </c>
      <c r="P1563" s="26">
        <v>6.0942013333333342</v>
      </c>
      <c r="Q1563" s="26">
        <v>4.4574257777777779</v>
      </c>
      <c r="R1563" s="26">
        <v>3.3873344444444444</v>
      </c>
      <c r="S1563" s="26">
        <v>2.098317666666667</v>
      </c>
      <c r="T1563" s="26">
        <v>1.4229152222222221</v>
      </c>
      <c r="U1563" s="26">
        <v>2.0343326666666668</v>
      </c>
      <c r="V1563" s="26">
        <v>2.478976888888889</v>
      </c>
      <c r="W1563" s="26">
        <v>3.7546199999999996</v>
      </c>
      <c r="X1563" s="26">
        <v>3.8000083333333339</v>
      </c>
      <c r="Y1563" s="26">
        <v>4.3422004444444449</v>
      </c>
      <c r="Z1563" s="26">
        <v>3.6029275555555551</v>
      </c>
      <c r="AA1563" s="26">
        <v>3.1072555555555557</v>
      </c>
      <c r="AB1563" s="26">
        <v>3.0477186666666669</v>
      </c>
      <c r="AC1563" s="26">
        <v>3.3277364444444446</v>
      </c>
      <c r="AD1563" s="26">
        <v>2.7764337777777777</v>
      </c>
      <c r="AE1563" s="26">
        <v>3.8258211111111109</v>
      </c>
      <c r="AF1563" s="26">
        <v>2.7792878888888888</v>
      </c>
      <c r="AG1563" s="26">
        <v>202</v>
      </c>
      <c r="AH1563" s="26">
        <v>4</v>
      </c>
    </row>
    <row r="1564" spans="1:34" x14ac:dyDescent="0.2">
      <c r="A1564" t="s">
        <v>34</v>
      </c>
      <c r="B1564" t="s">
        <v>93</v>
      </c>
      <c r="C1564" t="s">
        <v>1037</v>
      </c>
      <c r="D1564">
        <v>1</v>
      </c>
      <c r="E1564" s="21">
        <v>4</v>
      </c>
      <c r="F1564" s="21" t="s">
        <v>6</v>
      </c>
      <c r="G1564" s="21" t="s">
        <v>10</v>
      </c>
      <c r="H1564" s="21" t="s">
        <v>10</v>
      </c>
      <c r="I1564" s="26">
        <v>1.2868545555555557</v>
      </c>
      <c r="J1564" s="26">
        <v>1.7465517777777777</v>
      </c>
      <c r="K1564" s="26">
        <v>3.0384315555555559</v>
      </c>
      <c r="L1564" s="26">
        <v>4.6128450000000001</v>
      </c>
      <c r="M1564" s="26">
        <v>5.4723240000000004</v>
      </c>
      <c r="N1564" s="26">
        <v>6.5720693333333342</v>
      </c>
      <c r="O1564" s="26">
        <v>6.8869766666666656</v>
      </c>
      <c r="P1564" s="26">
        <v>5.988620222222222</v>
      </c>
      <c r="Q1564" s="26">
        <v>4.4775536666666671</v>
      </c>
      <c r="R1564" s="26">
        <v>3.2910814444444449</v>
      </c>
      <c r="S1564" s="26">
        <v>2.0244479999999996</v>
      </c>
      <c r="T1564" s="26">
        <v>1.3005283333333333</v>
      </c>
      <c r="U1564" s="26">
        <v>1.7708365555555554</v>
      </c>
      <c r="V1564" s="26">
        <v>2.2689876666666664</v>
      </c>
      <c r="W1564" s="26">
        <v>3.826872888888889</v>
      </c>
      <c r="X1564" s="26">
        <v>3.5798881111111109</v>
      </c>
      <c r="Y1564" s="26">
        <v>3.9293875555555555</v>
      </c>
      <c r="Z1564" s="26">
        <v>3.0779959999999997</v>
      </c>
      <c r="AA1564" s="26">
        <v>3.3559102222222221</v>
      </c>
      <c r="AB1564" s="26">
        <v>3.4191901111111114</v>
      </c>
      <c r="AC1564" s="26">
        <v>2.9987568888888889</v>
      </c>
      <c r="AD1564" s="26">
        <v>2.3824275555555561</v>
      </c>
      <c r="AE1564" s="26">
        <v>3.4751893333333332</v>
      </c>
      <c r="AF1564" s="26">
        <v>2.9237892222222222</v>
      </c>
      <c r="AG1564" s="26">
        <v>218</v>
      </c>
      <c r="AH1564" s="26">
        <v>4</v>
      </c>
    </row>
    <row r="1565" spans="1:34" x14ac:dyDescent="0.2">
      <c r="A1565" t="s">
        <v>34</v>
      </c>
      <c r="B1565" t="s">
        <v>93</v>
      </c>
      <c r="C1565" t="s">
        <v>213</v>
      </c>
      <c r="D1565">
        <v>1</v>
      </c>
      <c r="E1565" s="21">
        <v>4</v>
      </c>
      <c r="F1565" s="21" t="s">
        <v>6</v>
      </c>
      <c r="G1565" s="21" t="s">
        <v>10</v>
      </c>
      <c r="H1565" s="21" t="s">
        <v>10</v>
      </c>
      <c r="I1565" s="26">
        <v>1.2612177222222221</v>
      </c>
      <c r="J1565" s="26">
        <v>1.6560652592592588</v>
      </c>
      <c r="K1565" s="26">
        <v>2.9639342037037042</v>
      </c>
      <c r="L1565" s="26">
        <v>4.7474302777777773</v>
      </c>
      <c r="M1565" s="26">
        <v>5.6014460370370385</v>
      </c>
      <c r="N1565" s="26">
        <v>6.7056240370370359</v>
      </c>
      <c r="O1565" s="26">
        <v>7.3741941111111124</v>
      </c>
      <c r="P1565" s="26">
        <v>6.3444041851851853</v>
      </c>
      <c r="Q1565" s="26">
        <v>4.6971587777777764</v>
      </c>
      <c r="R1565" s="26">
        <v>3.4459221851851831</v>
      </c>
      <c r="S1565" s="26">
        <v>2.0247373888888887</v>
      </c>
      <c r="T1565" s="26">
        <v>1.266223351851852</v>
      </c>
      <c r="U1565" s="26">
        <v>0.99542644444444406</v>
      </c>
      <c r="V1565" s="26">
        <v>1.0634216111111112</v>
      </c>
      <c r="W1565" s="26">
        <v>2.3192214814814811</v>
      </c>
      <c r="X1565" s="26">
        <v>3.1351742962962956</v>
      </c>
      <c r="Y1565" s="26">
        <v>4.5575347592592603</v>
      </c>
      <c r="Z1565" s="26">
        <v>4.6388138333333329</v>
      </c>
      <c r="AA1565" s="26">
        <v>3.3803693518518521</v>
      </c>
      <c r="AB1565" s="26">
        <v>3.4525931851851848</v>
      </c>
      <c r="AC1565" s="26">
        <v>3.9867865925925923</v>
      </c>
      <c r="AD1565" s="26">
        <v>3.0458206481481489</v>
      </c>
      <c r="AE1565" s="26">
        <v>1.7967309259259254</v>
      </c>
      <c r="AF1565" s="26">
        <v>1.309560907407407</v>
      </c>
      <c r="AG1565" s="26">
        <v>191</v>
      </c>
      <c r="AH1565" s="26">
        <v>3</v>
      </c>
    </row>
    <row r="1566" spans="1:34" x14ac:dyDescent="0.2">
      <c r="A1566" t="s">
        <v>34</v>
      </c>
      <c r="B1566" t="s">
        <v>93</v>
      </c>
      <c r="C1566" t="s">
        <v>577</v>
      </c>
      <c r="D1566">
        <v>2</v>
      </c>
      <c r="E1566" s="21">
        <v>4</v>
      </c>
      <c r="F1566" s="21" t="s">
        <v>6</v>
      </c>
      <c r="G1566" s="21" t="s">
        <v>10</v>
      </c>
      <c r="H1566" s="21" t="s">
        <v>10</v>
      </c>
      <c r="I1566" s="26">
        <v>1.4873650909090907</v>
      </c>
      <c r="J1566" s="26">
        <v>1.9752908181818183</v>
      </c>
      <c r="K1566" s="26">
        <v>3.3238065454545453</v>
      </c>
      <c r="L1566" s="26">
        <v>4.8527688181818185</v>
      </c>
      <c r="M1566" s="26">
        <v>5.4596651818181812</v>
      </c>
      <c r="N1566" s="26">
        <v>6.4912700000000001</v>
      </c>
      <c r="O1566" s="26">
        <v>7.315667545454545</v>
      </c>
      <c r="P1566" s="26">
        <v>6.473518545454545</v>
      </c>
      <c r="Q1566" s="26">
        <v>4.6971679999999996</v>
      </c>
      <c r="R1566" s="26">
        <v>3.5133489999999998</v>
      </c>
      <c r="S1566" s="26">
        <v>2.1984357272727273</v>
      </c>
      <c r="T1566" s="26">
        <v>1.4762863636363635</v>
      </c>
      <c r="U1566" s="26">
        <v>1.4140467272727273</v>
      </c>
      <c r="V1566" s="26">
        <v>1.8331733636363636</v>
      </c>
      <c r="W1566" s="26">
        <v>3.1586331818181819</v>
      </c>
      <c r="X1566" s="26">
        <v>3.6853529999999997</v>
      </c>
      <c r="Y1566" s="26">
        <v>4.3604464545454542</v>
      </c>
      <c r="Z1566" s="26">
        <v>4.4767247272727273</v>
      </c>
      <c r="AA1566" s="26">
        <v>2.5554952727272724</v>
      </c>
      <c r="AB1566" s="26">
        <v>3.5009349999999997</v>
      </c>
      <c r="AC1566" s="26">
        <v>4.0641480909090912</v>
      </c>
      <c r="AD1566" s="26">
        <v>3.2790940909090907</v>
      </c>
      <c r="AE1566" s="26">
        <v>2.8633570000000002</v>
      </c>
      <c r="AF1566" s="26">
        <v>2.2399330000000002</v>
      </c>
      <c r="AG1566" s="26">
        <v>195</v>
      </c>
      <c r="AH1566" s="26">
        <v>3</v>
      </c>
    </row>
    <row r="1567" spans="1:34" x14ac:dyDescent="0.2">
      <c r="A1567" t="s">
        <v>34</v>
      </c>
      <c r="B1567" t="s">
        <v>93</v>
      </c>
      <c r="C1567" t="s">
        <v>214</v>
      </c>
      <c r="D1567">
        <v>2</v>
      </c>
      <c r="E1567" s="21">
        <v>4</v>
      </c>
      <c r="F1567" s="21" t="s">
        <v>6</v>
      </c>
      <c r="G1567" s="21" t="s">
        <v>10</v>
      </c>
      <c r="H1567" s="21" t="s">
        <v>10</v>
      </c>
      <c r="I1567" s="26">
        <v>1.2179908571428573</v>
      </c>
      <c r="J1567" s="26">
        <v>1.6435810714285712</v>
      </c>
      <c r="K1567" s="26">
        <v>2.9203758571428571</v>
      </c>
      <c r="L1567" s="26">
        <v>4.6164612142857147</v>
      </c>
      <c r="M1567" s="26">
        <v>5.5421909285714284</v>
      </c>
      <c r="N1567" s="26">
        <v>6.7733038571428565</v>
      </c>
      <c r="O1567" s="26">
        <v>7.0258322857142854</v>
      </c>
      <c r="P1567" s="26">
        <v>6.0879117857142848</v>
      </c>
      <c r="Q1567" s="26">
        <v>4.5533587142857144</v>
      </c>
      <c r="R1567" s="26">
        <v>3.2686930714285714</v>
      </c>
      <c r="S1567" s="26">
        <v>1.9770680714285713</v>
      </c>
      <c r="T1567" s="26">
        <v>1.2119715000000002</v>
      </c>
      <c r="U1567" s="26">
        <v>1.5853537142857144</v>
      </c>
      <c r="V1567" s="26">
        <v>2.0129071428571428</v>
      </c>
      <c r="W1567" s="26">
        <v>3.3061293571428569</v>
      </c>
      <c r="X1567" s="26">
        <v>3.5653520000000003</v>
      </c>
      <c r="Y1567" s="26">
        <v>3.8640065714285723</v>
      </c>
      <c r="Z1567" s="26">
        <v>3.2927482857142856</v>
      </c>
      <c r="AA1567" s="26">
        <v>3.2597920714285711</v>
      </c>
      <c r="AB1567" s="26">
        <v>2.9669075</v>
      </c>
      <c r="AC1567" s="26">
        <v>2.8404139285714289</v>
      </c>
      <c r="AD1567" s="26">
        <v>2.4141467142857143</v>
      </c>
      <c r="AE1567" s="26">
        <v>3.0738926428571429</v>
      </c>
      <c r="AF1567" s="26">
        <v>2.4380834285714288</v>
      </c>
      <c r="AG1567" s="26">
        <v>200</v>
      </c>
      <c r="AH1567" s="26">
        <v>3</v>
      </c>
    </row>
    <row r="1568" spans="1:34" x14ac:dyDescent="0.2">
      <c r="A1568" t="s">
        <v>34</v>
      </c>
      <c r="B1568" t="s">
        <v>93</v>
      </c>
      <c r="C1568" t="s">
        <v>317</v>
      </c>
      <c r="D1568">
        <v>2</v>
      </c>
      <c r="E1568" s="21">
        <v>4</v>
      </c>
      <c r="F1568" s="21" t="s">
        <v>6</v>
      </c>
      <c r="G1568" s="21" t="s">
        <v>10</v>
      </c>
      <c r="H1568" s="21" t="s">
        <v>10</v>
      </c>
      <c r="I1568" s="26">
        <v>1.251814875</v>
      </c>
      <c r="J1568" s="26">
        <v>1.66672475</v>
      </c>
      <c r="K1568" s="26">
        <v>2.988912</v>
      </c>
      <c r="L1568" s="26">
        <v>4.6907772499999991</v>
      </c>
      <c r="M1568" s="26">
        <v>5.4610613749999999</v>
      </c>
      <c r="N1568" s="26">
        <v>6.5983578749999996</v>
      </c>
      <c r="O1568" s="26">
        <v>7.2466097499999993</v>
      </c>
      <c r="P1568" s="26">
        <v>6.3024187500000011</v>
      </c>
      <c r="Q1568" s="26">
        <v>4.6487403749999991</v>
      </c>
      <c r="R1568" s="26">
        <v>3.3718515</v>
      </c>
      <c r="S1568" s="26">
        <v>2.0155996249999997</v>
      </c>
      <c r="T1568" s="26">
        <v>1.257495375</v>
      </c>
      <c r="U1568" s="26">
        <v>1.1398018749999999</v>
      </c>
      <c r="V1568" s="26">
        <v>1.3126508749999999</v>
      </c>
      <c r="W1568" s="26">
        <v>2.6646316249999997</v>
      </c>
      <c r="X1568" s="26">
        <v>3.4130795000000003</v>
      </c>
      <c r="Y1568" s="26">
        <v>4.5229918749999998</v>
      </c>
      <c r="Z1568" s="26">
        <v>4.1696292499999998</v>
      </c>
      <c r="AA1568" s="26">
        <v>3.2634003750000002</v>
      </c>
      <c r="AB1568" s="26">
        <v>3.268196375</v>
      </c>
      <c r="AC1568" s="26">
        <v>3.8125848750000002</v>
      </c>
      <c r="AD1568" s="26">
        <v>3.1609682499999998</v>
      </c>
      <c r="AE1568" s="26">
        <v>2.0233798749999998</v>
      </c>
      <c r="AF1568" s="26">
        <v>1.6277244999999998</v>
      </c>
      <c r="AG1568" s="26">
        <v>207</v>
      </c>
      <c r="AH1568" s="26">
        <v>4</v>
      </c>
    </row>
    <row r="1569" spans="1:34" x14ac:dyDescent="0.2">
      <c r="A1569" t="s">
        <v>34</v>
      </c>
      <c r="B1569" t="s">
        <v>93</v>
      </c>
      <c r="C1569" t="s">
        <v>691</v>
      </c>
      <c r="D1569">
        <v>2</v>
      </c>
      <c r="E1569" s="21">
        <v>5</v>
      </c>
      <c r="F1569" s="21" t="s">
        <v>6</v>
      </c>
      <c r="G1569" s="21" t="s">
        <v>10</v>
      </c>
      <c r="H1569" s="21" t="s">
        <v>10</v>
      </c>
      <c r="I1569" s="26">
        <v>1.0444857142857142</v>
      </c>
      <c r="J1569" s="26">
        <v>1.3823439999999998</v>
      </c>
      <c r="K1569" s="26">
        <v>2.5798964285714283</v>
      </c>
      <c r="L1569" s="26">
        <v>4.3670637142857149</v>
      </c>
      <c r="M1569" s="26">
        <v>5.4130729999999998</v>
      </c>
      <c r="N1569" s="26">
        <v>6.6081834285714294</v>
      </c>
      <c r="O1569" s="26">
        <v>6.8652442857142857</v>
      </c>
      <c r="P1569" s="26">
        <v>5.817335428571428</v>
      </c>
      <c r="Q1569" s="26">
        <v>4.3670368571428568</v>
      </c>
      <c r="R1569" s="26">
        <v>3.180303857142857</v>
      </c>
      <c r="S1569" s="26">
        <v>1.7992669999999999</v>
      </c>
      <c r="T1569" s="26">
        <v>1.0209347142857141</v>
      </c>
      <c r="U1569" s="26">
        <v>0.92087542857142857</v>
      </c>
      <c r="V1569" s="26">
        <v>1.0374212857142857</v>
      </c>
      <c r="W1569" s="26">
        <v>2.4740671428571432</v>
      </c>
      <c r="X1569" s="26">
        <v>3.1399185714285713</v>
      </c>
      <c r="Y1569" s="26">
        <v>3.9029855714285717</v>
      </c>
      <c r="Z1569" s="26">
        <v>3.4736382857142849</v>
      </c>
      <c r="AA1569" s="26">
        <v>3.7372187142857145</v>
      </c>
      <c r="AB1569" s="26">
        <v>3.2903694285714287</v>
      </c>
      <c r="AC1569" s="26">
        <v>3.4620389999999999</v>
      </c>
      <c r="AD1569" s="26">
        <v>2.6336841428571427</v>
      </c>
      <c r="AE1569" s="26">
        <v>1.772356</v>
      </c>
      <c r="AF1569" s="26">
        <v>1.4540869999999999</v>
      </c>
      <c r="AG1569" s="26">
        <v>201</v>
      </c>
      <c r="AH1569" s="26">
        <v>3</v>
      </c>
    </row>
    <row r="1570" spans="1:34" x14ac:dyDescent="0.2">
      <c r="A1570" t="s">
        <v>34</v>
      </c>
      <c r="B1570" t="s">
        <v>93</v>
      </c>
      <c r="C1570" t="s">
        <v>1186</v>
      </c>
      <c r="D1570">
        <v>2</v>
      </c>
      <c r="E1570" s="21">
        <v>4</v>
      </c>
      <c r="F1570" s="21" t="s">
        <v>6</v>
      </c>
      <c r="G1570" s="21" t="s">
        <v>10</v>
      </c>
      <c r="H1570" s="21" t="s">
        <v>10</v>
      </c>
      <c r="I1570" s="26">
        <v>1.3908778571428571</v>
      </c>
      <c r="J1570" s="26">
        <v>1.8165702857142858</v>
      </c>
      <c r="K1570" s="26">
        <v>3.1429374285714284</v>
      </c>
      <c r="L1570" s="26">
        <v>4.713348714285714</v>
      </c>
      <c r="M1570" s="26">
        <v>5.3545385714285709</v>
      </c>
      <c r="N1570" s="26">
        <v>6.3978030000000006</v>
      </c>
      <c r="O1570" s="26">
        <v>6.9752804285714278</v>
      </c>
      <c r="P1570" s="26">
        <v>6.2275887142857149</v>
      </c>
      <c r="Q1570" s="26">
        <v>4.5401324285714297</v>
      </c>
      <c r="R1570" s="26">
        <v>3.4216012857142859</v>
      </c>
      <c r="S1570" s="26">
        <v>2.0709221428571429</v>
      </c>
      <c r="T1570" s="26">
        <v>1.3845457142857143</v>
      </c>
      <c r="U1570" s="26">
        <v>1.4885537142857144</v>
      </c>
      <c r="V1570" s="26">
        <v>1.8781458571428573</v>
      </c>
      <c r="W1570" s="26">
        <v>3.2284120000000001</v>
      </c>
      <c r="X1570" s="26">
        <v>3.5827552857142857</v>
      </c>
      <c r="Y1570" s="26">
        <v>4.3725932857142862</v>
      </c>
      <c r="Z1570" s="26">
        <v>3.6591697142857136</v>
      </c>
      <c r="AA1570" s="26">
        <v>3.1280900000000003</v>
      </c>
      <c r="AB1570" s="26">
        <v>3.085594428571429</v>
      </c>
      <c r="AC1570" s="26">
        <v>3.3775221428571425</v>
      </c>
      <c r="AD1570" s="26">
        <v>3.3170769999999998</v>
      </c>
      <c r="AE1570" s="26">
        <v>3.039164</v>
      </c>
      <c r="AF1570" s="26">
        <v>2.2951039999999998</v>
      </c>
      <c r="AG1570" s="26">
        <v>210</v>
      </c>
      <c r="AH1570" s="26">
        <v>4</v>
      </c>
    </row>
    <row r="1571" spans="1:34" x14ac:dyDescent="0.2">
      <c r="A1571" t="s">
        <v>34</v>
      </c>
      <c r="B1571" t="s">
        <v>93</v>
      </c>
      <c r="C1571" t="s">
        <v>318</v>
      </c>
      <c r="D1571">
        <v>2</v>
      </c>
      <c r="E1571" s="21">
        <v>4</v>
      </c>
      <c r="F1571" s="21" t="s">
        <v>6</v>
      </c>
      <c r="G1571" s="21" t="s">
        <v>10</v>
      </c>
      <c r="H1571" s="21" t="s">
        <v>10</v>
      </c>
      <c r="I1571" s="26">
        <v>1.1825990833333335</v>
      </c>
      <c r="J1571" s="26">
        <v>1.5718006666666666</v>
      </c>
      <c r="K1571" s="26">
        <v>2.8516677500000003</v>
      </c>
      <c r="L1571" s="26">
        <v>4.6023598333333338</v>
      </c>
      <c r="M1571" s="26">
        <v>5.4873279166666675</v>
      </c>
      <c r="N1571" s="26">
        <v>6.6251205000000004</v>
      </c>
      <c r="O1571" s="26">
        <v>7.2455937500000003</v>
      </c>
      <c r="P1571" s="26">
        <v>6.2694682500000001</v>
      </c>
      <c r="Q1571" s="26">
        <v>4.6222633333333336</v>
      </c>
      <c r="R1571" s="26">
        <v>3.3251931666666663</v>
      </c>
      <c r="S1571" s="26">
        <v>1.9514328333333333</v>
      </c>
      <c r="T1571" s="26">
        <v>1.2072225000000001</v>
      </c>
      <c r="U1571" s="26">
        <v>1.0744655833333332</v>
      </c>
      <c r="V1571" s="26">
        <v>1.24268775</v>
      </c>
      <c r="W1571" s="26">
        <v>2.474891</v>
      </c>
      <c r="X1571" s="26">
        <v>3.245732666666667</v>
      </c>
      <c r="Y1571" s="26">
        <v>4.3623203333333338</v>
      </c>
      <c r="Z1571" s="26">
        <v>3.9968663333333345</v>
      </c>
      <c r="AA1571" s="26">
        <v>3.4773849999999995</v>
      </c>
      <c r="AB1571" s="26">
        <v>3.2919881666666675</v>
      </c>
      <c r="AC1571" s="26">
        <v>3.7199209166666662</v>
      </c>
      <c r="AD1571" s="26">
        <v>3.0710952500000004</v>
      </c>
      <c r="AE1571" s="26">
        <v>1.9978680833333333</v>
      </c>
      <c r="AF1571" s="26">
        <v>1.5018385833333336</v>
      </c>
      <c r="AG1571" s="26">
        <v>194</v>
      </c>
      <c r="AH1571" s="26">
        <v>3</v>
      </c>
    </row>
    <row r="1572" spans="1:34" x14ac:dyDescent="0.2">
      <c r="A1572" t="s">
        <v>34</v>
      </c>
      <c r="B1572" t="s">
        <v>93</v>
      </c>
      <c r="C1572" t="s">
        <v>217</v>
      </c>
      <c r="D1572">
        <v>2</v>
      </c>
      <c r="E1572" s="21">
        <v>4</v>
      </c>
      <c r="F1572" s="21" t="s">
        <v>6</v>
      </c>
      <c r="G1572" s="21" t="s">
        <v>10</v>
      </c>
      <c r="H1572" s="21" t="s">
        <v>10</v>
      </c>
      <c r="I1572" s="26">
        <v>1.5110782999999999</v>
      </c>
      <c r="J1572" s="26">
        <v>1.9761582</v>
      </c>
      <c r="K1572" s="26">
        <v>3.3166226999999999</v>
      </c>
      <c r="L1572" s="26">
        <v>4.7946721000000014</v>
      </c>
      <c r="M1572" s="26">
        <v>5.3726668999999996</v>
      </c>
      <c r="N1572" s="26">
        <v>6.3616329</v>
      </c>
      <c r="O1572" s="26">
        <v>7.1252662999999998</v>
      </c>
      <c r="P1572" s="26">
        <v>6.3630975000000003</v>
      </c>
      <c r="Q1572" s="26">
        <v>4.6389654999999994</v>
      </c>
      <c r="R1572" s="26">
        <v>3.4966995000000005</v>
      </c>
      <c r="S1572" s="26">
        <v>2.1825859999999997</v>
      </c>
      <c r="T1572" s="26">
        <v>1.4948101999999999</v>
      </c>
      <c r="U1572" s="26">
        <v>1.5048959</v>
      </c>
      <c r="V1572" s="26">
        <v>2.0259421</v>
      </c>
      <c r="W1572" s="26">
        <v>3.3829633000000001</v>
      </c>
      <c r="X1572" s="26">
        <v>3.8184097000000001</v>
      </c>
      <c r="Y1572" s="26">
        <v>4.3611720999999992</v>
      </c>
      <c r="Z1572" s="26">
        <v>4.4106670999999995</v>
      </c>
      <c r="AA1572" s="26">
        <v>2.6686800999999996</v>
      </c>
      <c r="AB1572" s="26">
        <v>3.3644778999999998</v>
      </c>
      <c r="AC1572" s="26">
        <v>3.8321289999999997</v>
      </c>
      <c r="AD1572" s="26">
        <v>3.2596814999999992</v>
      </c>
      <c r="AE1572" s="26">
        <v>3.1344328999999997</v>
      </c>
      <c r="AF1572" s="26">
        <v>2.4843573000000001</v>
      </c>
      <c r="AG1572" s="26">
        <v>208</v>
      </c>
      <c r="AH1572" s="26">
        <v>4</v>
      </c>
    </row>
    <row r="1573" spans="1:34" x14ac:dyDescent="0.2">
      <c r="A1573" t="s">
        <v>34</v>
      </c>
      <c r="B1573" t="s">
        <v>93</v>
      </c>
      <c r="C1573" t="s">
        <v>655</v>
      </c>
      <c r="D1573">
        <v>2</v>
      </c>
      <c r="E1573" s="21">
        <v>5</v>
      </c>
      <c r="F1573" s="21" t="s">
        <v>6</v>
      </c>
      <c r="G1573" s="21" t="s">
        <v>10</v>
      </c>
      <c r="H1573" s="21" t="s">
        <v>10</v>
      </c>
      <c r="I1573" s="26">
        <v>1.032666375</v>
      </c>
      <c r="J1573" s="26">
        <v>1.383696</v>
      </c>
      <c r="K1573" s="26">
        <v>2.5465722500000001</v>
      </c>
      <c r="L1573" s="26">
        <v>4.3876239999999997</v>
      </c>
      <c r="M1573" s="26">
        <v>5.4530631250000008</v>
      </c>
      <c r="N1573" s="26">
        <v>6.6502316250000009</v>
      </c>
      <c r="O1573" s="26">
        <v>6.8537228750000008</v>
      </c>
      <c r="P1573" s="26">
        <v>5.7878125000000002</v>
      </c>
      <c r="Q1573" s="26">
        <v>4.3870648750000001</v>
      </c>
      <c r="R1573" s="26">
        <v>3.2094261250000002</v>
      </c>
      <c r="S1573" s="26">
        <v>1.8236646250000002</v>
      </c>
      <c r="T1573" s="26">
        <v>1.036324375</v>
      </c>
      <c r="U1573" s="26">
        <v>0.99282312500000003</v>
      </c>
      <c r="V1573" s="26">
        <v>1.10857575</v>
      </c>
      <c r="W1573" s="26">
        <v>2.5740257499999997</v>
      </c>
      <c r="X1573" s="26">
        <v>3.1508623750000004</v>
      </c>
      <c r="Y1573" s="26">
        <v>3.9997608750000002</v>
      </c>
      <c r="Z1573" s="26">
        <v>3.2794508750000002</v>
      </c>
      <c r="AA1573" s="26">
        <v>3.9418902500000002</v>
      </c>
      <c r="AB1573" s="26">
        <v>3.0608913750000002</v>
      </c>
      <c r="AC1573" s="26">
        <v>3.5422742499999993</v>
      </c>
      <c r="AD1573" s="26">
        <v>2.7024094999999999</v>
      </c>
      <c r="AE1573" s="26">
        <v>2.0798511249999998</v>
      </c>
      <c r="AF1573" s="26">
        <v>1.636210875</v>
      </c>
      <c r="AG1573" s="26">
        <v>194</v>
      </c>
      <c r="AH1573" s="26">
        <v>3</v>
      </c>
    </row>
    <row r="1574" spans="1:34" x14ac:dyDescent="0.2">
      <c r="A1574" t="s">
        <v>34</v>
      </c>
      <c r="B1574" t="s">
        <v>93</v>
      </c>
      <c r="C1574" t="s">
        <v>319</v>
      </c>
      <c r="D1574">
        <v>2</v>
      </c>
      <c r="E1574" s="21">
        <v>4</v>
      </c>
      <c r="F1574" s="21" t="s">
        <v>6</v>
      </c>
      <c r="G1574" s="21" t="s">
        <v>10</v>
      </c>
      <c r="H1574" s="21" t="s">
        <v>10</v>
      </c>
      <c r="I1574" s="26">
        <v>1.1025318</v>
      </c>
      <c r="J1574" s="26">
        <v>1.467749</v>
      </c>
      <c r="K1574" s="26">
        <v>2.6763617000000002</v>
      </c>
      <c r="L1574" s="26">
        <v>4.4428681000000001</v>
      </c>
      <c r="M1574" s="26">
        <v>5.3671183000000005</v>
      </c>
      <c r="N1574" s="26">
        <v>6.5923547999999998</v>
      </c>
      <c r="O1574" s="26">
        <v>6.9250577000000009</v>
      </c>
      <c r="P1574" s="26">
        <v>5.9057406000000006</v>
      </c>
      <c r="Q1574" s="26">
        <v>4.4585261999999997</v>
      </c>
      <c r="R1574" s="26">
        <v>3.175697</v>
      </c>
      <c r="S1574" s="26">
        <v>1.8814906000000005</v>
      </c>
      <c r="T1574" s="26">
        <v>1.0985032000000001</v>
      </c>
      <c r="U1574" s="26">
        <v>1.2750248999999998</v>
      </c>
      <c r="V1574" s="26">
        <v>1.5217004000000001</v>
      </c>
      <c r="W1574" s="26">
        <v>2.9812531000000004</v>
      </c>
      <c r="X1574" s="26">
        <v>3.4630532999999999</v>
      </c>
      <c r="Y1574" s="26">
        <v>3.8135673000000003</v>
      </c>
      <c r="Z1574" s="26">
        <v>3.3054314999999996</v>
      </c>
      <c r="AA1574" s="26">
        <v>3.2229899000000004</v>
      </c>
      <c r="AB1574" s="26">
        <v>2.7226706000000003</v>
      </c>
      <c r="AC1574" s="26">
        <v>3.0534756999999999</v>
      </c>
      <c r="AD1574" s="26">
        <v>2.4606539000000001</v>
      </c>
      <c r="AE1574" s="26">
        <v>2.5167594000000002</v>
      </c>
      <c r="AF1574" s="26">
        <v>2.1586393999999998</v>
      </c>
      <c r="AG1574" s="26">
        <v>206</v>
      </c>
      <c r="AH1574" s="26">
        <v>4</v>
      </c>
    </row>
    <row r="1575" spans="1:34" x14ac:dyDescent="0.2">
      <c r="A1575" t="s">
        <v>34</v>
      </c>
      <c r="B1575" t="s">
        <v>93</v>
      </c>
      <c r="C1575" t="s">
        <v>782</v>
      </c>
      <c r="D1575">
        <v>2</v>
      </c>
      <c r="E1575" s="21">
        <v>5</v>
      </c>
      <c r="F1575" s="21" t="s">
        <v>6</v>
      </c>
      <c r="G1575" s="21" t="s">
        <v>10</v>
      </c>
      <c r="H1575" s="21" t="s">
        <v>10</v>
      </c>
      <c r="I1575" s="26">
        <v>1.046335777777778</v>
      </c>
      <c r="J1575" s="26">
        <v>1.4039711111111111</v>
      </c>
      <c r="K1575" s="26">
        <v>2.5720503333333338</v>
      </c>
      <c r="L1575" s="26">
        <v>4.311177555555556</v>
      </c>
      <c r="M1575" s="26">
        <v>5.3632480000000005</v>
      </c>
      <c r="N1575" s="26">
        <v>6.5190936666666666</v>
      </c>
      <c r="O1575" s="26">
        <v>6.9610052222222221</v>
      </c>
      <c r="P1575" s="26">
        <v>5.9075675555555556</v>
      </c>
      <c r="Q1575" s="26">
        <v>4.371877111111111</v>
      </c>
      <c r="R1575" s="26">
        <v>3.159654555555556</v>
      </c>
      <c r="S1575" s="26">
        <v>1.8177546666666669</v>
      </c>
      <c r="T1575" s="26">
        <v>1.0513027777777779</v>
      </c>
      <c r="U1575" s="26">
        <v>1.0312791111111113</v>
      </c>
      <c r="V1575" s="26">
        <v>1.026567222222222</v>
      </c>
      <c r="W1575" s="26">
        <v>2.360567222222222</v>
      </c>
      <c r="X1575" s="26">
        <v>3.1859411111111111</v>
      </c>
      <c r="Y1575" s="26">
        <v>4.0928923333333334</v>
      </c>
      <c r="Z1575" s="26">
        <v>3.5926662222222223</v>
      </c>
      <c r="AA1575" s="26">
        <v>3.755436</v>
      </c>
      <c r="AB1575" s="26">
        <v>3.4332341111111107</v>
      </c>
      <c r="AC1575" s="26">
        <v>3.7030459999999996</v>
      </c>
      <c r="AD1575" s="26">
        <v>2.8123202222222221</v>
      </c>
      <c r="AE1575" s="26">
        <v>1.7554024444444447</v>
      </c>
      <c r="AF1575" s="26">
        <v>1.4450268888888889</v>
      </c>
      <c r="AG1575" s="26">
        <v>207</v>
      </c>
      <c r="AH1575" s="26">
        <v>4</v>
      </c>
    </row>
    <row r="1576" spans="1:34" x14ac:dyDescent="0.2">
      <c r="A1576" t="s">
        <v>34</v>
      </c>
      <c r="B1576" t="s">
        <v>93</v>
      </c>
      <c r="C1576" t="s">
        <v>693</v>
      </c>
      <c r="D1576">
        <v>2</v>
      </c>
      <c r="E1576" s="21">
        <v>5</v>
      </c>
      <c r="F1576" s="21" t="s">
        <v>6</v>
      </c>
      <c r="G1576" s="21" t="s">
        <v>10</v>
      </c>
      <c r="H1576" s="21" t="s">
        <v>10</v>
      </c>
      <c r="I1576" s="26">
        <v>1.0484452857142859</v>
      </c>
      <c r="J1576" s="26">
        <v>1.3953935714285717</v>
      </c>
      <c r="K1576" s="26">
        <v>2.6125214285714287</v>
      </c>
      <c r="L1576" s="26">
        <v>4.3287378571428565</v>
      </c>
      <c r="M1576" s="26">
        <v>5.3783508571428564</v>
      </c>
      <c r="N1576" s="26">
        <v>6.5746574285714283</v>
      </c>
      <c r="O1576" s="26">
        <v>7.0536404285714278</v>
      </c>
      <c r="P1576" s="26">
        <v>5.9887937142857135</v>
      </c>
      <c r="Q1576" s="26">
        <v>4.4306849999999995</v>
      </c>
      <c r="R1576" s="26">
        <v>3.1676388571428573</v>
      </c>
      <c r="S1576" s="26">
        <v>1.8092667142857142</v>
      </c>
      <c r="T1576" s="26">
        <v>1.0712682857142857</v>
      </c>
      <c r="U1576" s="26">
        <v>1.0012111428571429</v>
      </c>
      <c r="V1576" s="26">
        <v>1.0042204285714285</v>
      </c>
      <c r="W1576" s="26">
        <v>2.2693505714285718</v>
      </c>
      <c r="X1576" s="26">
        <v>3.0964514285714282</v>
      </c>
      <c r="Y1576" s="26">
        <v>4.1586442857142858</v>
      </c>
      <c r="Z1576" s="26">
        <v>3.5738971428571427</v>
      </c>
      <c r="AA1576" s="26">
        <v>3.8422614285714287</v>
      </c>
      <c r="AB1576" s="26">
        <v>3.4320757142857139</v>
      </c>
      <c r="AC1576" s="26">
        <v>3.6742624285714283</v>
      </c>
      <c r="AD1576" s="26">
        <v>2.752808571428571</v>
      </c>
      <c r="AE1576" s="26">
        <v>1.7253267142857143</v>
      </c>
      <c r="AF1576" s="26">
        <v>1.3728650000000002</v>
      </c>
      <c r="AG1576" s="26">
        <v>198</v>
      </c>
      <c r="AH1576" s="26">
        <v>3</v>
      </c>
    </row>
    <row r="1577" spans="1:34" x14ac:dyDescent="0.2">
      <c r="A1577" t="s">
        <v>34</v>
      </c>
      <c r="B1577" t="s">
        <v>93</v>
      </c>
      <c r="C1577" t="s">
        <v>221</v>
      </c>
      <c r="D1577">
        <v>2</v>
      </c>
      <c r="E1577" s="21">
        <v>5</v>
      </c>
      <c r="F1577" s="21" t="s">
        <v>6</v>
      </c>
      <c r="G1577" s="21" t="s">
        <v>10</v>
      </c>
      <c r="H1577" s="21" t="s">
        <v>10</v>
      </c>
      <c r="I1577" s="26">
        <v>1.0551466</v>
      </c>
      <c r="J1577" s="26">
        <v>1.3977116000000001</v>
      </c>
      <c r="K1577" s="26">
        <v>2.5971393000000003</v>
      </c>
      <c r="L1577" s="26">
        <v>4.3687094999999996</v>
      </c>
      <c r="M1577" s="26">
        <v>5.3763334</v>
      </c>
      <c r="N1577" s="26">
        <v>6.5351601999999982</v>
      </c>
      <c r="O1577" s="26">
        <v>6.9049699000000002</v>
      </c>
      <c r="P1577" s="26">
        <v>5.9106087999999994</v>
      </c>
      <c r="Q1577" s="26">
        <v>4.3738177999999994</v>
      </c>
      <c r="R1577" s="26">
        <v>3.1805646000000003</v>
      </c>
      <c r="S1577" s="26">
        <v>1.8056877999999998</v>
      </c>
      <c r="T1577" s="26">
        <v>1.0617151</v>
      </c>
      <c r="U1577" s="26">
        <v>1.0172600000000001</v>
      </c>
      <c r="V1577" s="26">
        <v>1.1275580000000001</v>
      </c>
      <c r="W1577" s="26">
        <v>2.4961475000000002</v>
      </c>
      <c r="X1577" s="26">
        <v>3.2759929999999997</v>
      </c>
      <c r="Y1577" s="26">
        <v>4.0395596999999999</v>
      </c>
      <c r="Z1577" s="26">
        <v>3.7717228999999994</v>
      </c>
      <c r="AA1577" s="26">
        <v>3.5990975999999995</v>
      </c>
      <c r="AB1577" s="26">
        <v>3.4729779999999999</v>
      </c>
      <c r="AC1577" s="26">
        <v>3.5804619000000004</v>
      </c>
      <c r="AD1577" s="26">
        <v>2.7902982999999999</v>
      </c>
      <c r="AE1577" s="26">
        <v>1.7267357999999997</v>
      </c>
      <c r="AF1577" s="26">
        <v>1.5065212999999997</v>
      </c>
      <c r="AG1577" s="26">
        <v>200</v>
      </c>
      <c r="AH1577" s="26">
        <v>3</v>
      </c>
    </row>
    <row r="1578" spans="1:34" x14ac:dyDescent="0.2">
      <c r="A1578" t="s">
        <v>34</v>
      </c>
      <c r="B1578" t="s">
        <v>93</v>
      </c>
      <c r="C1578" t="s">
        <v>222</v>
      </c>
      <c r="D1578">
        <v>2</v>
      </c>
      <c r="E1578" s="21">
        <v>4</v>
      </c>
      <c r="F1578" s="21" t="s">
        <v>6</v>
      </c>
      <c r="G1578" s="21" t="s">
        <v>10</v>
      </c>
      <c r="H1578" s="21" t="s">
        <v>10</v>
      </c>
      <c r="I1578" s="26">
        <v>1.3098955000000001</v>
      </c>
      <c r="J1578" s="26">
        <v>1.7779280000000002</v>
      </c>
      <c r="K1578" s="26">
        <v>3.090287</v>
      </c>
      <c r="L1578" s="26">
        <v>4.6573450000000003</v>
      </c>
      <c r="M1578" s="26">
        <v>5.5475130000000004</v>
      </c>
      <c r="N1578" s="26">
        <v>6.6933465000000005</v>
      </c>
      <c r="O1578" s="26">
        <v>6.9285860000000001</v>
      </c>
      <c r="P1578" s="26">
        <v>5.9925375000000001</v>
      </c>
      <c r="Q1578" s="26">
        <v>4.5085410000000001</v>
      </c>
      <c r="R1578" s="26">
        <v>3.3300904999999998</v>
      </c>
      <c r="S1578" s="26">
        <v>2.0495130000000001</v>
      </c>
      <c r="T1578" s="26">
        <v>1.3169499999999998</v>
      </c>
      <c r="U1578" s="26">
        <v>2.0588630000000001</v>
      </c>
      <c r="V1578" s="26">
        <v>2.6053269999999999</v>
      </c>
      <c r="W1578" s="26">
        <v>4.2159955</v>
      </c>
      <c r="X1578" s="26">
        <v>3.6868514999999999</v>
      </c>
      <c r="Y1578" s="26">
        <v>4.0548979999999997</v>
      </c>
      <c r="Z1578" s="26">
        <v>3.2059185000000001</v>
      </c>
      <c r="AA1578" s="26">
        <v>3.5361574999999998</v>
      </c>
      <c r="AB1578" s="26">
        <v>3.5266389999999999</v>
      </c>
      <c r="AC1578" s="26">
        <v>3.1201375000000002</v>
      </c>
      <c r="AD1578" s="26">
        <v>2.4230345</v>
      </c>
      <c r="AE1578" s="26">
        <v>3.7662775000000002</v>
      </c>
      <c r="AF1578" s="26">
        <v>3.2701395</v>
      </c>
      <c r="AG1578" s="26">
        <v>213</v>
      </c>
      <c r="AH1578" s="26">
        <v>4</v>
      </c>
    </row>
    <row r="1579" spans="1:34" x14ac:dyDescent="0.2">
      <c r="A1579" t="s">
        <v>34</v>
      </c>
      <c r="B1579" t="s">
        <v>93</v>
      </c>
      <c r="C1579" t="s">
        <v>1187</v>
      </c>
      <c r="D1579">
        <v>2</v>
      </c>
      <c r="E1579" s="21">
        <v>4</v>
      </c>
      <c r="F1579" s="21" t="s">
        <v>6</v>
      </c>
      <c r="G1579" s="21" t="s">
        <v>10</v>
      </c>
      <c r="H1579" s="21" t="s">
        <v>10</v>
      </c>
      <c r="I1579" s="26">
        <v>1.2603005</v>
      </c>
      <c r="J1579" s="26">
        <v>1.6635199999999999</v>
      </c>
      <c r="K1579" s="26">
        <v>2.9612955000000003</v>
      </c>
      <c r="L1579" s="26">
        <v>4.6436452500000005</v>
      </c>
      <c r="M1579" s="26">
        <v>5.3329552500000004</v>
      </c>
      <c r="N1579" s="26">
        <v>6.4808409999999999</v>
      </c>
      <c r="O1579" s="26">
        <v>6.9636357499999999</v>
      </c>
      <c r="P1579" s="26">
        <v>6.0857299999999999</v>
      </c>
      <c r="Q1579" s="26">
        <v>4.5392809999999999</v>
      </c>
      <c r="R1579" s="26">
        <v>3.3045044999999997</v>
      </c>
      <c r="S1579" s="26">
        <v>2.0160225000000001</v>
      </c>
      <c r="T1579" s="26">
        <v>1.289909</v>
      </c>
      <c r="U1579" s="26">
        <v>1.4597349999999998</v>
      </c>
      <c r="V1579" s="26">
        <v>1.652547</v>
      </c>
      <c r="W1579" s="26">
        <v>3.0346359999999999</v>
      </c>
      <c r="X1579" s="26">
        <v>3.5372474999999999</v>
      </c>
      <c r="Y1579" s="26">
        <v>4.4131675000000001</v>
      </c>
      <c r="Z1579" s="26">
        <v>3.4395622500000003</v>
      </c>
      <c r="AA1579" s="26">
        <v>3.1734587500000004</v>
      </c>
      <c r="AB1579" s="26">
        <v>3.1587560000000003</v>
      </c>
      <c r="AC1579" s="26">
        <v>2.8827105</v>
      </c>
      <c r="AD1579" s="26">
        <v>2.9339657499999996</v>
      </c>
      <c r="AE1579" s="26">
        <v>2.6450832499999999</v>
      </c>
      <c r="AF1579" s="26">
        <v>2.1341627499999998</v>
      </c>
      <c r="AG1579" s="26">
        <v>200</v>
      </c>
      <c r="AH1579" s="26">
        <v>3</v>
      </c>
    </row>
    <row r="1580" spans="1:34" x14ac:dyDescent="0.2">
      <c r="A1580" t="s">
        <v>34</v>
      </c>
      <c r="B1580" t="s">
        <v>93</v>
      </c>
      <c r="C1580" t="s">
        <v>224</v>
      </c>
      <c r="D1580">
        <v>2</v>
      </c>
      <c r="E1580" s="21">
        <v>5</v>
      </c>
      <c r="F1580" s="21" t="s">
        <v>6</v>
      </c>
      <c r="G1580" s="21" t="s">
        <v>10</v>
      </c>
      <c r="H1580" s="21" t="s">
        <v>10</v>
      </c>
      <c r="I1580" s="26">
        <v>1.0221702000000001</v>
      </c>
      <c r="J1580" s="26">
        <v>1.3904070000000002</v>
      </c>
      <c r="K1580" s="26">
        <v>2.5624924000000004</v>
      </c>
      <c r="L1580" s="26">
        <v>4.3916160000000009</v>
      </c>
      <c r="M1580" s="26">
        <v>5.402488</v>
      </c>
      <c r="N1580" s="26">
        <v>6.6338403999999995</v>
      </c>
      <c r="O1580" s="26">
        <v>6.8356046000000008</v>
      </c>
      <c r="P1580" s="26">
        <v>5.8044873999999993</v>
      </c>
      <c r="Q1580" s="26">
        <v>4.3988588000000002</v>
      </c>
      <c r="R1580" s="26">
        <v>3.1804899999999998</v>
      </c>
      <c r="S1580" s="26">
        <v>1.8339510000000001</v>
      </c>
      <c r="T1580" s="26">
        <v>1.0475496000000002</v>
      </c>
      <c r="U1580" s="26">
        <v>1.1087233999999999</v>
      </c>
      <c r="V1580" s="26">
        <v>1.3002208000000002</v>
      </c>
      <c r="W1580" s="26">
        <v>2.7516742000000001</v>
      </c>
      <c r="X1580" s="26">
        <v>3.2892822000000002</v>
      </c>
      <c r="Y1580" s="26">
        <v>4.0688452000000002</v>
      </c>
      <c r="Z1580" s="26">
        <v>3.3305397999999995</v>
      </c>
      <c r="AA1580" s="26">
        <v>3.9526789999999998</v>
      </c>
      <c r="AB1580" s="26">
        <v>3.1349770000000001</v>
      </c>
      <c r="AC1580" s="26">
        <v>3.4920093999999997</v>
      </c>
      <c r="AD1580" s="26">
        <v>2.7527504</v>
      </c>
      <c r="AE1580" s="26">
        <v>2.2582895999999999</v>
      </c>
      <c r="AF1580" s="26">
        <v>1.8637332</v>
      </c>
      <c r="AG1580" s="26">
        <v>186</v>
      </c>
      <c r="AH1580" s="26">
        <v>3</v>
      </c>
    </row>
    <row r="1581" spans="1:34" x14ac:dyDescent="0.2">
      <c r="A1581" t="s">
        <v>34</v>
      </c>
      <c r="B1581" t="s">
        <v>93</v>
      </c>
      <c r="C1581" t="s">
        <v>1188</v>
      </c>
      <c r="D1581">
        <v>2</v>
      </c>
      <c r="E1581" s="21">
        <v>4</v>
      </c>
      <c r="F1581" s="21" t="s">
        <v>6</v>
      </c>
      <c r="G1581" s="21" t="s">
        <v>10</v>
      </c>
      <c r="H1581" s="21" t="s">
        <v>10</v>
      </c>
      <c r="I1581" s="26">
        <v>1.5792038750000001</v>
      </c>
      <c r="J1581" s="26">
        <v>2.1112403750000004</v>
      </c>
      <c r="K1581" s="26">
        <v>3.4924538749999998</v>
      </c>
      <c r="L1581" s="26">
        <v>4.9895161249999997</v>
      </c>
      <c r="M1581" s="26">
        <v>5.5158183750000003</v>
      </c>
      <c r="N1581" s="26">
        <v>6.5021939999999994</v>
      </c>
      <c r="O1581" s="26">
        <v>7.2871267500000005</v>
      </c>
      <c r="P1581" s="26">
        <v>6.529047125</v>
      </c>
      <c r="Q1581" s="26">
        <v>4.7590991249999997</v>
      </c>
      <c r="R1581" s="26">
        <v>3.5647743750000003</v>
      </c>
      <c r="S1581" s="26">
        <v>2.2802426250000001</v>
      </c>
      <c r="T1581" s="26">
        <v>1.569561625</v>
      </c>
      <c r="U1581" s="26">
        <v>1.5811029999999997</v>
      </c>
      <c r="V1581" s="26">
        <v>2.0279404999999997</v>
      </c>
      <c r="W1581" s="26">
        <v>3.4687889999999997</v>
      </c>
      <c r="X1581" s="26">
        <v>3.9736912500000008</v>
      </c>
      <c r="Y1581" s="26">
        <v>4.6147287500000003</v>
      </c>
      <c r="Z1581" s="26">
        <v>4.248367</v>
      </c>
      <c r="AA1581" s="26">
        <v>2.5334771249999997</v>
      </c>
      <c r="AB1581" s="26">
        <v>3.1950523749999999</v>
      </c>
      <c r="AC1581" s="26">
        <v>3.8349063750000001</v>
      </c>
      <c r="AD1581" s="26">
        <v>3.2067364999999999</v>
      </c>
      <c r="AE1581" s="26">
        <v>3.2435274999999999</v>
      </c>
      <c r="AF1581" s="26">
        <v>2.4677953750000001</v>
      </c>
      <c r="AG1581" s="26">
        <v>209</v>
      </c>
      <c r="AH1581" s="26">
        <v>4</v>
      </c>
    </row>
    <row r="1582" spans="1:34" x14ac:dyDescent="0.2">
      <c r="A1582" t="s">
        <v>34</v>
      </c>
      <c r="B1582" t="s">
        <v>93</v>
      </c>
      <c r="C1582" t="s">
        <v>701</v>
      </c>
      <c r="D1582">
        <v>2</v>
      </c>
      <c r="E1582" s="21">
        <v>5</v>
      </c>
      <c r="F1582" s="21" t="s">
        <v>6</v>
      </c>
      <c r="G1582" s="21" t="s">
        <v>10</v>
      </c>
      <c r="H1582" s="21" t="s">
        <v>10</v>
      </c>
      <c r="I1582" s="26">
        <v>0.95896950000000003</v>
      </c>
      <c r="J1582" s="26">
        <v>1.3093170000000001</v>
      </c>
      <c r="K1582" s="26">
        <v>2.4354050000000003</v>
      </c>
      <c r="L1582" s="26">
        <v>4.2011400000000005</v>
      </c>
      <c r="M1582" s="26">
        <v>5.360881</v>
      </c>
      <c r="N1582" s="26">
        <v>6.543221</v>
      </c>
      <c r="O1582" s="26">
        <v>6.8854009999999999</v>
      </c>
      <c r="P1582" s="26">
        <v>5.8110904999999997</v>
      </c>
      <c r="Q1582" s="26">
        <v>4.2731779999999997</v>
      </c>
      <c r="R1582" s="26">
        <v>3.0516304999999999</v>
      </c>
      <c r="S1582" s="26">
        <v>1.7064634999999999</v>
      </c>
      <c r="T1582" s="26">
        <v>0.96031050000000007</v>
      </c>
      <c r="U1582" s="26">
        <v>0.80244500000000007</v>
      </c>
      <c r="V1582" s="26">
        <v>0.82839599999999991</v>
      </c>
      <c r="W1582" s="26">
        <v>2.1499395000000003</v>
      </c>
      <c r="X1582" s="26">
        <v>3.0998085</v>
      </c>
      <c r="Y1582" s="26">
        <v>4.0147940000000002</v>
      </c>
      <c r="Z1582" s="26">
        <v>3.6008265000000002</v>
      </c>
      <c r="AA1582" s="26">
        <v>4.0091725</v>
      </c>
      <c r="AB1582" s="26">
        <v>3.4772015000000001</v>
      </c>
      <c r="AC1582" s="26">
        <v>3.5311170000000001</v>
      </c>
      <c r="AD1582" s="26">
        <v>2.4359014999999999</v>
      </c>
      <c r="AE1582" s="26">
        <v>1.6317439999999999</v>
      </c>
      <c r="AF1582" s="26">
        <v>1.2343145</v>
      </c>
      <c r="AG1582" s="26">
        <v>207</v>
      </c>
      <c r="AH1582" s="26">
        <v>4</v>
      </c>
    </row>
    <row r="1583" spans="1:34" x14ac:dyDescent="0.2">
      <c r="A1583" t="s">
        <v>34</v>
      </c>
      <c r="B1583" t="s">
        <v>93</v>
      </c>
      <c r="C1583" t="s">
        <v>323</v>
      </c>
      <c r="D1583">
        <v>2</v>
      </c>
      <c r="E1583" s="21">
        <v>4</v>
      </c>
      <c r="F1583" s="21" t="s">
        <v>6</v>
      </c>
      <c r="G1583" s="21" t="s">
        <v>10</v>
      </c>
      <c r="H1583" s="21" t="s">
        <v>10</v>
      </c>
      <c r="I1583" s="26">
        <v>1.3096922499999999</v>
      </c>
      <c r="J1583" s="26">
        <v>1.702366</v>
      </c>
      <c r="K1583" s="26">
        <v>3.0216704999999999</v>
      </c>
      <c r="L1583" s="26">
        <v>4.6817648750000007</v>
      </c>
      <c r="M1583" s="26">
        <v>5.3301817500000004</v>
      </c>
      <c r="N1583" s="26">
        <v>6.4523798750000001</v>
      </c>
      <c r="O1583" s="26">
        <v>7.0312061250000006</v>
      </c>
      <c r="P1583" s="26">
        <v>6.21556</v>
      </c>
      <c r="Q1583" s="26">
        <v>4.5835793749999993</v>
      </c>
      <c r="R1583" s="26">
        <v>3.3541352500000006</v>
      </c>
      <c r="S1583" s="26">
        <v>2.0407739999999999</v>
      </c>
      <c r="T1583" s="26">
        <v>1.3046576249999999</v>
      </c>
      <c r="U1583" s="26">
        <v>1.3137527500000001</v>
      </c>
      <c r="V1583" s="26">
        <v>1.6536863749999999</v>
      </c>
      <c r="W1583" s="26">
        <v>2.8575230000000005</v>
      </c>
      <c r="X1583" s="26">
        <v>3.4840382499999998</v>
      </c>
      <c r="Y1583" s="26">
        <v>4.4177961249999997</v>
      </c>
      <c r="Z1583" s="26">
        <v>3.6614377500000002</v>
      </c>
      <c r="AA1583" s="26">
        <v>3.1896713749999996</v>
      </c>
      <c r="AB1583" s="26">
        <v>2.9763047500000002</v>
      </c>
      <c r="AC1583" s="26">
        <v>3.2048968750000006</v>
      </c>
      <c r="AD1583" s="26">
        <v>3.1685021250000003</v>
      </c>
      <c r="AE1583" s="26">
        <v>2.559249125</v>
      </c>
      <c r="AF1583" s="26">
        <v>2.0645730000000002</v>
      </c>
      <c r="AG1583" s="26">
        <v>189</v>
      </c>
      <c r="AH1583" s="26">
        <v>3</v>
      </c>
    </row>
    <row r="1584" spans="1:34" x14ac:dyDescent="0.2">
      <c r="A1584" t="s">
        <v>34</v>
      </c>
      <c r="B1584" t="s">
        <v>93</v>
      </c>
      <c r="C1584" t="s">
        <v>324</v>
      </c>
      <c r="D1584">
        <v>3</v>
      </c>
      <c r="E1584" s="21">
        <v>4</v>
      </c>
      <c r="F1584" s="21" t="s">
        <v>6</v>
      </c>
      <c r="G1584" s="21" t="s">
        <v>10</v>
      </c>
      <c r="H1584" s="21" t="s">
        <v>10</v>
      </c>
      <c r="I1584" s="26">
        <v>1.4077779999999998</v>
      </c>
      <c r="J1584" s="26">
        <v>1.9309223333333332</v>
      </c>
      <c r="K1584" s="26">
        <v>3.2471716666666666</v>
      </c>
      <c r="L1584" s="26">
        <v>4.8896103333333336</v>
      </c>
      <c r="M1584" s="26">
        <v>5.8432303333333335</v>
      </c>
      <c r="N1584" s="26">
        <v>7.0654406666666665</v>
      </c>
      <c r="O1584" s="26">
        <v>7.0826763333333345</v>
      </c>
      <c r="P1584" s="26">
        <v>6.2003043333333325</v>
      </c>
      <c r="Q1584" s="26">
        <v>4.6846640000000006</v>
      </c>
      <c r="R1584" s="26">
        <v>3.4318979999999999</v>
      </c>
      <c r="S1584" s="26">
        <v>2.2028386666666666</v>
      </c>
      <c r="T1584" s="26">
        <v>1.4900666666666667</v>
      </c>
      <c r="U1584" s="26">
        <v>3.0795936666666663</v>
      </c>
      <c r="V1584" s="26">
        <v>3.3053966666666668</v>
      </c>
      <c r="W1584" s="26">
        <v>4.3187280000000001</v>
      </c>
      <c r="X1584" s="26">
        <v>4.1215303333333333</v>
      </c>
      <c r="Y1584" s="26">
        <v>4.5438003333333334</v>
      </c>
      <c r="Z1584" s="26">
        <v>3.5638210000000003</v>
      </c>
      <c r="AA1584" s="26">
        <v>3.3972216666666668</v>
      </c>
      <c r="AB1584" s="26">
        <v>3.2142333333333331</v>
      </c>
      <c r="AC1584" s="26">
        <v>3.0862996666666667</v>
      </c>
      <c r="AD1584" s="26">
        <v>2.5550820000000001</v>
      </c>
      <c r="AE1584" s="26">
        <v>3.8650396666666667</v>
      </c>
      <c r="AF1584" s="26">
        <v>3.8282853333333331</v>
      </c>
      <c r="AG1584" s="26">
        <v>176</v>
      </c>
      <c r="AH1584" s="26">
        <v>3</v>
      </c>
    </row>
    <row r="1585" spans="1:34" x14ac:dyDescent="0.2">
      <c r="A1585" t="s">
        <v>34</v>
      </c>
      <c r="B1585" t="s">
        <v>93</v>
      </c>
      <c r="C1585" t="s">
        <v>1189</v>
      </c>
      <c r="D1585">
        <v>2</v>
      </c>
      <c r="E1585" s="21">
        <v>4</v>
      </c>
      <c r="F1585" s="21" t="s">
        <v>6</v>
      </c>
      <c r="G1585" s="21" t="s">
        <v>10</v>
      </c>
      <c r="H1585" s="21" t="s">
        <v>10</v>
      </c>
      <c r="I1585" s="26">
        <v>1.2489878571428572</v>
      </c>
      <c r="J1585" s="26">
        <v>1.6295500000000001</v>
      </c>
      <c r="K1585" s="26">
        <v>2.9180672857142858</v>
      </c>
      <c r="L1585" s="26">
        <v>4.6048580000000001</v>
      </c>
      <c r="M1585" s="26">
        <v>5.315448714285715</v>
      </c>
      <c r="N1585" s="26">
        <v>6.4256809999999991</v>
      </c>
      <c r="O1585" s="26">
        <v>7.0258027142857129</v>
      </c>
      <c r="P1585" s="26">
        <v>6.1601045714285707</v>
      </c>
      <c r="Q1585" s="26">
        <v>4.5305561428571428</v>
      </c>
      <c r="R1585" s="26">
        <v>3.30911</v>
      </c>
      <c r="S1585" s="26">
        <v>1.9844740000000001</v>
      </c>
      <c r="T1585" s="26">
        <v>1.2410624285714285</v>
      </c>
      <c r="U1585" s="26">
        <v>1.2358038571428571</v>
      </c>
      <c r="V1585" s="26">
        <v>1.540915142857143</v>
      </c>
      <c r="W1585" s="26">
        <v>2.6967432857142861</v>
      </c>
      <c r="X1585" s="26">
        <v>3.4651869999999998</v>
      </c>
      <c r="Y1585" s="26">
        <v>4.4256097142857138</v>
      </c>
      <c r="Z1585" s="26">
        <v>3.8494637142857151</v>
      </c>
      <c r="AA1585" s="26">
        <v>3.2681362857142857</v>
      </c>
      <c r="AB1585" s="26">
        <v>2.9673304285714281</v>
      </c>
      <c r="AC1585" s="26">
        <v>3.3412532857142856</v>
      </c>
      <c r="AD1585" s="26">
        <v>3.0759855714285713</v>
      </c>
      <c r="AE1585" s="26">
        <v>2.2925668571428575</v>
      </c>
      <c r="AF1585" s="26">
        <v>1.9440365714285714</v>
      </c>
      <c r="AG1585" s="26">
        <v>195</v>
      </c>
      <c r="AH1585" s="26">
        <v>3</v>
      </c>
    </row>
    <row r="1586" spans="1:34" x14ac:dyDescent="0.2">
      <c r="A1586" t="s">
        <v>34</v>
      </c>
      <c r="B1586" t="s">
        <v>93</v>
      </c>
      <c r="C1586" t="s">
        <v>227</v>
      </c>
      <c r="D1586">
        <v>2</v>
      </c>
      <c r="E1586" s="21">
        <v>4</v>
      </c>
      <c r="F1586" s="21" t="s">
        <v>6</v>
      </c>
      <c r="G1586" s="21" t="s">
        <v>10</v>
      </c>
      <c r="H1586" s="21" t="s">
        <v>10</v>
      </c>
      <c r="I1586" s="26">
        <v>1.0695893333333333</v>
      </c>
      <c r="J1586" s="26">
        <v>1.4171968333333334</v>
      </c>
      <c r="K1586" s="26">
        <v>2.6180995</v>
      </c>
      <c r="L1586" s="26">
        <v>4.4063375000000002</v>
      </c>
      <c r="M1586" s="26">
        <v>5.3316470000000002</v>
      </c>
      <c r="N1586" s="26">
        <v>6.5307325000000001</v>
      </c>
      <c r="O1586" s="26">
        <v>6.8737908333333317</v>
      </c>
      <c r="P1586" s="26">
        <v>5.9147108333333334</v>
      </c>
      <c r="Q1586" s="26">
        <v>4.4161213333333329</v>
      </c>
      <c r="R1586" s="26">
        <v>3.1677475000000004</v>
      </c>
      <c r="S1586" s="26">
        <v>1.8479366666666668</v>
      </c>
      <c r="T1586" s="26">
        <v>1.0696188333333334</v>
      </c>
      <c r="U1586" s="26">
        <v>1.1624030000000001</v>
      </c>
      <c r="V1586" s="26">
        <v>1.3886493333333334</v>
      </c>
      <c r="W1586" s="26">
        <v>2.7260673333333334</v>
      </c>
      <c r="X1586" s="26">
        <v>3.3408248333333339</v>
      </c>
      <c r="Y1586" s="26">
        <v>4.2372395000000003</v>
      </c>
      <c r="Z1586" s="26">
        <v>3.7464771666666663</v>
      </c>
      <c r="AA1586" s="26">
        <v>3.8046843333333329</v>
      </c>
      <c r="AB1586" s="26">
        <v>3.1031701666666667</v>
      </c>
      <c r="AC1586" s="26">
        <v>3.3656341666666667</v>
      </c>
      <c r="AD1586" s="26">
        <v>2.8036359999999996</v>
      </c>
      <c r="AE1586" s="26">
        <v>2.221536</v>
      </c>
      <c r="AF1586" s="26">
        <v>1.8528969999999998</v>
      </c>
      <c r="AG1586" s="26">
        <v>213</v>
      </c>
      <c r="AH1586" s="26">
        <v>4</v>
      </c>
    </row>
    <row r="1587" spans="1:34" x14ac:dyDescent="0.2">
      <c r="A1587" t="s">
        <v>34</v>
      </c>
      <c r="B1587" t="s">
        <v>93</v>
      </c>
      <c r="C1587" t="s">
        <v>228</v>
      </c>
      <c r="D1587">
        <v>2</v>
      </c>
      <c r="E1587" s="21">
        <v>4</v>
      </c>
      <c r="F1587" s="21" t="s">
        <v>6</v>
      </c>
      <c r="G1587" s="21" t="s">
        <v>10</v>
      </c>
      <c r="H1587" s="21" t="s">
        <v>10</v>
      </c>
      <c r="I1587" s="26">
        <v>1.1161568750000002</v>
      </c>
      <c r="J1587" s="26">
        <v>1.468614375</v>
      </c>
      <c r="K1587" s="26">
        <v>2.6890477500000003</v>
      </c>
      <c r="L1587" s="26">
        <v>4.446612375</v>
      </c>
      <c r="M1587" s="26">
        <v>5.2811854999999994</v>
      </c>
      <c r="N1587" s="26">
        <v>6.4951707499999998</v>
      </c>
      <c r="O1587" s="26">
        <v>6.9204398749999996</v>
      </c>
      <c r="P1587" s="26">
        <v>5.9408479999999999</v>
      </c>
      <c r="Q1587" s="26">
        <v>4.4512438750000003</v>
      </c>
      <c r="R1587" s="26">
        <v>3.1858281250000005</v>
      </c>
      <c r="S1587" s="26">
        <v>1.88148275</v>
      </c>
      <c r="T1587" s="26">
        <v>1.1176852500000001</v>
      </c>
      <c r="U1587" s="26">
        <v>1.2732052500000002</v>
      </c>
      <c r="V1587" s="26">
        <v>1.534575</v>
      </c>
      <c r="W1587" s="26">
        <v>2.9194374999999999</v>
      </c>
      <c r="X1587" s="26">
        <v>3.5656408749999997</v>
      </c>
      <c r="Y1587" s="26">
        <v>4.1032706250000004</v>
      </c>
      <c r="Z1587" s="26">
        <v>3.5636813750000003</v>
      </c>
      <c r="AA1587" s="26">
        <v>3.3207658750000002</v>
      </c>
      <c r="AB1587" s="26">
        <v>2.7261196249999999</v>
      </c>
      <c r="AC1587" s="26">
        <v>3.0603107500000002</v>
      </c>
      <c r="AD1587" s="26">
        <v>2.5522005000000001</v>
      </c>
      <c r="AE1587" s="26">
        <v>2.5560939999999999</v>
      </c>
      <c r="AF1587" s="26">
        <v>2.0627476250000001</v>
      </c>
      <c r="AG1587" s="26">
        <v>202</v>
      </c>
      <c r="AH1587" s="26">
        <v>3</v>
      </c>
    </row>
    <row r="1588" spans="1:34" x14ac:dyDescent="0.2">
      <c r="A1588" t="s">
        <v>34</v>
      </c>
      <c r="B1588" t="s">
        <v>93</v>
      </c>
      <c r="C1588" t="s">
        <v>229</v>
      </c>
      <c r="D1588">
        <v>2</v>
      </c>
      <c r="E1588" s="21">
        <v>4</v>
      </c>
      <c r="F1588" s="21" t="s">
        <v>6</v>
      </c>
      <c r="G1588" s="21" t="s">
        <v>10</v>
      </c>
      <c r="H1588" s="21" t="s">
        <v>10</v>
      </c>
      <c r="I1588" s="26">
        <v>1.2768275714285715</v>
      </c>
      <c r="J1588" s="26">
        <v>1.6697430000000002</v>
      </c>
      <c r="K1588" s="26">
        <v>2.9975997142857147</v>
      </c>
      <c r="L1588" s="26">
        <v>4.6383448571428572</v>
      </c>
      <c r="M1588" s="26">
        <v>5.3252018571428579</v>
      </c>
      <c r="N1588" s="26">
        <v>6.4451364285714288</v>
      </c>
      <c r="O1588" s="26">
        <v>7.0801564285714287</v>
      </c>
      <c r="P1588" s="26">
        <v>6.2201317142857144</v>
      </c>
      <c r="Q1588" s="26">
        <v>4.5614152857142853</v>
      </c>
      <c r="R1588" s="26">
        <v>3.369773857142857</v>
      </c>
      <c r="S1588" s="26">
        <v>2.0180690000000001</v>
      </c>
      <c r="T1588" s="26">
        <v>1.2718391428571427</v>
      </c>
      <c r="U1588" s="26">
        <v>1.2810484285714288</v>
      </c>
      <c r="V1588" s="26">
        <v>1.5630255714285712</v>
      </c>
      <c r="W1588" s="26">
        <v>2.7825108571428574</v>
      </c>
      <c r="X1588" s="26">
        <v>3.5057871428571432</v>
      </c>
      <c r="Y1588" s="26">
        <v>4.4110975714285718</v>
      </c>
      <c r="Z1588" s="26">
        <v>3.8615115714285717</v>
      </c>
      <c r="AA1588" s="26">
        <v>3.2500061428571434</v>
      </c>
      <c r="AB1588" s="26">
        <v>3.0536875714285716</v>
      </c>
      <c r="AC1588" s="26">
        <v>3.392366142857143</v>
      </c>
      <c r="AD1588" s="26">
        <v>3.1297684285714285</v>
      </c>
      <c r="AE1588" s="26">
        <v>2.3626534285714285</v>
      </c>
      <c r="AF1588" s="26">
        <v>1.9514372857142859</v>
      </c>
      <c r="AG1588" s="26">
        <v>213</v>
      </c>
      <c r="AH1588" s="26">
        <v>4</v>
      </c>
    </row>
    <row r="1589" spans="1:34" x14ac:dyDescent="0.2">
      <c r="A1589" t="s">
        <v>34</v>
      </c>
      <c r="B1589" t="s">
        <v>93</v>
      </c>
      <c r="C1589" t="s">
        <v>1190</v>
      </c>
      <c r="D1589">
        <v>3</v>
      </c>
      <c r="E1589" s="21">
        <v>4</v>
      </c>
      <c r="F1589" s="21" t="s">
        <v>6</v>
      </c>
      <c r="G1589" s="21" t="s">
        <v>10</v>
      </c>
      <c r="H1589" s="21" t="s">
        <v>10</v>
      </c>
      <c r="I1589" s="26">
        <v>1.463143888888889</v>
      </c>
      <c r="J1589" s="26">
        <v>1.9839288888888891</v>
      </c>
      <c r="K1589" s="26">
        <v>3.321860222222222</v>
      </c>
      <c r="L1589" s="26">
        <v>4.9005913333333337</v>
      </c>
      <c r="M1589" s="26">
        <v>5.8851135555555558</v>
      </c>
      <c r="N1589" s="26">
        <v>7.0765698888888897</v>
      </c>
      <c r="O1589" s="26">
        <v>7.15944</v>
      </c>
      <c r="P1589" s="26">
        <v>6.2611245555555559</v>
      </c>
      <c r="Q1589" s="26">
        <v>4.7454573333333334</v>
      </c>
      <c r="R1589" s="26">
        <v>3.5215612222222221</v>
      </c>
      <c r="S1589" s="26">
        <v>2.2469741111111112</v>
      </c>
      <c r="T1589" s="26">
        <v>1.5251731111111111</v>
      </c>
      <c r="U1589" s="26">
        <v>2.9704095555555559</v>
      </c>
      <c r="V1589" s="26">
        <v>3.3494376666666672</v>
      </c>
      <c r="W1589" s="26">
        <v>4.4145212222222225</v>
      </c>
      <c r="X1589" s="26">
        <v>4.1915332222222226</v>
      </c>
      <c r="Y1589" s="26">
        <v>4.5250109999999992</v>
      </c>
      <c r="Z1589" s="26">
        <v>3.5318583333333331</v>
      </c>
      <c r="AA1589" s="26">
        <v>3.2908336666666664</v>
      </c>
      <c r="AB1589" s="26">
        <v>2.9846851111111112</v>
      </c>
      <c r="AC1589" s="26">
        <v>3.0524979999999999</v>
      </c>
      <c r="AD1589" s="26">
        <v>2.4899602222222219</v>
      </c>
      <c r="AE1589" s="26">
        <v>3.970963888888889</v>
      </c>
      <c r="AF1589" s="26">
        <v>3.8955525555555557</v>
      </c>
      <c r="AG1589" s="26">
        <v>167</v>
      </c>
      <c r="AH1589" s="26">
        <v>3</v>
      </c>
    </row>
    <row r="1590" spans="1:34" x14ac:dyDescent="0.2">
      <c r="A1590" t="s">
        <v>34</v>
      </c>
      <c r="B1590" t="s">
        <v>93</v>
      </c>
      <c r="C1590" t="s">
        <v>326</v>
      </c>
      <c r="D1590">
        <v>2</v>
      </c>
      <c r="E1590" s="21">
        <v>4</v>
      </c>
      <c r="F1590" s="21" t="s">
        <v>6</v>
      </c>
      <c r="G1590" s="21" t="s">
        <v>10</v>
      </c>
      <c r="H1590" s="21" t="s">
        <v>10</v>
      </c>
      <c r="I1590" s="26">
        <v>1.5317562857142859</v>
      </c>
      <c r="J1590" s="26">
        <v>2.0379995714285717</v>
      </c>
      <c r="K1590" s="26">
        <v>3.4168947142857142</v>
      </c>
      <c r="L1590" s="26">
        <v>4.8959952857142861</v>
      </c>
      <c r="M1590" s="26">
        <v>5.4702095714285699</v>
      </c>
      <c r="N1590" s="26">
        <v>6.4599712857142846</v>
      </c>
      <c r="O1590" s="26">
        <v>7.2364487142857143</v>
      </c>
      <c r="P1590" s="26">
        <v>6.4584789999999996</v>
      </c>
      <c r="Q1590" s="26">
        <v>4.7062730000000004</v>
      </c>
      <c r="R1590" s="26">
        <v>3.5254372857142862</v>
      </c>
      <c r="S1590" s="26">
        <v>2.2189305714285714</v>
      </c>
      <c r="T1590" s="26">
        <v>1.520065</v>
      </c>
      <c r="U1590" s="26">
        <v>1.4923062857142857</v>
      </c>
      <c r="V1590" s="26">
        <v>1.983711285714286</v>
      </c>
      <c r="W1590" s="26">
        <v>3.3700597142857136</v>
      </c>
      <c r="X1590" s="26">
        <v>3.8486814285714286</v>
      </c>
      <c r="Y1590" s="26">
        <v>4.3881004285714287</v>
      </c>
      <c r="Z1590" s="26">
        <v>4.2427811428571429</v>
      </c>
      <c r="AA1590" s="26">
        <v>2.5076357142857142</v>
      </c>
      <c r="AB1590" s="26">
        <v>3.3646158571428573</v>
      </c>
      <c r="AC1590" s="26">
        <v>3.9220582857142858</v>
      </c>
      <c r="AD1590" s="26">
        <v>3.3077827142857141</v>
      </c>
      <c r="AE1590" s="26">
        <v>3.1415414285714287</v>
      </c>
      <c r="AF1590" s="26">
        <v>2.3856355714285717</v>
      </c>
      <c r="AG1590" s="26">
        <v>209</v>
      </c>
      <c r="AH1590" s="26">
        <v>4</v>
      </c>
    </row>
    <row r="1591" spans="1:34" x14ac:dyDescent="0.2">
      <c r="A1591" t="s">
        <v>34</v>
      </c>
      <c r="B1591" t="s">
        <v>93</v>
      </c>
      <c r="C1591" t="s">
        <v>1191</v>
      </c>
      <c r="D1591">
        <v>1</v>
      </c>
      <c r="E1591" s="21">
        <v>5</v>
      </c>
      <c r="F1591" s="21" t="s">
        <v>6</v>
      </c>
      <c r="G1591" s="21" t="s">
        <v>10</v>
      </c>
      <c r="H1591" s="21" t="s">
        <v>10</v>
      </c>
      <c r="I1591" s="26">
        <v>0.98341593333333333</v>
      </c>
      <c r="J1591" s="26">
        <v>1.3335482000000001</v>
      </c>
      <c r="K1591" s="26">
        <v>2.5146576666666665</v>
      </c>
      <c r="L1591" s="26">
        <v>4.2903676666666666</v>
      </c>
      <c r="M1591" s="26">
        <v>5.5116248000000008</v>
      </c>
      <c r="N1591" s="26">
        <v>6.7077668666666659</v>
      </c>
      <c r="O1591" s="26">
        <v>7.1384187333333333</v>
      </c>
      <c r="P1591" s="26">
        <v>5.9501772666666666</v>
      </c>
      <c r="Q1591" s="26">
        <v>4.387671666666666</v>
      </c>
      <c r="R1591" s="26">
        <v>3.145524</v>
      </c>
      <c r="S1591" s="26">
        <v>1.7222034666666668</v>
      </c>
      <c r="T1591" s="26">
        <v>0.9899644666666666</v>
      </c>
      <c r="U1591" s="26">
        <v>0.68985713333333343</v>
      </c>
      <c r="V1591" s="26">
        <v>0.78497546666666673</v>
      </c>
      <c r="W1591" s="26">
        <v>1.9765526000000002</v>
      </c>
      <c r="X1591" s="26">
        <v>2.9268448666666669</v>
      </c>
      <c r="Y1591" s="26">
        <v>4.2773120000000002</v>
      </c>
      <c r="Z1591" s="26">
        <v>4.1352803333333332</v>
      </c>
      <c r="AA1591" s="26">
        <v>3.7562096666666656</v>
      </c>
      <c r="AB1591" s="26">
        <v>3.8948499999999999</v>
      </c>
      <c r="AC1591" s="26">
        <v>3.606986333333333</v>
      </c>
      <c r="AD1591" s="26">
        <v>2.387493333333333</v>
      </c>
      <c r="AE1591" s="26">
        <v>1.5495172666666668</v>
      </c>
      <c r="AF1591" s="26">
        <v>1.0336563999999997</v>
      </c>
      <c r="AG1591" s="26">
        <v>210</v>
      </c>
      <c r="AH1591" s="26">
        <v>4</v>
      </c>
    </row>
    <row r="1592" spans="1:34" x14ac:dyDescent="0.2">
      <c r="A1592" t="s">
        <v>34</v>
      </c>
      <c r="B1592" t="s">
        <v>93</v>
      </c>
      <c r="C1592" t="s">
        <v>1192</v>
      </c>
      <c r="D1592">
        <v>2</v>
      </c>
      <c r="E1592" s="21">
        <v>4</v>
      </c>
      <c r="F1592" s="21" t="s">
        <v>6</v>
      </c>
      <c r="G1592" s="21" t="s">
        <v>10</v>
      </c>
      <c r="H1592" s="21" t="s">
        <v>10</v>
      </c>
      <c r="I1592" s="26">
        <v>1.420423</v>
      </c>
      <c r="J1592" s="26">
        <v>1.9294847999999998</v>
      </c>
      <c r="K1592" s="26">
        <v>3.2734555999999997</v>
      </c>
      <c r="L1592" s="26">
        <v>4.7654188000000008</v>
      </c>
      <c r="M1592" s="26">
        <v>5.5841912000000002</v>
      </c>
      <c r="N1592" s="26">
        <v>6.6632639999999999</v>
      </c>
      <c r="O1592" s="26">
        <v>6.9638064000000002</v>
      </c>
      <c r="P1592" s="26">
        <v>6.1865159999999992</v>
      </c>
      <c r="Q1592" s="26">
        <v>4.5546203999999992</v>
      </c>
      <c r="R1592" s="26">
        <v>3.4340929999999998</v>
      </c>
      <c r="S1592" s="26">
        <v>2.1253055999999999</v>
      </c>
      <c r="T1592" s="26">
        <v>1.4380683999999999</v>
      </c>
      <c r="U1592" s="26">
        <v>2.3748735999999999</v>
      </c>
      <c r="V1592" s="26">
        <v>2.7961469999999999</v>
      </c>
      <c r="W1592" s="26">
        <v>4.0703438000000007</v>
      </c>
      <c r="X1592" s="26">
        <v>3.8137930000000004</v>
      </c>
      <c r="Y1592" s="26">
        <v>4.2862077999999997</v>
      </c>
      <c r="Z1592" s="26">
        <v>3.3318501999999994</v>
      </c>
      <c r="AA1592" s="26">
        <v>3.1324307999999998</v>
      </c>
      <c r="AB1592" s="26">
        <v>3.0423720000000003</v>
      </c>
      <c r="AC1592" s="26">
        <v>3.2029272</v>
      </c>
      <c r="AD1592" s="26">
        <v>2.6365270000000001</v>
      </c>
      <c r="AE1592" s="26">
        <v>4.0811875999999998</v>
      </c>
      <c r="AF1592" s="26">
        <v>3.0155796000000001</v>
      </c>
      <c r="AG1592" s="26">
        <v>205</v>
      </c>
      <c r="AH1592" s="26">
        <v>4</v>
      </c>
    </row>
    <row r="1593" spans="1:34" x14ac:dyDescent="0.2">
      <c r="A1593" t="s">
        <v>34</v>
      </c>
      <c r="B1593" t="s">
        <v>93</v>
      </c>
      <c r="C1593" t="s">
        <v>845</v>
      </c>
      <c r="D1593">
        <v>2</v>
      </c>
      <c r="E1593" s="21">
        <v>4</v>
      </c>
      <c r="F1593" s="21" t="s">
        <v>6</v>
      </c>
      <c r="G1593" s="21" t="s">
        <v>10</v>
      </c>
      <c r="H1593" s="21" t="s">
        <v>10</v>
      </c>
      <c r="I1593" s="26">
        <v>1.2328465555555557</v>
      </c>
      <c r="J1593" s="26">
        <v>1.6221206666666665</v>
      </c>
      <c r="K1593" s="26">
        <v>2.8994953333333329</v>
      </c>
      <c r="L1593" s="26">
        <v>4.6123757777777783</v>
      </c>
      <c r="M1593" s="26">
        <v>5.3097398888888891</v>
      </c>
      <c r="N1593" s="26">
        <v>6.4956724444444447</v>
      </c>
      <c r="O1593" s="26">
        <v>6.9696499999999997</v>
      </c>
      <c r="P1593" s="26">
        <v>6.0911097777777776</v>
      </c>
      <c r="Q1593" s="26">
        <v>4.531772000000001</v>
      </c>
      <c r="R1593" s="26">
        <v>3.2824653333333327</v>
      </c>
      <c r="S1593" s="26">
        <v>1.9759928888888889</v>
      </c>
      <c r="T1593" s="26">
        <v>1.2494938888888889</v>
      </c>
      <c r="U1593" s="26">
        <v>1.3115329999999998</v>
      </c>
      <c r="V1593" s="26">
        <v>1.5755880000000002</v>
      </c>
      <c r="W1593" s="26">
        <v>2.8355346666666668</v>
      </c>
      <c r="X1593" s="26">
        <v>3.4779104444444449</v>
      </c>
      <c r="Y1593" s="26">
        <v>4.3742915555555557</v>
      </c>
      <c r="Z1593" s="26">
        <v>3.586165666666667</v>
      </c>
      <c r="AA1593" s="26">
        <v>3.1507857777777772</v>
      </c>
      <c r="AB1593" s="26">
        <v>2.9026327777777778</v>
      </c>
      <c r="AC1593" s="26">
        <v>2.9608036666666671</v>
      </c>
      <c r="AD1593" s="26">
        <v>2.8915306666666667</v>
      </c>
      <c r="AE1593" s="26">
        <v>2.482826555555556</v>
      </c>
      <c r="AF1593" s="26">
        <v>2.0351561111111112</v>
      </c>
      <c r="AG1593" s="26">
        <v>212</v>
      </c>
      <c r="AH1593" s="26">
        <v>4</v>
      </c>
    </row>
    <row r="1594" spans="1:34" x14ac:dyDescent="0.2">
      <c r="A1594" t="s">
        <v>34</v>
      </c>
      <c r="B1594" t="s">
        <v>93</v>
      </c>
      <c r="C1594" t="s">
        <v>1193</v>
      </c>
      <c r="D1594">
        <v>2</v>
      </c>
      <c r="E1594" s="21">
        <v>4</v>
      </c>
      <c r="F1594" s="21" t="s">
        <v>6</v>
      </c>
      <c r="G1594" s="21" t="s">
        <v>10</v>
      </c>
      <c r="H1594" s="21" t="s">
        <v>10</v>
      </c>
      <c r="I1594" s="26">
        <v>1.4791505714285713</v>
      </c>
      <c r="J1594" s="26">
        <v>1.9465404999999998</v>
      </c>
      <c r="K1594" s="26">
        <v>3.2937258571428574</v>
      </c>
      <c r="L1594" s="26">
        <v>4.730813928571429</v>
      </c>
      <c r="M1594" s="26">
        <v>5.4793743571428575</v>
      </c>
      <c r="N1594" s="26">
        <v>6.4879572142857143</v>
      </c>
      <c r="O1594" s="26">
        <v>6.9651352857142852</v>
      </c>
      <c r="P1594" s="26">
        <v>6.2458393571428568</v>
      </c>
      <c r="Q1594" s="26">
        <v>4.5388376428571435</v>
      </c>
      <c r="R1594" s="26">
        <v>3.4143301428571426</v>
      </c>
      <c r="S1594" s="26">
        <v>2.1641840714285716</v>
      </c>
      <c r="T1594" s="26">
        <v>1.4934670714285716</v>
      </c>
      <c r="U1594" s="26">
        <v>1.9947144999999995</v>
      </c>
      <c r="V1594" s="26">
        <v>2.3802657142857142</v>
      </c>
      <c r="W1594" s="26">
        <v>3.6926868571428573</v>
      </c>
      <c r="X1594" s="26">
        <v>3.8552675000000005</v>
      </c>
      <c r="Y1594" s="26">
        <v>4.5400912857142863</v>
      </c>
      <c r="Z1594" s="26">
        <v>3.9955875000000001</v>
      </c>
      <c r="AA1594" s="26">
        <v>2.9709352857142863</v>
      </c>
      <c r="AB1594" s="26">
        <v>3.0334495000000001</v>
      </c>
      <c r="AC1594" s="26">
        <v>3.5523984285714283</v>
      </c>
      <c r="AD1594" s="26">
        <v>2.9028411428571426</v>
      </c>
      <c r="AE1594" s="26">
        <v>3.6827002857142856</v>
      </c>
      <c r="AF1594" s="26">
        <v>2.8346674999999997</v>
      </c>
      <c r="AG1594" s="26">
        <v>211</v>
      </c>
      <c r="AH1594" s="26">
        <v>4</v>
      </c>
    </row>
    <row r="1595" spans="1:34" x14ac:dyDescent="0.2">
      <c r="A1595" t="s">
        <v>34</v>
      </c>
      <c r="B1595" t="s">
        <v>93</v>
      </c>
      <c r="C1595" t="s">
        <v>1194</v>
      </c>
      <c r="D1595">
        <v>3</v>
      </c>
      <c r="E1595" s="21">
        <v>4</v>
      </c>
      <c r="F1595" s="21" t="s">
        <v>6</v>
      </c>
      <c r="G1595" s="21" t="s">
        <v>10</v>
      </c>
      <c r="H1595" s="21" t="s">
        <v>10</v>
      </c>
      <c r="I1595" s="26">
        <v>1.5389298333333334</v>
      </c>
      <c r="J1595" s="26">
        <v>2.1000031666666668</v>
      </c>
      <c r="K1595" s="26">
        <v>3.4192699999999996</v>
      </c>
      <c r="L1595" s="26">
        <v>4.9708809999999994</v>
      </c>
      <c r="M1595" s="26">
        <v>6.0165299999999995</v>
      </c>
      <c r="N1595" s="26">
        <v>7.1177278333333334</v>
      </c>
      <c r="O1595" s="26">
        <v>7.2008581666666664</v>
      </c>
      <c r="P1595" s="26">
        <v>6.3602489999999996</v>
      </c>
      <c r="Q1595" s="26">
        <v>4.8391011666666666</v>
      </c>
      <c r="R1595" s="26">
        <v>3.6273070000000001</v>
      </c>
      <c r="S1595" s="26">
        <v>2.3518623333333331</v>
      </c>
      <c r="T1595" s="26">
        <v>1.6156176666666668</v>
      </c>
      <c r="U1595" s="26">
        <v>3.1715300000000002</v>
      </c>
      <c r="V1595" s="26">
        <v>3.5927209999999996</v>
      </c>
      <c r="W1595" s="26">
        <v>4.4567248333333334</v>
      </c>
      <c r="X1595" s="26">
        <v>4.3342859999999996</v>
      </c>
      <c r="Y1595" s="26">
        <v>4.4759953333333335</v>
      </c>
      <c r="Z1595" s="26">
        <v>3.5516035000000001</v>
      </c>
      <c r="AA1595" s="26">
        <v>3.2954349999999999</v>
      </c>
      <c r="AB1595" s="26">
        <v>2.7003466666666669</v>
      </c>
      <c r="AC1595" s="26">
        <v>2.9947295</v>
      </c>
      <c r="AD1595" s="26">
        <v>2.416398</v>
      </c>
      <c r="AE1595" s="26">
        <v>4.0202073333333335</v>
      </c>
      <c r="AF1595" s="26">
        <v>4.0591871666666668</v>
      </c>
      <c r="AG1595" s="26">
        <v>169</v>
      </c>
      <c r="AH1595" s="26">
        <v>3</v>
      </c>
    </row>
    <row r="1596" spans="1:34" x14ac:dyDescent="0.2">
      <c r="A1596" t="s">
        <v>34</v>
      </c>
      <c r="B1596" t="s">
        <v>93</v>
      </c>
      <c r="C1596" t="s">
        <v>230</v>
      </c>
      <c r="D1596">
        <v>2</v>
      </c>
      <c r="E1596" s="21">
        <v>4</v>
      </c>
      <c r="F1596" s="21" t="s">
        <v>6</v>
      </c>
      <c r="G1596" s="21" t="s">
        <v>10</v>
      </c>
      <c r="H1596" s="21" t="s">
        <v>10</v>
      </c>
      <c r="I1596" s="26">
        <v>1.2821899999999999</v>
      </c>
      <c r="J1596" s="26">
        <v>1.7433856666666667</v>
      </c>
      <c r="K1596" s="26">
        <v>3.0224863333333336</v>
      </c>
      <c r="L1596" s="26">
        <v>4.660334333333334</v>
      </c>
      <c r="M1596" s="26">
        <v>5.6412886666666671</v>
      </c>
      <c r="N1596" s="26">
        <v>6.803258333333333</v>
      </c>
      <c r="O1596" s="26">
        <v>6.982800666666666</v>
      </c>
      <c r="P1596" s="26">
        <v>6.0392380000000001</v>
      </c>
      <c r="Q1596" s="26">
        <v>4.5481939999999996</v>
      </c>
      <c r="R1596" s="26">
        <v>3.3367830000000001</v>
      </c>
      <c r="S1596" s="26">
        <v>2.0492019999999997</v>
      </c>
      <c r="T1596" s="26">
        <v>1.290611</v>
      </c>
      <c r="U1596" s="26">
        <v>2.1317043333333334</v>
      </c>
      <c r="V1596" s="26">
        <v>2.6376536666666666</v>
      </c>
      <c r="W1596" s="26">
        <v>4.306687666666666</v>
      </c>
      <c r="X1596" s="26">
        <v>3.7559683333333336</v>
      </c>
      <c r="Y1596" s="26">
        <v>4.2260579999999992</v>
      </c>
      <c r="Z1596" s="26">
        <v>3.2598096666666669</v>
      </c>
      <c r="AA1596" s="26">
        <v>3.4628333333333337</v>
      </c>
      <c r="AB1596" s="26">
        <v>3.3532379999999997</v>
      </c>
      <c r="AC1596" s="26">
        <v>3.0653376666666667</v>
      </c>
      <c r="AD1596" s="26">
        <v>2.5908929999999999</v>
      </c>
      <c r="AE1596" s="26">
        <v>3.7208399999999995</v>
      </c>
      <c r="AF1596" s="26">
        <v>3.332125</v>
      </c>
      <c r="AG1596" s="26">
        <v>212</v>
      </c>
      <c r="AH1596" s="26">
        <v>4</v>
      </c>
    </row>
    <row r="1597" spans="1:34" x14ac:dyDescent="0.2">
      <c r="A1597" t="s">
        <v>34</v>
      </c>
      <c r="B1597" t="s">
        <v>93</v>
      </c>
      <c r="C1597" t="s">
        <v>1195</v>
      </c>
      <c r="D1597">
        <v>2</v>
      </c>
      <c r="E1597" s="21">
        <v>4</v>
      </c>
      <c r="F1597" s="21" t="s">
        <v>6</v>
      </c>
      <c r="G1597" s="21" t="s">
        <v>10</v>
      </c>
      <c r="H1597" s="21" t="s">
        <v>10</v>
      </c>
      <c r="I1597" s="26">
        <v>1.2379314285714287</v>
      </c>
      <c r="J1597" s="26">
        <v>1.6270451428571431</v>
      </c>
      <c r="K1597" s="26">
        <v>2.9507348571428573</v>
      </c>
      <c r="L1597" s="26">
        <v>4.6285178571428576</v>
      </c>
      <c r="M1597" s="26">
        <v>5.3651537142857135</v>
      </c>
      <c r="N1597" s="26">
        <v>6.525334714285715</v>
      </c>
      <c r="O1597" s="26">
        <v>7.1756071428571433</v>
      </c>
      <c r="P1597" s="26">
        <v>6.2391032857142852</v>
      </c>
      <c r="Q1597" s="26">
        <v>4.5298617142857145</v>
      </c>
      <c r="R1597" s="26">
        <v>3.3357007142857142</v>
      </c>
      <c r="S1597" s="26">
        <v>1.9822385714285713</v>
      </c>
      <c r="T1597" s="26">
        <v>1.2396725714285712</v>
      </c>
      <c r="U1597" s="26">
        <v>1.2069418571428572</v>
      </c>
      <c r="V1597" s="26">
        <v>1.4047524285714286</v>
      </c>
      <c r="W1597" s="26">
        <v>2.6040400000000004</v>
      </c>
      <c r="X1597" s="26">
        <v>3.467228142857143</v>
      </c>
      <c r="Y1597" s="26">
        <v>4.2959685714285714</v>
      </c>
      <c r="Z1597" s="26">
        <v>4.0005815714285715</v>
      </c>
      <c r="AA1597" s="26">
        <v>3.3227769999999999</v>
      </c>
      <c r="AB1597" s="26">
        <v>3.1074732857142857</v>
      </c>
      <c r="AC1597" s="26">
        <v>3.5122842857142862</v>
      </c>
      <c r="AD1597" s="26">
        <v>3.0156622857142859</v>
      </c>
      <c r="AE1597" s="26">
        <v>1.9630054285714285</v>
      </c>
      <c r="AF1597" s="26">
        <v>1.7291878571428572</v>
      </c>
      <c r="AG1597" s="26">
        <v>179</v>
      </c>
      <c r="AH1597" s="26">
        <v>3</v>
      </c>
    </row>
    <row r="1598" spans="1:34" x14ac:dyDescent="0.2">
      <c r="A1598" t="s">
        <v>34</v>
      </c>
      <c r="B1598" t="s">
        <v>93</v>
      </c>
      <c r="C1598" t="s">
        <v>1196</v>
      </c>
      <c r="D1598">
        <v>2</v>
      </c>
      <c r="E1598" s="21">
        <v>4</v>
      </c>
      <c r="F1598" s="21" t="s">
        <v>6</v>
      </c>
      <c r="G1598" s="21" t="s">
        <v>10</v>
      </c>
      <c r="H1598" s="21" t="s">
        <v>10</v>
      </c>
      <c r="I1598" s="26">
        <v>1.3065586249999999</v>
      </c>
      <c r="J1598" s="26">
        <v>1.719964375</v>
      </c>
      <c r="K1598" s="26">
        <v>3.0324358750000004</v>
      </c>
      <c r="L1598" s="26">
        <v>4.6579671249999999</v>
      </c>
      <c r="M1598" s="26">
        <v>5.3674718749999997</v>
      </c>
      <c r="N1598" s="26">
        <v>6.4670564999999991</v>
      </c>
      <c r="O1598" s="26">
        <v>6.9188332500000005</v>
      </c>
      <c r="P1598" s="26">
        <v>6.076556375</v>
      </c>
      <c r="Q1598" s="26">
        <v>4.522251625</v>
      </c>
      <c r="R1598" s="26">
        <v>3.317733375</v>
      </c>
      <c r="S1598" s="26">
        <v>2.0306425000000004</v>
      </c>
      <c r="T1598" s="26">
        <v>1.325218</v>
      </c>
      <c r="U1598" s="26">
        <v>1.557149125</v>
      </c>
      <c r="V1598" s="26">
        <v>1.9161350000000001</v>
      </c>
      <c r="W1598" s="26">
        <v>3.254988</v>
      </c>
      <c r="X1598" s="26">
        <v>3.6283606250000005</v>
      </c>
      <c r="Y1598" s="26">
        <v>4.5292516249999997</v>
      </c>
      <c r="Z1598" s="26">
        <v>3.378859625</v>
      </c>
      <c r="AA1598" s="26">
        <v>3.3446133749999998</v>
      </c>
      <c r="AB1598" s="26">
        <v>3.232815</v>
      </c>
      <c r="AC1598" s="26">
        <v>3.0935923749999996</v>
      </c>
      <c r="AD1598" s="26">
        <v>3.0459898749999996</v>
      </c>
      <c r="AE1598" s="26">
        <v>3.0134591250000002</v>
      </c>
      <c r="AF1598" s="26">
        <v>2.4214812499999998</v>
      </c>
      <c r="AG1598" s="26">
        <v>185</v>
      </c>
      <c r="AH1598" s="26">
        <v>3</v>
      </c>
    </row>
    <row r="1599" spans="1:34" x14ac:dyDescent="0.2">
      <c r="A1599" t="s">
        <v>34</v>
      </c>
      <c r="B1599" t="s">
        <v>93</v>
      </c>
      <c r="C1599" t="s">
        <v>232</v>
      </c>
      <c r="D1599">
        <v>2</v>
      </c>
      <c r="E1599" s="21">
        <v>5</v>
      </c>
      <c r="F1599" s="21" t="s">
        <v>6</v>
      </c>
      <c r="G1599" s="21" t="s">
        <v>10</v>
      </c>
      <c r="H1599" s="21" t="s">
        <v>10</v>
      </c>
      <c r="I1599" s="26">
        <v>1.050253125</v>
      </c>
      <c r="J1599" s="26">
        <v>1.4078876250000001</v>
      </c>
      <c r="K1599" s="26">
        <v>2.5845923749999997</v>
      </c>
      <c r="L1599" s="26">
        <v>4.3519756249999997</v>
      </c>
      <c r="M1599" s="26">
        <v>5.3233716250000001</v>
      </c>
      <c r="N1599" s="26">
        <v>6.5520224999999996</v>
      </c>
      <c r="O1599" s="26">
        <v>6.828884125000001</v>
      </c>
      <c r="P1599" s="26">
        <v>5.844814875</v>
      </c>
      <c r="Q1599" s="26">
        <v>4.4035421250000004</v>
      </c>
      <c r="R1599" s="26">
        <v>3.1278191250000003</v>
      </c>
      <c r="S1599" s="26">
        <v>1.8323211249999998</v>
      </c>
      <c r="T1599" s="26">
        <v>1.0525098749999999</v>
      </c>
      <c r="U1599" s="26">
        <v>1.2415636249999997</v>
      </c>
      <c r="V1599" s="26">
        <v>1.458633125</v>
      </c>
      <c r="W1599" s="26">
        <v>2.8709066249999999</v>
      </c>
      <c r="X1599" s="26">
        <v>3.4980618749999999</v>
      </c>
      <c r="Y1599" s="26">
        <v>3.9147229999999995</v>
      </c>
      <c r="Z1599" s="26">
        <v>3.2593041250000003</v>
      </c>
      <c r="AA1599" s="26">
        <v>3.3917342499999998</v>
      </c>
      <c r="AB1599" s="26">
        <v>2.9545140000000001</v>
      </c>
      <c r="AC1599" s="26">
        <v>3.2298023749999998</v>
      </c>
      <c r="AD1599" s="26">
        <v>2.5453986250000002</v>
      </c>
      <c r="AE1599" s="26">
        <v>2.4426632499999998</v>
      </c>
      <c r="AF1599" s="26">
        <v>2.08419</v>
      </c>
      <c r="AG1599" s="26">
        <v>214</v>
      </c>
      <c r="AH1599" s="26">
        <v>4</v>
      </c>
    </row>
    <row r="1600" spans="1:34" x14ac:dyDescent="0.2">
      <c r="A1600" t="s">
        <v>34</v>
      </c>
      <c r="B1600" t="s">
        <v>93</v>
      </c>
      <c r="C1600" t="s">
        <v>1197</v>
      </c>
      <c r="D1600">
        <v>1</v>
      </c>
      <c r="E1600" s="21">
        <v>4</v>
      </c>
      <c r="F1600" s="21" t="s">
        <v>6</v>
      </c>
      <c r="G1600" s="21" t="s">
        <v>10</v>
      </c>
      <c r="H1600" s="21" t="s">
        <v>10</v>
      </c>
      <c r="I1600" s="26">
        <v>1.1943635833333335</v>
      </c>
      <c r="J1600" s="26">
        <v>1.594271916666667</v>
      </c>
      <c r="K1600" s="26">
        <v>2.8572445000000002</v>
      </c>
      <c r="L1600" s="26">
        <v>4.6954285833333325</v>
      </c>
      <c r="M1600" s="26">
        <v>5.6227359999999997</v>
      </c>
      <c r="N1600" s="26">
        <v>6.753954416666665</v>
      </c>
      <c r="O1600" s="26">
        <v>7.3607978333333337</v>
      </c>
      <c r="P1600" s="26">
        <v>6.2740109166666658</v>
      </c>
      <c r="Q1600" s="26">
        <v>4.6255820000000005</v>
      </c>
      <c r="R1600" s="26">
        <v>3.3933337500000005</v>
      </c>
      <c r="S1600" s="26">
        <v>1.9702545833333336</v>
      </c>
      <c r="T1600" s="26">
        <v>1.2063962500000003</v>
      </c>
      <c r="U1600" s="26">
        <v>0.90883408333333326</v>
      </c>
      <c r="V1600" s="26">
        <v>0.99128866666666671</v>
      </c>
      <c r="W1600" s="26">
        <v>2.2348064999999999</v>
      </c>
      <c r="X1600" s="26">
        <v>3.0503814166666667</v>
      </c>
      <c r="Y1600" s="26">
        <v>4.7079614999999997</v>
      </c>
      <c r="Z1600" s="26">
        <v>4.4074014166666666</v>
      </c>
      <c r="AA1600" s="26">
        <v>3.7147026666666672</v>
      </c>
      <c r="AB1600" s="26">
        <v>3.6048274166666672</v>
      </c>
      <c r="AC1600" s="26">
        <v>4.0833988333333329</v>
      </c>
      <c r="AD1600" s="26">
        <v>2.8707328333333333</v>
      </c>
      <c r="AE1600" s="26">
        <v>1.6868310833333331</v>
      </c>
      <c r="AF1600" s="26">
        <v>1.2647719999999998</v>
      </c>
      <c r="AG1600" s="26">
        <v>196</v>
      </c>
      <c r="AH1600" s="26">
        <v>3</v>
      </c>
    </row>
    <row r="1601" spans="1:34" x14ac:dyDescent="0.2">
      <c r="A1601" t="s">
        <v>34</v>
      </c>
      <c r="B1601" t="s">
        <v>93</v>
      </c>
      <c r="C1601" t="s">
        <v>330</v>
      </c>
      <c r="D1601">
        <v>2</v>
      </c>
      <c r="E1601" s="21">
        <v>4</v>
      </c>
      <c r="F1601" s="21" t="s">
        <v>6</v>
      </c>
      <c r="G1601" s="21" t="s">
        <v>10</v>
      </c>
      <c r="H1601" s="21" t="s">
        <v>10</v>
      </c>
      <c r="I1601" s="26">
        <v>1.3981685000000001</v>
      </c>
      <c r="J1601" s="26">
        <v>1.8279252999999998</v>
      </c>
      <c r="K1601" s="26">
        <v>3.1588985000000003</v>
      </c>
      <c r="L1601" s="26">
        <v>4.6128574999999996</v>
      </c>
      <c r="M1601" s="26">
        <v>5.2837993000000001</v>
      </c>
      <c r="N1601" s="26">
        <v>6.3713324999999994</v>
      </c>
      <c r="O1601" s="26">
        <v>7.1044701999999997</v>
      </c>
      <c r="P1601" s="26">
        <v>6.3275452999999997</v>
      </c>
      <c r="Q1601" s="26">
        <v>4.6096830000000013</v>
      </c>
      <c r="R1601" s="26">
        <v>3.4464282000000006</v>
      </c>
      <c r="S1601" s="26">
        <v>2.1361493</v>
      </c>
      <c r="T1601" s="26">
        <v>1.4019817999999999</v>
      </c>
      <c r="U1601" s="26">
        <v>1.4205019999999999</v>
      </c>
      <c r="V1601" s="26">
        <v>1.7644786000000003</v>
      </c>
      <c r="W1601" s="26">
        <v>3.2099950000000006</v>
      </c>
      <c r="X1601" s="26">
        <v>3.6160400000000004</v>
      </c>
      <c r="Y1601" s="26">
        <v>4.3674155999999993</v>
      </c>
      <c r="Z1601" s="26">
        <v>4.2973970999999995</v>
      </c>
      <c r="AA1601" s="26">
        <v>2.8527379000000002</v>
      </c>
      <c r="AB1601" s="26">
        <v>3.2609029999999999</v>
      </c>
      <c r="AC1601" s="26">
        <v>3.7393884000000002</v>
      </c>
      <c r="AD1601" s="26">
        <v>3.2467418000000001</v>
      </c>
      <c r="AE1601" s="26">
        <v>2.8849795</v>
      </c>
      <c r="AF1601" s="26">
        <v>2.2805574999999996</v>
      </c>
      <c r="AG1601" s="26">
        <v>200</v>
      </c>
      <c r="AH1601" s="26">
        <v>3</v>
      </c>
    </row>
    <row r="1602" spans="1:34" x14ac:dyDescent="0.2">
      <c r="A1602" t="s">
        <v>34</v>
      </c>
      <c r="B1602" t="s">
        <v>93</v>
      </c>
      <c r="C1602" t="s">
        <v>333</v>
      </c>
      <c r="D1602">
        <v>2</v>
      </c>
      <c r="E1602" s="21">
        <v>4</v>
      </c>
      <c r="F1602" s="21" t="s">
        <v>6</v>
      </c>
      <c r="G1602" s="21" t="s">
        <v>10</v>
      </c>
      <c r="H1602" s="21" t="s">
        <v>10</v>
      </c>
      <c r="I1602" s="26">
        <v>1.3356557499999999</v>
      </c>
      <c r="J1602" s="26">
        <v>1.759093</v>
      </c>
      <c r="K1602" s="26">
        <v>3.0753699999999995</v>
      </c>
      <c r="L1602" s="26">
        <v>4.6958636249999994</v>
      </c>
      <c r="M1602" s="26">
        <v>5.391551625</v>
      </c>
      <c r="N1602" s="26">
        <v>6.4458937499999998</v>
      </c>
      <c r="O1602" s="26">
        <v>6.9582192500000009</v>
      </c>
      <c r="P1602" s="26">
        <v>6.1500841250000002</v>
      </c>
      <c r="Q1602" s="26">
        <v>4.5596207499999997</v>
      </c>
      <c r="R1602" s="26">
        <v>3.3524817499999999</v>
      </c>
      <c r="S1602" s="26">
        <v>2.0510812499999997</v>
      </c>
      <c r="T1602" s="26">
        <v>1.3433508749999998</v>
      </c>
      <c r="U1602" s="26">
        <v>1.4871077499999998</v>
      </c>
      <c r="V1602" s="26">
        <v>1.8550627499999999</v>
      </c>
      <c r="W1602" s="26">
        <v>3.1690453750000001</v>
      </c>
      <c r="X1602" s="26">
        <v>3.577997125</v>
      </c>
      <c r="Y1602" s="26">
        <v>4.4699369999999998</v>
      </c>
      <c r="Z1602" s="26">
        <v>3.48751525</v>
      </c>
      <c r="AA1602" s="26">
        <v>3.2493013749999999</v>
      </c>
      <c r="AB1602" s="26">
        <v>3.1180301249999998</v>
      </c>
      <c r="AC1602" s="26">
        <v>3.181479875</v>
      </c>
      <c r="AD1602" s="26">
        <v>3.1962181249999997</v>
      </c>
      <c r="AE1602" s="26">
        <v>2.9512606250000002</v>
      </c>
      <c r="AF1602" s="26">
        <v>2.3094826250000002</v>
      </c>
      <c r="AG1602" s="26">
        <v>222</v>
      </c>
      <c r="AH1602" s="26">
        <v>4</v>
      </c>
    </row>
    <row r="1603" spans="1:34" x14ac:dyDescent="0.2">
      <c r="A1603" t="s">
        <v>34</v>
      </c>
      <c r="B1603" t="s">
        <v>93</v>
      </c>
      <c r="C1603" t="s">
        <v>508</v>
      </c>
      <c r="D1603">
        <v>2</v>
      </c>
      <c r="E1603" s="21">
        <v>5</v>
      </c>
      <c r="F1603" s="21" t="s">
        <v>6</v>
      </c>
      <c r="G1603" s="21" t="s">
        <v>10</v>
      </c>
      <c r="H1603" s="21" t="s">
        <v>10</v>
      </c>
      <c r="I1603" s="26">
        <v>0.98609579999999997</v>
      </c>
      <c r="J1603" s="26">
        <v>1.3348252</v>
      </c>
      <c r="K1603" s="26">
        <v>2.4768210000000002</v>
      </c>
      <c r="L1603" s="26">
        <v>4.2404205999999993</v>
      </c>
      <c r="M1603" s="26">
        <v>5.4193015999999998</v>
      </c>
      <c r="N1603" s="26">
        <v>6.5255666000000003</v>
      </c>
      <c r="O1603" s="26">
        <v>6.8302379999999996</v>
      </c>
      <c r="P1603" s="26">
        <v>5.7822505999999994</v>
      </c>
      <c r="Q1603" s="26">
        <v>4.2424857999999999</v>
      </c>
      <c r="R1603" s="26">
        <v>3.0642616</v>
      </c>
      <c r="S1603" s="26">
        <v>1.7089489999999998</v>
      </c>
      <c r="T1603" s="26">
        <v>0.98375679999999988</v>
      </c>
      <c r="U1603" s="26">
        <v>0.84880679999999997</v>
      </c>
      <c r="V1603" s="26">
        <v>0.91834140000000009</v>
      </c>
      <c r="W1603" s="26">
        <v>2.2483873999999999</v>
      </c>
      <c r="X1603" s="26">
        <v>3.2129202000000001</v>
      </c>
      <c r="Y1603" s="26">
        <v>3.9264254000000003</v>
      </c>
      <c r="Z1603" s="26">
        <v>3.6672313999999999</v>
      </c>
      <c r="AA1603" s="26">
        <v>3.9932708000000003</v>
      </c>
      <c r="AB1603" s="26">
        <v>3.4396062000000001</v>
      </c>
      <c r="AC1603" s="26">
        <v>3.5752448000000001</v>
      </c>
      <c r="AD1603" s="26">
        <v>2.5003748000000003</v>
      </c>
      <c r="AE1603" s="26">
        <v>1.6867954000000001</v>
      </c>
      <c r="AF1603" s="26">
        <v>1.2287886000000001</v>
      </c>
      <c r="AG1603" s="26">
        <v>205</v>
      </c>
      <c r="AH1603" s="26">
        <v>4</v>
      </c>
    </row>
    <row r="1604" spans="1:34" x14ac:dyDescent="0.2">
      <c r="A1604" t="s">
        <v>34</v>
      </c>
      <c r="B1604" t="s">
        <v>93</v>
      </c>
      <c r="C1604" t="s">
        <v>1198</v>
      </c>
      <c r="D1604">
        <v>2</v>
      </c>
      <c r="E1604" s="21">
        <v>5</v>
      </c>
      <c r="F1604" s="21" t="s">
        <v>6</v>
      </c>
      <c r="G1604" s="21" t="s">
        <v>10</v>
      </c>
      <c r="H1604" s="21" t="s">
        <v>10</v>
      </c>
      <c r="I1604" s="26">
        <v>1.038783</v>
      </c>
      <c r="J1604" s="26">
        <v>1.4015230000000001</v>
      </c>
      <c r="K1604" s="26">
        <v>2.586047666666667</v>
      </c>
      <c r="L1604" s="26">
        <v>4.3800616666666672</v>
      </c>
      <c r="M1604" s="26">
        <v>5.3353046666666657</v>
      </c>
      <c r="N1604" s="26">
        <v>6.5358436666666675</v>
      </c>
      <c r="O1604" s="26">
        <v>6.8147656666666663</v>
      </c>
      <c r="P1604" s="26">
        <v>5.8692690000000001</v>
      </c>
      <c r="Q1604" s="26">
        <v>4.412655</v>
      </c>
      <c r="R1604" s="26">
        <v>3.1461439999999996</v>
      </c>
      <c r="S1604" s="26">
        <v>1.8383779999999998</v>
      </c>
      <c r="T1604" s="26">
        <v>1.0608479999999998</v>
      </c>
      <c r="U1604" s="26">
        <v>1.2397616666666667</v>
      </c>
      <c r="V1604" s="26">
        <v>1.4866469999999998</v>
      </c>
      <c r="W1604" s="26">
        <v>2.8745633333333331</v>
      </c>
      <c r="X1604" s="26">
        <v>3.4636033333333334</v>
      </c>
      <c r="Y1604" s="26">
        <v>4.1386383333333328</v>
      </c>
      <c r="Z1604" s="26">
        <v>3.4890749999999997</v>
      </c>
      <c r="AA1604" s="26">
        <v>3.7627159999999997</v>
      </c>
      <c r="AB1604" s="26">
        <v>3.0872656666666667</v>
      </c>
      <c r="AC1604" s="26">
        <v>3.3260023333333333</v>
      </c>
      <c r="AD1604" s="26">
        <v>2.716756333333334</v>
      </c>
      <c r="AE1604" s="26">
        <v>2.438053</v>
      </c>
      <c r="AF1604" s="26">
        <v>2.0361613333333337</v>
      </c>
      <c r="AG1604" s="26">
        <v>192</v>
      </c>
      <c r="AH1604" s="26">
        <v>3</v>
      </c>
    </row>
    <row r="1605" spans="1:34" x14ac:dyDescent="0.2">
      <c r="A1605" t="s">
        <v>34</v>
      </c>
      <c r="B1605" t="s">
        <v>93</v>
      </c>
      <c r="C1605" t="s">
        <v>233</v>
      </c>
      <c r="D1605">
        <v>2</v>
      </c>
      <c r="E1605" s="21">
        <v>4</v>
      </c>
      <c r="F1605" s="21" t="s">
        <v>6</v>
      </c>
      <c r="G1605" s="21" t="s">
        <v>10</v>
      </c>
      <c r="H1605" s="21" t="s">
        <v>10</v>
      </c>
      <c r="I1605" s="26">
        <v>1.0875835714285713</v>
      </c>
      <c r="J1605" s="26">
        <v>1.4384138571428571</v>
      </c>
      <c r="K1605" s="26">
        <v>2.6691248571428572</v>
      </c>
      <c r="L1605" s="26">
        <v>4.4279288571428568</v>
      </c>
      <c r="M1605" s="26">
        <v>5.3362937142857145</v>
      </c>
      <c r="N1605" s="26">
        <v>6.4945262857142865</v>
      </c>
      <c r="O1605" s="26">
        <v>6.9602302857142844</v>
      </c>
      <c r="P1605" s="26">
        <v>5.976610142857143</v>
      </c>
      <c r="Q1605" s="26">
        <v>4.4181384285714289</v>
      </c>
      <c r="R1605" s="26">
        <v>3.2146340000000002</v>
      </c>
      <c r="S1605" s="26">
        <v>1.8433472857142856</v>
      </c>
      <c r="T1605" s="26">
        <v>1.0921847142857144</v>
      </c>
      <c r="U1605" s="26">
        <v>1.1762899999999998</v>
      </c>
      <c r="V1605" s="26">
        <v>1.3534781428571427</v>
      </c>
      <c r="W1605" s="26">
        <v>2.5670815714285715</v>
      </c>
      <c r="X1605" s="26">
        <v>3.3266988571428571</v>
      </c>
      <c r="Y1605" s="26">
        <v>4.271096285714286</v>
      </c>
      <c r="Z1605" s="26">
        <v>3.985283714285714</v>
      </c>
      <c r="AA1605" s="26">
        <v>3.7081047142857142</v>
      </c>
      <c r="AB1605" s="26">
        <v>3.3762182857142853</v>
      </c>
      <c r="AC1605" s="26">
        <v>3.5092447142857148</v>
      </c>
      <c r="AD1605" s="26">
        <v>2.9513958571428569</v>
      </c>
      <c r="AE1605" s="26">
        <v>2.0445867142857144</v>
      </c>
      <c r="AF1605" s="26">
        <v>1.7227617142857146</v>
      </c>
      <c r="AG1605" s="26">
        <v>199</v>
      </c>
      <c r="AH1605" s="26">
        <v>4</v>
      </c>
    </row>
    <row r="1606" spans="1:34" x14ac:dyDescent="0.2">
      <c r="A1606" t="s">
        <v>34</v>
      </c>
      <c r="B1606" t="s">
        <v>93</v>
      </c>
      <c r="C1606" t="s">
        <v>1199</v>
      </c>
      <c r="D1606">
        <v>2</v>
      </c>
      <c r="E1606" s="21">
        <v>4</v>
      </c>
      <c r="F1606" s="21" t="s">
        <v>6</v>
      </c>
      <c r="G1606" s="21" t="s">
        <v>10</v>
      </c>
      <c r="H1606" s="21" t="s">
        <v>10</v>
      </c>
      <c r="I1606" s="26">
        <v>1.1369075714285715</v>
      </c>
      <c r="J1606" s="26">
        <v>1.5266645714285716</v>
      </c>
      <c r="K1606" s="26">
        <v>2.7725300000000002</v>
      </c>
      <c r="L1606" s="26">
        <v>4.5738180000000002</v>
      </c>
      <c r="M1606" s="26">
        <v>5.5051428571428573</v>
      </c>
      <c r="N1606" s="26">
        <v>6.6427434285714293</v>
      </c>
      <c r="O1606" s="26">
        <v>7.2781887142857142</v>
      </c>
      <c r="P1606" s="26">
        <v>6.2325278571428573</v>
      </c>
      <c r="Q1606" s="26">
        <v>4.5927502857142866</v>
      </c>
      <c r="R1606" s="26">
        <v>3.292551142857143</v>
      </c>
      <c r="S1606" s="26">
        <v>1.912561</v>
      </c>
      <c r="T1606" s="26">
        <v>1.1736387142857143</v>
      </c>
      <c r="U1606" s="26">
        <v>1.0115152857142859</v>
      </c>
      <c r="V1606" s="26">
        <v>1.138517</v>
      </c>
      <c r="W1606" s="26">
        <v>2.3390582857142852</v>
      </c>
      <c r="X1606" s="26">
        <v>3.0897252857142861</v>
      </c>
      <c r="Y1606" s="26">
        <v>4.4178259999999998</v>
      </c>
      <c r="Z1606" s="26">
        <v>4.0259448571428562</v>
      </c>
      <c r="AA1606" s="26">
        <v>3.6742330000000005</v>
      </c>
      <c r="AB1606" s="26">
        <v>3.4487197142857147</v>
      </c>
      <c r="AC1606" s="26">
        <v>3.7539321428571424</v>
      </c>
      <c r="AD1606" s="26">
        <v>3.0131842857142854</v>
      </c>
      <c r="AE1606" s="26">
        <v>1.8726165714285714</v>
      </c>
      <c r="AF1606" s="26">
        <v>1.3600701428571429</v>
      </c>
      <c r="AG1606" s="26">
        <v>196</v>
      </c>
      <c r="AH1606" s="26">
        <v>3</v>
      </c>
    </row>
    <row r="1607" spans="1:34" x14ac:dyDescent="0.2">
      <c r="A1607" t="s">
        <v>34</v>
      </c>
      <c r="B1607" t="s">
        <v>93</v>
      </c>
      <c r="C1607" t="s">
        <v>1200</v>
      </c>
      <c r="D1607">
        <v>2</v>
      </c>
      <c r="E1607" s="21">
        <v>4</v>
      </c>
      <c r="F1607" s="21" t="s">
        <v>6</v>
      </c>
      <c r="G1607" s="21" t="s">
        <v>10</v>
      </c>
      <c r="H1607" s="21" t="s">
        <v>10</v>
      </c>
      <c r="I1607" s="26">
        <v>1.3142858333333334</v>
      </c>
      <c r="J1607" s="26">
        <v>1.7654575000000001</v>
      </c>
      <c r="K1607" s="26">
        <v>3.0559961666666666</v>
      </c>
      <c r="L1607" s="26">
        <v>4.6330208333333331</v>
      </c>
      <c r="M1607" s="26">
        <v>5.4481539999999997</v>
      </c>
      <c r="N1607" s="26">
        <v>6.5470486666666661</v>
      </c>
      <c r="O1607" s="26">
        <v>6.8810066666666678</v>
      </c>
      <c r="P1607" s="26">
        <v>6.0167494999999995</v>
      </c>
      <c r="Q1607" s="26">
        <v>4.4866204999999999</v>
      </c>
      <c r="R1607" s="26">
        <v>3.3139606666666666</v>
      </c>
      <c r="S1607" s="26">
        <v>2.0275008333333333</v>
      </c>
      <c r="T1607" s="26">
        <v>1.3177289999999999</v>
      </c>
      <c r="U1607" s="26">
        <v>1.8160171666666667</v>
      </c>
      <c r="V1607" s="26">
        <v>2.2980138333333331</v>
      </c>
      <c r="W1607" s="26">
        <v>3.8202636666666669</v>
      </c>
      <c r="X1607" s="26">
        <v>3.6047608333333332</v>
      </c>
      <c r="Y1607" s="26">
        <v>4.0291173333333328</v>
      </c>
      <c r="Z1607" s="26">
        <v>3.0681034999999999</v>
      </c>
      <c r="AA1607" s="26">
        <v>3.3280064999999994</v>
      </c>
      <c r="AB1607" s="26">
        <v>3.3739471666666661</v>
      </c>
      <c r="AC1607" s="26">
        <v>2.9986516666666669</v>
      </c>
      <c r="AD1607" s="26">
        <v>2.4401695000000001</v>
      </c>
      <c r="AE1607" s="26">
        <v>3.5096690000000001</v>
      </c>
      <c r="AF1607" s="26">
        <v>2.8668363333333331</v>
      </c>
      <c r="AG1607" s="26">
        <v>230</v>
      </c>
      <c r="AH1607" s="26">
        <v>4</v>
      </c>
    </row>
    <row r="1608" spans="1:34" x14ac:dyDescent="0.2">
      <c r="A1608" t="s">
        <v>34</v>
      </c>
      <c r="B1608" t="s">
        <v>93</v>
      </c>
      <c r="C1608" t="s">
        <v>745</v>
      </c>
      <c r="D1608">
        <v>2</v>
      </c>
      <c r="E1608" s="21">
        <v>4</v>
      </c>
      <c r="F1608" s="21" t="s">
        <v>6</v>
      </c>
      <c r="G1608" s="21" t="s">
        <v>10</v>
      </c>
      <c r="H1608" s="21" t="s">
        <v>10</v>
      </c>
      <c r="I1608" s="26">
        <v>1.4580741666666668</v>
      </c>
      <c r="J1608" s="26">
        <v>1.9771521666666665</v>
      </c>
      <c r="K1608" s="26">
        <v>3.3373735000000004</v>
      </c>
      <c r="L1608" s="26">
        <v>4.8775575</v>
      </c>
      <c r="M1608" s="26">
        <v>5.7747056666666667</v>
      </c>
      <c r="N1608" s="26">
        <v>6.8876564999999994</v>
      </c>
      <c r="O1608" s="26">
        <v>7.1282114999999999</v>
      </c>
      <c r="P1608" s="26">
        <v>6.3069203333333332</v>
      </c>
      <c r="Q1608" s="26">
        <v>4.6838178333333333</v>
      </c>
      <c r="R1608" s="26">
        <v>3.4983564999999999</v>
      </c>
      <c r="S1608" s="26">
        <v>2.2040798333333336</v>
      </c>
      <c r="T1608" s="26">
        <v>1.4666196666666664</v>
      </c>
      <c r="U1608" s="26">
        <v>2.8549954999999998</v>
      </c>
      <c r="V1608" s="26">
        <v>3.0628554999999995</v>
      </c>
      <c r="W1608" s="26">
        <v>4.3989931666666671</v>
      </c>
      <c r="X1608" s="26">
        <v>4.0235838333333334</v>
      </c>
      <c r="Y1608" s="26">
        <v>4.6872981666666655</v>
      </c>
      <c r="Z1608" s="26">
        <v>3.0501351666666672</v>
      </c>
      <c r="AA1608" s="26">
        <v>3.1485828333333337</v>
      </c>
      <c r="AB1608" s="26">
        <v>3.1563590000000001</v>
      </c>
      <c r="AC1608" s="26">
        <v>3.0659773333333331</v>
      </c>
      <c r="AD1608" s="26">
        <v>2.4618993333333332</v>
      </c>
      <c r="AE1608" s="26">
        <v>4.2185819999999987</v>
      </c>
      <c r="AF1608" s="26">
        <v>3.3701995</v>
      </c>
      <c r="AG1608" s="26">
        <v>202</v>
      </c>
      <c r="AH1608" s="26">
        <v>3</v>
      </c>
    </row>
    <row r="1609" spans="1:34" x14ac:dyDescent="0.2">
      <c r="A1609" t="s">
        <v>34</v>
      </c>
      <c r="B1609" t="s">
        <v>93</v>
      </c>
      <c r="C1609" t="s">
        <v>958</v>
      </c>
      <c r="D1609">
        <v>2</v>
      </c>
      <c r="E1609" s="21">
        <v>4</v>
      </c>
      <c r="F1609" s="21" t="s">
        <v>6</v>
      </c>
      <c r="G1609" s="21" t="s">
        <v>10</v>
      </c>
      <c r="H1609" s="21" t="s">
        <v>10</v>
      </c>
      <c r="I1609" s="26">
        <v>1.1481595384615384</v>
      </c>
      <c r="J1609" s="26">
        <v>1.5418836153846156</v>
      </c>
      <c r="K1609" s="26">
        <v>2.7749695384615389</v>
      </c>
      <c r="L1609" s="26">
        <v>4.5421899230769229</v>
      </c>
      <c r="M1609" s="26">
        <v>5.5016903846153848</v>
      </c>
      <c r="N1609" s="26">
        <v>6.7449267692307711</v>
      </c>
      <c r="O1609" s="26">
        <v>7.0040922307692313</v>
      </c>
      <c r="P1609" s="26">
        <v>5.9984394615384611</v>
      </c>
      <c r="Q1609" s="26">
        <v>4.5244724615384619</v>
      </c>
      <c r="R1609" s="26">
        <v>3.232279769230769</v>
      </c>
      <c r="S1609" s="26">
        <v>1.9275358461538461</v>
      </c>
      <c r="T1609" s="26">
        <v>1.142963</v>
      </c>
      <c r="U1609" s="26">
        <v>1.3701172307692309</v>
      </c>
      <c r="V1609" s="26">
        <v>1.674729692307692</v>
      </c>
      <c r="W1609" s="26">
        <v>3.0761724615384618</v>
      </c>
      <c r="X1609" s="26">
        <v>3.4118821538461535</v>
      </c>
      <c r="Y1609" s="26">
        <v>3.7338517692307684</v>
      </c>
      <c r="Z1609" s="26">
        <v>3.2813684615384613</v>
      </c>
      <c r="AA1609" s="26">
        <v>3.1986317692307695</v>
      </c>
      <c r="AB1609" s="26">
        <v>2.6988326153846152</v>
      </c>
      <c r="AC1609" s="26">
        <v>2.8732295384615387</v>
      </c>
      <c r="AD1609" s="26">
        <v>2.4133400769230771</v>
      </c>
      <c r="AE1609" s="26">
        <v>2.6259866923076922</v>
      </c>
      <c r="AF1609" s="26">
        <v>2.2264729230769231</v>
      </c>
      <c r="AG1609" s="26">
        <v>191</v>
      </c>
      <c r="AH1609" s="26">
        <v>3</v>
      </c>
    </row>
    <row r="1610" spans="1:34" x14ac:dyDescent="0.2">
      <c r="A1610" t="s">
        <v>34</v>
      </c>
      <c r="B1610" t="s">
        <v>93</v>
      </c>
      <c r="C1610" t="s">
        <v>235</v>
      </c>
      <c r="D1610">
        <v>2</v>
      </c>
      <c r="E1610" s="21">
        <v>4</v>
      </c>
      <c r="F1610" s="21" t="s">
        <v>6</v>
      </c>
      <c r="G1610" s="21" t="s">
        <v>10</v>
      </c>
      <c r="H1610" s="21" t="s">
        <v>10</v>
      </c>
      <c r="I1610" s="26">
        <v>1.3282707499999999</v>
      </c>
      <c r="J1610" s="26">
        <v>1.7546740000000001</v>
      </c>
      <c r="K1610" s="26">
        <v>3.0891197500000001</v>
      </c>
      <c r="L1610" s="26">
        <v>4.6651239999999996</v>
      </c>
      <c r="M1610" s="26">
        <v>5.3757742500000001</v>
      </c>
      <c r="N1610" s="26">
        <v>6.4697987499999998</v>
      </c>
      <c r="O1610" s="26">
        <v>7.2079207500000004</v>
      </c>
      <c r="P1610" s="26">
        <v>6.3335522500000003</v>
      </c>
      <c r="Q1610" s="26">
        <v>4.6353062500000002</v>
      </c>
      <c r="R1610" s="26">
        <v>3.4432147500000001</v>
      </c>
      <c r="S1610" s="26">
        <v>2.1076649999999999</v>
      </c>
      <c r="T1610" s="26">
        <v>1.3449765</v>
      </c>
      <c r="U1610" s="26">
        <v>1.3133000000000001</v>
      </c>
      <c r="V1610" s="26">
        <v>1.538335</v>
      </c>
      <c r="W1610" s="26">
        <v>2.9265647499999998</v>
      </c>
      <c r="X1610" s="26">
        <v>3.3770035000000003</v>
      </c>
      <c r="Y1610" s="26">
        <v>4.6054895</v>
      </c>
      <c r="Z1610" s="26">
        <v>4.3320627500000004</v>
      </c>
      <c r="AA1610" s="26">
        <v>3.0506822499999999</v>
      </c>
      <c r="AB1610" s="26">
        <v>3.4247142500000001</v>
      </c>
      <c r="AC1610" s="26">
        <v>3.8248432499999998</v>
      </c>
      <c r="AD1610" s="26">
        <v>3.3248934999999999</v>
      </c>
      <c r="AE1610" s="26">
        <v>2.5135765000000001</v>
      </c>
      <c r="AF1610" s="26">
        <v>1.90210875</v>
      </c>
      <c r="AG1610" s="26">
        <v>203</v>
      </c>
      <c r="AH1610" s="26">
        <v>3</v>
      </c>
    </row>
    <row r="1611" spans="1:34" x14ac:dyDescent="0.2">
      <c r="A1611" t="s">
        <v>34</v>
      </c>
      <c r="B1611" t="s">
        <v>93</v>
      </c>
      <c r="C1611" t="s">
        <v>1201</v>
      </c>
      <c r="D1611">
        <v>2</v>
      </c>
      <c r="E1611" s="21">
        <v>4</v>
      </c>
      <c r="F1611" s="21" t="s">
        <v>6</v>
      </c>
      <c r="G1611" s="21" t="s">
        <v>10</v>
      </c>
      <c r="H1611" s="21" t="s">
        <v>10</v>
      </c>
      <c r="I1611" s="26">
        <v>1.2574615555555555</v>
      </c>
      <c r="J1611" s="26">
        <v>1.6963766666666666</v>
      </c>
      <c r="K1611" s="26">
        <v>2.9827081111111111</v>
      </c>
      <c r="L1611" s="26">
        <v>4.6156153333333334</v>
      </c>
      <c r="M1611" s="26">
        <v>5.506360222222221</v>
      </c>
      <c r="N1611" s="26">
        <v>6.6724855555555553</v>
      </c>
      <c r="O1611" s="26">
        <v>6.938247333333333</v>
      </c>
      <c r="P1611" s="26">
        <v>5.9841985555555555</v>
      </c>
      <c r="Q1611" s="26">
        <v>4.4942746666666666</v>
      </c>
      <c r="R1611" s="26">
        <v>3.2681928888888896</v>
      </c>
      <c r="S1611" s="26">
        <v>2.0111981111111112</v>
      </c>
      <c r="T1611" s="26">
        <v>1.2538203333333331</v>
      </c>
      <c r="U1611" s="26">
        <v>1.7695617777777779</v>
      </c>
      <c r="V1611" s="26">
        <v>2.2604987777777779</v>
      </c>
      <c r="W1611" s="26">
        <v>3.5812818888888893</v>
      </c>
      <c r="X1611" s="26">
        <v>3.7420431111111108</v>
      </c>
      <c r="Y1611" s="26">
        <v>4.0645223333333336</v>
      </c>
      <c r="Z1611" s="26">
        <v>3.2666413333333337</v>
      </c>
      <c r="AA1611" s="26">
        <v>3.2952247777777774</v>
      </c>
      <c r="AB1611" s="26">
        <v>3.3747605555555555</v>
      </c>
      <c r="AC1611" s="26">
        <v>3.0341275555555556</v>
      </c>
      <c r="AD1611" s="26">
        <v>2.422447</v>
      </c>
      <c r="AE1611" s="26">
        <v>3.5568184444444446</v>
      </c>
      <c r="AF1611" s="26">
        <v>2.7560144444444443</v>
      </c>
      <c r="AG1611" s="26">
        <v>203</v>
      </c>
      <c r="AH1611" s="26">
        <v>3</v>
      </c>
    </row>
    <row r="1612" spans="1:34" x14ac:dyDescent="0.2">
      <c r="A1612" t="s">
        <v>34</v>
      </c>
      <c r="B1612" t="s">
        <v>93</v>
      </c>
      <c r="C1612" t="s">
        <v>1121</v>
      </c>
      <c r="D1612">
        <v>2</v>
      </c>
      <c r="E1612" s="21">
        <v>4</v>
      </c>
      <c r="F1612" s="21" t="s">
        <v>6</v>
      </c>
      <c r="G1612" s="21" t="s">
        <v>10</v>
      </c>
      <c r="H1612" s="21" t="s">
        <v>10</v>
      </c>
      <c r="I1612" s="26">
        <v>1.1657746666666666</v>
      </c>
      <c r="J1612" s="26">
        <v>1.5875583999999998</v>
      </c>
      <c r="K1612" s="26">
        <v>2.8372526444444444</v>
      </c>
      <c r="L1612" s="26">
        <v>4.5908963999999992</v>
      </c>
      <c r="M1612" s="26">
        <v>5.6137082666666664</v>
      </c>
      <c r="N1612" s="26">
        <v>6.8854462666666674</v>
      </c>
      <c r="O1612" s="26">
        <v>7.1169157111111092</v>
      </c>
      <c r="P1612" s="26">
        <v>6.0733031999999989</v>
      </c>
      <c r="Q1612" s="26">
        <v>4.5653330666666667</v>
      </c>
      <c r="R1612" s="26">
        <v>3.2626283777777783</v>
      </c>
      <c r="S1612" s="26">
        <v>1.9588563333333335</v>
      </c>
      <c r="T1612" s="26">
        <v>1.1612403333333332</v>
      </c>
      <c r="U1612" s="26">
        <v>1.473289444444444</v>
      </c>
      <c r="V1612" s="26">
        <v>1.8315270666666665</v>
      </c>
      <c r="W1612" s="26">
        <v>3.1233245555555551</v>
      </c>
      <c r="X1612" s="26">
        <v>3.3931714000000004</v>
      </c>
      <c r="Y1612" s="26">
        <v>3.6811610222222222</v>
      </c>
      <c r="Z1612" s="26">
        <v>3.289805355555556</v>
      </c>
      <c r="AA1612" s="26">
        <v>3.247987133333333</v>
      </c>
      <c r="AB1612" s="26">
        <v>2.7111831111111111</v>
      </c>
      <c r="AC1612" s="26">
        <v>2.7180074444444444</v>
      </c>
      <c r="AD1612" s="26">
        <v>2.373507911111111</v>
      </c>
      <c r="AE1612" s="26">
        <v>2.7072735999999988</v>
      </c>
      <c r="AF1612" s="26">
        <v>2.2469748444444435</v>
      </c>
      <c r="AG1612" s="26">
        <v>184</v>
      </c>
      <c r="AH1612" s="26">
        <v>3</v>
      </c>
    </row>
    <row r="1613" spans="1:34" x14ac:dyDescent="0.2">
      <c r="A1613" t="s">
        <v>34</v>
      </c>
      <c r="B1613" t="s">
        <v>93</v>
      </c>
      <c r="C1613" t="s">
        <v>1202</v>
      </c>
      <c r="D1613">
        <v>2</v>
      </c>
      <c r="E1613" s="21">
        <v>4</v>
      </c>
      <c r="F1613" s="21" t="s">
        <v>6</v>
      </c>
      <c r="G1613" s="21" t="s">
        <v>10</v>
      </c>
      <c r="H1613" s="21" t="s">
        <v>10</v>
      </c>
      <c r="I1613" s="26">
        <v>1.1599393333333332</v>
      </c>
      <c r="J1613" s="26">
        <v>1.5907682222222224</v>
      </c>
      <c r="K1613" s="26">
        <v>2.835167555555556</v>
      </c>
      <c r="L1613" s="26">
        <v>4.5937089999999996</v>
      </c>
      <c r="M1613" s="26">
        <v>5.645367055555556</v>
      </c>
      <c r="N1613" s="26">
        <v>6.9315152777777769</v>
      </c>
      <c r="O1613" s="26">
        <v>7.122777277777776</v>
      </c>
      <c r="P1613" s="26">
        <v>6.0562224444444439</v>
      </c>
      <c r="Q1613" s="26">
        <v>4.5727374444444449</v>
      </c>
      <c r="R1613" s="26">
        <v>3.2636567222222221</v>
      </c>
      <c r="S1613" s="26">
        <v>1.9610496666666668</v>
      </c>
      <c r="T1613" s="26">
        <v>1.1566666666666665</v>
      </c>
      <c r="U1613" s="26">
        <v>1.5148535000000001</v>
      </c>
      <c r="V1613" s="26">
        <v>1.9032267777777778</v>
      </c>
      <c r="W1613" s="26">
        <v>3.1195297777777777</v>
      </c>
      <c r="X1613" s="26">
        <v>3.3709404444444444</v>
      </c>
      <c r="Y1613" s="26">
        <v>3.6308928333333332</v>
      </c>
      <c r="Z1613" s="26">
        <v>3.3077878888888899</v>
      </c>
      <c r="AA1613" s="26">
        <v>3.2759891666666667</v>
      </c>
      <c r="AB1613" s="26">
        <v>2.6725252777777775</v>
      </c>
      <c r="AC1613" s="26">
        <v>2.6281330000000001</v>
      </c>
      <c r="AD1613" s="26">
        <v>2.3424308888888894</v>
      </c>
      <c r="AE1613" s="26">
        <v>2.6862270555555559</v>
      </c>
      <c r="AF1613" s="26">
        <v>2.2192874444444444</v>
      </c>
      <c r="AG1613" s="26">
        <v>170</v>
      </c>
      <c r="AH1613" s="26">
        <v>3</v>
      </c>
    </row>
    <row r="1614" spans="1:34" x14ac:dyDescent="0.2">
      <c r="A1614" t="s">
        <v>34</v>
      </c>
      <c r="B1614" t="s">
        <v>93</v>
      </c>
      <c r="C1614" t="s">
        <v>1203</v>
      </c>
      <c r="D1614">
        <v>2</v>
      </c>
      <c r="E1614" s="21">
        <v>4</v>
      </c>
      <c r="F1614" s="21" t="s">
        <v>6</v>
      </c>
      <c r="G1614" s="21" t="s">
        <v>10</v>
      </c>
      <c r="H1614" s="21" t="s">
        <v>10</v>
      </c>
      <c r="I1614" s="26">
        <v>1.2490903333333334</v>
      </c>
      <c r="J1614" s="26">
        <v>1.7045849999999998</v>
      </c>
      <c r="K1614" s="26">
        <v>2.9979746666666665</v>
      </c>
      <c r="L1614" s="26">
        <v>4.6472716666666658</v>
      </c>
      <c r="M1614" s="26">
        <v>5.5758779999999994</v>
      </c>
      <c r="N1614" s="26">
        <v>6.7794436666666664</v>
      </c>
      <c r="O1614" s="26">
        <v>6.9893193333333334</v>
      </c>
      <c r="P1614" s="26">
        <v>6.0236206666666661</v>
      </c>
      <c r="Q1614" s="26">
        <v>4.539582666666667</v>
      </c>
      <c r="R1614" s="26">
        <v>3.3218789999999996</v>
      </c>
      <c r="S1614" s="26">
        <v>2.0344536666666664</v>
      </c>
      <c r="T1614" s="26">
        <v>1.2631870000000001</v>
      </c>
      <c r="U1614" s="26">
        <v>1.8635233333333332</v>
      </c>
      <c r="V1614" s="26">
        <v>2.4156283333333337</v>
      </c>
      <c r="W1614" s="26">
        <v>3.8104706666666668</v>
      </c>
      <c r="X1614" s="26">
        <v>3.722702</v>
      </c>
      <c r="Y1614" s="26">
        <v>4.1066973333333339</v>
      </c>
      <c r="Z1614" s="26">
        <v>3.2961723333333333</v>
      </c>
      <c r="AA1614" s="26">
        <v>3.4287516666666669</v>
      </c>
      <c r="AB1614" s="26">
        <v>3.3018793333333334</v>
      </c>
      <c r="AC1614" s="26">
        <v>3.014734666666667</v>
      </c>
      <c r="AD1614" s="26">
        <v>2.5012859999999999</v>
      </c>
      <c r="AE1614" s="26">
        <v>3.5712769999999998</v>
      </c>
      <c r="AF1614" s="26">
        <v>2.9061456666666667</v>
      </c>
      <c r="AG1614" s="26">
        <v>186</v>
      </c>
      <c r="AH1614" s="26">
        <v>3</v>
      </c>
    </row>
    <row r="1615" spans="1:34" x14ac:dyDescent="0.2">
      <c r="A1615" t="s">
        <v>34</v>
      </c>
      <c r="B1615" t="s">
        <v>93</v>
      </c>
      <c r="C1615" t="s">
        <v>335</v>
      </c>
      <c r="D1615">
        <v>2</v>
      </c>
      <c r="E1615" s="21">
        <v>4</v>
      </c>
      <c r="F1615" s="21" t="s">
        <v>6</v>
      </c>
      <c r="G1615" s="21" t="s">
        <v>10</v>
      </c>
      <c r="H1615" s="21" t="s">
        <v>10</v>
      </c>
      <c r="I1615" s="26">
        <v>1.171835875</v>
      </c>
      <c r="J1615" s="26">
        <v>1.5401874999999998</v>
      </c>
      <c r="K1615" s="26">
        <v>2.8330843749999994</v>
      </c>
      <c r="L1615" s="26">
        <v>4.5454308750000001</v>
      </c>
      <c r="M1615" s="26">
        <v>5.4126337499999995</v>
      </c>
      <c r="N1615" s="26">
        <v>6.566349999999999</v>
      </c>
      <c r="O1615" s="26">
        <v>7.1401727499999996</v>
      </c>
      <c r="P1615" s="26">
        <v>6.1529790000000002</v>
      </c>
      <c r="Q1615" s="26">
        <v>4.5203772500000001</v>
      </c>
      <c r="R1615" s="26">
        <v>3.2951665000000006</v>
      </c>
      <c r="S1615" s="26">
        <v>1.9296022500000001</v>
      </c>
      <c r="T1615" s="26">
        <v>1.1786432499999999</v>
      </c>
      <c r="U1615" s="26">
        <v>1.175821875</v>
      </c>
      <c r="V1615" s="26">
        <v>1.28378975</v>
      </c>
      <c r="W1615" s="26">
        <v>2.4673921249999999</v>
      </c>
      <c r="X1615" s="26">
        <v>3.2896615000000002</v>
      </c>
      <c r="Y1615" s="26">
        <v>4.2175547500000006</v>
      </c>
      <c r="Z1615" s="26">
        <v>3.8141435000000006</v>
      </c>
      <c r="AA1615" s="26">
        <v>3.4653350000000001</v>
      </c>
      <c r="AB1615" s="26">
        <v>3.1909192500000003</v>
      </c>
      <c r="AC1615" s="26">
        <v>3.6060868749999995</v>
      </c>
      <c r="AD1615" s="26">
        <v>3.0191865000000004</v>
      </c>
      <c r="AE1615" s="26">
        <v>2.0210122500000001</v>
      </c>
      <c r="AF1615" s="26">
        <v>1.6686756249999999</v>
      </c>
      <c r="AG1615" s="26">
        <v>198</v>
      </c>
      <c r="AH1615" s="26">
        <v>3</v>
      </c>
    </row>
    <row r="1616" spans="1:34" x14ac:dyDescent="0.2">
      <c r="A1616" t="s">
        <v>34</v>
      </c>
      <c r="B1616" t="s">
        <v>93</v>
      </c>
      <c r="C1616" t="s">
        <v>709</v>
      </c>
      <c r="D1616">
        <v>2</v>
      </c>
      <c r="E1616" s="21">
        <v>5</v>
      </c>
      <c r="F1616" s="21" t="s">
        <v>6</v>
      </c>
      <c r="G1616" s="21" t="s">
        <v>10</v>
      </c>
      <c r="H1616" s="21" t="s">
        <v>10</v>
      </c>
      <c r="I1616" s="26">
        <v>0.99575580000000008</v>
      </c>
      <c r="J1616" s="26">
        <v>1.3218468000000001</v>
      </c>
      <c r="K1616" s="26">
        <v>2.4832856000000003</v>
      </c>
      <c r="L1616" s="26">
        <v>4.2640557999999995</v>
      </c>
      <c r="M1616" s="26">
        <v>5.4512492000000012</v>
      </c>
      <c r="N1616" s="26">
        <v>6.5792485999999997</v>
      </c>
      <c r="O1616" s="26">
        <v>6.7802180000000005</v>
      </c>
      <c r="P1616" s="26">
        <v>5.7530364000000009</v>
      </c>
      <c r="Q1616" s="26">
        <v>4.2627730000000001</v>
      </c>
      <c r="R1616" s="26">
        <v>3.0913000000000004</v>
      </c>
      <c r="S1616" s="26">
        <v>1.7130529999999999</v>
      </c>
      <c r="T1616" s="26">
        <v>0.97146779999999988</v>
      </c>
      <c r="U1616" s="26">
        <v>0.8606263999999999</v>
      </c>
      <c r="V1616" s="26">
        <v>0.93994280000000008</v>
      </c>
      <c r="W1616" s="26">
        <v>2.3427886</v>
      </c>
      <c r="X1616" s="26">
        <v>3.2326127999999996</v>
      </c>
      <c r="Y1616" s="26">
        <v>3.7977152000000003</v>
      </c>
      <c r="Z1616" s="26">
        <v>3.6635669999999996</v>
      </c>
      <c r="AA1616" s="26">
        <v>3.8181471999999999</v>
      </c>
      <c r="AB1616" s="26">
        <v>3.4867868</v>
      </c>
      <c r="AC1616" s="26">
        <v>3.5650991999999997</v>
      </c>
      <c r="AD1616" s="26">
        <v>2.4866116000000003</v>
      </c>
      <c r="AE1616" s="26">
        <v>1.6259650000000001</v>
      </c>
      <c r="AF1616" s="26">
        <v>1.2666662</v>
      </c>
      <c r="AG1616" s="26">
        <v>216</v>
      </c>
      <c r="AH1616" s="26">
        <v>4</v>
      </c>
    </row>
    <row r="1617" spans="1:34" x14ac:dyDescent="0.2">
      <c r="A1617" t="s">
        <v>34</v>
      </c>
      <c r="B1617" t="s">
        <v>93</v>
      </c>
      <c r="C1617" t="s">
        <v>1204</v>
      </c>
      <c r="D1617">
        <v>2</v>
      </c>
      <c r="E1617" s="21">
        <v>5</v>
      </c>
      <c r="F1617" s="21" t="s">
        <v>6</v>
      </c>
      <c r="G1617" s="21" t="s">
        <v>10</v>
      </c>
      <c r="H1617" s="21" t="s">
        <v>10</v>
      </c>
      <c r="I1617" s="26">
        <v>1.0096179999999999</v>
      </c>
      <c r="J1617" s="26">
        <v>1.3404982499999998</v>
      </c>
      <c r="K1617" s="26">
        <v>2.4831447500000001</v>
      </c>
      <c r="L1617" s="26">
        <v>4.3205492500000009</v>
      </c>
      <c r="M1617" s="26">
        <v>5.4522097500000006</v>
      </c>
      <c r="N1617" s="26">
        <v>6.6356165000000003</v>
      </c>
      <c r="O1617" s="26">
        <v>6.8352705</v>
      </c>
      <c r="P1617" s="26">
        <v>5.7626834999999996</v>
      </c>
      <c r="Q1617" s="26">
        <v>4.3293615000000001</v>
      </c>
      <c r="R1617" s="26">
        <v>3.1514915000000001</v>
      </c>
      <c r="S1617" s="26">
        <v>1.7591870000000003</v>
      </c>
      <c r="T1617" s="26">
        <v>0.99097825000000006</v>
      </c>
      <c r="U1617" s="26">
        <v>0.91855200000000004</v>
      </c>
      <c r="V1617" s="26">
        <v>0.96444200000000002</v>
      </c>
      <c r="W1617" s="26">
        <v>2.399686</v>
      </c>
      <c r="X1617" s="26">
        <v>3.1422154999999998</v>
      </c>
      <c r="Y1617" s="26">
        <v>3.8148805000000001</v>
      </c>
      <c r="Z1617" s="26">
        <v>3.42561275</v>
      </c>
      <c r="AA1617" s="26">
        <v>3.9080494999999997</v>
      </c>
      <c r="AB1617" s="26">
        <v>3.3689412500000002</v>
      </c>
      <c r="AC1617" s="26">
        <v>3.5562607499999999</v>
      </c>
      <c r="AD1617" s="26">
        <v>2.565671</v>
      </c>
      <c r="AE1617" s="26">
        <v>1.781577</v>
      </c>
      <c r="AF1617" s="26">
        <v>1.41160175</v>
      </c>
      <c r="AG1617" s="26">
        <v>217</v>
      </c>
      <c r="AH1617" s="26">
        <v>4</v>
      </c>
    </row>
    <row r="1618" spans="1:34" x14ac:dyDescent="0.2">
      <c r="A1618" t="s">
        <v>34</v>
      </c>
      <c r="B1618" t="s">
        <v>93</v>
      </c>
      <c r="C1618" t="s">
        <v>336</v>
      </c>
      <c r="D1618">
        <v>3</v>
      </c>
      <c r="E1618" s="21">
        <v>4</v>
      </c>
      <c r="F1618" s="21" t="s">
        <v>6</v>
      </c>
      <c r="G1618" s="21" t="s">
        <v>10</v>
      </c>
      <c r="H1618" s="21" t="s">
        <v>10</v>
      </c>
      <c r="I1618" s="26">
        <v>1.3577657999999999</v>
      </c>
      <c r="J1618" s="26">
        <v>1.8474914000000002</v>
      </c>
      <c r="K1618" s="26">
        <v>3.1835094000000002</v>
      </c>
      <c r="L1618" s="26">
        <v>4.8099254</v>
      </c>
      <c r="M1618" s="26">
        <v>5.7559617999999997</v>
      </c>
      <c r="N1618" s="26">
        <v>6.9756674000000007</v>
      </c>
      <c r="O1618" s="26">
        <v>7.0734431999999998</v>
      </c>
      <c r="P1618" s="26">
        <v>6.1499438</v>
      </c>
      <c r="Q1618" s="26">
        <v>4.6269939999999989</v>
      </c>
      <c r="R1618" s="26">
        <v>3.3867764</v>
      </c>
      <c r="S1618" s="26">
        <v>2.1612602000000001</v>
      </c>
      <c r="T1618" s="26">
        <v>1.4116156</v>
      </c>
      <c r="U1618" s="26">
        <v>2.6345168000000001</v>
      </c>
      <c r="V1618" s="26">
        <v>3.0212116</v>
      </c>
      <c r="W1618" s="26">
        <v>4.3891621999999995</v>
      </c>
      <c r="X1618" s="26">
        <v>3.9516912</v>
      </c>
      <c r="Y1618" s="26">
        <v>4.5153304000000007</v>
      </c>
      <c r="Z1618" s="26">
        <v>3.308046</v>
      </c>
      <c r="AA1618" s="26">
        <v>3.2899819999999997</v>
      </c>
      <c r="AB1618" s="26">
        <v>3.2894993999999995</v>
      </c>
      <c r="AC1618" s="26">
        <v>3.1990158000000002</v>
      </c>
      <c r="AD1618" s="26">
        <v>2.5533408</v>
      </c>
      <c r="AE1618" s="26">
        <v>3.8254792000000002</v>
      </c>
      <c r="AF1618" s="26">
        <v>3.7226896000000003</v>
      </c>
      <c r="AG1618" s="26">
        <v>164</v>
      </c>
      <c r="AH1618" s="26">
        <v>3</v>
      </c>
    </row>
    <row r="1619" spans="1:34" x14ac:dyDescent="0.2">
      <c r="A1619" t="s">
        <v>34</v>
      </c>
      <c r="B1619" t="s">
        <v>93</v>
      </c>
      <c r="C1619" t="s">
        <v>1205</v>
      </c>
      <c r="D1619">
        <v>2</v>
      </c>
      <c r="E1619" s="21">
        <v>4</v>
      </c>
      <c r="F1619" s="21" t="s">
        <v>6</v>
      </c>
      <c r="G1619" s="21" t="s">
        <v>10</v>
      </c>
      <c r="H1619" s="21" t="s">
        <v>10</v>
      </c>
      <c r="I1619" s="26">
        <v>1.365302</v>
      </c>
      <c r="J1619" s="26">
        <v>1.8348739999999999</v>
      </c>
      <c r="K1619" s="26">
        <v>3.1624993333333333</v>
      </c>
      <c r="L1619" s="26">
        <v>4.6715516666666668</v>
      </c>
      <c r="M1619" s="26">
        <v>5.4956413333333343</v>
      </c>
      <c r="N1619" s="26">
        <v>6.5385886666666666</v>
      </c>
      <c r="O1619" s="26">
        <v>6.876110333333334</v>
      </c>
      <c r="P1619" s="26">
        <v>6.0647603333333331</v>
      </c>
      <c r="Q1619" s="26">
        <v>4.4854003333333337</v>
      </c>
      <c r="R1619" s="26">
        <v>3.3815903333333335</v>
      </c>
      <c r="S1619" s="26">
        <v>2.076568</v>
      </c>
      <c r="T1619" s="26">
        <v>1.3817383333333335</v>
      </c>
      <c r="U1619" s="26">
        <v>2.0147023333333336</v>
      </c>
      <c r="V1619" s="26">
        <v>2.4663363333333335</v>
      </c>
      <c r="W1619" s="26">
        <v>3.8186076666666668</v>
      </c>
      <c r="X1619" s="26">
        <v>3.7299950000000002</v>
      </c>
      <c r="Y1619" s="26">
        <v>4.2574290000000001</v>
      </c>
      <c r="Z1619" s="26">
        <v>3.2458053333333332</v>
      </c>
      <c r="AA1619" s="26">
        <v>3.2335750000000001</v>
      </c>
      <c r="AB1619" s="26">
        <v>3.2027106666666669</v>
      </c>
      <c r="AC1619" s="26">
        <v>3.1207436666666672</v>
      </c>
      <c r="AD1619" s="26">
        <v>2.6293010000000003</v>
      </c>
      <c r="AE1619" s="26">
        <v>3.7527736666666662</v>
      </c>
      <c r="AF1619" s="26">
        <v>2.7912649999999997</v>
      </c>
      <c r="AG1619" s="26">
        <v>209</v>
      </c>
      <c r="AH1619" s="26">
        <v>3</v>
      </c>
    </row>
    <row r="1620" spans="1:34" x14ac:dyDescent="0.2">
      <c r="A1620" t="s">
        <v>34</v>
      </c>
      <c r="B1620" t="s">
        <v>93</v>
      </c>
      <c r="C1620" t="s">
        <v>236</v>
      </c>
      <c r="D1620">
        <v>2</v>
      </c>
      <c r="E1620" s="21">
        <v>5</v>
      </c>
      <c r="F1620" s="21" t="s">
        <v>6</v>
      </c>
      <c r="G1620" s="21" t="s">
        <v>10</v>
      </c>
      <c r="H1620" s="21" t="s">
        <v>10</v>
      </c>
      <c r="I1620" s="26">
        <v>1.06646</v>
      </c>
      <c r="J1620" s="26">
        <v>1.4103270000000001</v>
      </c>
      <c r="K1620" s="26">
        <v>2.6176370000000002</v>
      </c>
      <c r="L1620" s="26">
        <v>4.4025631249999995</v>
      </c>
      <c r="M1620" s="26">
        <v>5.3888048749999991</v>
      </c>
      <c r="N1620" s="26">
        <v>6.5577881250000001</v>
      </c>
      <c r="O1620" s="26">
        <v>6.8832659999999999</v>
      </c>
      <c r="P1620" s="26">
        <v>5.8845781250000009</v>
      </c>
      <c r="Q1620" s="26">
        <v>4.3985138749999999</v>
      </c>
      <c r="R1620" s="26">
        <v>3.1912192500000001</v>
      </c>
      <c r="S1620" s="26">
        <v>1.8360034999999999</v>
      </c>
      <c r="T1620" s="26">
        <v>1.0487655</v>
      </c>
      <c r="U1620" s="26">
        <v>1.0283577500000001</v>
      </c>
      <c r="V1620" s="26">
        <v>1.2040308749999999</v>
      </c>
      <c r="W1620" s="26">
        <v>2.5890033749999999</v>
      </c>
      <c r="X1620" s="26">
        <v>3.1899292499999996</v>
      </c>
      <c r="Y1620" s="26">
        <v>4.076435375</v>
      </c>
      <c r="Z1620" s="26">
        <v>3.5549807500000004</v>
      </c>
      <c r="AA1620" s="26">
        <v>3.7879683749999997</v>
      </c>
      <c r="AB1620" s="26">
        <v>3.1810800000000006</v>
      </c>
      <c r="AC1620" s="26">
        <v>3.387858</v>
      </c>
      <c r="AD1620" s="26">
        <v>2.7333117499999999</v>
      </c>
      <c r="AE1620" s="26">
        <v>1.9988261249999999</v>
      </c>
      <c r="AF1620" s="26">
        <v>1.6424872499999998</v>
      </c>
      <c r="AG1620" s="26">
        <v>213</v>
      </c>
      <c r="AH1620" s="26">
        <v>4</v>
      </c>
    </row>
    <row r="1621" spans="1:34" x14ac:dyDescent="0.2">
      <c r="A1621" t="s">
        <v>34</v>
      </c>
      <c r="B1621" t="s">
        <v>93</v>
      </c>
      <c r="C1621" t="s">
        <v>1206</v>
      </c>
      <c r="D1621">
        <v>3</v>
      </c>
      <c r="E1621" s="21">
        <v>4</v>
      </c>
      <c r="F1621" s="21" t="s">
        <v>6</v>
      </c>
      <c r="G1621" s="21" t="s">
        <v>10</v>
      </c>
      <c r="H1621" s="21" t="s">
        <v>10</v>
      </c>
      <c r="I1621" s="26">
        <v>1.41611775</v>
      </c>
      <c r="J1621" s="26">
        <v>1.9225602500000001</v>
      </c>
      <c r="K1621" s="26">
        <v>3.254523125</v>
      </c>
      <c r="L1621" s="26">
        <v>4.8425081249999993</v>
      </c>
      <c r="M1621" s="26">
        <v>5.787047750000001</v>
      </c>
      <c r="N1621" s="26">
        <v>6.9641343750000013</v>
      </c>
      <c r="O1621" s="26">
        <v>7.1182933750000004</v>
      </c>
      <c r="P1621" s="26">
        <v>6.1994929999999995</v>
      </c>
      <c r="Q1621" s="26">
        <v>4.6684524999999999</v>
      </c>
      <c r="R1621" s="26">
        <v>3.4541166250000002</v>
      </c>
      <c r="S1621" s="26">
        <v>2.1976814999999998</v>
      </c>
      <c r="T1621" s="26">
        <v>1.4564973750000001</v>
      </c>
      <c r="U1621" s="26">
        <v>2.5959694999999998</v>
      </c>
      <c r="V1621" s="26">
        <v>3.073720625</v>
      </c>
      <c r="W1621" s="26">
        <v>4.5263111249999994</v>
      </c>
      <c r="X1621" s="26">
        <v>3.9505641249999996</v>
      </c>
      <c r="Y1621" s="26">
        <v>4.4342106249999995</v>
      </c>
      <c r="Z1621" s="26">
        <v>3.2817854999999998</v>
      </c>
      <c r="AA1621" s="26">
        <v>3.3309338749999995</v>
      </c>
      <c r="AB1621" s="26">
        <v>3.2073698749999995</v>
      </c>
      <c r="AC1621" s="26">
        <v>3.0943094999999996</v>
      </c>
      <c r="AD1621" s="26">
        <v>2.4590301250000004</v>
      </c>
      <c r="AE1621" s="26">
        <v>3.9136149999999996</v>
      </c>
      <c r="AF1621" s="26">
        <v>3.7363357500000003</v>
      </c>
      <c r="AG1621" s="26">
        <v>191</v>
      </c>
      <c r="AH1621" s="26">
        <v>3</v>
      </c>
    </row>
    <row r="1622" spans="1:34" x14ac:dyDescent="0.2">
      <c r="A1622" t="s">
        <v>34</v>
      </c>
      <c r="B1622" t="s">
        <v>93</v>
      </c>
      <c r="C1622" t="s">
        <v>341</v>
      </c>
      <c r="D1622">
        <v>2</v>
      </c>
      <c r="E1622" s="21">
        <v>4</v>
      </c>
      <c r="F1622" s="21" t="s">
        <v>6</v>
      </c>
      <c r="G1622" s="21" t="s">
        <v>10</v>
      </c>
      <c r="H1622" s="21" t="s">
        <v>10</v>
      </c>
      <c r="I1622" s="26">
        <v>1.5497592222222223</v>
      </c>
      <c r="J1622" s="26">
        <v>2.0099057777777776</v>
      </c>
      <c r="K1622" s="26">
        <v>3.3544641111111115</v>
      </c>
      <c r="L1622" s="26">
        <v>4.8157695555555549</v>
      </c>
      <c r="M1622" s="26">
        <v>5.3989468888888883</v>
      </c>
      <c r="N1622" s="26">
        <v>6.4100052222222219</v>
      </c>
      <c r="O1622" s="26">
        <v>7.059588333333334</v>
      </c>
      <c r="P1622" s="26">
        <v>6.3332416666666669</v>
      </c>
      <c r="Q1622" s="26">
        <v>4.6185584444444441</v>
      </c>
      <c r="R1622" s="26">
        <v>3.5135794444444444</v>
      </c>
      <c r="S1622" s="26">
        <v>2.2250879999999995</v>
      </c>
      <c r="T1622" s="26">
        <v>1.5390407777777777</v>
      </c>
      <c r="U1622" s="26">
        <v>1.7488468888888888</v>
      </c>
      <c r="V1622" s="26">
        <v>2.2075692222222218</v>
      </c>
      <c r="W1622" s="26">
        <v>3.5459345555555557</v>
      </c>
      <c r="X1622" s="26">
        <v>3.8648785555555554</v>
      </c>
      <c r="Y1622" s="26">
        <v>4.4659854444444456</v>
      </c>
      <c r="Z1622" s="26">
        <v>4.3794250000000012</v>
      </c>
      <c r="AA1622" s="26">
        <v>2.7215103333333333</v>
      </c>
      <c r="AB1622" s="26">
        <v>3.1813815555555558</v>
      </c>
      <c r="AC1622" s="26">
        <v>3.7272013333333334</v>
      </c>
      <c r="AD1622" s="26">
        <v>3.0885984444444445</v>
      </c>
      <c r="AE1622" s="26">
        <v>3.3171925555555557</v>
      </c>
      <c r="AF1622" s="26">
        <v>2.7278929999999999</v>
      </c>
      <c r="AG1622" s="26">
        <v>207</v>
      </c>
      <c r="AH1622" s="26">
        <v>4</v>
      </c>
    </row>
    <row r="1623" spans="1:34" x14ac:dyDescent="0.2">
      <c r="A1623" t="s">
        <v>34</v>
      </c>
      <c r="B1623" t="s">
        <v>93</v>
      </c>
      <c r="C1623" t="s">
        <v>751</v>
      </c>
      <c r="D1623">
        <v>2</v>
      </c>
      <c r="E1623" s="21">
        <v>5</v>
      </c>
      <c r="F1623" s="21" t="s">
        <v>6</v>
      </c>
      <c r="G1623" s="21" t="s">
        <v>10</v>
      </c>
      <c r="H1623" s="21" t="s">
        <v>10</v>
      </c>
      <c r="I1623" s="26">
        <v>1.0023490000000002</v>
      </c>
      <c r="J1623" s="26">
        <v>1.3616258750000001</v>
      </c>
      <c r="K1623" s="26">
        <v>2.5057422499999999</v>
      </c>
      <c r="L1623" s="26">
        <v>4.2583601249999994</v>
      </c>
      <c r="M1623" s="26">
        <v>5.379453625</v>
      </c>
      <c r="N1623" s="26">
        <v>6.5161885000000002</v>
      </c>
      <c r="O1623" s="26">
        <v>6.8816569999999997</v>
      </c>
      <c r="P1623" s="26">
        <v>5.8230711250000002</v>
      </c>
      <c r="Q1623" s="26">
        <v>4.2746284999999995</v>
      </c>
      <c r="R1623" s="26">
        <v>3.0934907499999995</v>
      </c>
      <c r="S1623" s="26">
        <v>1.7469701250000003</v>
      </c>
      <c r="T1623" s="26">
        <v>1.0064507499999999</v>
      </c>
      <c r="U1623" s="26">
        <v>0.88893599999999995</v>
      </c>
      <c r="V1623" s="26">
        <v>0.92997887499999998</v>
      </c>
      <c r="W1623" s="26">
        <v>2.2809588750000001</v>
      </c>
      <c r="X1623" s="26">
        <v>3.1812695</v>
      </c>
      <c r="Y1623" s="26">
        <v>3.9798987500000003</v>
      </c>
      <c r="Z1623" s="26">
        <v>3.5902613749999999</v>
      </c>
      <c r="AA1623" s="26">
        <v>3.9328361249999997</v>
      </c>
      <c r="AB1623" s="26">
        <v>3.4522805000000005</v>
      </c>
      <c r="AC1623" s="26">
        <v>3.608628875</v>
      </c>
      <c r="AD1623" s="26">
        <v>2.5901168749999997</v>
      </c>
      <c r="AE1623" s="26">
        <v>1.6661409999999999</v>
      </c>
      <c r="AF1623" s="26">
        <v>1.2856471250000001</v>
      </c>
      <c r="AG1623" s="26">
        <v>205</v>
      </c>
      <c r="AH1623" s="26">
        <v>4</v>
      </c>
    </row>
    <row r="1624" spans="1:34" x14ac:dyDescent="0.2">
      <c r="A1624" t="s">
        <v>34</v>
      </c>
      <c r="B1624" t="s">
        <v>93</v>
      </c>
      <c r="C1624" t="s">
        <v>1207</v>
      </c>
      <c r="D1624">
        <v>2</v>
      </c>
      <c r="E1624" s="21">
        <v>4</v>
      </c>
      <c r="F1624" s="21" t="s">
        <v>6</v>
      </c>
      <c r="G1624" s="21" t="s">
        <v>10</v>
      </c>
      <c r="H1624" s="21" t="s">
        <v>10</v>
      </c>
      <c r="I1624" s="26">
        <v>1.5270600714285714</v>
      </c>
      <c r="J1624" s="26">
        <v>1.9825920714285714</v>
      </c>
      <c r="K1624" s="26">
        <v>3.3427196428571433</v>
      </c>
      <c r="L1624" s="26">
        <v>4.8180749285714288</v>
      </c>
      <c r="M1624" s="26">
        <v>5.4159717857142855</v>
      </c>
      <c r="N1624" s="26">
        <v>6.4719824285714278</v>
      </c>
      <c r="O1624" s="26">
        <v>7.041357999999998</v>
      </c>
      <c r="P1624" s="26">
        <v>6.308062357142858</v>
      </c>
      <c r="Q1624" s="26">
        <v>4.6099306428571429</v>
      </c>
      <c r="R1624" s="26">
        <v>3.4915909285714286</v>
      </c>
      <c r="S1624" s="26">
        <v>2.2232730714285713</v>
      </c>
      <c r="T1624" s="26">
        <v>1.540122142857143</v>
      </c>
      <c r="U1624" s="26">
        <v>1.9163116428571427</v>
      </c>
      <c r="V1624" s="26">
        <v>2.2698349285714285</v>
      </c>
      <c r="W1624" s="26">
        <v>3.5852249285714293</v>
      </c>
      <c r="X1624" s="26">
        <v>3.875594</v>
      </c>
      <c r="Y1624" s="26">
        <v>4.647226428571428</v>
      </c>
      <c r="Z1624" s="26">
        <v>4.3721870714285709</v>
      </c>
      <c r="AA1624" s="26">
        <v>2.8296897857142858</v>
      </c>
      <c r="AB1624" s="26">
        <v>3.122474</v>
      </c>
      <c r="AC1624" s="26">
        <v>3.7140407857142854</v>
      </c>
      <c r="AD1624" s="26">
        <v>3.0164160714285715</v>
      </c>
      <c r="AE1624" s="26">
        <v>3.4317447857142858</v>
      </c>
      <c r="AF1624" s="26">
        <v>2.801453785714286</v>
      </c>
      <c r="AG1624" s="26">
        <v>185</v>
      </c>
      <c r="AH1624" s="26">
        <v>3</v>
      </c>
    </row>
    <row r="1625" spans="1:34" x14ac:dyDescent="0.2">
      <c r="A1625" t="s">
        <v>34</v>
      </c>
      <c r="B1625" t="s">
        <v>93</v>
      </c>
      <c r="C1625" t="s">
        <v>1208</v>
      </c>
      <c r="D1625">
        <v>2</v>
      </c>
      <c r="E1625" s="21">
        <v>4</v>
      </c>
      <c r="F1625" s="21" t="s">
        <v>6</v>
      </c>
      <c r="G1625" s="21" t="s">
        <v>10</v>
      </c>
      <c r="H1625" s="21" t="s">
        <v>10</v>
      </c>
      <c r="I1625" s="26">
        <v>1.3514902666666666</v>
      </c>
      <c r="J1625" s="26">
        <v>1.8012147333333333</v>
      </c>
      <c r="K1625" s="26">
        <v>3.1225043333333335</v>
      </c>
      <c r="L1625" s="26">
        <v>4.6395017333333328</v>
      </c>
      <c r="M1625" s="26">
        <v>5.3906183999999993</v>
      </c>
      <c r="N1625" s="26">
        <v>6.4070596666666679</v>
      </c>
      <c r="O1625" s="26">
        <v>6.8508068666666677</v>
      </c>
      <c r="P1625" s="26">
        <v>6.0450264666666671</v>
      </c>
      <c r="Q1625" s="26">
        <v>4.4308156666666658</v>
      </c>
      <c r="R1625" s="26">
        <v>3.3208438666666669</v>
      </c>
      <c r="S1625" s="26">
        <v>2.0312329333333334</v>
      </c>
      <c r="T1625" s="26">
        <v>1.3698504666666669</v>
      </c>
      <c r="U1625" s="26">
        <v>1.7069103333333331</v>
      </c>
      <c r="V1625" s="26">
        <v>2.1528551999999999</v>
      </c>
      <c r="W1625" s="26">
        <v>3.4984682666666669</v>
      </c>
      <c r="X1625" s="26">
        <v>3.7145555999999997</v>
      </c>
      <c r="Y1625" s="26">
        <v>4.4160849999999998</v>
      </c>
      <c r="Z1625" s="26">
        <v>3.4412231333333336</v>
      </c>
      <c r="AA1625" s="26">
        <v>3.2253381999999999</v>
      </c>
      <c r="AB1625" s="26">
        <v>3.165998000000001</v>
      </c>
      <c r="AC1625" s="26">
        <v>3.2438575333333328</v>
      </c>
      <c r="AD1625" s="26">
        <v>2.9287805333333337</v>
      </c>
      <c r="AE1625" s="26">
        <v>3.4360124000000005</v>
      </c>
      <c r="AF1625" s="26">
        <v>2.5663606000000003</v>
      </c>
      <c r="AG1625" s="26">
        <v>211</v>
      </c>
      <c r="AH1625" s="26">
        <v>3</v>
      </c>
    </row>
    <row r="1626" spans="1:34" x14ac:dyDescent="0.2">
      <c r="A1626" t="s">
        <v>34</v>
      </c>
      <c r="B1626" t="s">
        <v>93</v>
      </c>
      <c r="C1626" t="s">
        <v>969</v>
      </c>
      <c r="D1626">
        <v>2</v>
      </c>
      <c r="E1626" s="21">
        <v>4</v>
      </c>
      <c r="F1626" s="21" t="s">
        <v>6</v>
      </c>
      <c r="G1626" s="21" t="s">
        <v>10</v>
      </c>
      <c r="H1626" s="21" t="s">
        <v>10</v>
      </c>
      <c r="I1626" s="26">
        <v>1.3390751999999999</v>
      </c>
      <c r="J1626" s="26">
        <v>1.8175816999999999</v>
      </c>
      <c r="K1626" s="26">
        <v>3.1680956</v>
      </c>
      <c r="L1626" s="26">
        <v>4.7361779999999998</v>
      </c>
      <c r="M1626" s="26">
        <v>5.4878596999999996</v>
      </c>
      <c r="N1626" s="26">
        <v>6.5494885000000007</v>
      </c>
      <c r="O1626" s="26">
        <v>7.3781796999999996</v>
      </c>
      <c r="P1626" s="26">
        <v>6.5045174999999986</v>
      </c>
      <c r="Q1626" s="26">
        <v>4.7088739000000004</v>
      </c>
      <c r="R1626" s="26">
        <v>3.4994466000000002</v>
      </c>
      <c r="S1626" s="26">
        <v>2.1223462</v>
      </c>
      <c r="T1626" s="26">
        <v>1.3793165000000001</v>
      </c>
      <c r="U1626" s="26">
        <v>1.2897031999999999</v>
      </c>
      <c r="V1626" s="26">
        <v>1.5491348999999999</v>
      </c>
      <c r="W1626" s="26">
        <v>2.8954784</v>
      </c>
      <c r="X1626" s="26">
        <v>3.4435525</v>
      </c>
      <c r="Y1626" s="26">
        <v>4.6096482999999999</v>
      </c>
      <c r="Z1626" s="26">
        <v>4.6326744999999994</v>
      </c>
      <c r="AA1626" s="26">
        <v>2.9716563000000003</v>
      </c>
      <c r="AB1626" s="26">
        <v>3.3158371000000004</v>
      </c>
      <c r="AC1626" s="26">
        <v>3.9398105000000001</v>
      </c>
      <c r="AD1626" s="26">
        <v>3.2915073000000001</v>
      </c>
      <c r="AE1626" s="26">
        <v>2.5519843999999998</v>
      </c>
      <c r="AF1626" s="26">
        <v>1.8521598000000001</v>
      </c>
      <c r="AG1626" s="26">
        <v>191</v>
      </c>
      <c r="AH1626" s="26">
        <v>3</v>
      </c>
    </row>
    <row r="1627" spans="1:34" x14ac:dyDescent="0.2">
      <c r="A1627" t="s">
        <v>34</v>
      </c>
      <c r="B1627" t="s">
        <v>93</v>
      </c>
      <c r="C1627" t="s">
        <v>620</v>
      </c>
      <c r="D1627">
        <v>2</v>
      </c>
      <c r="E1627" s="21">
        <v>4</v>
      </c>
      <c r="F1627" s="21" t="s">
        <v>6</v>
      </c>
      <c r="G1627" s="21" t="s">
        <v>10</v>
      </c>
      <c r="H1627" s="21" t="s">
        <v>10</v>
      </c>
      <c r="I1627" s="26">
        <v>1.1503159999999999</v>
      </c>
      <c r="J1627" s="26">
        <v>1.5120456666666666</v>
      </c>
      <c r="K1627" s="26">
        <v>2.7464516666666667</v>
      </c>
      <c r="L1627" s="26">
        <v>4.501700333333333</v>
      </c>
      <c r="M1627" s="26">
        <v>5.3680263333333329</v>
      </c>
      <c r="N1627" s="26">
        <v>6.5787086666666665</v>
      </c>
      <c r="O1627" s="26">
        <v>6.9375646666666668</v>
      </c>
      <c r="P1627" s="26">
        <v>5.9588123333333343</v>
      </c>
      <c r="Q1627" s="26">
        <v>4.4876373333333337</v>
      </c>
      <c r="R1627" s="26">
        <v>3.2043153333333332</v>
      </c>
      <c r="S1627" s="26">
        <v>1.9034723333333332</v>
      </c>
      <c r="T1627" s="26">
        <v>1.1441593333333333</v>
      </c>
      <c r="U1627" s="26">
        <v>1.3023559999999998</v>
      </c>
      <c r="V1627" s="26">
        <v>1.5919123333333334</v>
      </c>
      <c r="W1627" s="26">
        <v>3.0408519999999997</v>
      </c>
      <c r="X1627" s="26">
        <v>3.5306650000000004</v>
      </c>
      <c r="Y1627" s="26">
        <v>3.8691686666666669</v>
      </c>
      <c r="Z1627" s="26">
        <v>3.4158753333333336</v>
      </c>
      <c r="AA1627" s="26">
        <v>3.1926470000000005</v>
      </c>
      <c r="AB1627" s="26">
        <v>2.6541109999999999</v>
      </c>
      <c r="AC1627" s="26">
        <v>2.9869270000000001</v>
      </c>
      <c r="AD1627" s="26">
        <v>2.4563709999999999</v>
      </c>
      <c r="AE1627" s="26">
        <v>2.6380416666666666</v>
      </c>
      <c r="AF1627" s="26">
        <v>2.143691</v>
      </c>
      <c r="AG1627" s="26">
        <v>202</v>
      </c>
      <c r="AH1627" s="26">
        <v>3</v>
      </c>
    </row>
    <row r="1628" spans="1:34" x14ac:dyDescent="0.2">
      <c r="A1628" t="s">
        <v>34</v>
      </c>
      <c r="B1628" t="s">
        <v>93</v>
      </c>
      <c r="C1628" t="s">
        <v>242</v>
      </c>
      <c r="D1628">
        <v>2</v>
      </c>
      <c r="E1628" s="21">
        <v>4</v>
      </c>
      <c r="F1628" s="21" t="s">
        <v>6</v>
      </c>
      <c r="G1628" s="21" t="s">
        <v>10</v>
      </c>
      <c r="H1628" s="21" t="s">
        <v>10</v>
      </c>
      <c r="I1628" s="26">
        <v>1.2573742857142858</v>
      </c>
      <c r="J1628" s="26">
        <v>1.6872</v>
      </c>
      <c r="K1628" s="26">
        <v>2.9714525714285713</v>
      </c>
      <c r="L1628" s="26">
        <v>4.6062999999999992</v>
      </c>
      <c r="M1628" s="26">
        <v>5.4752134285714282</v>
      </c>
      <c r="N1628" s="26">
        <v>6.5949601428571425</v>
      </c>
      <c r="O1628" s="26">
        <v>6.9351130000000012</v>
      </c>
      <c r="P1628" s="26">
        <v>5.9907655714285699</v>
      </c>
      <c r="Q1628" s="26">
        <v>4.4899744285714283</v>
      </c>
      <c r="R1628" s="26">
        <v>3.2557862857142861</v>
      </c>
      <c r="S1628" s="26">
        <v>2.0080427142857142</v>
      </c>
      <c r="T1628" s="26">
        <v>1.2522518571428571</v>
      </c>
      <c r="U1628" s="26">
        <v>1.6162464285714282</v>
      </c>
      <c r="V1628" s="26">
        <v>2.0686185714285714</v>
      </c>
      <c r="W1628" s="26">
        <v>3.4761982857142852</v>
      </c>
      <c r="X1628" s="26">
        <v>3.6226331428571426</v>
      </c>
      <c r="Y1628" s="26">
        <v>3.9829618571428571</v>
      </c>
      <c r="Z1628" s="26">
        <v>3.1860340000000003</v>
      </c>
      <c r="AA1628" s="26">
        <v>3.2456194285714282</v>
      </c>
      <c r="AB1628" s="26">
        <v>3.2946714285714291</v>
      </c>
      <c r="AC1628" s="26">
        <v>2.959508</v>
      </c>
      <c r="AD1628" s="26">
        <v>2.4238267142857142</v>
      </c>
      <c r="AE1628" s="26">
        <v>3.3180025714285715</v>
      </c>
      <c r="AF1628" s="26">
        <v>2.6257311428571426</v>
      </c>
      <c r="AG1628" s="26">
        <v>199</v>
      </c>
      <c r="AH1628" s="26">
        <v>3</v>
      </c>
    </row>
    <row r="1629" spans="1:34" x14ac:dyDescent="0.2">
      <c r="A1629" t="s">
        <v>34</v>
      </c>
      <c r="B1629" t="s">
        <v>93</v>
      </c>
      <c r="C1629" t="s">
        <v>621</v>
      </c>
      <c r="D1629">
        <v>2</v>
      </c>
      <c r="E1629" s="21">
        <v>4</v>
      </c>
      <c r="F1629" s="21" t="s">
        <v>6</v>
      </c>
      <c r="G1629" s="21" t="s">
        <v>10</v>
      </c>
      <c r="H1629" s="21" t="s">
        <v>10</v>
      </c>
      <c r="I1629" s="26">
        <v>1.3611571818181818</v>
      </c>
      <c r="J1629" s="26">
        <v>1.8375389090909089</v>
      </c>
      <c r="K1629" s="26">
        <v>3.1557036363636368</v>
      </c>
      <c r="L1629" s="26">
        <v>4.7316176363636364</v>
      </c>
      <c r="M1629" s="26">
        <v>5.6375908181818177</v>
      </c>
      <c r="N1629" s="26">
        <v>6.7642129999999989</v>
      </c>
      <c r="O1629" s="26">
        <v>7.003922363636363</v>
      </c>
      <c r="P1629" s="26">
        <v>6.1205950000000007</v>
      </c>
      <c r="Q1629" s="26">
        <v>4.5734229999999991</v>
      </c>
      <c r="R1629" s="26">
        <v>3.390009181818181</v>
      </c>
      <c r="S1629" s="26">
        <v>2.1363997272727278</v>
      </c>
      <c r="T1629" s="26">
        <v>1.3739186363636364</v>
      </c>
      <c r="U1629" s="26">
        <v>2.2906772727272728</v>
      </c>
      <c r="V1629" s="26">
        <v>2.7584189090909095</v>
      </c>
      <c r="W1629" s="26">
        <v>4.4379821818181817</v>
      </c>
      <c r="X1629" s="26">
        <v>3.7319388181818183</v>
      </c>
      <c r="Y1629" s="26">
        <v>4.1141589090909099</v>
      </c>
      <c r="Z1629" s="26">
        <v>3.111982272727273</v>
      </c>
      <c r="AA1629" s="26">
        <v>3.534399181818181</v>
      </c>
      <c r="AB1629" s="26">
        <v>3.3445206363636357</v>
      </c>
      <c r="AC1629" s="26">
        <v>3.0720939090909094</v>
      </c>
      <c r="AD1629" s="26">
        <v>2.3837041818181817</v>
      </c>
      <c r="AE1629" s="26">
        <v>3.7918534545454547</v>
      </c>
      <c r="AF1629" s="26">
        <v>3.4776933636363636</v>
      </c>
      <c r="AG1629" s="26">
        <v>211</v>
      </c>
      <c r="AH1629" s="26">
        <v>4</v>
      </c>
    </row>
    <row r="1630" spans="1:34" x14ac:dyDescent="0.2">
      <c r="A1630" t="s">
        <v>34</v>
      </c>
      <c r="B1630" t="s">
        <v>93</v>
      </c>
      <c r="C1630" t="s">
        <v>622</v>
      </c>
      <c r="D1630">
        <v>2</v>
      </c>
      <c r="E1630" s="21">
        <v>4</v>
      </c>
      <c r="F1630" s="21" t="s">
        <v>6</v>
      </c>
      <c r="G1630" s="21" t="s">
        <v>10</v>
      </c>
      <c r="H1630" s="21" t="s">
        <v>10</v>
      </c>
      <c r="I1630" s="26">
        <v>1.4349880000000002</v>
      </c>
      <c r="J1630" s="26">
        <v>1.8771856</v>
      </c>
      <c r="K1630" s="26">
        <v>3.2040227999999997</v>
      </c>
      <c r="L1630" s="26">
        <v>4.6476031999999998</v>
      </c>
      <c r="M1630" s="26">
        <v>5.3085268000000001</v>
      </c>
      <c r="N1630" s="26">
        <v>6.3285010000000002</v>
      </c>
      <c r="O1630" s="26">
        <v>6.9251329999999998</v>
      </c>
      <c r="P1630" s="26">
        <v>6.2026912000000003</v>
      </c>
      <c r="Q1630" s="26">
        <v>4.5197422000000005</v>
      </c>
      <c r="R1630" s="26">
        <v>3.4208094000000004</v>
      </c>
      <c r="S1630" s="26">
        <v>2.1289904000000002</v>
      </c>
      <c r="T1630" s="26">
        <v>1.4407144000000003</v>
      </c>
      <c r="U1630" s="26">
        <v>1.6291058</v>
      </c>
      <c r="V1630" s="26">
        <v>2.0082498000000002</v>
      </c>
      <c r="W1630" s="26">
        <v>3.4559066000000001</v>
      </c>
      <c r="X1630" s="26">
        <v>3.7424641999999997</v>
      </c>
      <c r="Y1630" s="26">
        <v>4.3289748000000001</v>
      </c>
      <c r="Z1630" s="26">
        <v>4.0998646000000001</v>
      </c>
      <c r="AA1630" s="26">
        <v>2.8625480000000003</v>
      </c>
      <c r="AB1630" s="26">
        <v>3.1197422000000001</v>
      </c>
      <c r="AC1630" s="26">
        <v>3.6141972000000004</v>
      </c>
      <c r="AD1630" s="26">
        <v>3.189343</v>
      </c>
      <c r="AE1630" s="26">
        <v>3.2554048</v>
      </c>
      <c r="AF1630" s="26">
        <v>2.5562882</v>
      </c>
      <c r="AG1630" s="26">
        <v>201</v>
      </c>
      <c r="AH1630" s="26">
        <v>4</v>
      </c>
    </row>
    <row r="1631" spans="1:34" x14ac:dyDescent="0.2">
      <c r="A1631" t="s">
        <v>34</v>
      </c>
      <c r="B1631" t="s">
        <v>93</v>
      </c>
      <c r="C1631" t="s">
        <v>627</v>
      </c>
      <c r="D1631">
        <v>2</v>
      </c>
      <c r="E1631" s="21">
        <v>5</v>
      </c>
      <c r="F1631" s="21" t="s">
        <v>6</v>
      </c>
      <c r="G1631" s="21" t="s">
        <v>10</v>
      </c>
      <c r="H1631" s="21" t="s">
        <v>10</v>
      </c>
      <c r="I1631" s="26">
        <v>0.95912874999999997</v>
      </c>
      <c r="J1631" s="26">
        <v>1.2936304999999999</v>
      </c>
      <c r="K1631" s="26">
        <v>2.460445</v>
      </c>
      <c r="L1631" s="26">
        <v>4.1897592499999998</v>
      </c>
      <c r="M1631" s="26">
        <v>5.4200485</v>
      </c>
      <c r="N1631" s="26">
        <v>6.6097889999999992</v>
      </c>
      <c r="O1631" s="26">
        <v>7.0356825000000001</v>
      </c>
      <c r="P1631" s="26">
        <v>5.8791585</v>
      </c>
      <c r="Q1631" s="26">
        <v>4.3253320000000004</v>
      </c>
      <c r="R1631" s="26">
        <v>3.1165182499999999</v>
      </c>
      <c r="S1631" s="26">
        <v>1.69110575</v>
      </c>
      <c r="T1631" s="26">
        <v>0.96563825000000003</v>
      </c>
      <c r="U1631" s="26">
        <v>0.69615125</v>
      </c>
      <c r="V1631" s="26">
        <v>0.75817574999999993</v>
      </c>
      <c r="W1631" s="26">
        <v>2.0019117500000001</v>
      </c>
      <c r="X1631" s="26">
        <v>2.9128989999999999</v>
      </c>
      <c r="Y1631" s="26">
        <v>4.113162</v>
      </c>
      <c r="Z1631" s="26">
        <v>4.0264794999999998</v>
      </c>
      <c r="AA1631" s="26">
        <v>3.8873449999999998</v>
      </c>
      <c r="AB1631" s="26">
        <v>3.8701932499999998</v>
      </c>
      <c r="AC1631" s="26">
        <v>3.6437227500000002</v>
      </c>
      <c r="AD1631" s="26">
        <v>2.5055474999999996</v>
      </c>
      <c r="AE1631" s="26">
        <v>1.6428712499999998</v>
      </c>
      <c r="AF1631" s="26">
        <v>1.1088100000000001</v>
      </c>
      <c r="AG1631" s="26">
        <v>218</v>
      </c>
      <c r="AH1631" s="26">
        <v>4</v>
      </c>
    </row>
    <row r="1632" spans="1:34" x14ac:dyDescent="0.2">
      <c r="A1632" t="s">
        <v>34</v>
      </c>
      <c r="B1632" t="s">
        <v>93</v>
      </c>
      <c r="C1632" t="s">
        <v>805</v>
      </c>
      <c r="D1632">
        <v>2</v>
      </c>
      <c r="E1632" s="21">
        <v>4</v>
      </c>
      <c r="F1632" s="21" t="s">
        <v>6</v>
      </c>
      <c r="G1632" s="21" t="s">
        <v>10</v>
      </c>
      <c r="H1632" s="21" t="s">
        <v>10</v>
      </c>
      <c r="I1632" s="26">
        <v>1.4088477142857145</v>
      </c>
      <c r="J1632" s="26">
        <v>1.8522841428571428</v>
      </c>
      <c r="K1632" s="26">
        <v>3.1685515714285715</v>
      </c>
      <c r="L1632" s="26">
        <v>4.6514425714285705</v>
      </c>
      <c r="M1632" s="26">
        <v>5.3860212857142855</v>
      </c>
      <c r="N1632" s="26">
        <v>6.3205772857142852</v>
      </c>
      <c r="O1632" s="26">
        <v>6.8688751428571431</v>
      </c>
      <c r="P1632" s="26">
        <v>6.0891271428571425</v>
      </c>
      <c r="Q1632" s="26">
        <v>4.4656849999999997</v>
      </c>
      <c r="R1632" s="26">
        <v>3.3748112857142858</v>
      </c>
      <c r="S1632" s="26">
        <v>2.0743621428571433</v>
      </c>
      <c r="T1632" s="26">
        <v>1.3910867142857144</v>
      </c>
      <c r="U1632" s="26">
        <v>1.6667257142857144</v>
      </c>
      <c r="V1632" s="26">
        <v>2.0689838571428574</v>
      </c>
      <c r="W1632" s="26">
        <v>3.4664489999999999</v>
      </c>
      <c r="X1632" s="26">
        <v>3.7510147142857138</v>
      </c>
      <c r="Y1632" s="26">
        <v>4.4152588571428568</v>
      </c>
      <c r="Z1632" s="26">
        <v>3.7628924285714285</v>
      </c>
      <c r="AA1632" s="26">
        <v>3.0597694285714283</v>
      </c>
      <c r="AB1632" s="26">
        <v>3.1001310000000002</v>
      </c>
      <c r="AC1632" s="26">
        <v>3.4334999999999996</v>
      </c>
      <c r="AD1632" s="26">
        <v>3.0931862857142858</v>
      </c>
      <c r="AE1632" s="26">
        <v>3.3788007142857137</v>
      </c>
      <c r="AF1632" s="26">
        <v>2.5337389999999997</v>
      </c>
      <c r="AG1632" s="26">
        <v>199</v>
      </c>
      <c r="AH1632" s="26">
        <v>3</v>
      </c>
    </row>
    <row r="1633" spans="1:34" x14ac:dyDescent="0.2">
      <c r="A1633" t="s">
        <v>36</v>
      </c>
      <c r="B1633" t="s">
        <v>77</v>
      </c>
      <c r="C1633" t="s">
        <v>1209</v>
      </c>
      <c r="D1633">
        <v>1</v>
      </c>
      <c r="E1633" s="21">
        <v>6</v>
      </c>
      <c r="F1633" s="21" t="s">
        <v>74</v>
      </c>
      <c r="G1633" s="21" t="s">
        <v>10</v>
      </c>
      <c r="H1633" s="21" t="s">
        <v>10</v>
      </c>
      <c r="I1633" s="26">
        <v>0.71826733333333337</v>
      </c>
      <c r="J1633" s="26">
        <v>1.1536221666666668</v>
      </c>
      <c r="K1633" s="26">
        <v>2.0333951666666668</v>
      </c>
      <c r="L1633" s="26">
        <v>3.4487526666666661</v>
      </c>
      <c r="M1633" s="26">
        <v>4.6451956666666669</v>
      </c>
      <c r="N1633" s="26">
        <v>5.8696099999999989</v>
      </c>
      <c r="O1633" s="26">
        <v>7.2305988333333326</v>
      </c>
      <c r="P1633" s="26">
        <v>6.2990646666666663</v>
      </c>
      <c r="Q1633" s="26">
        <v>4.0746043333333333</v>
      </c>
      <c r="R1633" s="26">
        <v>2.3703495000000001</v>
      </c>
      <c r="S1633" s="26">
        <v>1.0596284999999999</v>
      </c>
      <c r="T1633" s="26">
        <v>0.64833566666666675</v>
      </c>
      <c r="U1633" s="26">
        <v>1.0476425</v>
      </c>
      <c r="V1633" s="26">
        <v>0.72802833333333339</v>
      </c>
      <c r="W1633" s="26">
        <v>0.97418099999999985</v>
      </c>
      <c r="X1633" s="26">
        <v>1.060411</v>
      </c>
      <c r="Y1633" s="26">
        <v>1.8073979999999998</v>
      </c>
      <c r="Z1633" s="26">
        <v>1.9073044999999997</v>
      </c>
      <c r="AA1633" s="26">
        <v>1.0900365000000001</v>
      </c>
      <c r="AB1633" s="26">
        <v>1.1178746666666666</v>
      </c>
      <c r="AC1633" s="26">
        <v>0.99005183333333324</v>
      </c>
      <c r="AD1633" s="26">
        <v>0.75411166666666674</v>
      </c>
      <c r="AE1633" s="26">
        <v>0.85746850000000008</v>
      </c>
      <c r="AF1633" s="26">
        <v>0.92919866666666662</v>
      </c>
      <c r="AG1633" s="26">
        <v>285</v>
      </c>
      <c r="AH1633" s="26">
        <v>5</v>
      </c>
    </row>
    <row r="1634" spans="1:34" x14ac:dyDescent="0.2">
      <c r="A1634" t="s">
        <v>36</v>
      </c>
      <c r="B1634" t="s">
        <v>77</v>
      </c>
      <c r="C1634" t="s">
        <v>1210</v>
      </c>
      <c r="D1634">
        <v>1</v>
      </c>
      <c r="E1634" s="21">
        <v>6</v>
      </c>
      <c r="F1634" s="21" t="s">
        <v>74</v>
      </c>
      <c r="G1634" s="21" t="s">
        <v>10</v>
      </c>
      <c r="H1634" s="21" t="s">
        <v>10</v>
      </c>
      <c r="I1634" s="26">
        <v>0.9452371249999999</v>
      </c>
      <c r="J1634" s="26">
        <v>1.3861103749999999</v>
      </c>
      <c r="K1634" s="26">
        <v>2.3229203750000003</v>
      </c>
      <c r="L1634" s="26">
        <v>3.9801153750000005</v>
      </c>
      <c r="M1634" s="26">
        <v>5.2609802499999994</v>
      </c>
      <c r="N1634" s="26">
        <v>6.75986025</v>
      </c>
      <c r="O1634" s="26">
        <v>8.3165172500000004</v>
      </c>
      <c r="P1634" s="26">
        <v>7.6485717500000003</v>
      </c>
      <c r="Q1634" s="26">
        <v>4.9063283750000002</v>
      </c>
      <c r="R1634" s="26">
        <v>3.1210205000000002</v>
      </c>
      <c r="S1634" s="26">
        <v>1.50387475</v>
      </c>
      <c r="T1634" s="26">
        <v>0.96260524999999997</v>
      </c>
      <c r="U1634" s="26">
        <v>0.6184495000000001</v>
      </c>
      <c r="V1634" s="26">
        <v>0.504764875</v>
      </c>
      <c r="W1634" s="26">
        <v>0.78169549999999988</v>
      </c>
      <c r="X1634" s="26">
        <v>1.3679503749999999</v>
      </c>
      <c r="Y1634" s="26">
        <v>2.1297457500000001</v>
      </c>
      <c r="Z1634" s="26">
        <v>2.0770036250000001</v>
      </c>
      <c r="AA1634" s="26">
        <v>0.7536965000000001</v>
      </c>
      <c r="AB1634" s="26">
        <v>0.83043112499999994</v>
      </c>
      <c r="AC1634" s="26">
        <v>1.2233802500000002</v>
      </c>
      <c r="AD1634" s="26">
        <v>0.89245275000000002</v>
      </c>
      <c r="AE1634" s="26">
        <v>0.68621312500000009</v>
      </c>
      <c r="AF1634" s="26">
        <v>0.56991125000000009</v>
      </c>
      <c r="AG1634" s="26">
        <v>247</v>
      </c>
      <c r="AH1634" s="26">
        <v>4</v>
      </c>
    </row>
    <row r="1635" spans="1:34" x14ac:dyDescent="0.2">
      <c r="A1635" t="s">
        <v>36</v>
      </c>
      <c r="B1635" t="s">
        <v>77</v>
      </c>
      <c r="C1635" t="s">
        <v>638</v>
      </c>
      <c r="D1635">
        <v>1</v>
      </c>
      <c r="E1635" s="21">
        <v>6</v>
      </c>
      <c r="F1635" s="21" t="s">
        <v>74</v>
      </c>
      <c r="G1635" s="21" t="s">
        <v>10</v>
      </c>
      <c r="H1635" s="21" t="s">
        <v>10</v>
      </c>
      <c r="I1635" s="26">
        <v>0.67052833333333339</v>
      </c>
      <c r="J1635" s="26">
        <v>0.95476933333333347</v>
      </c>
      <c r="K1635" s="26">
        <v>1.7394456666666667</v>
      </c>
      <c r="L1635" s="26">
        <v>3.6573861666666669</v>
      </c>
      <c r="M1635" s="26">
        <v>5.365547499999999</v>
      </c>
      <c r="N1635" s="26">
        <v>6.8048785000000001</v>
      </c>
      <c r="O1635" s="26">
        <v>7.8371634999999999</v>
      </c>
      <c r="P1635" s="26">
        <v>7.0011816666666675</v>
      </c>
      <c r="Q1635" s="26">
        <v>4.4232494999999998</v>
      </c>
      <c r="R1635" s="26">
        <v>2.8290736666666665</v>
      </c>
      <c r="S1635" s="26">
        <v>1.1899911666666665</v>
      </c>
      <c r="T1635" s="26">
        <v>0.68988616666666669</v>
      </c>
      <c r="U1635" s="26">
        <v>0.47840866666666665</v>
      </c>
      <c r="V1635" s="26">
        <v>0.41876283333333331</v>
      </c>
      <c r="W1635" s="26">
        <v>0.46319666666666665</v>
      </c>
      <c r="X1635" s="26">
        <v>0.83073183333333322</v>
      </c>
      <c r="Y1635" s="26">
        <v>1.8908318333333334</v>
      </c>
      <c r="Z1635" s="26">
        <v>2.0399888333333336</v>
      </c>
      <c r="AA1635" s="26">
        <v>1.395718666666667</v>
      </c>
      <c r="AB1635" s="26">
        <v>1.0288174999999999</v>
      </c>
      <c r="AC1635" s="26">
        <v>1.0396984999999999</v>
      </c>
      <c r="AD1635" s="26">
        <v>0.48511983333333336</v>
      </c>
      <c r="AE1635" s="26">
        <v>0.39862400000000003</v>
      </c>
      <c r="AF1635" s="26">
        <v>0.4450258333333334</v>
      </c>
      <c r="AG1635" s="26">
        <v>258</v>
      </c>
      <c r="AH1635" s="26">
        <v>5</v>
      </c>
    </row>
    <row r="1636" spans="1:34" x14ac:dyDescent="0.2">
      <c r="A1636" t="s">
        <v>36</v>
      </c>
      <c r="B1636" t="s">
        <v>77</v>
      </c>
      <c r="C1636" t="s">
        <v>1211</v>
      </c>
      <c r="D1636">
        <v>1</v>
      </c>
      <c r="E1636" s="21">
        <v>6</v>
      </c>
      <c r="F1636" s="21" t="s">
        <v>74</v>
      </c>
      <c r="G1636" s="21" t="s">
        <v>10</v>
      </c>
      <c r="H1636" s="21" t="s">
        <v>10</v>
      </c>
      <c r="I1636" s="26">
        <v>0.89609974999999997</v>
      </c>
      <c r="J1636" s="26">
        <v>1.3388532499999999</v>
      </c>
      <c r="K1636" s="26">
        <v>2.1452400000000003</v>
      </c>
      <c r="L1636" s="26">
        <v>3.62007675</v>
      </c>
      <c r="M1636" s="26">
        <v>4.9108367499999996</v>
      </c>
      <c r="N1636" s="26">
        <v>6.3397887500000003</v>
      </c>
      <c r="O1636" s="26">
        <v>7.7585155000000006</v>
      </c>
      <c r="P1636" s="26">
        <v>6.7459315000000002</v>
      </c>
      <c r="Q1636" s="26">
        <v>4.2686232500000001</v>
      </c>
      <c r="R1636" s="26">
        <v>2.6937055000000001</v>
      </c>
      <c r="S1636" s="26">
        <v>1.3451977499999999</v>
      </c>
      <c r="T1636" s="26">
        <v>0.86844074999999998</v>
      </c>
      <c r="U1636" s="26">
        <v>0.69278424999999999</v>
      </c>
      <c r="V1636" s="26">
        <v>0.47377475000000002</v>
      </c>
      <c r="W1636" s="26">
        <v>0.94981025000000008</v>
      </c>
      <c r="X1636" s="26">
        <v>1.18455775</v>
      </c>
      <c r="Y1636" s="26">
        <v>2.1980445000000004</v>
      </c>
      <c r="Z1636" s="26">
        <v>2.2665902500000001</v>
      </c>
      <c r="AA1636" s="26">
        <v>1.1782975</v>
      </c>
      <c r="AB1636" s="26">
        <v>1.2468802499999998</v>
      </c>
      <c r="AC1636" s="26">
        <v>1.1788620000000001</v>
      </c>
      <c r="AD1636" s="26">
        <v>0.83684499999999995</v>
      </c>
      <c r="AE1636" s="26">
        <v>0.69350049999999996</v>
      </c>
      <c r="AF1636" s="26">
        <v>0.60759750000000001</v>
      </c>
      <c r="AG1636" s="26">
        <v>269</v>
      </c>
      <c r="AH1636" s="26">
        <v>5</v>
      </c>
    </row>
    <row r="1637" spans="1:34" x14ac:dyDescent="0.2">
      <c r="A1637" t="s">
        <v>36</v>
      </c>
      <c r="B1637" t="s">
        <v>77</v>
      </c>
      <c r="C1637" t="s">
        <v>1212</v>
      </c>
      <c r="D1637">
        <v>1</v>
      </c>
      <c r="E1637" s="21">
        <v>6</v>
      </c>
      <c r="F1637" s="21" t="s">
        <v>74</v>
      </c>
      <c r="G1637" s="21" t="s">
        <v>10</v>
      </c>
      <c r="H1637" s="21" t="s">
        <v>10</v>
      </c>
      <c r="I1637" s="26">
        <v>1.100510125</v>
      </c>
      <c r="J1637" s="26">
        <v>1.5503517499999999</v>
      </c>
      <c r="K1637" s="26">
        <v>2.38442475</v>
      </c>
      <c r="L1637" s="26">
        <v>3.8318092500000005</v>
      </c>
      <c r="M1637" s="26">
        <v>5.1308718750000004</v>
      </c>
      <c r="N1637" s="26">
        <v>6.561986375</v>
      </c>
      <c r="O1637" s="26">
        <v>7.9382644999999998</v>
      </c>
      <c r="P1637" s="26">
        <v>7.1542871250000006</v>
      </c>
      <c r="Q1637" s="26">
        <v>4.6904815000000006</v>
      </c>
      <c r="R1637" s="26">
        <v>3.0509965000000001</v>
      </c>
      <c r="S1637" s="26">
        <v>1.5976500000000002</v>
      </c>
      <c r="T1637" s="26">
        <v>1.1084320000000001</v>
      </c>
      <c r="U1637" s="26">
        <v>0.79884424999999992</v>
      </c>
      <c r="V1637" s="26">
        <v>0.64839424999999995</v>
      </c>
      <c r="W1637" s="26">
        <v>1.285114375</v>
      </c>
      <c r="X1637" s="26">
        <v>1.9106343749999999</v>
      </c>
      <c r="Y1637" s="26">
        <v>2.5140665000000002</v>
      </c>
      <c r="Z1637" s="26">
        <v>1.9441818749999999</v>
      </c>
      <c r="AA1637" s="26">
        <v>0.85587387500000001</v>
      </c>
      <c r="AB1637" s="26">
        <v>0.93562049999999997</v>
      </c>
      <c r="AC1637" s="26">
        <v>1.3440645</v>
      </c>
      <c r="AD1637" s="26">
        <v>1.02454625</v>
      </c>
      <c r="AE1637" s="26">
        <v>0.84572812499999994</v>
      </c>
      <c r="AF1637" s="26">
        <v>0.67751787500000005</v>
      </c>
      <c r="AG1637" s="26">
        <v>262</v>
      </c>
      <c r="AH1637" s="26">
        <v>5</v>
      </c>
    </row>
    <row r="1638" spans="1:34" x14ac:dyDescent="0.2">
      <c r="A1638" t="s">
        <v>36</v>
      </c>
      <c r="B1638" t="s">
        <v>77</v>
      </c>
      <c r="C1638" t="s">
        <v>887</v>
      </c>
      <c r="D1638">
        <v>1</v>
      </c>
      <c r="E1638" s="21">
        <v>6</v>
      </c>
      <c r="F1638" s="21" t="s">
        <v>74</v>
      </c>
      <c r="G1638" s="21" t="s">
        <v>10</v>
      </c>
      <c r="H1638" s="21" t="s">
        <v>10</v>
      </c>
      <c r="I1638" s="26">
        <v>0.84102374999999996</v>
      </c>
      <c r="J1638" s="26">
        <v>1.1843162500000002</v>
      </c>
      <c r="K1638" s="26">
        <v>2.041601</v>
      </c>
      <c r="L1638" s="26">
        <v>3.8063940000000001</v>
      </c>
      <c r="M1638" s="26">
        <v>5.22948375</v>
      </c>
      <c r="N1638" s="26">
        <v>6.68620825</v>
      </c>
      <c r="O1638" s="26">
        <v>8.1656104999999997</v>
      </c>
      <c r="P1638" s="26">
        <v>7.5467027499999997</v>
      </c>
      <c r="Q1638" s="26">
        <v>4.9095680000000002</v>
      </c>
      <c r="R1638" s="26">
        <v>3.0234044999999998</v>
      </c>
      <c r="S1638" s="26">
        <v>1.3714522499999999</v>
      </c>
      <c r="T1638" s="26">
        <v>0.83877075000000001</v>
      </c>
      <c r="U1638" s="26">
        <v>0.35149025</v>
      </c>
      <c r="V1638" s="26">
        <v>0.33669275000000004</v>
      </c>
      <c r="W1638" s="26">
        <v>0.58711199999999997</v>
      </c>
      <c r="X1638" s="26">
        <v>1.2955200000000002</v>
      </c>
      <c r="Y1638" s="26">
        <v>2.2529465000000002</v>
      </c>
      <c r="Z1638" s="26">
        <v>2.8181167499999997</v>
      </c>
      <c r="AA1638" s="26">
        <v>1.416296</v>
      </c>
      <c r="AB1638" s="26">
        <v>1.045018</v>
      </c>
      <c r="AC1638" s="26">
        <v>1.0964320000000001</v>
      </c>
      <c r="AD1638" s="26">
        <v>0.73262649999999996</v>
      </c>
      <c r="AE1638" s="26">
        <v>0.49301699999999998</v>
      </c>
      <c r="AF1638" s="26">
        <v>0.407773</v>
      </c>
      <c r="AG1638" s="26">
        <v>266</v>
      </c>
      <c r="AH1638" s="26">
        <v>5</v>
      </c>
    </row>
    <row r="1639" spans="1:34" x14ac:dyDescent="0.2">
      <c r="A1639" t="s">
        <v>36</v>
      </c>
      <c r="B1639" t="s">
        <v>77</v>
      </c>
      <c r="C1639" t="s">
        <v>1213</v>
      </c>
      <c r="D1639">
        <v>1</v>
      </c>
      <c r="E1639" s="21">
        <v>6</v>
      </c>
      <c r="F1639" s="21" t="s">
        <v>74</v>
      </c>
      <c r="G1639" s="21" t="s">
        <v>10</v>
      </c>
      <c r="H1639" s="21" t="s">
        <v>10</v>
      </c>
      <c r="I1639" s="26">
        <v>0.98891099999999987</v>
      </c>
      <c r="J1639" s="26">
        <v>1.4474120714285712</v>
      </c>
      <c r="K1639" s="26">
        <v>2.1506465714285712</v>
      </c>
      <c r="L1639" s="26">
        <v>3.7234720000000006</v>
      </c>
      <c r="M1639" s="26">
        <v>5.0921240000000001</v>
      </c>
      <c r="N1639" s="26">
        <v>6.5240896428571418</v>
      </c>
      <c r="O1639" s="26">
        <v>7.8965705714285734</v>
      </c>
      <c r="P1639" s="26">
        <v>6.9434157857142864</v>
      </c>
      <c r="Q1639" s="26">
        <v>4.4704917142857141</v>
      </c>
      <c r="R1639" s="26">
        <v>3.0760636428571426</v>
      </c>
      <c r="S1639" s="26">
        <v>1.6060183571428568</v>
      </c>
      <c r="T1639" s="26">
        <v>1.0382026428571429</v>
      </c>
      <c r="U1639" s="26">
        <v>0.67361385714285704</v>
      </c>
      <c r="V1639" s="26">
        <v>0.48730500000000004</v>
      </c>
      <c r="W1639" s="26">
        <v>0.82149728571428571</v>
      </c>
      <c r="X1639" s="26">
        <v>1.1050469285714286</v>
      </c>
      <c r="Y1639" s="26">
        <v>2.2287810714285712</v>
      </c>
      <c r="Z1639" s="26">
        <v>2.3717303571428574</v>
      </c>
      <c r="AA1639" s="26">
        <v>1.1319985714285716</v>
      </c>
      <c r="AB1639" s="26">
        <v>1.2065137857142858</v>
      </c>
      <c r="AC1639" s="26">
        <v>0.92947792857142864</v>
      </c>
      <c r="AD1639" s="26">
        <v>0.62524649999999993</v>
      </c>
      <c r="AE1639" s="26">
        <v>0.54528107142857141</v>
      </c>
      <c r="AF1639" s="26">
        <v>0.59101800000000004</v>
      </c>
      <c r="AG1639" s="26">
        <v>251</v>
      </c>
      <c r="AH1639" s="26">
        <v>5</v>
      </c>
    </row>
    <row r="1640" spans="1:34" x14ac:dyDescent="0.2">
      <c r="A1640" t="s">
        <v>36</v>
      </c>
      <c r="B1640" t="s">
        <v>77</v>
      </c>
      <c r="C1640" t="s">
        <v>1214</v>
      </c>
      <c r="D1640">
        <v>1</v>
      </c>
      <c r="E1640" s="21">
        <v>6</v>
      </c>
      <c r="F1640" s="21" t="s">
        <v>74</v>
      </c>
      <c r="G1640" s="21" t="s">
        <v>10</v>
      </c>
      <c r="H1640" s="21" t="s">
        <v>10</v>
      </c>
      <c r="I1640" s="26">
        <v>0.89772885714285722</v>
      </c>
      <c r="J1640" s="26">
        <v>1.3397221428571429</v>
      </c>
      <c r="K1640" s="26">
        <v>2.0321307142857141</v>
      </c>
      <c r="L1640" s="26">
        <v>3.7492592857142855</v>
      </c>
      <c r="M1640" s="26">
        <v>5.2737570000000016</v>
      </c>
      <c r="N1640" s="26">
        <v>6.6921837142857132</v>
      </c>
      <c r="O1640" s="26">
        <v>8.0553818571428568</v>
      </c>
      <c r="P1640" s="26">
        <v>7.1931618571428571</v>
      </c>
      <c r="Q1640" s="26">
        <v>4.5975254285714291</v>
      </c>
      <c r="R1640" s="26">
        <v>3.1537692857142856</v>
      </c>
      <c r="S1640" s="26">
        <v>1.5637508571428571</v>
      </c>
      <c r="T1640" s="26">
        <v>0.97200042857142854</v>
      </c>
      <c r="U1640" s="26">
        <v>0.56623742857142856</v>
      </c>
      <c r="V1640" s="26">
        <v>0.41260328571428578</v>
      </c>
      <c r="W1640" s="26">
        <v>0.64866500000000005</v>
      </c>
      <c r="X1640" s="26">
        <v>0.96001885714285717</v>
      </c>
      <c r="Y1640" s="26">
        <v>2.1459628571428575</v>
      </c>
      <c r="Z1640" s="26">
        <v>2.4935022857142859</v>
      </c>
      <c r="AA1640" s="26">
        <v>1.1615164285714286</v>
      </c>
      <c r="AB1640" s="26">
        <v>1.1878647142857144</v>
      </c>
      <c r="AC1640" s="26">
        <v>0.84380100000000002</v>
      </c>
      <c r="AD1640" s="26">
        <v>0.5645877142857143</v>
      </c>
      <c r="AE1640" s="26">
        <v>0.43466442857142856</v>
      </c>
      <c r="AF1640" s="26">
        <v>0.49978700000000004</v>
      </c>
      <c r="AG1640" s="26">
        <v>260</v>
      </c>
      <c r="AH1640" s="26">
        <v>5</v>
      </c>
    </row>
    <row r="1641" spans="1:34" x14ac:dyDescent="0.2">
      <c r="A1641" t="s">
        <v>36</v>
      </c>
      <c r="B1641" t="s">
        <v>77</v>
      </c>
      <c r="C1641" t="s">
        <v>417</v>
      </c>
      <c r="D1641">
        <v>1</v>
      </c>
      <c r="E1641" s="21">
        <v>6</v>
      </c>
      <c r="F1641" s="21" t="s">
        <v>74</v>
      </c>
      <c r="G1641" s="21" t="s">
        <v>10</v>
      </c>
      <c r="H1641" s="21" t="s">
        <v>10</v>
      </c>
      <c r="I1641" s="26">
        <v>0.68056574999999997</v>
      </c>
      <c r="J1641" s="26">
        <v>1.0380667499999998</v>
      </c>
      <c r="K1641" s="26">
        <v>1.95071175</v>
      </c>
      <c r="L1641" s="26">
        <v>3.87761975</v>
      </c>
      <c r="M1641" s="26">
        <v>5.4081185000000005</v>
      </c>
      <c r="N1641" s="26">
        <v>7.0321452499999992</v>
      </c>
      <c r="O1641" s="26">
        <v>8.6277152499999996</v>
      </c>
      <c r="P1641" s="26">
        <v>7.9069372500000004</v>
      </c>
      <c r="Q1641" s="26">
        <v>4.9178649999999999</v>
      </c>
      <c r="R1641" s="26">
        <v>2.8919997500000001</v>
      </c>
      <c r="S1641" s="26">
        <v>1.2456502500000002</v>
      </c>
      <c r="T1641" s="26">
        <v>0.69163350000000001</v>
      </c>
      <c r="U1641" s="26">
        <v>0.42237025</v>
      </c>
      <c r="V1641" s="26">
        <v>0.33015225000000004</v>
      </c>
      <c r="W1641" s="26">
        <v>0.52453225000000003</v>
      </c>
      <c r="X1641" s="26">
        <v>1.0819215</v>
      </c>
      <c r="Y1641" s="26">
        <v>1.9286719999999997</v>
      </c>
      <c r="Z1641" s="26">
        <v>2.5148815</v>
      </c>
      <c r="AA1641" s="26">
        <v>1.1963675</v>
      </c>
      <c r="AB1641" s="26">
        <v>0.90178525000000009</v>
      </c>
      <c r="AC1641" s="26">
        <v>0.89995550000000002</v>
      </c>
      <c r="AD1641" s="26">
        <v>0.55307600000000001</v>
      </c>
      <c r="AE1641" s="26">
        <v>0.44084049999999997</v>
      </c>
      <c r="AF1641" s="26">
        <v>0.41316325000000004</v>
      </c>
      <c r="AG1641" s="26">
        <v>287</v>
      </c>
      <c r="AH1641" s="26">
        <v>5</v>
      </c>
    </row>
    <row r="1642" spans="1:34" x14ac:dyDescent="0.2">
      <c r="A1642" t="s">
        <v>36</v>
      </c>
      <c r="B1642" t="s">
        <v>77</v>
      </c>
      <c r="C1642" t="s">
        <v>1215</v>
      </c>
      <c r="D1642">
        <v>1</v>
      </c>
      <c r="E1642" s="21">
        <v>6</v>
      </c>
      <c r="F1642" s="21" t="s">
        <v>74</v>
      </c>
      <c r="G1642" s="21" t="s">
        <v>10</v>
      </c>
      <c r="H1642" s="21" t="s">
        <v>10</v>
      </c>
      <c r="I1642" s="26">
        <v>0.42046324999999996</v>
      </c>
      <c r="J1642" s="26">
        <v>0.63418475000000007</v>
      </c>
      <c r="K1642" s="26">
        <v>1.30049375</v>
      </c>
      <c r="L1642" s="26">
        <v>3.2269654999999999</v>
      </c>
      <c r="M1642" s="26">
        <v>5.0391787499999996</v>
      </c>
      <c r="N1642" s="26">
        <v>6.3470777499999995</v>
      </c>
      <c r="O1642" s="26">
        <v>7.2978880000000004</v>
      </c>
      <c r="P1642" s="26">
        <v>6.5619149999999991</v>
      </c>
      <c r="Q1642" s="26">
        <v>4.0754212499999998</v>
      </c>
      <c r="R1642" s="26">
        <v>2.4037992500000001</v>
      </c>
      <c r="S1642" s="26">
        <v>0.85497624999999999</v>
      </c>
      <c r="T1642" s="26">
        <v>0.43920599999999999</v>
      </c>
      <c r="U1642" s="26">
        <v>0.59046100000000001</v>
      </c>
      <c r="V1642" s="26">
        <v>0.41048974999999999</v>
      </c>
      <c r="W1642" s="26">
        <v>0.70812700000000006</v>
      </c>
      <c r="X1642" s="26">
        <v>0.90025599999999995</v>
      </c>
      <c r="Y1642" s="26">
        <v>1.9033117499999999</v>
      </c>
      <c r="Z1642" s="26">
        <v>2.4366205000000001</v>
      </c>
      <c r="AA1642" s="26">
        <v>1.50439575</v>
      </c>
      <c r="AB1642" s="26">
        <v>1.1727345</v>
      </c>
      <c r="AC1642" s="26">
        <v>0.93520249999999994</v>
      </c>
      <c r="AD1642" s="26">
        <v>0.46959499999999998</v>
      </c>
      <c r="AE1642" s="26">
        <v>0.43603225000000001</v>
      </c>
      <c r="AF1642" s="26">
        <v>0.59044674999999991</v>
      </c>
      <c r="AG1642" s="26">
        <v>286</v>
      </c>
      <c r="AH1642" s="26">
        <v>0</v>
      </c>
    </row>
    <row r="1643" spans="1:34" x14ac:dyDescent="0.2">
      <c r="A1643" t="s">
        <v>36</v>
      </c>
      <c r="B1643" t="s">
        <v>77</v>
      </c>
      <c r="C1643" t="s">
        <v>549</v>
      </c>
      <c r="D1643">
        <v>1</v>
      </c>
      <c r="E1643" s="21">
        <v>6</v>
      </c>
      <c r="F1643" s="21" t="s">
        <v>74</v>
      </c>
      <c r="G1643" s="21" t="s">
        <v>10</v>
      </c>
      <c r="H1643" s="21" t="s">
        <v>10</v>
      </c>
      <c r="I1643" s="26">
        <v>0.5443905</v>
      </c>
      <c r="J1643" s="26">
        <v>0.85218300000000002</v>
      </c>
      <c r="K1643" s="26">
        <v>1.734065</v>
      </c>
      <c r="L1643" s="26">
        <v>3.752672</v>
      </c>
      <c r="M1643" s="26">
        <v>5.4424799999999998</v>
      </c>
      <c r="N1643" s="26">
        <v>6.9176789999999997</v>
      </c>
      <c r="O1643" s="26">
        <v>8.2537865000000004</v>
      </c>
      <c r="P1643" s="26">
        <v>7.50458275</v>
      </c>
      <c r="Q1643" s="26">
        <v>4.64737825</v>
      </c>
      <c r="R1643" s="26">
        <v>2.7599779999999998</v>
      </c>
      <c r="S1643" s="26">
        <v>1.0758539999999999</v>
      </c>
      <c r="T1643" s="26">
        <v>0.56074075000000001</v>
      </c>
      <c r="U1643" s="26">
        <v>0.33887174999999997</v>
      </c>
      <c r="V1643" s="26">
        <v>0.22260575000000002</v>
      </c>
      <c r="W1643" s="26">
        <v>0.43748900000000002</v>
      </c>
      <c r="X1643" s="26">
        <v>0.919041</v>
      </c>
      <c r="Y1643" s="26">
        <v>1.7338545000000001</v>
      </c>
      <c r="Z1643" s="26">
        <v>2.5327812499999998</v>
      </c>
      <c r="AA1643" s="26">
        <v>1.466148</v>
      </c>
      <c r="AB1643" s="26">
        <v>1.0769365000000002</v>
      </c>
      <c r="AC1643" s="26">
        <v>0.90008550000000009</v>
      </c>
      <c r="AD1643" s="26">
        <v>0.43694375000000002</v>
      </c>
      <c r="AE1643" s="26">
        <v>0.31949625000000004</v>
      </c>
      <c r="AF1643" s="26">
        <v>0.32893850000000002</v>
      </c>
      <c r="AG1643" s="26">
        <v>232</v>
      </c>
      <c r="AH1643" s="26">
        <v>4</v>
      </c>
    </row>
    <row r="1644" spans="1:34" x14ac:dyDescent="0.2">
      <c r="A1644" t="s">
        <v>36</v>
      </c>
      <c r="B1644" t="s">
        <v>77</v>
      </c>
      <c r="C1644" t="s">
        <v>1216</v>
      </c>
      <c r="D1644">
        <v>1</v>
      </c>
      <c r="E1644" s="21">
        <v>6</v>
      </c>
      <c r="F1644" s="21" t="s">
        <v>74</v>
      </c>
      <c r="G1644" s="21" t="s">
        <v>10</v>
      </c>
      <c r="H1644" s="21" t="s">
        <v>10</v>
      </c>
      <c r="I1644" s="26">
        <v>0.73612049999999996</v>
      </c>
      <c r="J1644" s="26">
        <v>1.1437949999999999</v>
      </c>
      <c r="K1644" s="26">
        <v>1.9730460000000001</v>
      </c>
      <c r="L1644" s="26">
        <v>3.348274</v>
      </c>
      <c r="M1644" s="26">
        <v>4.508006</v>
      </c>
      <c r="N1644" s="26">
        <v>5.7324289999999998</v>
      </c>
      <c r="O1644" s="26">
        <v>7.0956139999999994</v>
      </c>
      <c r="P1644" s="26">
        <v>6.1154574999999998</v>
      </c>
      <c r="Q1644" s="26">
        <v>3.8494855000000001</v>
      </c>
      <c r="R1644" s="26">
        <v>2.2734445000000001</v>
      </c>
      <c r="S1644" s="26">
        <v>1.048281</v>
      </c>
      <c r="T1644" s="26">
        <v>0.65431649999999997</v>
      </c>
      <c r="U1644" s="26">
        <v>0.87547649999999999</v>
      </c>
      <c r="V1644" s="26">
        <v>0.52666800000000003</v>
      </c>
      <c r="W1644" s="26">
        <v>0.85009849999999998</v>
      </c>
      <c r="X1644" s="26">
        <v>1.0189495</v>
      </c>
      <c r="Y1644" s="26">
        <v>1.8901005</v>
      </c>
      <c r="Z1644" s="26">
        <v>2.0799675</v>
      </c>
      <c r="AA1644" s="26">
        <v>1.1154885000000001</v>
      </c>
      <c r="AB1644" s="26">
        <v>1.199665</v>
      </c>
      <c r="AC1644" s="26">
        <v>1.1015834999999998</v>
      </c>
      <c r="AD1644" s="26">
        <v>0.72553650000000003</v>
      </c>
      <c r="AE1644" s="26">
        <v>0.67357050000000007</v>
      </c>
      <c r="AF1644" s="26">
        <v>0.66964250000000003</v>
      </c>
      <c r="AG1644" s="26">
        <v>297</v>
      </c>
      <c r="AH1644" s="26">
        <v>0</v>
      </c>
    </row>
    <row r="1645" spans="1:34" x14ac:dyDescent="0.2">
      <c r="A1645" t="s">
        <v>36</v>
      </c>
      <c r="B1645" t="s">
        <v>77</v>
      </c>
      <c r="C1645" t="s">
        <v>1217</v>
      </c>
      <c r="D1645">
        <v>1</v>
      </c>
      <c r="E1645" s="21">
        <v>6</v>
      </c>
      <c r="F1645" s="21" t="s">
        <v>74</v>
      </c>
      <c r="G1645" s="21" t="s">
        <v>10</v>
      </c>
      <c r="H1645" s="21" t="s">
        <v>10</v>
      </c>
      <c r="I1645" s="26">
        <v>0.68142966666666671</v>
      </c>
      <c r="J1645" s="26">
        <v>1.0141893333333334</v>
      </c>
      <c r="K1645" s="26">
        <v>1.8608903333333331</v>
      </c>
      <c r="L1645" s="26">
        <v>3.697642333333333</v>
      </c>
      <c r="M1645" s="26">
        <v>5.2464313333333337</v>
      </c>
      <c r="N1645" s="26">
        <v>6.6434386666666674</v>
      </c>
      <c r="O1645" s="26">
        <v>8.1030859999999993</v>
      </c>
      <c r="P1645" s="26">
        <v>7.4133973333333332</v>
      </c>
      <c r="Q1645" s="26">
        <v>4.7239943333333336</v>
      </c>
      <c r="R1645" s="26">
        <v>2.8485119999999999</v>
      </c>
      <c r="S1645" s="26">
        <v>1.2000403333333334</v>
      </c>
      <c r="T1645" s="26">
        <v>0.68605033333333332</v>
      </c>
      <c r="U1645" s="26">
        <v>0.41134866666666675</v>
      </c>
      <c r="V1645" s="26">
        <v>0.29161666666666664</v>
      </c>
      <c r="W1645" s="26">
        <v>0.53692333333333331</v>
      </c>
      <c r="X1645" s="26">
        <v>1.1766223333333334</v>
      </c>
      <c r="Y1645" s="26">
        <v>2.0297536666666667</v>
      </c>
      <c r="Z1645" s="26">
        <v>2.7052633333333334</v>
      </c>
      <c r="AA1645" s="26">
        <v>1.4614683333333331</v>
      </c>
      <c r="AB1645" s="26">
        <v>1.1043053333333332</v>
      </c>
      <c r="AC1645" s="26">
        <v>1.1312413333333335</v>
      </c>
      <c r="AD1645" s="26">
        <v>0.58741999999999994</v>
      </c>
      <c r="AE1645" s="26">
        <v>0.43501833333333328</v>
      </c>
      <c r="AF1645" s="26">
        <v>0.38420100000000001</v>
      </c>
      <c r="AG1645" s="26">
        <v>258</v>
      </c>
      <c r="AH1645" s="26">
        <v>5</v>
      </c>
    </row>
    <row r="1646" spans="1:34" x14ac:dyDescent="0.2">
      <c r="A1646" t="s">
        <v>36</v>
      </c>
      <c r="B1646" t="s">
        <v>77</v>
      </c>
      <c r="C1646" t="s">
        <v>1218</v>
      </c>
      <c r="D1646">
        <v>1</v>
      </c>
      <c r="E1646" s="21">
        <v>6</v>
      </c>
      <c r="F1646" s="21" t="s">
        <v>74</v>
      </c>
      <c r="G1646" s="21" t="s">
        <v>10</v>
      </c>
      <c r="H1646" s="21" t="s">
        <v>10</v>
      </c>
      <c r="I1646" s="26">
        <v>0.96480219999999994</v>
      </c>
      <c r="J1646" s="26">
        <v>1.3716634999999999</v>
      </c>
      <c r="K1646" s="26">
        <v>2.1028606999999999</v>
      </c>
      <c r="L1646" s="26">
        <v>3.7403637999999999</v>
      </c>
      <c r="M1646" s="26">
        <v>5.1529696000000005</v>
      </c>
      <c r="N1646" s="26">
        <v>6.5547242000000008</v>
      </c>
      <c r="O1646" s="26">
        <v>7.964708700000001</v>
      </c>
      <c r="P1646" s="26">
        <v>7.2127736999999996</v>
      </c>
      <c r="Q1646" s="26">
        <v>4.6055767999999997</v>
      </c>
      <c r="R1646" s="26">
        <v>3.0934594999999998</v>
      </c>
      <c r="S1646" s="26">
        <v>1.5442025999999998</v>
      </c>
      <c r="T1646" s="26">
        <v>1.0060445</v>
      </c>
      <c r="U1646" s="26">
        <v>0.58829280000000006</v>
      </c>
      <c r="V1646" s="26">
        <v>0.44959050000000006</v>
      </c>
      <c r="W1646" s="26">
        <v>0.72272340000000002</v>
      </c>
      <c r="X1646" s="26">
        <v>1.1004204999999998</v>
      </c>
      <c r="Y1646" s="26">
        <v>2.6827775000000003</v>
      </c>
      <c r="Z1646" s="26">
        <v>2.6369972000000006</v>
      </c>
      <c r="AA1646" s="26">
        <v>1.3388431000000001</v>
      </c>
      <c r="AB1646" s="26">
        <v>1.3384817999999998</v>
      </c>
      <c r="AC1646" s="26">
        <v>1.1092542000000001</v>
      </c>
      <c r="AD1646" s="26">
        <v>0.79774670000000003</v>
      </c>
      <c r="AE1646" s="26">
        <v>0.5240534</v>
      </c>
      <c r="AF1646" s="26">
        <v>0.51691089999999995</v>
      </c>
      <c r="AG1646" s="26">
        <v>274</v>
      </c>
      <c r="AH1646" s="26">
        <v>5</v>
      </c>
    </row>
    <row r="1647" spans="1:34" x14ac:dyDescent="0.2">
      <c r="A1647" t="s">
        <v>36</v>
      </c>
      <c r="B1647" t="s">
        <v>77</v>
      </c>
      <c r="C1647" t="s">
        <v>1219</v>
      </c>
      <c r="D1647">
        <v>1</v>
      </c>
      <c r="E1647" s="21">
        <v>6</v>
      </c>
      <c r="F1647" s="21" t="s">
        <v>74</v>
      </c>
      <c r="G1647" s="21" t="s">
        <v>10</v>
      </c>
      <c r="H1647" s="21" t="s">
        <v>10</v>
      </c>
      <c r="I1647" s="26">
        <v>0.5710866</v>
      </c>
      <c r="J1647" s="26">
        <v>0.92175659999999993</v>
      </c>
      <c r="K1647" s="26">
        <v>1.7128533000000001</v>
      </c>
      <c r="L1647" s="26">
        <v>3.0830843999999997</v>
      </c>
      <c r="M1647" s="26">
        <v>4.2007565000000007</v>
      </c>
      <c r="N1647" s="26">
        <v>5.1400735999999991</v>
      </c>
      <c r="O1647" s="26">
        <v>6.2990396999999998</v>
      </c>
      <c r="P1647" s="26">
        <v>5.4216981999999998</v>
      </c>
      <c r="Q1647" s="26">
        <v>3.2875263000000006</v>
      </c>
      <c r="R1647" s="26">
        <v>1.7471716000000002</v>
      </c>
      <c r="S1647" s="26">
        <v>0.76767410000000003</v>
      </c>
      <c r="T1647" s="26">
        <v>0.49999250000000001</v>
      </c>
      <c r="U1647" s="26">
        <v>1.9304992000000003</v>
      </c>
      <c r="V1647" s="26">
        <v>1.4918649000000002</v>
      </c>
      <c r="W1647" s="26">
        <v>1.4614951999999999</v>
      </c>
      <c r="X1647" s="26">
        <v>1.5130351000000002</v>
      </c>
      <c r="Y1647" s="26">
        <v>2.2050329999999998</v>
      </c>
      <c r="Z1647" s="26">
        <v>2.3354349999999999</v>
      </c>
      <c r="AA1647" s="26">
        <v>1.1786429999999999</v>
      </c>
      <c r="AB1647" s="26">
        <v>1.3684330999999998</v>
      </c>
      <c r="AC1647" s="26">
        <v>1.3642023000000001</v>
      </c>
      <c r="AD1647" s="26">
        <v>1.2038636999999999</v>
      </c>
      <c r="AE1647" s="26">
        <v>1.6768234</v>
      </c>
      <c r="AF1647" s="26">
        <v>1.9099765999999998</v>
      </c>
      <c r="AG1647" s="26">
        <v>288</v>
      </c>
      <c r="AH1647" s="26">
        <v>0</v>
      </c>
    </row>
    <row r="1648" spans="1:34" x14ac:dyDescent="0.2">
      <c r="A1648" t="s">
        <v>36</v>
      </c>
      <c r="B1648" t="s">
        <v>77</v>
      </c>
      <c r="C1648" t="s">
        <v>681</v>
      </c>
      <c r="D1648">
        <v>1</v>
      </c>
      <c r="E1648" s="21">
        <v>6</v>
      </c>
      <c r="F1648" s="21" t="s">
        <v>74</v>
      </c>
      <c r="G1648" s="21" t="s">
        <v>10</v>
      </c>
      <c r="H1648" s="21" t="s">
        <v>10</v>
      </c>
      <c r="I1648" s="26">
        <v>0.87397674999999997</v>
      </c>
      <c r="J1648" s="26">
        <v>1.299083875</v>
      </c>
      <c r="K1648" s="26">
        <v>2.0739516250000003</v>
      </c>
      <c r="L1648" s="26">
        <v>3.4743094999999999</v>
      </c>
      <c r="M1648" s="26">
        <v>4.7562018750000004</v>
      </c>
      <c r="N1648" s="26">
        <v>6.1368361249999994</v>
      </c>
      <c r="O1648" s="26">
        <v>7.5388026250000006</v>
      </c>
      <c r="P1648" s="26">
        <v>6.6278231249999999</v>
      </c>
      <c r="Q1648" s="26">
        <v>4.2672932499999998</v>
      </c>
      <c r="R1648" s="26">
        <v>2.6578563750000002</v>
      </c>
      <c r="S1648" s="26">
        <v>1.3024817500000001</v>
      </c>
      <c r="T1648" s="26">
        <v>0.84345987499999997</v>
      </c>
      <c r="U1648" s="26">
        <v>1.249224125</v>
      </c>
      <c r="V1648" s="26">
        <v>0.90438925000000003</v>
      </c>
      <c r="W1648" s="26">
        <v>1.45683875</v>
      </c>
      <c r="X1648" s="26">
        <v>1.6204215</v>
      </c>
      <c r="Y1648" s="26">
        <v>2.6576911250000004</v>
      </c>
      <c r="Z1648" s="26">
        <v>2.6293411249999998</v>
      </c>
      <c r="AA1648" s="26">
        <v>1.3700406250000001</v>
      </c>
      <c r="AB1648" s="26">
        <v>1.459900875</v>
      </c>
      <c r="AC1648" s="26">
        <v>1.5839554999999998</v>
      </c>
      <c r="AD1648" s="26">
        <v>1.266214875</v>
      </c>
      <c r="AE1648" s="26">
        <v>1.234810875</v>
      </c>
      <c r="AF1648" s="26">
        <v>1.132456125</v>
      </c>
      <c r="AG1648" s="26">
        <v>341</v>
      </c>
      <c r="AH1648" s="26">
        <v>0</v>
      </c>
    </row>
    <row r="1649" spans="1:34" x14ac:dyDescent="0.2">
      <c r="A1649" t="s">
        <v>36</v>
      </c>
      <c r="B1649" t="s">
        <v>77</v>
      </c>
      <c r="C1649" t="s">
        <v>426</v>
      </c>
      <c r="D1649">
        <v>1</v>
      </c>
      <c r="E1649" s="21">
        <v>6</v>
      </c>
      <c r="F1649" s="21" t="s">
        <v>74</v>
      </c>
      <c r="G1649" s="21" t="s">
        <v>10</v>
      </c>
      <c r="H1649" s="21" t="s">
        <v>10</v>
      </c>
      <c r="I1649" s="26">
        <v>0.73456200000000005</v>
      </c>
      <c r="J1649" s="26">
        <v>1.1022626</v>
      </c>
      <c r="K1649" s="26">
        <v>2.0044314000000005</v>
      </c>
      <c r="L1649" s="26">
        <v>4.0254881999999998</v>
      </c>
      <c r="M1649" s="26">
        <v>5.5305160000000004</v>
      </c>
      <c r="N1649" s="26">
        <v>7.1269590000000012</v>
      </c>
      <c r="O1649" s="26">
        <v>8.5796051999999996</v>
      </c>
      <c r="P1649" s="26">
        <v>7.8289321999999997</v>
      </c>
      <c r="Q1649" s="26">
        <v>4.9164078</v>
      </c>
      <c r="R1649" s="26">
        <v>3.0692648</v>
      </c>
      <c r="S1649" s="26">
        <v>1.3448840000000002</v>
      </c>
      <c r="T1649" s="26">
        <v>0.77136660000000001</v>
      </c>
      <c r="U1649" s="26">
        <v>0.41222419999999999</v>
      </c>
      <c r="V1649" s="26">
        <v>0.2800726</v>
      </c>
      <c r="W1649" s="26">
        <v>0.5176868</v>
      </c>
      <c r="X1649" s="26">
        <v>0.99667700000000004</v>
      </c>
      <c r="Y1649" s="26">
        <v>2.0484140000000002</v>
      </c>
      <c r="Z1649" s="26">
        <v>2.1734076</v>
      </c>
      <c r="AA1649" s="26">
        <v>1.2521148</v>
      </c>
      <c r="AB1649" s="26">
        <v>0.95626980000000006</v>
      </c>
      <c r="AC1649" s="26">
        <v>0.88769819999999999</v>
      </c>
      <c r="AD1649" s="26">
        <v>0.61811419999999995</v>
      </c>
      <c r="AE1649" s="26">
        <v>0.33875179999999999</v>
      </c>
      <c r="AF1649" s="26">
        <v>0.38716299999999998</v>
      </c>
      <c r="AG1649" s="26">
        <v>266</v>
      </c>
      <c r="AH1649" s="26">
        <v>5</v>
      </c>
    </row>
    <row r="1650" spans="1:34" x14ac:dyDescent="0.2">
      <c r="A1650" t="s">
        <v>36</v>
      </c>
      <c r="B1650" t="s">
        <v>77</v>
      </c>
      <c r="C1650" t="s">
        <v>1220</v>
      </c>
      <c r="D1650">
        <v>1</v>
      </c>
      <c r="E1650" s="21">
        <v>6</v>
      </c>
      <c r="F1650" s="21" t="s">
        <v>74</v>
      </c>
      <c r="G1650" s="21" t="s">
        <v>10</v>
      </c>
      <c r="H1650" s="21" t="s">
        <v>10</v>
      </c>
      <c r="I1650" s="26">
        <v>0.70696199999999998</v>
      </c>
      <c r="J1650" s="26">
        <v>1.03613</v>
      </c>
      <c r="K1650" s="26">
        <v>1.66541625</v>
      </c>
      <c r="L1650" s="26">
        <v>2.9910512499999999</v>
      </c>
      <c r="M1650" s="26">
        <v>4.2868582499999999</v>
      </c>
      <c r="N1650" s="26">
        <v>5.3006949999999993</v>
      </c>
      <c r="O1650" s="26">
        <v>6.2421757499999995</v>
      </c>
      <c r="P1650" s="26">
        <v>5.4076404999999994</v>
      </c>
      <c r="Q1650" s="26">
        <v>3.44982275</v>
      </c>
      <c r="R1650" s="26">
        <v>2.2561104999999997</v>
      </c>
      <c r="S1650" s="26">
        <v>1.0372837500000001</v>
      </c>
      <c r="T1650" s="26">
        <v>0.69592074999999998</v>
      </c>
      <c r="U1650" s="26">
        <v>1.09575825</v>
      </c>
      <c r="V1650" s="26">
        <v>0.90885749999999998</v>
      </c>
      <c r="W1650" s="26">
        <v>1.1194740000000001</v>
      </c>
      <c r="X1650" s="26">
        <v>1.4024969999999999</v>
      </c>
      <c r="Y1650" s="26">
        <v>2.2639832499999999</v>
      </c>
      <c r="Z1650" s="26">
        <v>2.5230062499999999</v>
      </c>
      <c r="AA1650" s="26">
        <v>1.3024450000000001</v>
      </c>
      <c r="AB1650" s="26">
        <v>1.4768589999999999</v>
      </c>
      <c r="AC1650" s="26">
        <v>1.2797207500000001</v>
      </c>
      <c r="AD1650" s="26">
        <v>0.73840625000000004</v>
      </c>
      <c r="AE1650" s="26">
        <v>0.90833150000000007</v>
      </c>
      <c r="AF1650" s="26">
        <v>1.0076144999999999</v>
      </c>
      <c r="AG1650" s="26">
        <v>310</v>
      </c>
      <c r="AH1650" s="26">
        <v>0</v>
      </c>
    </row>
    <row r="1651" spans="1:34" x14ac:dyDescent="0.2">
      <c r="A1651" t="s">
        <v>36</v>
      </c>
      <c r="B1651" t="s">
        <v>77</v>
      </c>
      <c r="C1651" t="s">
        <v>1221</v>
      </c>
      <c r="D1651">
        <v>2</v>
      </c>
      <c r="E1651" s="21">
        <v>6</v>
      </c>
      <c r="F1651" s="21" t="s">
        <v>74</v>
      </c>
      <c r="G1651" s="21" t="s">
        <v>10</v>
      </c>
      <c r="H1651" s="21" t="s">
        <v>10</v>
      </c>
      <c r="I1651" s="26">
        <v>1.1102405</v>
      </c>
      <c r="J1651" s="26">
        <v>1.5557734999999999</v>
      </c>
      <c r="K1651" s="26">
        <v>2.3141875000000001</v>
      </c>
      <c r="L1651" s="26">
        <v>3.8769589999999998</v>
      </c>
      <c r="M1651" s="26">
        <v>5.1970139999999994</v>
      </c>
      <c r="N1651" s="26">
        <v>6.6635925</v>
      </c>
      <c r="O1651" s="26">
        <v>8.1247244999999992</v>
      </c>
      <c r="P1651" s="26">
        <v>7.3782750000000004</v>
      </c>
      <c r="Q1651" s="26">
        <v>4.7309644999999998</v>
      </c>
      <c r="R1651" s="26">
        <v>3.168317</v>
      </c>
      <c r="S1651" s="26">
        <v>1.654731</v>
      </c>
      <c r="T1651" s="26">
        <v>1.1413825000000002</v>
      </c>
      <c r="U1651" s="26">
        <v>0.68168700000000004</v>
      </c>
      <c r="V1651" s="26">
        <v>0.50336800000000004</v>
      </c>
      <c r="W1651" s="26">
        <v>0.96632600000000002</v>
      </c>
      <c r="X1651" s="26">
        <v>1.511698</v>
      </c>
      <c r="Y1651" s="26">
        <v>2.8373970000000002</v>
      </c>
      <c r="Z1651" s="26">
        <v>2.4431095000000003</v>
      </c>
      <c r="AA1651" s="26">
        <v>1.1275165</v>
      </c>
      <c r="AB1651" s="26">
        <v>1.1882635000000001</v>
      </c>
      <c r="AC1651" s="26">
        <v>1.2353605000000001</v>
      </c>
      <c r="AD1651" s="26">
        <v>0.99468600000000007</v>
      </c>
      <c r="AE1651" s="26">
        <v>0.65604899999999999</v>
      </c>
      <c r="AF1651" s="26">
        <v>0.59791450000000002</v>
      </c>
      <c r="AG1651" s="26">
        <v>280</v>
      </c>
      <c r="AH1651" s="26">
        <v>5</v>
      </c>
    </row>
    <row r="1652" spans="1:34" x14ac:dyDescent="0.2">
      <c r="A1652" t="s">
        <v>36</v>
      </c>
      <c r="B1652" t="s">
        <v>77</v>
      </c>
      <c r="C1652" t="s">
        <v>1222</v>
      </c>
      <c r="D1652">
        <v>1</v>
      </c>
      <c r="E1652" s="21">
        <v>6</v>
      </c>
      <c r="F1652" s="21" t="s">
        <v>74</v>
      </c>
      <c r="G1652" s="21" t="s">
        <v>10</v>
      </c>
      <c r="H1652" s="21" t="s">
        <v>10</v>
      </c>
      <c r="I1652" s="26">
        <v>0.6804663333333334</v>
      </c>
      <c r="J1652" s="26">
        <v>1.0940376666666667</v>
      </c>
      <c r="K1652" s="26">
        <v>1.9570616666666669</v>
      </c>
      <c r="L1652" s="26">
        <v>3.3305410000000002</v>
      </c>
      <c r="M1652" s="26">
        <v>4.4293066666666663</v>
      </c>
      <c r="N1652" s="26">
        <v>5.6270556666666662</v>
      </c>
      <c r="O1652" s="26">
        <v>6.9889773333333336</v>
      </c>
      <c r="P1652" s="26">
        <v>6.0398903333333331</v>
      </c>
      <c r="Q1652" s="26">
        <v>3.7428119999999994</v>
      </c>
      <c r="R1652" s="26">
        <v>2.1268769999999999</v>
      </c>
      <c r="S1652" s="26">
        <v>0.95350166666666658</v>
      </c>
      <c r="T1652" s="26">
        <v>0.59684499999999996</v>
      </c>
      <c r="U1652" s="26">
        <v>0.83707733333333323</v>
      </c>
      <c r="V1652" s="26">
        <v>0.55004200000000003</v>
      </c>
      <c r="W1652" s="26">
        <v>0.85196866666666671</v>
      </c>
      <c r="X1652" s="26">
        <v>1.1010063333333333</v>
      </c>
      <c r="Y1652" s="26">
        <v>1.9633960000000001</v>
      </c>
      <c r="Z1652" s="26">
        <v>2.0719396666666667</v>
      </c>
      <c r="AA1652" s="26">
        <v>1.0215333333333334</v>
      </c>
      <c r="AB1652" s="26">
        <v>1.2352463333333332</v>
      </c>
      <c r="AC1652" s="26">
        <v>1.0688960000000001</v>
      </c>
      <c r="AD1652" s="26">
        <v>0.74217566666666668</v>
      </c>
      <c r="AE1652" s="26">
        <v>0.71914800000000001</v>
      </c>
      <c r="AF1652" s="26">
        <v>0.68635466666666678</v>
      </c>
      <c r="AG1652" s="26">
        <v>326</v>
      </c>
      <c r="AH1652" s="26">
        <v>0</v>
      </c>
    </row>
    <row r="1653" spans="1:34" x14ac:dyDescent="0.2">
      <c r="A1653" t="s">
        <v>36</v>
      </c>
      <c r="B1653" t="s">
        <v>77</v>
      </c>
      <c r="C1653" t="s">
        <v>1223</v>
      </c>
      <c r="D1653">
        <v>1</v>
      </c>
      <c r="E1653" s="21">
        <v>6</v>
      </c>
      <c r="F1653" s="21" t="s">
        <v>74</v>
      </c>
      <c r="G1653" s="21" t="s">
        <v>10</v>
      </c>
      <c r="H1653" s="21" t="s">
        <v>10</v>
      </c>
      <c r="I1653" s="26">
        <v>0.70661742857142862</v>
      </c>
      <c r="J1653" s="26">
        <v>1.0546468571428573</v>
      </c>
      <c r="K1653" s="26">
        <v>1.7915205714285711</v>
      </c>
      <c r="L1653" s="26">
        <v>3.6295091428571427</v>
      </c>
      <c r="M1653" s="26">
        <v>5.327934285714286</v>
      </c>
      <c r="N1653" s="26">
        <v>6.7186045714285711</v>
      </c>
      <c r="O1653" s="26">
        <v>7.8416058571428575</v>
      </c>
      <c r="P1653" s="26">
        <v>6.997019857142857</v>
      </c>
      <c r="Q1653" s="26">
        <v>4.416302142857143</v>
      </c>
      <c r="R1653" s="26">
        <v>2.917283857142857</v>
      </c>
      <c r="S1653" s="26">
        <v>1.3000364285714288</v>
      </c>
      <c r="T1653" s="26">
        <v>0.76969328571428564</v>
      </c>
      <c r="U1653" s="26">
        <v>0.60336485714285715</v>
      </c>
      <c r="V1653" s="26">
        <v>0.44248599999999999</v>
      </c>
      <c r="W1653" s="26">
        <v>0.61725128571428567</v>
      </c>
      <c r="X1653" s="26">
        <v>0.88616428571428563</v>
      </c>
      <c r="Y1653" s="26">
        <v>1.7436854285714283</v>
      </c>
      <c r="Z1653" s="26">
        <v>2.1048621428571432</v>
      </c>
      <c r="AA1653" s="26">
        <v>1.1352115714285713</v>
      </c>
      <c r="AB1653" s="26">
        <v>1.1065684285714286</v>
      </c>
      <c r="AC1653" s="26">
        <v>0.85325785714285707</v>
      </c>
      <c r="AD1653" s="26">
        <v>0.47568814285714289</v>
      </c>
      <c r="AE1653" s="26">
        <v>0.39369971428571432</v>
      </c>
      <c r="AF1653" s="26">
        <v>0.53948542857142856</v>
      </c>
      <c r="AG1653" s="26">
        <v>266</v>
      </c>
      <c r="AH1653" s="26">
        <v>5</v>
      </c>
    </row>
    <row r="1654" spans="1:34" x14ac:dyDescent="0.2">
      <c r="A1654" t="s">
        <v>36</v>
      </c>
      <c r="B1654" t="s">
        <v>77</v>
      </c>
      <c r="C1654" t="s">
        <v>214</v>
      </c>
      <c r="D1654">
        <v>1</v>
      </c>
      <c r="E1654" s="21">
        <v>6</v>
      </c>
      <c r="F1654" s="21" t="s">
        <v>74</v>
      </c>
      <c r="G1654" s="21" t="s">
        <v>10</v>
      </c>
      <c r="H1654" s="21" t="s">
        <v>10</v>
      </c>
      <c r="I1654" s="26">
        <v>0.82075774999999995</v>
      </c>
      <c r="J1654" s="26">
        <v>1.2411577499999999</v>
      </c>
      <c r="K1654" s="26">
        <v>2.0434662500000003</v>
      </c>
      <c r="L1654" s="26">
        <v>3.4653167500000004</v>
      </c>
      <c r="M1654" s="26">
        <v>4.6970144999999999</v>
      </c>
      <c r="N1654" s="26">
        <v>6.04098325</v>
      </c>
      <c r="O1654" s="26">
        <v>7.4140252499999999</v>
      </c>
      <c r="P1654" s="26">
        <v>6.41754275</v>
      </c>
      <c r="Q1654" s="26">
        <v>4.0648295000000001</v>
      </c>
      <c r="R1654" s="26">
        <v>2.48728975</v>
      </c>
      <c r="S1654" s="26">
        <v>1.1995840000000002</v>
      </c>
      <c r="T1654" s="26">
        <v>0.76530500000000001</v>
      </c>
      <c r="U1654" s="26">
        <v>0.71940950000000004</v>
      </c>
      <c r="V1654" s="26">
        <v>0.49439399999999994</v>
      </c>
      <c r="W1654" s="26">
        <v>0.95491424999999996</v>
      </c>
      <c r="X1654" s="26">
        <v>1.1551942499999999</v>
      </c>
      <c r="Y1654" s="26">
        <v>2.1010170000000001</v>
      </c>
      <c r="Z1654" s="26">
        <v>2.2382067499999998</v>
      </c>
      <c r="AA1654" s="26">
        <v>1.2131417499999999</v>
      </c>
      <c r="AB1654" s="26">
        <v>1.2654635000000001</v>
      </c>
      <c r="AC1654" s="26">
        <v>1.19025275</v>
      </c>
      <c r="AD1654" s="26">
        <v>0.77960200000000002</v>
      </c>
      <c r="AE1654" s="26">
        <v>0.69701250000000003</v>
      </c>
      <c r="AF1654" s="26">
        <v>0.61089499999999997</v>
      </c>
      <c r="AG1654" s="26">
        <v>303</v>
      </c>
      <c r="AH1654" s="26">
        <v>0</v>
      </c>
    </row>
    <row r="1655" spans="1:34" x14ac:dyDescent="0.2">
      <c r="A1655" t="s">
        <v>36</v>
      </c>
      <c r="B1655" t="s">
        <v>77</v>
      </c>
      <c r="C1655" t="s">
        <v>1224</v>
      </c>
      <c r="D1655">
        <v>1</v>
      </c>
      <c r="E1655" s="21">
        <v>6</v>
      </c>
      <c r="F1655" s="21" t="s">
        <v>74</v>
      </c>
      <c r="G1655" s="21" t="s">
        <v>10</v>
      </c>
      <c r="H1655" s="21" t="s">
        <v>10</v>
      </c>
      <c r="I1655" s="26">
        <v>0.98194980000000009</v>
      </c>
      <c r="J1655" s="26">
        <v>1.4146715999999999</v>
      </c>
      <c r="K1655" s="26">
        <v>2.0889696</v>
      </c>
      <c r="L1655" s="26">
        <v>3.6272511999999999</v>
      </c>
      <c r="M1655" s="26">
        <v>4.9885475999999995</v>
      </c>
      <c r="N1655" s="26">
        <v>6.3452865999999997</v>
      </c>
      <c r="O1655" s="26">
        <v>7.7393819999999991</v>
      </c>
      <c r="P1655" s="26">
        <v>6.933460600000001</v>
      </c>
      <c r="Q1655" s="26">
        <v>4.4285623999999997</v>
      </c>
      <c r="R1655" s="26">
        <v>3.0132848000000001</v>
      </c>
      <c r="S1655" s="26">
        <v>1.5510373999999998</v>
      </c>
      <c r="T1655" s="26">
        <v>1.0305490000000002</v>
      </c>
      <c r="U1655" s="26">
        <v>0.65467680000000006</v>
      </c>
      <c r="V1655" s="26">
        <v>0.49285860000000004</v>
      </c>
      <c r="W1655" s="26">
        <v>0.82551240000000004</v>
      </c>
      <c r="X1655" s="26">
        <v>1.0972484</v>
      </c>
      <c r="Y1655" s="26">
        <v>2.5732155999999997</v>
      </c>
      <c r="Z1655" s="26">
        <v>2.7018489999999997</v>
      </c>
      <c r="AA1655" s="26">
        <v>1.3823505999999999</v>
      </c>
      <c r="AB1655" s="26">
        <v>1.3761269999999999</v>
      </c>
      <c r="AC1655" s="26">
        <v>1.1064000000000003</v>
      </c>
      <c r="AD1655" s="26">
        <v>0.7641929999999999</v>
      </c>
      <c r="AE1655" s="26">
        <v>0.57775940000000003</v>
      </c>
      <c r="AF1655" s="26">
        <v>0.57001159999999995</v>
      </c>
      <c r="AG1655" s="26">
        <v>277</v>
      </c>
      <c r="AH1655" s="26">
        <v>5</v>
      </c>
    </row>
    <row r="1656" spans="1:34" x14ac:dyDescent="0.2">
      <c r="A1656" t="s">
        <v>36</v>
      </c>
      <c r="B1656" t="s">
        <v>77</v>
      </c>
      <c r="C1656" t="s">
        <v>363</v>
      </c>
      <c r="D1656">
        <v>1</v>
      </c>
      <c r="E1656" s="21">
        <v>6</v>
      </c>
      <c r="F1656" s="21" t="s">
        <v>74</v>
      </c>
      <c r="G1656" s="21" t="s">
        <v>10</v>
      </c>
      <c r="H1656" s="21" t="s">
        <v>10</v>
      </c>
      <c r="I1656" s="26">
        <v>0.54471930000000002</v>
      </c>
      <c r="J1656" s="26">
        <v>0.92539599999999989</v>
      </c>
      <c r="K1656" s="26">
        <v>1.8091277000000001</v>
      </c>
      <c r="L1656" s="26">
        <v>3.2859278999999999</v>
      </c>
      <c r="M1656" s="26">
        <v>4.3809364999999989</v>
      </c>
      <c r="N1656" s="26">
        <v>5.4215412000000009</v>
      </c>
      <c r="O1656" s="26">
        <v>6.7407364000000012</v>
      </c>
      <c r="P1656" s="26">
        <v>5.8142759999999996</v>
      </c>
      <c r="Q1656" s="26">
        <v>3.4730992999999999</v>
      </c>
      <c r="R1656" s="26">
        <v>1.7349866999999999</v>
      </c>
      <c r="S1656" s="26">
        <v>0.75280419999999992</v>
      </c>
      <c r="T1656" s="26">
        <v>0.46310229999999991</v>
      </c>
      <c r="U1656" s="26">
        <v>1.5262</v>
      </c>
      <c r="V1656" s="26">
        <v>1.0492033000000001</v>
      </c>
      <c r="W1656" s="26">
        <v>1.1670684</v>
      </c>
      <c r="X1656" s="26">
        <v>1.2054664000000002</v>
      </c>
      <c r="Y1656" s="26">
        <v>1.9774608999999999</v>
      </c>
      <c r="Z1656" s="26">
        <v>2.1489976</v>
      </c>
      <c r="AA1656" s="26">
        <v>0.96718660000000001</v>
      </c>
      <c r="AB1656" s="26">
        <v>1.1645489999999998</v>
      </c>
      <c r="AC1656" s="26">
        <v>1.187405</v>
      </c>
      <c r="AD1656" s="26">
        <v>0.96117360000000007</v>
      </c>
      <c r="AE1656" s="26">
        <v>1.2335357</v>
      </c>
      <c r="AF1656" s="26">
        <v>1.4587055999999998</v>
      </c>
      <c r="AG1656" s="26">
        <v>243</v>
      </c>
      <c r="AH1656" s="26">
        <v>4</v>
      </c>
    </row>
    <row r="1657" spans="1:34" x14ac:dyDescent="0.2">
      <c r="A1657" t="s">
        <v>36</v>
      </c>
      <c r="B1657" t="s">
        <v>77</v>
      </c>
      <c r="C1657" t="s">
        <v>1225</v>
      </c>
      <c r="D1657">
        <v>1</v>
      </c>
      <c r="E1657" s="21">
        <v>6</v>
      </c>
      <c r="F1657" s="21" t="s">
        <v>74</v>
      </c>
      <c r="G1657" s="21" t="s">
        <v>10</v>
      </c>
      <c r="H1657" s="21" t="s">
        <v>10</v>
      </c>
      <c r="I1657" s="26">
        <v>0.84571437500000002</v>
      </c>
      <c r="J1657" s="26">
        <v>1.2737052500000001</v>
      </c>
      <c r="K1657" s="26">
        <v>2.1058787499999996</v>
      </c>
      <c r="L1657" s="26">
        <v>3.5728705000000001</v>
      </c>
      <c r="M1657" s="26">
        <v>4.8201377500000007</v>
      </c>
      <c r="N1657" s="26">
        <v>6.1918226249999995</v>
      </c>
      <c r="O1657" s="26">
        <v>7.5075333750000004</v>
      </c>
      <c r="P1657" s="26">
        <v>6.4777344999999995</v>
      </c>
      <c r="Q1657" s="26">
        <v>4.0780888749999997</v>
      </c>
      <c r="R1657" s="26">
        <v>2.5547012499999999</v>
      </c>
      <c r="S1657" s="26">
        <v>1.2526778750000001</v>
      </c>
      <c r="T1657" s="26">
        <v>0.80394062499999996</v>
      </c>
      <c r="U1657" s="26">
        <v>0.68477012500000001</v>
      </c>
      <c r="V1657" s="26">
        <v>0.48426212500000004</v>
      </c>
      <c r="W1657" s="26">
        <v>0.79690762500000012</v>
      </c>
      <c r="X1657" s="26">
        <v>1.0664635</v>
      </c>
      <c r="Y1657" s="26">
        <v>1.9910641249999999</v>
      </c>
      <c r="Z1657" s="26">
        <v>2.0821424999999998</v>
      </c>
      <c r="AA1657" s="26">
        <v>1.1117783750000001</v>
      </c>
      <c r="AB1657" s="26">
        <v>1.212726</v>
      </c>
      <c r="AC1657" s="26">
        <v>1.0377749999999999</v>
      </c>
      <c r="AD1657" s="26">
        <v>0.61163287499999996</v>
      </c>
      <c r="AE1657" s="26">
        <v>0.59446024999999991</v>
      </c>
      <c r="AF1657" s="26">
        <v>0.58756262500000001</v>
      </c>
      <c r="AG1657" s="26">
        <v>262</v>
      </c>
      <c r="AH1657" s="26">
        <v>5</v>
      </c>
    </row>
    <row r="1658" spans="1:34" x14ac:dyDescent="0.2">
      <c r="A1658" t="s">
        <v>36</v>
      </c>
      <c r="B1658" t="s">
        <v>77</v>
      </c>
      <c r="C1658" t="s">
        <v>497</v>
      </c>
      <c r="D1658">
        <v>1</v>
      </c>
      <c r="E1658" s="21">
        <v>6</v>
      </c>
      <c r="F1658" s="21" t="s">
        <v>74</v>
      </c>
      <c r="G1658" s="21" t="s">
        <v>10</v>
      </c>
      <c r="H1658" s="21" t="s">
        <v>10</v>
      </c>
      <c r="I1658" s="26">
        <v>0.79567933333333329</v>
      </c>
      <c r="J1658" s="26">
        <v>1.1506246666666666</v>
      </c>
      <c r="K1658" s="26">
        <v>1.8195246666666669</v>
      </c>
      <c r="L1658" s="26">
        <v>3.5284106666666664</v>
      </c>
      <c r="M1658" s="26">
        <v>5.1303736666666664</v>
      </c>
      <c r="N1658" s="26">
        <v>6.4021923333333328</v>
      </c>
      <c r="O1658" s="26">
        <v>7.4915069999999995</v>
      </c>
      <c r="P1658" s="26">
        <v>6.6344579999999995</v>
      </c>
      <c r="Q1658" s="26">
        <v>4.2467153333333334</v>
      </c>
      <c r="R1658" s="26">
        <v>2.9051536666666666</v>
      </c>
      <c r="S1658" s="26">
        <v>1.355065</v>
      </c>
      <c r="T1658" s="26">
        <v>0.85395199999999993</v>
      </c>
      <c r="U1658" s="26">
        <v>0.70261400000000007</v>
      </c>
      <c r="V1658" s="26">
        <v>0.48695966666666668</v>
      </c>
      <c r="W1658" s="26">
        <v>0.7820893333333333</v>
      </c>
      <c r="X1658" s="26">
        <v>1.033542</v>
      </c>
      <c r="Y1658" s="26">
        <v>1.9032343333333335</v>
      </c>
      <c r="Z1658" s="26">
        <v>2.3647336666666665</v>
      </c>
      <c r="AA1658" s="26">
        <v>1.0832529999999998</v>
      </c>
      <c r="AB1658" s="26">
        <v>1.2362839999999997</v>
      </c>
      <c r="AC1658" s="26">
        <v>0.92875966666666665</v>
      </c>
      <c r="AD1658" s="26">
        <v>0.49115799999999998</v>
      </c>
      <c r="AE1658" s="26">
        <v>0.43678833333333333</v>
      </c>
      <c r="AF1658" s="26">
        <v>0.67790099999999998</v>
      </c>
      <c r="AG1658" s="26">
        <v>275</v>
      </c>
      <c r="AH1658" s="26">
        <v>5</v>
      </c>
    </row>
    <row r="1659" spans="1:34" x14ac:dyDescent="0.2">
      <c r="A1659" t="s">
        <v>36</v>
      </c>
      <c r="B1659" t="s">
        <v>77</v>
      </c>
      <c r="C1659" t="s">
        <v>319</v>
      </c>
      <c r="D1659">
        <v>1</v>
      </c>
      <c r="E1659" s="21">
        <v>6</v>
      </c>
      <c r="F1659" s="21" t="s">
        <v>74</v>
      </c>
      <c r="G1659" s="21" t="s">
        <v>10</v>
      </c>
      <c r="H1659" s="21" t="s">
        <v>10</v>
      </c>
      <c r="I1659" s="26">
        <v>0.51234475000000002</v>
      </c>
      <c r="J1659" s="26">
        <v>0.89174399999999998</v>
      </c>
      <c r="K1659" s="26">
        <v>1.7210705000000002</v>
      </c>
      <c r="L1659" s="26">
        <v>3.0592207500000002</v>
      </c>
      <c r="M1659" s="26">
        <v>4.177486</v>
      </c>
      <c r="N1659" s="26">
        <v>5.1583459999999999</v>
      </c>
      <c r="O1659" s="26">
        <v>6.2880225000000003</v>
      </c>
      <c r="P1659" s="26">
        <v>5.3966717499999994</v>
      </c>
      <c r="Q1659" s="26">
        <v>3.2181815</v>
      </c>
      <c r="R1659" s="26">
        <v>1.6227197499999999</v>
      </c>
      <c r="S1659" s="26">
        <v>0.66941350000000011</v>
      </c>
      <c r="T1659" s="26">
        <v>0.43430425000000006</v>
      </c>
      <c r="U1659" s="26">
        <v>2.6882617499999997</v>
      </c>
      <c r="V1659" s="26">
        <v>2.1433895000000001</v>
      </c>
      <c r="W1659" s="26">
        <v>1.87348125</v>
      </c>
      <c r="X1659" s="26">
        <v>1.6285045</v>
      </c>
      <c r="Y1659" s="26">
        <v>2.11557825</v>
      </c>
      <c r="Z1659" s="26">
        <v>2.2665392500000001</v>
      </c>
      <c r="AA1659" s="26">
        <v>1.25401425</v>
      </c>
      <c r="AB1659" s="26">
        <v>1.34221075</v>
      </c>
      <c r="AC1659" s="26">
        <v>1.3985535000000002</v>
      </c>
      <c r="AD1659" s="26">
        <v>1.51901</v>
      </c>
      <c r="AE1659" s="26">
        <v>2.5575247500000002</v>
      </c>
      <c r="AF1659" s="26">
        <v>2.8882585000000001</v>
      </c>
      <c r="AG1659" s="26">
        <v>255</v>
      </c>
      <c r="AH1659" s="26">
        <v>5</v>
      </c>
    </row>
    <row r="1660" spans="1:34" x14ac:dyDescent="0.2">
      <c r="A1660" t="s">
        <v>36</v>
      </c>
      <c r="B1660" t="s">
        <v>77</v>
      </c>
      <c r="C1660" t="s">
        <v>222</v>
      </c>
      <c r="D1660">
        <v>1</v>
      </c>
      <c r="E1660" s="21">
        <v>6</v>
      </c>
      <c r="F1660" s="21" t="s">
        <v>74</v>
      </c>
      <c r="G1660" s="21" t="s">
        <v>10</v>
      </c>
      <c r="H1660" s="21" t="s">
        <v>10</v>
      </c>
      <c r="I1660" s="26">
        <v>0.80789911111111123</v>
      </c>
      <c r="J1660" s="26">
        <v>1.2282032222222221</v>
      </c>
      <c r="K1660" s="26">
        <v>2.0065102222222224</v>
      </c>
      <c r="L1660" s="26">
        <v>3.3787222222222222</v>
      </c>
      <c r="M1660" s="26">
        <v>4.6320726666666667</v>
      </c>
      <c r="N1660" s="26">
        <v>5.9636580000000006</v>
      </c>
      <c r="O1660" s="26">
        <v>7.3408774444444429</v>
      </c>
      <c r="P1660" s="26">
        <v>6.402660222222222</v>
      </c>
      <c r="Q1660" s="26">
        <v>4.1346366666666672</v>
      </c>
      <c r="R1660" s="26">
        <v>2.4962185555555561</v>
      </c>
      <c r="S1660" s="26">
        <v>1.1854542222222224</v>
      </c>
      <c r="T1660" s="26">
        <v>0.75349455555555567</v>
      </c>
      <c r="U1660" s="26">
        <v>0.98724366666666674</v>
      </c>
      <c r="V1660" s="26">
        <v>0.73571477777777772</v>
      </c>
      <c r="W1660" s="26">
        <v>1.1705680000000001</v>
      </c>
      <c r="X1660" s="26">
        <v>1.3267808888888888</v>
      </c>
      <c r="Y1660" s="26">
        <v>2.2425876666666666</v>
      </c>
      <c r="Z1660" s="26">
        <v>2.3891333333333331</v>
      </c>
      <c r="AA1660" s="26">
        <v>1.3275268888888889</v>
      </c>
      <c r="AB1660" s="26">
        <v>1.3337650000000001</v>
      </c>
      <c r="AC1660" s="26">
        <v>1.2776288888888889</v>
      </c>
      <c r="AD1660" s="26">
        <v>0.94477011111111109</v>
      </c>
      <c r="AE1660" s="26">
        <v>0.98579711111111124</v>
      </c>
      <c r="AF1660" s="26">
        <v>0.92593533333333355</v>
      </c>
      <c r="AG1660" s="26">
        <v>300</v>
      </c>
      <c r="AH1660" s="26">
        <v>5</v>
      </c>
    </row>
    <row r="1661" spans="1:34" x14ac:dyDescent="0.2">
      <c r="A1661" t="s">
        <v>36</v>
      </c>
      <c r="B1661" t="s">
        <v>77</v>
      </c>
      <c r="C1661" t="s">
        <v>1226</v>
      </c>
      <c r="D1661">
        <v>1</v>
      </c>
      <c r="E1661" s="21">
        <v>6</v>
      </c>
      <c r="F1661" s="21" t="s">
        <v>74</v>
      </c>
      <c r="G1661" s="21" t="s">
        <v>10</v>
      </c>
      <c r="H1661" s="21" t="s">
        <v>10</v>
      </c>
      <c r="I1661" s="26">
        <v>0.53742866666666667</v>
      </c>
      <c r="J1661" s="26">
        <v>0.84168000000000009</v>
      </c>
      <c r="K1661" s="26">
        <v>1.7345113333333331</v>
      </c>
      <c r="L1661" s="26">
        <v>3.8318623333333335</v>
      </c>
      <c r="M1661" s="26">
        <v>5.4841319999999998</v>
      </c>
      <c r="N1661" s="26">
        <v>7.0475080000000005</v>
      </c>
      <c r="O1661" s="26">
        <v>8.4253790000000013</v>
      </c>
      <c r="P1661" s="26">
        <v>7.6394323333333327</v>
      </c>
      <c r="Q1661" s="26">
        <v>4.7235753333333337</v>
      </c>
      <c r="R1661" s="26">
        <v>2.794688666666667</v>
      </c>
      <c r="S1661" s="26">
        <v>1.0902576666666668</v>
      </c>
      <c r="T1661" s="26">
        <v>0.56182300000000007</v>
      </c>
      <c r="U1661" s="26">
        <v>0.34674200000000005</v>
      </c>
      <c r="V1661" s="26">
        <v>0.21828000000000003</v>
      </c>
      <c r="W1661" s="26">
        <v>0.44972866666666667</v>
      </c>
      <c r="X1661" s="26">
        <v>0.84951866666666664</v>
      </c>
      <c r="Y1661" s="26">
        <v>1.740386</v>
      </c>
      <c r="Z1661" s="26">
        <v>2.3366123333333331</v>
      </c>
      <c r="AA1661" s="26">
        <v>1.4718499999999999</v>
      </c>
      <c r="AB1661" s="26">
        <v>1.0023030000000002</v>
      </c>
      <c r="AC1661" s="26">
        <v>0.81500666666666677</v>
      </c>
      <c r="AD1661" s="26">
        <v>0.44864566666666672</v>
      </c>
      <c r="AE1661" s="26">
        <v>0.29621533333333333</v>
      </c>
      <c r="AF1661" s="26">
        <v>0.35309000000000007</v>
      </c>
      <c r="AG1661" s="26">
        <v>265</v>
      </c>
      <c r="AH1661" s="26">
        <v>5</v>
      </c>
    </row>
    <row r="1662" spans="1:34" x14ac:dyDescent="0.2">
      <c r="A1662" t="s">
        <v>36</v>
      </c>
      <c r="B1662" t="s">
        <v>77</v>
      </c>
      <c r="C1662" t="s">
        <v>1227</v>
      </c>
      <c r="D1662">
        <v>1</v>
      </c>
      <c r="E1662" s="21">
        <v>6</v>
      </c>
      <c r="F1662" s="21" t="s">
        <v>74</v>
      </c>
      <c r="G1662" s="21" t="s">
        <v>10</v>
      </c>
      <c r="H1662" s="21" t="s">
        <v>10</v>
      </c>
      <c r="I1662" s="26">
        <v>0.97350233333333325</v>
      </c>
      <c r="J1662" s="26">
        <v>1.3987266666666667</v>
      </c>
      <c r="K1662" s="26">
        <v>2.109329666666667</v>
      </c>
      <c r="L1662" s="26">
        <v>3.5232896666666669</v>
      </c>
      <c r="M1662" s="26">
        <v>4.7684666666666677</v>
      </c>
      <c r="N1662" s="26">
        <v>6.1533220000000002</v>
      </c>
      <c r="O1662" s="26">
        <v>7.4729929999999998</v>
      </c>
      <c r="P1662" s="26">
        <v>6.6204046666666665</v>
      </c>
      <c r="Q1662" s="26">
        <v>4.1979033333333335</v>
      </c>
      <c r="R1662" s="26">
        <v>2.771171666666667</v>
      </c>
      <c r="S1662" s="26">
        <v>1.4219093333333335</v>
      </c>
      <c r="T1662" s="26">
        <v>0.97234833333333326</v>
      </c>
      <c r="U1662" s="26">
        <v>0.82670500000000002</v>
      </c>
      <c r="V1662" s="26">
        <v>0.55761366666666667</v>
      </c>
      <c r="W1662" s="26">
        <v>1.0269456666666665</v>
      </c>
      <c r="X1662" s="26">
        <v>1.2448526666666666</v>
      </c>
      <c r="Y1662" s="26">
        <v>2.3890220000000002</v>
      </c>
      <c r="Z1662" s="26">
        <v>2.4747226666666666</v>
      </c>
      <c r="AA1662" s="26">
        <v>1.3298909999999999</v>
      </c>
      <c r="AB1662" s="26">
        <v>1.3560203333333334</v>
      </c>
      <c r="AC1662" s="26">
        <v>1.2610876666666666</v>
      </c>
      <c r="AD1662" s="26">
        <v>0.94777533333333341</v>
      </c>
      <c r="AE1662" s="26">
        <v>0.77582433333333345</v>
      </c>
      <c r="AF1662" s="26">
        <v>0.71606966666666649</v>
      </c>
      <c r="AG1662" s="26">
        <v>324</v>
      </c>
      <c r="AH1662" s="26">
        <v>0</v>
      </c>
    </row>
    <row r="1663" spans="1:34" x14ac:dyDescent="0.2">
      <c r="A1663" t="s">
        <v>36</v>
      </c>
      <c r="B1663" t="s">
        <v>77</v>
      </c>
      <c r="C1663" t="s">
        <v>438</v>
      </c>
      <c r="D1663">
        <v>1</v>
      </c>
      <c r="E1663" s="21">
        <v>6</v>
      </c>
      <c r="F1663" s="21" t="s">
        <v>74</v>
      </c>
      <c r="G1663" s="21" t="s">
        <v>10</v>
      </c>
      <c r="H1663" s="21" t="s">
        <v>10</v>
      </c>
      <c r="I1663" s="26">
        <v>0.52337200000000006</v>
      </c>
      <c r="J1663" s="26">
        <v>0.93306266666666671</v>
      </c>
      <c r="K1663" s="26">
        <v>1.8339453333333333</v>
      </c>
      <c r="L1663" s="26">
        <v>3.2471646666666665</v>
      </c>
      <c r="M1663" s="26">
        <v>4.3298663333333334</v>
      </c>
      <c r="N1663" s="26">
        <v>5.4389409999999998</v>
      </c>
      <c r="O1663" s="26">
        <v>6.8683596666666666</v>
      </c>
      <c r="P1663" s="26">
        <v>5.9823216666666665</v>
      </c>
      <c r="Q1663" s="26">
        <v>3.6027529999999999</v>
      </c>
      <c r="R1663" s="26">
        <v>1.7602793333333333</v>
      </c>
      <c r="S1663" s="26">
        <v>0.71600933333333339</v>
      </c>
      <c r="T1663" s="26">
        <v>0.42931300000000006</v>
      </c>
      <c r="U1663" s="26">
        <v>2.6492913333333337</v>
      </c>
      <c r="V1663" s="26">
        <v>1.8431736666666667</v>
      </c>
      <c r="W1663" s="26">
        <v>1.770888</v>
      </c>
      <c r="X1663" s="26">
        <v>1.4498166666666668</v>
      </c>
      <c r="Y1663" s="26">
        <v>1.8410400000000002</v>
      </c>
      <c r="Z1663" s="26">
        <v>1.9225223333333332</v>
      </c>
      <c r="AA1663" s="26">
        <v>0.77364599999999994</v>
      </c>
      <c r="AB1663" s="26">
        <v>1.0405923333333333</v>
      </c>
      <c r="AC1663" s="26">
        <v>1.2061223333333333</v>
      </c>
      <c r="AD1663" s="26">
        <v>1.4198243333333334</v>
      </c>
      <c r="AE1663" s="26">
        <v>2.2013150000000001</v>
      </c>
      <c r="AF1663" s="26">
        <v>2.4258373333333334</v>
      </c>
      <c r="AG1663" s="26">
        <v>272</v>
      </c>
      <c r="AH1663" s="26">
        <v>5</v>
      </c>
    </row>
    <row r="1664" spans="1:34" x14ac:dyDescent="0.2">
      <c r="A1664" t="s">
        <v>36</v>
      </c>
      <c r="B1664" t="s">
        <v>77</v>
      </c>
      <c r="C1664" t="s">
        <v>1228</v>
      </c>
      <c r="D1664">
        <v>1</v>
      </c>
      <c r="E1664" s="21">
        <v>6</v>
      </c>
      <c r="F1664" s="21" t="s">
        <v>74</v>
      </c>
      <c r="G1664" s="21" t="s">
        <v>10</v>
      </c>
      <c r="H1664" s="21" t="s">
        <v>10</v>
      </c>
      <c r="I1664" s="26">
        <v>0.57315253846153857</v>
      </c>
      <c r="J1664" s="26">
        <v>0.97795538461538456</v>
      </c>
      <c r="K1664" s="26">
        <v>1.8910292307692309</v>
      </c>
      <c r="L1664" s="26">
        <v>3.3321234615384614</v>
      </c>
      <c r="M1664" s="26">
        <v>4.4032183846153847</v>
      </c>
      <c r="N1664" s="26">
        <v>5.5514595384615379</v>
      </c>
      <c r="O1664" s="26">
        <v>6.9631229230769227</v>
      </c>
      <c r="P1664" s="26">
        <v>5.9986512307692319</v>
      </c>
      <c r="Q1664" s="26">
        <v>3.6379822307692313</v>
      </c>
      <c r="R1664" s="26">
        <v>1.8762677692307692</v>
      </c>
      <c r="S1664" s="26">
        <v>0.80241330769230779</v>
      </c>
      <c r="T1664" s="26">
        <v>0.47763615384615393</v>
      </c>
      <c r="U1664" s="26">
        <v>1.2298500769230767</v>
      </c>
      <c r="V1664" s="26">
        <v>0.82486007692307695</v>
      </c>
      <c r="W1664" s="26">
        <v>1.0247655384615384</v>
      </c>
      <c r="X1664" s="26">
        <v>1.0902433846153845</v>
      </c>
      <c r="Y1664" s="26">
        <v>1.8712238461538462</v>
      </c>
      <c r="Z1664" s="26">
        <v>1.9473577692307689</v>
      </c>
      <c r="AA1664" s="26">
        <v>0.88841015384615385</v>
      </c>
      <c r="AB1664" s="26">
        <v>1.1369738461538459</v>
      </c>
      <c r="AC1664" s="26">
        <v>1.0757183076923076</v>
      </c>
      <c r="AD1664" s="26">
        <v>0.81900776923076934</v>
      </c>
      <c r="AE1664" s="26">
        <v>0.97973300000000008</v>
      </c>
      <c r="AF1664" s="26">
        <v>1.0948754615384615</v>
      </c>
      <c r="AG1664" s="26">
        <v>259</v>
      </c>
      <c r="AH1664" s="26">
        <v>5</v>
      </c>
    </row>
    <row r="1665" spans="1:34" x14ac:dyDescent="0.2">
      <c r="A1665" t="s">
        <v>36</v>
      </c>
      <c r="B1665" t="s">
        <v>77</v>
      </c>
      <c r="C1665" t="s">
        <v>1229</v>
      </c>
      <c r="D1665">
        <v>2</v>
      </c>
      <c r="E1665" s="21">
        <v>6</v>
      </c>
      <c r="F1665" s="21" t="s">
        <v>74</v>
      </c>
      <c r="G1665" s="21" t="s">
        <v>10</v>
      </c>
      <c r="H1665" s="21" t="s">
        <v>10</v>
      </c>
      <c r="I1665" s="26">
        <v>1.0275379999999998</v>
      </c>
      <c r="J1665" s="26">
        <v>1.4695365</v>
      </c>
      <c r="K1665" s="26">
        <v>2.303369</v>
      </c>
      <c r="L1665" s="26">
        <v>4.0151529999999998</v>
      </c>
      <c r="M1665" s="26">
        <v>5.3852145</v>
      </c>
      <c r="N1665" s="26">
        <v>6.9263574999999999</v>
      </c>
      <c r="O1665" s="26">
        <v>8.3998480000000004</v>
      </c>
      <c r="P1665" s="26">
        <v>7.6599000000000004</v>
      </c>
      <c r="Q1665" s="26">
        <v>4.9154590000000002</v>
      </c>
      <c r="R1665" s="26">
        <v>3.2552085000000002</v>
      </c>
      <c r="S1665" s="26">
        <v>1.6216905000000001</v>
      </c>
      <c r="T1665" s="26">
        <v>1.0575565</v>
      </c>
      <c r="U1665" s="26">
        <v>0.53150399999999998</v>
      </c>
      <c r="V1665" s="26">
        <v>0.37700050000000002</v>
      </c>
      <c r="W1665" s="26">
        <v>0.73476549999999996</v>
      </c>
      <c r="X1665" s="26">
        <v>1.3130005</v>
      </c>
      <c r="Y1665" s="26">
        <v>2.5139784999999999</v>
      </c>
      <c r="Z1665" s="26">
        <v>2.2111014999999998</v>
      </c>
      <c r="AA1665" s="26">
        <v>0.99330699999999994</v>
      </c>
      <c r="AB1665" s="26">
        <v>1.0402454999999999</v>
      </c>
      <c r="AC1665" s="26">
        <v>1.0916975</v>
      </c>
      <c r="AD1665" s="26">
        <v>0.8178185</v>
      </c>
      <c r="AE1665" s="26">
        <v>0.51038899999999998</v>
      </c>
      <c r="AF1665" s="26">
        <v>0.48887099999999994</v>
      </c>
      <c r="AG1665" s="26">
        <v>252</v>
      </c>
      <c r="AH1665" s="26">
        <v>4</v>
      </c>
    </row>
    <row r="1666" spans="1:34" x14ac:dyDescent="0.2">
      <c r="A1666" t="s">
        <v>36</v>
      </c>
      <c r="B1666" t="s">
        <v>77</v>
      </c>
      <c r="C1666" t="s">
        <v>444</v>
      </c>
      <c r="D1666">
        <v>1</v>
      </c>
      <c r="E1666" s="21">
        <v>6</v>
      </c>
      <c r="F1666" s="21" t="s">
        <v>74</v>
      </c>
      <c r="G1666" s="21" t="s">
        <v>10</v>
      </c>
      <c r="H1666" s="21" t="s">
        <v>10</v>
      </c>
      <c r="I1666" s="26">
        <v>0.89339259999999998</v>
      </c>
      <c r="J1666" s="26">
        <v>1.2918731999999999</v>
      </c>
      <c r="K1666" s="26">
        <v>2.0101263999999999</v>
      </c>
      <c r="L1666" s="26">
        <v>3.2908811999999998</v>
      </c>
      <c r="M1666" s="26">
        <v>4.5245662000000006</v>
      </c>
      <c r="N1666" s="26">
        <v>5.8184697999999999</v>
      </c>
      <c r="O1666" s="26">
        <v>7.1411688</v>
      </c>
      <c r="P1666" s="26">
        <v>6.3167140000000002</v>
      </c>
      <c r="Q1666" s="26">
        <v>4.1150526000000003</v>
      </c>
      <c r="R1666" s="26">
        <v>2.6099891999999998</v>
      </c>
      <c r="S1666" s="26">
        <v>1.3007868</v>
      </c>
      <c r="T1666" s="26">
        <v>0.86732200000000004</v>
      </c>
      <c r="U1666" s="26">
        <v>1.2826964000000001</v>
      </c>
      <c r="V1666" s="26">
        <v>0.9145472</v>
      </c>
      <c r="W1666" s="26">
        <v>1.3944008000000001</v>
      </c>
      <c r="X1666" s="26">
        <v>1.4807008000000002</v>
      </c>
      <c r="Y1666" s="26">
        <v>2.3961505999999999</v>
      </c>
      <c r="Z1666" s="26">
        <v>2.3553543999999995</v>
      </c>
      <c r="AA1666" s="26">
        <v>1.4151136</v>
      </c>
      <c r="AB1666" s="26">
        <v>1.4497252</v>
      </c>
      <c r="AC1666" s="26">
        <v>1.5039401999999999</v>
      </c>
      <c r="AD1666" s="26">
        <v>1.1786854</v>
      </c>
      <c r="AE1666" s="26">
        <v>1.1830997999999999</v>
      </c>
      <c r="AF1666" s="26">
        <v>1.1181274000000001</v>
      </c>
      <c r="AG1666" s="26">
        <v>287</v>
      </c>
      <c r="AH1666" s="26">
        <v>5</v>
      </c>
    </row>
    <row r="1667" spans="1:34" x14ac:dyDescent="0.2">
      <c r="A1667" t="s">
        <v>36</v>
      </c>
      <c r="B1667" t="s">
        <v>77</v>
      </c>
      <c r="C1667" t="s">
        <v>1230</v>
      </c>
      <c r="D1667">
        <v>2</v>
      </c>
      <c r="E1667" s="21">
        <v>6</v>
      </c>
      <c r="F1667" s="21" t="s">
        <v>74</v>
      </c>
      <c r="G1667" s="21" t="s">
        <v>10</v>
      </c>
      <c r="H1667" s="21" t="s">
        <v>10</v>
      </c>
      <c r="I1667" s="26">
        <v>0.90058099999999996</v>
      </c>
      <c r="J1667" s="26">
        <v>1.3090409999999999</v>
      </c>
      <c r="K1667" s="26">
        <v>2.1451570000000002</v>
      </c>
      <c r="L1667" s="26">
        <v>3.988318</v>
      </c>
      <c r="M1667" s="26">
        <v>5.443149</v>
      </c>
      <c r="N1667" s="26">
        <v>7.0087469999999996</v>
      </c>
      <c r="O1667" s="26">
        <v>8.4208309999999997</v>
      </c>
      <c r="P1667" s="26">
        <v>7.6697569999999997</v>
      </c>
      <c r="Q1667" s="26">
        <v>4.8900930000000002</v>
      </c>
      <c r="R1667" s="26">
        <v>3.2112810000000001</v>
      </c>
      <c r="S1667" s="26">
        <v>1.5180229999999999</v>
      </c>
      <c r="T1667" s="26">
        <v>0.93906999999999996</v>
      </c>
      <c r="U1667" s="26">
        <v>0.408551</v>
      </c>
      <c r="V1667" s="26">
        <v>0.28133999999999998</v>
      </c>
      <c r="W1667" s="26">
        <v>0.52146599999999999</v>
      </c>
      <c r="X1667" s="26">
        <v>1.0454060000000001</v>
      </c>
      <c r="Y1667" s="26">
        <v>2.3398659999999998</v>
      </c>
      <c r="Z1667" s="26">
        <v>2.2160190000000002</v>
      </c>
      <c r="AA1667" s="26">
        <v>1.132943</v>
      </c>
      <c r="AB1667" s="26">
        <v>1.0414159999999999</v>
      </c>
      <c r="AC1667" s="26">
        <v>0.88670700000000002</v>
      </c>
      <c r="AD1667" s="26">
        <v>0.66733699999999996</v>
      </c>
      <c r="AE1667" s="26">
        <v>0.35055700000000001</v>
      </c>
      <c r="AF1667" s="26">
        <v>0.35337299999999999</v>
      </c>
      <c r="AG1667" s="26">
        <v>262</v>
      </c>
      <c r="AH1667" s="26">
        <v>5</v>
      </c>
    </row>
    <row r="1668" spans="1:34" x14ac:dyDescent="0.2">
      <c r="A1668" t="s">
        <v>36</v>
      </c>
      <c r="B1668" t="s">
        <v>77</v>
      </c>
      <c r="C1668" t="s">
        <v>328</v>
      </c>
      <c r="D1668">
        <v>1</v>
      </c>
      <c r="E1668" s="21">
        <v>6</v>
      </c>
      <c r="F1668" s="21" t="s">
        <v>74</v>
      </c>
      <c r="G1668" s="21" t="s">
        <v>10</v>
      </c>
      <c r="H1668" s="21" t="s">
        <v>10</v>
      </c>
      <c r="I1668" s="26">
        <v>0.59846316666666677</v>
      </c>
      <c r="J1668" s="26">
        <v>0.87463099999999994</v>
      </c>
      <c r="K1668" s="26">
        <v>1.6518550000000001</v>
      </c>
      <c r="L1668" s="26">
        <v>3.6759373333333336</v>
      </c>
      <c r="M1668" s="26">
        <v>5.3704466666666661</v>
      </c>
      <c r="N1668" s="26">
        <v>6.8109118333333329</v>
      </c>
      <c r="O1668" s="26">
        <v>7.9734899999999991</v>
      </c>
      <c r="P1668" s="26">
        <v>7.1914403333333334</v>
      </c>
      <c r="Q1668" s="26">
        <v>4.5167373333333334</v>
      </c>
      <c r="R1668" s="26">
        <v>2.836000166666667</v>
      </c>
      <c r="S1668" s="26">
        <v>1.1422290000000002</v>
      </c>
      <c r="T1668" s="26">
        <v>0.63135266666666656</v>
      </c>
      <c r="U1668" s="26">
        <v>0.40546433333333337</v>
      </c>
      <c r="V1668" s="26">
        <v>0.32724483333333326</v>
      </c>
      <c r="W1668" s="26">
        <v>0.4226071666666667</v>
      </c>
      <c r="X1668" s="26">
        <v>0.79347049999999986</v>
      </c>
      <c r="Y1668" s="26">
        <v>1.8283054999999999</v>
      </c>
      <c r="Z1668" s="26">
        <v>2.2039901666666668</v>
      </c>
      <c r="AA1668" s="26">
        <v>1.4343098333333335</v>
      </c>
      <c r="AB1668" s="26">
        <v>0.99803066666666673</v>
      </c>
      <c r="AC1668" s="26">
        <v>0.86528666666666687</v>
      </c>
      <c r="AD1668" s="26">
        <v>0.49571300000000001</v>
      </c>
      <c r="AE1668" s="26">
        <v>0.33123366666666659</v>
      </c>
      <c r="AF1668" s="26">
        <v>0.34194750000000002</v>
      </c>
      <c r="AG1668" s="26">
        <v>241</v>
      </c>
      <c r="AH1668" s="26">
        <v>4</v>
      </c>
    </row>
    <row r="1669" spans="1:34" x14ac:dyDescent="0.2">
      <c r="A1669" t="s">
        <v>36</v>
      </c>
      <c r="B1669" t="s">
        <v>77</v>
      </c>
      <c r="C1669" t="s">
        <v>1231</v>
      </c>
      <c r="D1669">
        <v>1</v>
      </c>
      <c r="E1669" s="21">
        <v>6</v>
      </c>
      <c r="F1669" s="21" t="s">
        <v>74</v>
      </c>
      <c r="G1669" s="21" t="s">
        <v>10</v>
      </c>
      <c r="H1669" s="21" t="s">
        <v>10</v>
      </c>
      <c r="I1669" s="26">
        <v>0.84002060000000012</v>
      </c>
      <c r="J1669" s="26">
        <v>1.2177897999999998</v>
      </c>
      <c r="K1669" s="26">
        <v>1.9121728</v>
      </c>
      <c r="L1669" s="26">
        <v>3.4397510000000002</v>
      </c>
      <c r="M1669" s="26">
        <v>4.8563828000000004</v>
      </c>
      <c r="N1669" s="26">
        <v>6.1299418000000001</v>
      </c>
      <c r="O1669" s="26">
        <v>7.2552773999999998</v>
      </c>
      <c r="P1669" s="26">
        <v>6.3290631999999993</v>
      </c>
      <c r="Q1669" s="26">
        <v>4.0630037999999997</v>
      </c>
      <c r="R1669" s="26">
        <v>2.7458778000000001</v>
      </c>
      <c r="S1669" s="26">
        <v>1.3176125999999999</v>
      </c>
      <c r="T1669" s="26">
        <v>0.85537759999999996</v>
      </c>
      <c r="U1669" s="26">
        <v>0.50617440000000002</v>
      </c>
      <c r="V1669" s="26">
        <v>0.40337240000000002</v>
      </c>
      <c r="W1669" s="26">
        <v>0.57840659999999999</v>
      </c>
      <c r="X1669" s="26">
        <v>0.96714520000000004</v>
      </c>
      <c r="Y1669" s="26">
        <v>1.9608143999999998</v>
      </c>
      <c r="Z1669" s="26">
        <v>2.3081398000000002</v>
      </c>
      <c r="AA1669" s="26">
        <v>1.1406464000000001</v>
      </c>
      <c r="AB1669" s="26">
        <v>1.2577748</v>
      </c>
      <c r="AC1669" s="26">
        <v>0.87467340000000005</v>
      </c>
      <c r="AD1669" s="26">
        <v>0.46329719999999996</v>
      </c>
      <c r="AE1669" s="26">
        <v>0.42140139999999998</v>
      </c>
      <c r="AF1669" s="26">
        <v>0.46411739999999996</v>
      </c>
      <c r="AG1669" s="26">
        <v>260</v>
      </c>
      <c r="AH1669" s="26">
        <v>5</v>
      </c>
    </row>
    <row r="1670" spans="1:34" x14ac:dyDescent="0.2">
      <c r="A1670" t="s">
        <v>36</v>
      </c>
      <c r="B1670" t="s">
        <v>77</v>
      </c>
      <c r="C1670" t="s">
        <v>1232</v>
      </c>
      <c r="D1670">
        <v>1</v>
      </c>
      <c r="E1670" s="21">
        <v>6</v>
      </c>
      <c r="F1670" s="21" t="s">
        <v>74</v>
      </c>
      <c r="G1670" s="21" t="s">
        <v>10</v>
      </c>
      <c r="H1670" s="21" t="s">
        <v>10</v>
      </c>
      <c r="I1670" s="26">
        <v>0.83379860000000006</v>
      </c>
      <c r="J1670" s="26">
        <v>1.2019432000000001</v>
      </c>
      <c r="K1670" s="26">
        <v>2.0956062000000002</v>
      </c>
      <c r="L1670" s="26">
        <v>3.8727958</v>
      </c>
      <c r="M1670" s="26">
        <v>5.2782134000000003</v>
      </c>
      <c r="N1670" s="26">
        <v>6.7811896000000003</v>
      </c>
      <c r="O1670" s="26">
        <v>8.382275400000001</v>
      </c>
      <c r="P1670" s="26">
        <v>7.7432536000000001</v>
      </c>
      <c r="Q1670" s="26">
        <v>4.9580542000000003</v>
      </c>
      <c r="R1670" s="26">
        <v>2.9936617999999999</v>
      </c>
      <c r="S1670" s="26">
        <v>1.3665722</v>
      </c>
      <c r="T1670" s="26">
        <v>0.83535499999999985</v>
      </c>
      <c r="U1670" s="26">
        <v>0.44827259999999997</v>
      </c>
      <c r="V1670" s="26">
        <v>0.4066282</v>
      </c>
      <c r="W1670" s="26">
        <v>0.62005460000000001</v>
      </c>
      <c r="X1670" s="26">
        <v>1.2724759999999999</v>
      </c>
      <c r="Y1670" s="26">
        <v>2.1943033999999999</v>
      </c>
      <c r="Z1670" s="26">
        <v>2.783525</v>
      </c>
      <c r="AA1670" s="26">
        <v>1.1585559999999999</v>
      </c>
      <c r="AB1670" s="26">
        <v>0.93340800000000002</v>
      </c>
      <c r="AC1670" s="26">
        <v>1.0546527999999999</v>
      </c>
      <c r="AD1670" s="26">
        <v>0.7420928</v>
      </c>
      <c r="AE1670" s="26">
        <v>0.55677540000000003</v>
      </c>
      <c r="AF1670" s="26">
        <v>0.46657680000000001</v>
      </c>
      <c r="AG1670" s="26">
        <v>259</v>
      </c>
      <c r="AH1670" s="26">
        <v>5</v>
      </c>
    </row>
    <row r="1671" spans="1:34" x14ac:dyDescent="0.2">
      <c r="A1671" t="s">
        <v>36</v>
      </c>
      <c r="B1671" t="s">
        <v>77</v>
      </c>
      <c r="C1671" t="s">
        <v>919</v>
      </c>
      <c r="D1671">
        <v>1</v>
      </c>
      <c r="E1671" s="21">
        <v>6</v>
      </c>
      <c r="F1671" s="21" t="s">
        <v>74</v>
      </c>
      <c r="G1671" s="21" t="s">
        <v>10</v>
      </c>
      <c r="H1671" s="21" t="s">
        <v>10</v>
      </c>
      <c r="I1671" s="26">
        <v>0.73740220000000001</v>
      </c>
      <c r="J1671" s="26">
        <v>1.1390256000000001</v>
      </c>
      <c r="K1671" s="26">
        <v>1.9615601999999999</v>
      </c>
      <c r="L1671" s="26">
        <v>3.3519247999999999</v>
      </c>
      <c r="M1671" s="26">
        <v>4.5014778000000009</v>
      </c>
      <c r="N1671" s="26">
        <v>5.7192464000000003</v>
      </c>
      <c r="O1671" s="26">
        <v>7.041417</v>
      </c>
      <c r="P1671" s="26">
        <v>6.0699078000000002</v>
      </c>
      <c r="Q1671" s="26">
        <v>3.7860334</v>
      </c>
      <c r="R1671" s="26">
        <v>2.2405821999999995</v>
      </c>
      <c r="S1671" s="26">
        <v>1.0431162</v>
      </c>
      <c r="T1671" s="26">
        <v>0.66105700000000012</v>
      </c>
      <c r="U1671" s="26">
        <v>0.81303419999999993</v>
      </c>
      <c r="V1671" s="26">
        <v>0.54568839999999996</v>
      </c>
      <c r="W1671" s="26">
        <v>0.8464566</v>
      </c>
      <c r="X1671" s="26">
        <v>1.1157534</v>
      </c>
      <c r="Y1671" s="26">
        <v>2.0496703999999997</v>
      </c>
      <c r="Z1671" s="26">
        <v>2.1924388000000001</v>
      </c>
      <c r="AA1671" s="26">
        <v>1.1118478000000001</v>
      </c>
      <c r="AB1671" s="26">
        <v>1.2697411999999999</v>
      </c>
      <c r="AC1671" s="26">
        <v>1.1111180000000001</v>
      </c>
      <c r="AD1671" s="26">
        <v>0.70195099999999999</v>
      </c>
      <c r="AE1671" s="26">
        <v>0.69078879999999998</v>
      </c>
      <c r="AF1671" s="26">
        <v>0.66351559999999998</v>
      </c>
      <c r="AG1671" s="26">
        <v>333</v>
      </c>
      <c r="AH1671" s="26">
        <v>0</v>
      </c>
    </row>
    <row r="1672" spans="1:34" x14ac:dyDescent="0.2">
      <c r="A1672" t="s">
        <v>36</v>
      </c>
      <c r="B1672" t="s">
        <v>77</v>
      </c>
      <c r="C1672" t="s">
        <v>332</v>
      </c>
      <c r="D1672">
        <v>1</v>
      </c>
      <c r="E1672" s="21">
        <v>6</v>
      </c>
      <c r="F1672" s="21" t="s">
        <v>74</v>
      </c>
      <c r="G1672" s="21" t="s">
        <v>10</v>
      </c>
      <c r="H1672" s="21" t="s">
        <v>10</v>
      </c>
      <c r="I1672" s="26">
        <v>0.60915000000000008</v>
      </c>
      <c r="J1672" s="26">
        <v>0.94706733333333337</v>
      </c>
      <c r="K1672" s="26">
        <v>1.8485793333333334</v>
      </c>
      <c r="L1672" s="26">
        <v>3.8031659999999996</v>
      </c>
      <c r="M1672" s="26">
        <v>5.3980206666666666</v>
      </c>
      <c r="N1672" s="26">
        <v>6.9511663333333331</v>
      </c>
      <c r="O1672" s="26">
        <v>8.4528990000000004</v>
      </c>
      <c r="P1672" s="26">
        <v>7.7402680000000004</v>
      </c>
      <c r="Q1672" s="26">
        <v>4.7886839999999999</v>
      </c>
      <c r="R1672" s="26">
        <v>2.8313896666666665</v>
      </c>
      <c r="S1672" s="26">
        <v>1.1662826666666666</v>
      </c>
      <c r="T1672" s="26">
        <v>0.6159823333333333</v>
      </c>
      <c r="U1672" s="26">
        <v>0.35264933333333337</v>
      </c>
      <c r="V1672" s="26">
        <v>0.22898633333333338</v>
      </c>
      <c r="W1672" s="26">
        <v>0.44469599999999998</v>
      </c>
      <c r="X1672" s="26">
        <v>0.96975233333333322</v>
      </c>
      <c r="Y1672" s="26">
        <v>1.7371126666666665</v>
      </c>
      <c r="Z1672" s="26">
        <v>2.3018473333333334</v>
      </c>
      <c r="AA1672" s="26">
        <v>1.212561</v>
      </c>
      <c r="AB1672" s="26">
        <v>0.9478603333333333</v>
      </c>
      <c r="AC1672" s="26">
        <v>0.83828699999999989</v>
      </c>
      <c r="AD1672" s="26">
        <v>0.42740933333333331</v>
      </c>
      <c r="AE1672" s="26">
        <v>0.34853766666666663</v>
      </c>
      <c r="AF1672" s="26">
        <v>0.32775200000000004</v>
      </c>
      <c r="AG1672" s="26">
        <v>272</v>
      </c>
      <c r="AH1672" s="26">
        <v>5</v>
      </c>
    </row>
    <row r="1673" spans="1:34" x14ac:dyDescent="0.2">
      <c r="A1673" t="s">
        <v>36</v>
      </c>
      <c r="B1673" t="s">
        <v>77</v>
      </c>
      <c r="C1673" t="s">
        <v>1233</v>
      </c>
      <c r="D1673">
        <v>1</v>
      </c>
      <c r="E1673" s="21">
        <v>6</v>
      </c>
      <c r="F1673" s="21" t="s">
        <v>74</v>
      </c>
      <c r="G1673" s="21" t="s">
        <v>10</v>
      </c>
      <c r="H1673" s="21" t="s">
        <v>10</v>
      </c>
      <c r="I1673" s="26">
        <v>0.60759162499999997</v>
      </c>
      <c r="J1673" s="26">
        <v>1.0457261250000001</v>
      </c>
      <c r="K1673" s="26">
        <v>2.0079465000000001</v>
      </c>
      <c r="L1673" s="26">
        <v>3.4601510000000002</v>
      </c>
      <c r="M1673" s="26">
        <v>4.5654370000000002</v>
      </c>
      <c r="N1673" s="26">
        <v>5.762725249999999</v>
      </c>
      <c r="O1673" s="26">
        <v>7.2308681249999998</v>
      </c>
      <c r="P1673" s="26">
        <v>6.2440757500000004</v>
      </c>
      <c r="Q1673" s="26">
        <v>3.8701443750000002</v>
      </c>
      <c r="R1673" s="26">
        <v>2.045460125</v>
      </c>
      <c r="S1673" s="26">
        <v>0.87018000000000006</v>
      </c>
      <c r="T1673" s="26">
        <v>0.51563837500000009</v>
      </c>
      <c r="U1673" s="26">
        <v>1.2053105000000002</v>
      </c>
      <c r="V1673" s="26">
        <v>0.799048125</v>
      </c>
      <c r="W1673" s="26">
        <v>0.95456949999999985</v>
      </c>
      <c r="X1673" s="26">
        <v>1.018427</v>
      </c>
      <c r="Y1673" s="26">
        <v>1.69461675</v>
      </c>
      <c r="Z1673" s="26">
        <v>1.7579733750000002</v>
      </c>
      <c r="AA1673" s="26">
        <v>0.8296079999999999</v>
      </c>
      <c r="AB1673" s="26">
        <v>1.032829</v>
      </c>
      <c r="AC1673" s="26">
        <v>0.98254787499999996</v>
      </c>
      <c r="AD1673" s="26">
        <v>0.79680187499999999</v>
      </c>
      <c r="AE1673" s="26">
        <v>0.97859049999999992</v>
      </c>
      <c r="AF1673" s="26">
        <v>1.002885625</v>
      </c>
      <c r="AG1673" s="26">
        <v>272</v>
      </c>
      <c r="AH1673" s="26">
        <v>5</v>
      </c>
    </row>
    <row r="1674" spans="1:34" x14ac:dyDescent="0.2">
      <c r="A1674" t="s">
        <v>36</v>
      </c>
      <c r="B1674" t="s">
        <v>77</v>
      </c>
      <c r="C1674" t="s">
        <v>706</v>
      </c>
      <c r="D1674">
        <v>1</v>
      </c>
      <c r="E1674" s="21">
        <v>6</v>
      </c>
      <c r="F1674" s="21" t="s">
        <v>74</v>
      </c>
      <c r="G1674" s="21" t="s">
        <v>10</v>
      </c>
      <c r="H1674" s="21" t="s">
        <v>10</v>
      </c>
      <c r="I1674" s="26">
        <v>0.48981124999999998</v>
      </c>
      <c r="J1674" s="26">
        <v>0.77720199999999995</v>
      </c>
      <c r="K1674" s="26">
        <v>1.6172309999999999</v>
      </c>
      <c r="L1674" s="26">
        <v>3.6230099999999998</v>
      </c>
      <c r="M1674" s="26">
        <v>5.4038927499999998</v>
      </c>
      <c r="N1674" s="26">
        <v>6.7899112499999994</v>
      </c>
      <c r="O1674" s="26">
        <v>7.9839745000000004</v>
      </c>
      <c r="P1674" s="26">
        <v>7.2029775000000003</v>
      </c>
      <c r="Q1674" s="26">
        <v>4.4884699999999995</v>
      </c>
      <c r="R1674" s="26">
        <v>2.6542919999999999</v>
      </c>
      <c r="S1674" s="26">
        <v>0.99315400000000009</v>
      </c>
      <c r="T1674" s="26">
        <v>0.50802275000000008</v>
      </c>
      <c r="U1674" s="26">
        <v>0.32166</v>
      </c>
      <c r="V1674" s="26">
        <v>0.21646475000000001</v>
      </c>
      <c r="W1674" s="26">
        <v>0.40868149999999998</v>
      </c>
      <c r="X1674" s="26">
        <v>0.95013449999999999</v>
      </c>
      <c r="Y1674" s="26">
        <v>1.7122280000000001</v>
      </c>
      <c r="Z1674" s="26">
        <v>2.6929322500000001</v>
      </c>
      <c r="AA1674" s="26">
        <v>1.6524620000000001</v>
      </c>
      <c r="AB1674" s="26">
        <v>1.16958725</v>
      </c>
      <c r="AC1674" s="26">
        <v>1.03864625</v>
      </c>
      <c r="AD1674" s="26">
        <v>0.49063900000000005</v>
      </c>
      <c r="AE1674" s="26">
        <v>0.30915674999999998</v>
      </c>
      <c r="AF1674" s="26">
        <v>0.31238874999999999</v>
      </c>
      <c r="AG1674" s="26">
        <v>249</v>
      </c>
      <c r="AH1674" s="26">
        <v>4</v>
      </c>
    </row>
    <row r="1675" spans="1:34" x14ac:dyDescent="0.2">
      <c r="A1675" t="s">
        <v>36</v>
      </c>
      <c r="B1675" t="s">
        <v>77</v>
      </c>
      <c r="C1675" t="s">
        <v>1234</v>
      </c>
      <c r="D1675">
        <v>1</v>
      </c>
      <c r="E1675" s="21">
        <v>6</v>
      </c>
      <c r="F1675" s="21" t="s">
        <v>74</v>
      </c>
      <c r="G1675" s="21" t="s">
        <v>10</v>
      </c>
      <c r="H1675" s="21" t="s">
        <v>10</v>
      </c>
      <c r="I1675" s="26">
        <v>0.43947466666666668</v>
      </c>
      <c r="J1675" s="26">
        <v>0.69759916666666666</v>
      </c>
      <c r="K1675" s="26">
        <v>1.4817096666666665</v>
      </c>
      <c r="L1675" s="26">
        <v>3.5070545000000002</v>
      </c>
      <c r="M1675" s="26">
        <v>5.3133348333333332</v>
      </c>
      <c r="N1675" s="26">
        <v>6.7087285000000003</v>
      </c>
      <c r="O1675" s="26">
        <v>7.8041234999999993</v>
      </c>
      <c r="P1675" s="26">
        <v>7.0045394999999999</v>
      </c>
      <c r="Q1675" s="26">
        <v>4.346103666666667</v>
      </c>
      <c r="R1675" s="26">
        <v>2.5552628333333334</v>
      </c>
      <c r="S1675" s="26">
        <v>0.9207358333333332</v>
      </c>
      <c r="T1675" s="26">
        <v>0.46289116666666663</v>
      </c>
      <c r="U1675" s="26">
        <v>0.37015500000000001</v>
      </c>
      <c r="V1675" s="26">
        <v>0.234428</v>
      </c>
      <c r="W1675" s="26">
        <v>0.45680300000000001</v>
      </c>
      <c r="X1675" s="26">
        <v>0.89840983333333335</v>
      </c>
      <c r="Y1675" s="26">
        <v>1.739133</v>
      </c>
      <c r="Z1675" s="26">
        <v>2.505831666666666</v>
      </c>
      <c r="AA1675" s="26">
        <v>1.6370229999999999</v>
      </c>
      <c r="AB1675" s="26">
        <v>1.1609931666666669</v>
      </c>
      <c r="AC1675" s="26">
        <v>0.9939808333333332</v>
      </c>
      <c r="AD1675" s="26">
        <v>0.48977833333333337</v>
      </c>
      <c r="AE1675" s="26">
        <v>0.31275816666666667</v>
      </c>
      <c r="AF1675" s="26">
        <v>0.36980133333333337</v>
      </c>
      <c r="AG1675" s="26">
        <v>268</v>
      </c>
      <c r="AH1675" s="26">
        <v>5</v>
      </c>
    </row>
    <row r="1676" spans="1:34" x14ac:dyDescent="0.2">
      <c r="A1676" t="s">
        <v>36</v>
      </c>
      <c r="B1676" t="s">
        <v>77</v>
      </c>
      <c r="C1676" t="s">
        <v>1235</v>
      </c>
      <c r="D1676">
        <v>1</v>
      </c>
      <c r="E1676" s="21">
        <v>6</v>
      </c>
      <c r="F1676" s="21" t="s">
        <v>74</v>
      </c>
      <c r="G1676" s="21" t="s">
        <v>10</v>
      </c>
      <c r="H1676" s="21" t="s">
        <v>10</v>
      </c>
      <c r="I1676" s="26">
        <v>0.81404828571428567</v>
      </c>
      <c r="J1676" s="26">
        <v>1.1998172857142859</v>
      </c>
      <c r="K1676" s="26">
        <v>2.1266835714285715</v>
      </c>
      <c r="L1676" s="26">
        <v>3.9650982857142858</v>
      </c>
      <c r="M1676" s="26">
        <v>5.3571725714285705</v>
      </c>
      <c r="N1676" s="26">
        <v>6.9327352857142852</v>
      </c>
      <c r="O1676" s="26">
        <v>8.5303834285714277</v>
      </c>
      <c r="P1676" s="26">
        <v>7.8502629999999991</v>
      </c>
      <c r="Q1676" s="26">
        <v>4.9386072857142853</v>
      </c>
      <c r="R1676" s="26">
        <v>3.0344102857142863</v>
      </c>
      <c r="S1676" s="26">
        <v>1.3807731428571428</v>
      </c>
      <c r="T1676" s="26">
        <v>0.82769771428571415</v>
      </c>
      <c r="U1676" s="26">
        <v>0.51329871428571427</v>
      </c>
      <c r="V1676" s="26">
        <v>0.41405957142857147</v>
      </c>
      <c r="W1676" s="26">
        <v>0.62786085714285711</v>
      </c>
      <c r="X1676" s="26">
        <v>1.1664377142857145</v>
      </c>
      <c r="Y1676" s="26">
        <v>2.1459132857142853</v>
      </c>
      <c r="Z1676" s="26">
        <v>2.4597225714285713</v>
      </c>
      <c r="AA1676" s="26">
        <v>1.0594155714285713</v>
      </c>
      <c r="AB1676" s="26">
        <v>0.8849419999999999</v>
      </c>
      <c r="AC1676" s="26">
        <v>1.0681521428571428</v>
      </c>
      <c r="AD1676" s="26">
        <v>0.75643214285714289</v>
      </c>
      <c r="AE1676" s="26">
        <v>0.53364228571428574</v>
      </c>
      <c r="AF1676" s="26">
        <v>0.49838171428571426</v>
      </c>
      <c r="AG1676" s="26">
        <v>283</v>
      </c>
      <c r="AH1676" s="26">
        <v>5</v>
      </c>
    </row>
    <row r="1677" spans="1:34" x14ac:dyDescent="0.2">
      <c r="A1677" t="s">
        <v>36</v>
      </c>
      <c r="B1677" t="s">
        <v>77</v>
      </c>
      <c r="C1677" t="s">
        <v>1236</v>
      </c>
      <c r="D1677">
        <v>1</v>
      </c>
      <c r="E1677" s="21">
        <v>6</v>
      </c>
      <c r="F1677" s="21" t="s">
        <v>74</v>
      </c>
      <c r="G1677" s="21" t="s">
        <v>10</v>
      </c>
      <c r="H1677" s="21" t="s">
        <v>10</v>
      </c>
      <c r="I1677" s="26">
        <v>0.51427675000000006</v>
      </c>
      <c r="J1677" s="26">
        <v>0.90800674999999997</v>
      </c>
      <c r="K1677" s="26">
        <v>1.7835601250000002</v>
      </c>
      <c r="L1677" s="26">
        <v>3.2023593749999999</v>
      </c>
      <c r="M1677" s="26">
        <v>4.3161647500000004</v>
      </c>
      <c r="N1677" s="26">
        <v>5.3775871249999998</v>
      </c>
      <c r="O1677" s="26">
        <v>6.7355929999999997</v>
      </c>
      <c r="P1677" s="26">
        <v>5.8481413749999991</v>
      </c>
      <c r="Q1677" s="26">
        <v>3.5094906249999998</v>
      </c>
      <c r="R1677" s="26">
        <v>1.6901522500000001</v>
      </c>
      <c r="S1677" s="26">
        <v>0.69569487500000005</v>
      </c>
      <c r="T1677" s="26">
        <v>0.42580362500000002</v>
      </c>
      <c r="U1677" s="26">
        <v>2.9406432499999999</v>
      </c>
      <c r="V1677" s="26">
        <v>2.1456249999999999</v>
      </c>
      <c r="W1677" s="26">
        <v>1.9637945000000001</v>
      </c>
      <c r="X1677" s="26">
        <v>1.5511677499999998</v>
      </c>
      <c r="Y1677" s="26">
        <v>1.9490858749999997</v>
      </c>
      <c r="Z1677" s="26">
        <v>2.052292</v>
      </c>
      <c r="AA1677" s="26">
        <v>0.89257537500000006</v>
      </c>
      <c r="AB1677" s="26">
        <v>1.10133375</v>
      </c>
      <c r="AC1677" s="26">
        <v>1.3009935000000001</v>
      </c>
      <c r="AD1677" s="26">
        <v>1.5535171250000002</v>
      </c>
      <c r="AE1677" s="26">
        <v>2.591126375</v>
      </c>
      <c r="AF1677" s="26">
        <v>2.8997340000000005</v>
      </c>
      <c r="AG1677" s="26">
        <v>237</v>
      </c>
      <c r="AH1677" s="26">
        <v>4</v>
      </c>
    </row>
    <row r="1678" spans="1:34" x14ac:dyDescent="0.2">
      <c r="A1678" t="s">
        <v>36</v>
      </c>
      <c r="B1678" t="s">
        <v>77</v>
      </c>
      <c r="C1678" t="s">
        <v>859</v>
      </c>
      <c r="D1678">
        <v>1</v>
      </c>
      <c r="E1678" s="21">
        <v>6</v>
      </c>
      <c r="F1678" s="21" t="s">
        <v>74</v>
      </c>
      <c r="G1678" s="21" t="s">
        <v>10</v>
      </c>
      <c r="H1678" s="21" t="s">
        <v>10</v>
      </c>
      <c r="I1678" s="26">
        <v>0.39449120000000004</v>
      </c>
      <c r="J1678" s="26">
        <v>0.6210966</v>
      </c>
      <c r="K1678" s="26">
        <v>1.3031881999999999</v>
      </c>
      <c r="L1678" s="26">
        <v>3.2299785000000001</v>
      </c>
      <c r="M1678" s="26">
        <v>5.0718458999999996</v>
      </c>
      <c r="N1678" s="26">
        <v>6.3941261000000003</v>
      </c>
      <c r="O1678" s="26">
        <v>7.3283604000000011</v>
      </c>
      <c r="P1678" s="26">
        <v>6.5597566999999994</v>
      </c>
      <c r="Q1678" s="26">
        <v>4.0412452000000005</v>
      </c>
      <c r="R1678" s="26">
        <v>2.3746013000000006</v>
      </c>
      <c r="S1678" s="26">
        <v>0.82769610000000005</v>
      </c>
      <c r="T1678" s="26">
        <v>0.41335909999999998</v>
      </c>
      <c r="U1678" s="26">
        <v>0.4366969</v>
      </c>
      <c r="V1678" s="26">
        <v>0.30955949999999999</v>
      </c>
      <c r="W1678" s="26">
        <v>0.54042830000000008</v>
      </c>
      <c r="X1678" s="26">
        <v>0.95597299999999996</v>
      </c>
      <c r="Y1678" s="26">
        <v>1.8282537999999999</v>
      </c>
      <c r="Z1678" s="26">
        <v>2.4447344000000002</v>
      </c>
      <c r="AA1678" s="26">
        <v>1.6316184</v>
      </c>
      <c r="AB1678" s="26">
        <v>1.3133140999999999</v>
      </c>
      <c r="AC1678" s="26">
        <v>1.0803757</v>
      </c>
      <c r="AD1678" s="26">
        <v>0.50793529999999998</v>
      </c>
      <c r="AE1678" s="26">
        <v>0.36737779999999998</v>
      </c>
      <c r="AF1678" s="26">
        <v>0.46936750000000005</v>
      </c>
      <c r="AG1678" s="26">
        <v>268</v>
      </c>
      <c r="AH1678" s="26">
        <v>5</v>
      </c>
    </row>
    <row r="1679" spans="1:34" x14ac:dyDescent="0.2">
      <c r="A1679" t="s">
        <v>36</v>
      </c>
      <c r="B1679" t="s">
        <v>77</v>
      </c>
      <c r="C1679" t="s">
        <v>1237</v>
      </c>
      <c r="D1679">
        <v>1</v>
      </c>
      <c r="E1679" s="21">
        <v>6</v>
      </c>
      <c r="F1679" s="21" t="s">
        <v>74</v>
      </c>
      <c r="G1679" s="21" t="s">
        <v>10</v>
      </c>
      <c r="H1679" s="21" t="s">
        <v>10</v>
      </c>
      <c r="I1679" s="26">
        <v>0.73673850000000007</v>
      </c>
      <c r="J1679" s="26">
        <v>1.1490355000000001</v>
      </c>
      <c r="K1679" s="26">
        <v>1.9618895000000001</v>
      </c>
      <c r="L1679" s="26">
        <v>3.34490825</v>
      </c>
      <c r="M1679" s="26">
        <v>4.5224567499999999</v>
      </c>
      <c r="N1679" s="26">
        <v>5.7829117500000002</v>
      </c>
      <c r="O1679" s="26">
        <v>7.1467019999999994</v>
      </c>
      <c r="P1679" s="26">
        <v>6.1641112499999995</v>
      </c>
      <c r="Q1679" s="26">
        <v>3.9024555000000003</v>
      </c>
      <c r="R1679" s="26">
        <v>2.3110275000000002</v>
      </c>
      <c r="S1679" s="26">
        <v>1.0656384999999999</v>
      </c>
      <c r="T1679" s="26">
        <v>0.66572374999999995</v>
      </c>
      <c r="U1679" s="26">
        <v>0.81037399999999993</v>
      </c>
      <c r="V1679" s="26">
        <v>0.48320099999999999</v>
      </c>
      <c r="W1679" s="26">
        <v>0.82741949999999997</v>
      </c>
      <c r="X1679" s="26">
        <v>0.99206299999999992</v>
      </c>
      <c r="Y1679" s="26">
        <v>1.8699335000000001</v>
      </c>
      <c r="Z1679" s="26">
        <v>2.0792297500000001</v>
      </c>
      <c r="AA1679" s="26">
        <v>1.1346207500000001</v>
      </c>
      <c r="AB1679" s="26">
        <v>1.1796880000000001</v>
      </c>
      <c r="AC1679" s="26">
        <v>1.1100135</v>
      </c>
      <c r="AD1679" s="26">
        <v>0.70594424999999994</v>
      </c>
      <c r="AE1679" s="26">
        <v>0.63365824999999998</v>
      </c>
      <c r="AF1679" s="26">
        <v>0.62265325000000005</v>
      </c>
      <c r="AG1679" s="26">
        <v>311</v>
      </c>
      <c r="AH1679" s="26">
        <v>0</v>
      </c>
    </row>
    <row r="1680" spans="1:34" x14ac:dyDescent="0.2">
      <c r="A1680" t="s">
        <v>36</v>
      </c>
      <c r="B1680" t="s">
        <v>77</v>
      </c>
      <c r="C1680" t="s">
        <v>1238</v>
      </c>
      <c r="D1680">
        <v>1</v>
      </c>
      <c r="E1680" s="21">
        <v>6</v>
      </c>
      <c r="F1680" s="21" t="s">
        <v>74</v>
      </c>
      <c r="G1680" s="21" t="s">
        <v>10</v>
      </c>
      <c r="H1680" s="21" t="s">
        <v>10</v>
      </c>
      <c r="I1680" s="26">
        <v>1.1129695714285714</v>
      </c>
      <c r="J1680" s="26">
        <v>1.5524881428571429</v>
      </c>
      <c r="K1680" s="26">
        <v>2.3260874285714288</v>
      </c>
      <c r="L1680" s="26">
        <v>3.7728605714285712</v>
      </c>
      <c r="M1680" s="26">
        <v>5.0597080000000005</v>
      </c>
      <c r="N1680" s="26">
        <v>6.4898307142857146</v>
      </c>
      <c r="O1680" s="26">
        <v>7.8733120000000003</v>
      </c>
      <c r="P1680" s="26">
        <v>7.0971062857142853</v>
      </c>
      <c r="Q1680" s="26">
        <v>4.6029352857142865</v>
      </c>
      <c r="R1680" s="26">
        <v>3.0281550000000004</v>
      </c>
      <c r="S1680" s="26">
        <v>1.5976871428571429</v>
      </c>
      <c r="T1680" s="26">
        <v>1.1176194285714287</v>
      </c>
      <c r="U1680" s="26">
        <v>0.85790414285714278</v>
      </c>
      <c r="V1680" s="26">
        <v>0.65453028571428573</v>
      </c>
      <c r="W1680" s="26">
        <v>1.2999995714285715</v>
      </c>
      <c r="X1680" s="26">
        <v>1.9185445714285716</v>
      </c>
      <c r="Y1680" s="26">
        <v>2.7785662857142861</v>
      </c>
      <c r="Z1680" s="26">
        <v>2.2384255714285715</v>
      </c>
      <c r="AA1680" s="26">
        <v>1.0523979999999999</v>
      </c>
      <c r="AB1680" s="26">
        <v>1.1009837142857142</v>
      </c>
      <c r="AC1680" s="26">
        <v>1.4175622857142858</v>
      </c>
      <c r="AD1680" s="26">
        <v>1.144398</v>
      </c>
      <c r="AE1680" s="26">
        <v>0.86959785714285709</v>
      </c>
      <c r="AF1680" s="26">
        <v>0.73276971428571425</v>
      </c>
      <c r="AG1680" s="26">
        <v>271</v>
      </c>
      <c r="AH1680" s="26">
        <v>5</v>
      </c>
    </row>
    <row r="1681" spans="1:34" x14ac:dyDescent="0.2">
      <c r="A1681" t="s">
        <v>36</v>
      </c>
      <c r="B1681" t="s">
        <v>77</v>
      </c>
      <c r="C1681" t="s">
        <v>1239</v>
      </c>
      <c r="D1681">
        <v>2</v>
      </c>
      <c r="E1681" s="21">
        <v>6</v>
      </c>
      <c r="F1681" s="21" t="s">
        <v>74</v>
      </c>
      <c r="G1681" s="21" t="s">
        <v>10</v>
      </c>
      <c r="H1681" s="21" t="s">
        <v>10</v>
      </c>
      <c r="I1681" s="26">
        <v>1.0965754999999999</v>
      </c>
      <c r="J1681" s="26">
        <v>1.5360514999999999</v>
      </c>
      <c r="K1681" s="26">
        <v>2.2805740000000001</v>
      </c>
      <c r="L1681" s="26">
        <v>3.71676875</v>
      </c>
      <c r="M1681" s="26">
        <v>4.9996637499999999</v>
      </c>
      <c r="N1681" s="26">
        <v>6.4205385000000001</v>
      </c>
      <c r="O1681" s="26">
        <v>7.8000037499999992</v>
      </c>
      <c r="P1681" s="26">
        <v>7.0019540000000005</v>
      </c>
      <c r="Q1681" s="26">
        <v>4.5126012500000003</v>
      </c>
      <c r="R1681" s="26">
        <v>2.9703849999999998</v>
      </c>
      <c r="S1681" s="26">
        <v>1.5622485000000002</v>
      </c>
      <c r="T1681" s="26">
        <v>1.0963224999999999</v>
      </c>
      <c r="U1681" s="26">
        <v>0.79309950000000007</v>
      </c>
      <c r="V1681" s="26">
        <v>0.56479650000000003</v>
      </c>
      <c r="W1681" s="26">
        <v>1.1483485</v>
      </c>
      <c r="X1681" s="26">
        <v>1.7151695</v>
      </c>
      <c r="Y1681" s="26">
        <v>2.77951975</v>
      </c>
      <c r="Z1681" s="26">
        <v>2.4022105000000002</v>
      </c>
      <c r="AA1681" s="26">
        <v>1.1938815</v>
      </c>
      <c r="AB1681" s="26">
        <v>1.2016065</v>
      </c>
      <c r="AC1681" s="26">
        <v>1.3948130000000001</v>
      </c>
      <c r="AD1681" s="26">
        <v>1.144064</v>
      </c>
      <c r="AE1681" s="26">
        <v>0.80048475000000008</v>
      </c>
      <c r="AF1681" s="26">
        <v>0.67384924999999996</v>
      </c>
      <c r="AG1681" s="26">
        <v>249</v>
      </c>
      <c r="AH1681" s="26">
        <v>4</v>
      </c>
    </row>
    <row r="1682" spans="1:34" x14ac:dyDescent="0.2">
      <c r="A1682" t="s">
        <v>36</v>
      </c>
      <c r="B1682" t="s">
        <v>77</v>
      </c>
      <c r="C1682" t="s">
        <v>663</v>
      </c>
      <c r="D1682">
        <v>1</v>
      </c>
      <c r="E1682" s="21">
        <v>6</v>
      </c>
      <c r="F1682" s="21" t="s">
        <v>74</v>
      </c>
      <c r="G1682" s="21" t="s">
        <v>10</v>
      </c>
      <c r="H1682" s="21" t="s">
        <v>10</v>
      </c>
      <c r="I1682" s="26">
        <v>0.88714150000000014</v>
      </c>
      <c r="J1682" s="26">
        <v>1.2918776666666667</v>
      </c>
      <c r="K1682" s="26">
        <v>2.0305934999999997</v>
      </c>
      <c r="L1682" s="26">
        <v>3.546172166666667</v>
      </c>
      <c r="M1682" s="26">
        <v>4.9292691666666668</v>
      </c>
      <c r="N1682" s="26">
        <v>6.2710461666666673</v>
      </c>
      <c r="O1682" s="26">
        <v>7.4459791666666666</v>
      </c>
      <c r="P1682" s="26">
        <v>6.4974745</v>
      </c>
      <c r="Q1682" s="26">
        <v>4.1810381666666663</v>
      </c>
      <c r="R1682" s="26">
        <v>2.8127891666666667</v>
      </c>
      <c r="S1682" s="26">
        <v>1.3788448333333332</v>
      </c>
      <c r="T1682" s="26">
        <v>0.90793266666666661</v>
      </c>
      <c r="U1682" s="26">
        <v>0.45357566666666677</v>
      </c>
      <c r="V1682" s="26">
        <v>0.35491166666666668</v>
      </c>
      <c r="W1682" s="26">
        <v>0.55430616666666666</v>
      </c>
      <c r="X1682" s="26">
        <v>0.93707750000000001</v>
      </c>
      <c r="Y1682" s="26">
        <v>1.9950703333333333</v>
      </c>
      <c r="Z1682" s="26">
        <v>2.1899496666666667</v>
      </c>
      <c r="AA1682" s="26">
        <v>1.1048090000000002</v>
      </c>
      <c r="AB1682" s="26">
        <v>1.2026431666666666</v>
      </c>
      <c r="AC1682" s="26">
        <v>0.86793299999999984</v>
      </c>
      <c r="AD1682" s="26">
        <v>0.4439001666666666</v>
      </c>
      <c r="AE1682" s="26">
        <v>0.39616233333333328</v>
      </c>
      <c r="AF1682" s="26">
        <v>0.41866383333333329</v>
      </c>
      <c r="AG1682" s="26">
        <v>289</v>
      </c>
      <c r="AH1682" s="26">
        <v>5</v>
      </c>
    </row>
    <row r="1683" spans="1:34" x14ac:dyDescent="0.2">
      <c r="A1683" t="s">
        <v>36</v>
      </c>
      <c r="B1683" t="s">
        <v>77</v>
      </c>
      <c r="C1683" t="s">
        <v>1240</v>
      </c>
      <c r="D1683">
        <v>1</v>
      </c>
      <c r="E1683" s="21">
        <v>6</v>
      </c>
      <c r="F1683" s="21" t="s">
        <v>74</v>
      </c>
      <c r="G1683" s="21" t="s">
        <v>10</v>
      </c>
      <c r="H1683" s="21" t="s">
        <v>10</v>
      </c>
      <c r="I1683" s="26">
        <v>0.83825683333333334</v>
      </c>
      <c r="J1683" s="26">
        <v>1.1605204999999998</v>
      </c>
      <c r="K1683" s="26">
        <v>1.8347271666666665</v>
      </c>
      <c r="L1683" s="26">
        <v>3.4608443333333336</v>
      </c>
      <c r="M1683" s="26">
        <v>5.0042096666666671</v>
      </c>
      <c r="N1683" s="26">
        <v>6.2610598333333334</v>
      </c>
      <c r="O1683" s="26">
        <v>7.2480373333333334</v>
      </c>
      <c r="P1683" s="26">
        <v>6.337587833333334</v>
      </c>
      <c r="Q1683" s="26">
        <v>4.0702396666666667</v>
      </c>
      <c r="R1683" s="26">
        <v>2.8111275</v>
      </c>
      <c r="S1683" s="26">
        <v>1.3178876666666668</v>
      </c>
      <c r="T1683" s="26">
        <v>0.84286849999999991</v>
      </c>
      <c r="U1683" s="26">
        <v>0.51484716666666663</v>
      </c>
      <c r="V1683" s="26">
        <v>0.34833533333333339</v>
      </c>
      <c r="W1683" s="26">
        <v>0.57623016666666671</v>
      </c>
      <c r="X1683" s="26">
        <v>1.0002085000000001</v>
      </c>
      <c r="Y1683" s="26">
        <v>1.8018764999999999</v>
      </c>
      <c r="Z1683" s="26">
        <v>2.3898269999999999</v>
      </c>
      <c r="AA1683" s="26">
        <v>1.0995215</v>
      </c>
      <c r="AB1683" s="26">
        <v>1.2570551666666667</v>
      </c>
      <c r="AC1683" s="26">
        <v>0.87454333333333312</v>
      </c>
      <c r="AD1683" s="26">
        <v>0.39854133333333336</v>
      </c>
      <c r="AE1683" s="26">
        <v>0.35583616666666668</v>
      </c>
      <c r="AF1683" s="26">
        <v>0.51816283333333335</v>
      </c>
      <c r="AG1683" s="26">
        <v>265</v>
      </c>
      <c r="AH1683" s="26">
        <v>5</v>
      </c>
    </row>
    <row r="1684" spans="1:34" x14ac:dyDescent="0.2">
      <c r="A1684" t="s">
        <v>36</v>
      </c>
      <c r="B1684" t="s">
        <v>77</v>
      </c>
      <c r="C1684" t="s">
        <v>1241</v>
      </c>
      <c r="D1684">
        <v>2</v>
      </c>
      <c r="E1684" s="21">
        <v>6</v>
      </c>
      <c r="F1684" s="21" t="s">
        <v>74</v>
      </c>
      <c r="G1684" s="21" t="s">
        <v>10</v>
      </c>
      <c r="H1684" s="21" t="s">
        <v>10</v>
      </c>
      <c r="I1684" s="26">
        <v>0.86177000000000004</v>
      </c>
      <c r="J1684" s="26">
        <v>1.2815749999999999</v>
      </c>
      <c r="K1684" s="26">
        <v>2.2223356666666665</v>
      </c>
      <c r="L1684" s="26">
        <v>4.0739123333333334</v>
      </c>
      <c r="M1684" s="26">
        <v>5.4603853333333339</v>
      </c>
      <c r="N1684" s="26">
        <v>7.0619296666666669</v>
      </c>
      <c r="O1684" s="26">
        <v>8.6594596666666668</v>
      </c>
      <c r="P1684" s="26">
        <v>7.9182443333333339</v>
      </c>
      <c r="Q1684" s="26">
        <v>5.0416809999999996</v>
      </c>
      <c r="R1684" s="26">
        <v>3.179789</v>
      </c>
      <c r="S1684" s="26">
        <v>1.4719453333333334</v>
      </c>
      <c r="T1684" s="26">
        <v>0.88723133333333326</v>
      </c>
      <c r="U1684" s="26">
        <v>0.53961966666666672</v>
      </c>
      <c r="V1684" s="26">
        <v>0.41852033333333338</v>
      </c>
      <c r="W1684" s="26">
        <v>0.67137333333333338</v>
      </c>
      <c r="X1684" s="26">
        <v>1.2672563333333333</v>
      </c>
      <c r="Y1684" s="26">
        <v>2.204178666666667</v>
      </c>
      <c r="Z1684" s="26">
        <v>2.2463500000000001</v>
      </c>
      <c r="AA1684" s="26">
        <v>0.9528146666666667</v>
      </c>
      <c r="AB1684" s="26">
        <v>0.91006733333333345</v>
      </c>
      <c r="AC1684" s="26">
        <v>1.1583853333333334</v>
      </c>
      <c r="AD1684" s="26">
        <v>0.81369566666666671</v>
      </c>
      <c r="AE1684" s="26">
        <v>0.56394699999999987</v>
      </c>
      <c r="AF1684" s="26">
        <v>0.51678833333333341</v>
      </c>
      <c r="AG1684" s="26">
        <v>253</v>
      </c>
      <c r="AH1684" s="26">
        <v>5</v>
      </c>
    </row>
    <row r="1685" spans="1:34" x14ac:dyDescent="0.2">
      <c r="A1685" t="s">
        <v>36</v>
      </c>
      <c r="B1685" t="s">
        <v>77</v>
      </c>
      <c r="C1685" t="s">
        <v>665</v>
      </c>
      <c r="D1685">
        <v>1</v>
      </c>
      <c r="E1685" s="21">
        <v>6</v>
      </c>
      <c r="F1685" s="21" t="s">
        <v>74</v>
      </c>
      <c r="G1685" s="21" t="s">
        <v>10</v>
      </c>
      <c r="H1685" s="21" t="s">
        <v>10</v>
      </c>
      <c r="I1685" s="26">
        <v>0.47959987500000001</v>
      </c>
      <c r="J1685" s="26">
        <v>0.71477737499999994</v>
      </c>
      <c r="K1685" s="26">
        <v>1.471931125</v>
      </c>
      <c r="L1685" s="26">
        <v>3.5337486250000008</v>
      </c>
      <c r="M1685" s="26">
        <v>5.2208693749999995</v>
      </c>
      <c r="N1685" s="26">
        <v>6.6336844999999993</v>
      </c>
      <c r="O1685" s="26">
        <v>7.7883585000000011</v>
      </c>
      <c r="P1685" s="26">
        <v>7.0221617500000004</v>
      </c>
      <c r="Q1685" s="26">
        <v>4.3783188749999997</v>
      </c>
      <c r="R1685" s="26">
        <v>2.6269078750000001</v>
      </c>
      <c r="S1685" s="26">
        <v>0.98182587499999996</v>
      </c>
      <c r="T1685" s="26">
        <v>0.51380724999999994</v>
      </c>
      <c r="U1685" s="26">
        <v>0.45952712499999998</v>
      </c>
      <c r="V1685" s="26">
        <v>0.32278275000000001</v>
      </c>
      <c r="W1685" s="26">
        <v>0.48704199999999997</v>
      </c>
      <c r="X1685" s="26">
        <v>0.68202074999999995</v>
      </c>
      <c r="Y1685" s="26">
        <v>1.8025306249999999</v>
      </c>
      <c r="Z1685" s="26">
        <v>2.1413262500000001</v>
      </c>
      <c r="AA1685" s="26">
        <v>1.5470163750000001</v>
      </c>
      <c r="AB1685" s="26">
        <v>1.0427867500000001</v>
      </c>
      <c r="AC1685" s="26">
        <v>0.85446512499999994</v>
      </c>
      <c r="AD1685" s="26">
        <v>0.46335350000000003</v>
      </c>
      <c r="AE1685" s="26">
        <v>0.31373000000000001</v>
      </c>
      <c r="AF1685" s="26">
        <v>0.48066599999999998</v>
      </c>
      <c r="AG1685" s="26">
        <v>245</v>
      </c>
      <c r="AH1685" s="26">
        <v>4</v>
      </c>
    </row>
    <row r="1686" spans="1:34" x14ac:dyDescent="0.2">
      <c r="A1686" t="s">
        <v>36</v>
      </c>
      <c r="B1686" t="s">
        <v>77</v>
      </c>
      <c r="C1686" t="s">
        <v>1242</v>
      </c>
      <c r="D1686">
        <v>2</v>
      </c>
      <c r="E1686" s="21">
        <v>6</v>
      </c>
      <c r="F1686" s="21" t="s">
        <v>74</v>
      </c>
      <c r="G1686" s="21" t="s">
        <v>10</v>
      </c>
      <c r="H1686" s="21" t="s">
        <v>10</v>
      </c>
      <c r="I1686" s="26">
        <v>1.0752876666666669</v>
      </c>
      <c r="J1686" s="26">
        <v>1.5122640000000001</v>
      </c>
      <c r="K1686" s="26">
        <v>2.2262556666666664</v>
      </c>
      <c r="L1686" s="26">
        <v>3.7274253333333331</v>
      </c>
      <c r="M1686" s="26">
        <v>5.0637730000000003</v>
      </c>
      <c r="N1686" s="26">
        <v>6.4605783333333333</v>
      </c>
      <c r="O1686" s="26">
        <v>7.8929963333333335</v>
      </c>
      <c r="P1686" s="26">
        <v>7.1142823333333327</v>
      </c>
      <c r="Q1686" s="26">
        <v>4.5381593333333337</v>
      </c>
      <c r="R1686" s="26">
        <v>3.0553056666666669</v>
      </c>
      <c r="S1686" s="26">
        <v>1.5948113333333334</v>
      </c>
      <c r="T1686" s="26">
        <v>1.0997526666666666</v>
      </c>
      <c r="U1686" s="26">
        <v>0.66786099999999993</v>
      </c>
      <c r="V1686" s="26">
        <v>0.48947433333333334</v>
      </c>
      <c r="W1686" s="26">
        <v>0.92870133333333327</v>
      </c>
      <c r="X1686" s="26">
        <v>1.3948806666666667</v>
      </c>
      <c r="Y1686" s="26">
        <v>2.8434349999999995</v>
      </c>
      <c r="Z1686" s="26">
        <v>2.6330009999999997</v>
      </c>
      <c r="AA1686" s="26">
        <v>1.290144</v>
      </c>
      <c r="AB1686" s="26">
        <v>1.3148096666666664</v>
      </c>
      <c r="AC1686" s="26">
        <v>1.2668903333333335</v>
      </c>
      <c r="AD1686" s="26">
        <v>0.99117500000000003</v>
      </c>
      <c r="AE1686" s="26">
        <v>0.65283900000000006</v>
      </c>
      <c r="AF1686" s="26">
        <v>0.58182333333333336</v>
      </c>
      <c r="AG1686" s="26">
        <v>277</v>
      </c>
      <c r="AH1686" s="26">
        <v>5</v>
      </c>
    </row>
    <row r="1687" spans="1:34" x14ac:dyDescent="0.2">
      <c r="A1687" t="s">
        <v>36</v>
      </c>
      <c r="B1687" t="s">
        <v>77</v>
      </c>
      <c r="C1687" t="s">
        <v>1243</v>
      </c>
      <c r="D1687">
        <v>1</v>
      </c>
      <c r="E1687" s="21">
        <v>6</v>
      </c>
      <c r="F1687" s="21" t="s">
        <v>74</v>
      </c>
      <c r="G1687" s="21" t="s">
        <v>10</v>
      </c>
      <c r="H1687" s="21" t="s">
        <v>10</v>
      </c>
      <c r="I1687" s="26">
        <v>0.57931500000000002</v>
      </c>
      <c r="J1687" s="26">
        <v>0.88584200000000002</v>
      </c>
      <c r="K1687" s="26">
        <v>1.7393110000000001</v>
      </c>
      <c r="L1687" s="26">
        <v>3.6480419999999998</v>
      </c>
      <c r="M1687" s="26">
        <v>5.3156999999999996</v>
      </c>
      <c r="N1687" s="26">
        <v>6.684653</v>
      </c>
      <c r="O1687" s="26">
        <v>8.0237780000000001</v>
      </c>
      <c r="P1687" s="26">
        <v>7.2810509999999997</v>
      </c>
      <c r="Q1687" s="26">
        <v>4.5918210000000004</v>
      </c>
      <c r="R1687" s="26">
        <v>2.7524860000000002</v>
      </c>
      <c r="S1687" s="26">
        <v>1.093801</v>
      </c>
      <c r="T1687" s="26">
        <v>0.58827600000000002</v>
      </c>
      <c r="U1687" s="26">
        <v>0.36565900000000001</v>
      </c>
      <c r="V1687" s="26">
        <v>0.26220599999999999</v>
      </c>
      <c r="W1687" s="26">
        <v>0.46670099999999998</v>
      </c>
      <c r="X1687" s="26">
        <v>1.065172</v>
      </c>
      <c r="Y1687" s="26">
        <v>1.814306</v>
      </c>
      <c r="Z1687" s="26">
        <v>2.7381150000000001</v>
      </c>
      <c r="AA1687" s="26">
        <v>1.5598590000000001</v>
      </c>
      <c r="AB1687" s="26">
        <v>1.1941120000000001</v>
      </c>
      <c r="AC1687" s="26">
        <v>1.0767629999999999</v>
      </c>
      <c r="AD1687" s="26">
        <v>0.50557700000000005</v>
      </c>
      <c r="AE1687" s="26">
        <v>0.362653</v>
      </c>
      <c r="AF1687" s="26">
        <v>0.33163500000000001</v>
      </c>
      <c r="AG1687" s="26">
        <v>276</v>
      </c>
      <c r="AH1687" s="26">
        <v>5</v>
      </c>
    </row>
    <row r="1688" spans="1:34" x14ac:dyDescent="0.2">
      <c r="A1688" t="s">
        <v>36</v>
      </c>
      <c r="B1688" t="s">
        <v>77</v>
      </c>
      <c r="C1688" t="s">
        <v>1244</v>
      </c>
      <c r="D1688">
        <v>2</v>
      </c>
      <c r="E1688" s="21">
        <v>6</v>
      </c>
      <c r="F1688" s="21" t="s">
        <v>74</v>
      </c>
      <c r="G1688" s="21" t="s">
        <v>10</v>
      </c>
      <c r="H1688" s="21" t="s">
        <v>10</v>
      </c>
      <c r="I1688" s="26">
        <v>1.1081569999999998</v>
      </c>
      <c r="J1688" s="26">
        <v>1.5827437142857141</v>
      </c>
      <c r="K1688" s="26">
        <v>2.4326393571428571</v>
      </c>
      <c r="L1688" s="26">
        <v>4.0624475714285717</v>
      </c>
      <c r="M1688" s="26">
        <v>5.4085103571428572</v>
      </c>
      <c r="N1688" s="26">
        <v>6.9605574285714287</v>
      </c>
      <c r="O1688" s="26">
        <v>8.5056679285714303</v>
      </c>
      <c r="P1688" s="26">
        <v>7.7424414285714276</v>
      </c>
      <c r="Q1688" s="26">
        <v>4.9975937142857143</v>
      </c>
      <c r="R1688" s="26">
        <v>3.2981221428571428</v>
      </c>
      <c r="S1688" s="26">
        <v>1.7049070000000002</v>
      </c>
      <c r="T1688" s="26">
        <v>1.1415270714285715</v>
      </c>
      <c r="U1688" s="26">
        <v>0.64531121428571414</v>
      </c>
      <c r="V1688" s="26">
        <v>0.4723857142857143</v>
      </c>
      <c r="W1688" s="26">
        <v>0.90695307142857151</v>
      </c>
      <c r="X1688" s="26">
        <v>1.5183709285714284</v>
      </c>
      <c r="Y1688" s="26">
        <v>2.3639925000000006</v>
      </c>
      <c r="Z1688" s="26">
        <v>1.9672707142857142</v>
      </c>
      <c r="AA1688" s="26">
        <v>0.7836290714285713</v>
      </c>
      <c r="AB1688" s="26">
        <v>0.93296321428571438</v>
      </c>
      <c r="AC1688" s="26">
        <v>1.2080979285714284</v>
      </c>
      <c r="AD1688" s="26">
        <v>0.91234350000000008</v>
      </c>
      <c r="AE1688" s="26">
        <v>0.65375585714285722</v>
      </c>
      <c r="AF1688" s="26">
        <v>0.58375257142857151</v>
      </c>
      <c r="AG1688" s="26">
        <v>255</v>
      </c>
      <c r="AH1688" s="26">
        <v>5</v>
      </c>
    </row>
    <row r="1689" spans="1:34" x14ac:dyDescent="0.2">
      <c r="A1689" t="s">
        <v>40</v>
      </c>
      <c r="B1689" t="s">
        <v>94</v>
      </c>
      <c r="C1689" t="s">
        <v>403</v>
      </c>
      <c r="D1689">
        <v>1</v>
      </c>
      <c r="E1689" s="21">
        <v>5</v>
      </c>
      <c r="F1689" s="21" t="s">
        <v>6</v>
      </c>
      <c r="G1689" s="21" t="s">
        <v>10</v>
      </c>
      <c r="H1689" s="21" t="s">
        <v>10</v>
      </c>
      <c r="I1689" s="26">
        <v>1.0980901666666665</v>
      </c>
      <c r="J1689" s="26">
        <v>1.5206541666666666</v>
      </c>
      <c r="K1689" s="26">
        <v>2.6740694999999999</v>
      </c>
      <c r="L1689" s="26">
        <v>4.5867279999999999</v>
      </c>
      <c r="M1689" s="26">
        <v>5.7727953333333337</v>
      </c>
      <c r="N1689" s="26">
        <v>7.4399091666666664</v>
      </c>
      <c r="O1689" s="26">
        <v>8.0500413333333327</v>
      </c>
      <c r="P1689" s="26">
        <v>6.8069296666666679</v>
      </c>
      <c r="Q1689" s="26">
        <v>4.9814575000000003</v>
      </c>
      <c r="R1689" s="26">
        <v>3.5396674999999997</v>
      </c>
      <c r="S1689" s="26">
        <v>1.8039773333333333</v>
      </c>
      <c r="T1689" s="26">
        <v>1.0872928333333334</v>
      </c>
      <c r="U1689" s="26">
        <v>0.37388916666666666</v>
      </c>
      <c r="V1689" s="26">
        <v>0.52757033333333325</v>
      </c>
      <c r="W1689" s="26">
        <v>1.4316303333333333</v>
      </c>
      <c r="X1689" s="26">
        <v>2.0905635</v>
      </c>
      <c r="Y1689" s="26">
        <v>3.9453158333333334</v>
      </c>
      <c r="Z1689" s="26">
        <v>3.4622101666666665</v>
      </c>
      <c r="AA1689" s="26">
        <v>3.0265393333333335</v>
      </c>
      <c r="AB1689" s="26">
        <v>2.8106103333333334</v>
      </c>
      <c r="AC1689" s="26">
        <v>2.3478999999999997</v>
      </c>
      <c r="AD1689" s="26">
        <v>1.2338223333333334</v>
      </c>
      <c r="AE1689" s="26">
        <v>0.65281449999999996</v>
      </c>
      <c r="AF1689" s="26">
        <v>0.52542516666666661</v>
      </c>
      <c r="AG1689" s="26">
        <v>210</v>
      </c>
      <c r="AH1689" s="26">
        <v>4</v>
      </c>
    </row>
    <row r="1690" spans="1:34" x14ac:dyDescent="0.2">
      <c r="A1690" t="s">
        <v>40</v>
      </c>
      <c r="B1690" t="s">
        <v>94</v>
      </c>
      <c r="C1690" t="s">
        <v>1245</v>
      </c>
      <c r="D1690">
        <v>2</v>
      </c>
      <c r="E1690" s="21">
        <v>5</v>
      </c>
      <c r="F1690" s="21" t="s">
        <v>6</v>
      </c>
      <c r="G1690" s="21" t="s">
        <v>10</v>
      </c>
      <c r="H1690" s="21" t="s">
        <v>10</v>
      </c>
      <c r="I1690" s="26">
        <v>0.92867885714285714</v>
      </c>
      <c r="J1690" s="26">
        <v>1.2370414285714284</v>
      </c>
      <c r="K1690" s="26">
        <v>2.2007151428571428</v>
      </c>
      <c r="L1690" s="26">
        <v>4.1977174285714289</v>
      </c>
      <c r="M1690" s="26">
        <v>5.583971142857143</v>
      </c>
      <c r="N1690" s="26">
        <v>7.0521970000000005</v>
      </c>
      <c r="O1690" s="26">
        <v>7.4222462857142864</v>
      </c>
      <c r="P1690" s="26">
        <v>6.234972428571429</v>
      </c>
      <c r="Q1690" s="26">
        <v>4.6330425714285708</v>
      </c>
      <c r="R1690" s="26">
        <v>3.1556188571428576</v>
      </c>
      <c r="S1690" s="26">
        <v>1.5964744285714285</v>
      </c>
      <c r="T1690" s="26">
        <v>0.90686614285714284</v>
      </c>
      <c r="U1690" s="26">
        <v>0.35466142857142863</v>
      </c>
      <c r="V1690" s="26">
        <v>0.50987885714285708</v>
      </c>
      <c r="W1690" s="26">
        <v>1.2882851428571429</v>
      </c>
      <c r="X1690" s="26">
        <v>2.1527177142857146</v>
      </c>
      <c r="Y1690" s="26">
        <v>3.3316664285714288</v>
      </c>
      <c r="Z1690" s="26">
        <v>3.7770810000000004</v>
      </c>
      <c r="AA1690" s="26">
        <v>2.9241619999999999</v>
      </c>
      <c r="AB1690" s="26">
        <v>2.5088685714285712</v>
      </c>
      <c r="AC1690" s="26">
        <v>2.0104961428571428</v>
      </c>
      <c r="AD1690" s="26">
        <v>1.2088754285714287</v>
      </c>
      <c r="AE1690" s="26">
        <v>0.72286971428571423</v>
      </c>
      <c r="AF1690" s="26">
        <v>0.56443442857142856</v>
      </c>
      <c r="AG1690" s="26">
        <v>237</v>
      </c>
      <c r="AH1690" s="26">
        <v>4</v>
      </c>
    </row>
    <row r="1691" spans="1:34" x14ac:dyDescent="0.2">
      <c r="A1691" t="s">
        <v>40</v>
      </c>
      <c r="B1691" t="s">
        <v>94</v>
      </c>
      <c r="C1691" t="s">
        <v>1246</v>
      </c>
      <c r="D1691">
        <v>3</v>
      </c>
      <c r="E1691" s="21">
        <v>5</v>
      </c>
      <c r="F1691" s="21" t="s">
        <v>6</v>
      </c>
      <c r="G1691" s="21" t="s">
        <v>10</v>
      </c>
      <c r="H1691" s="21" t="s">
        <v>10</v>
      </c>
      <c r="I1691" s="26">
        <v>1.2067920000000001</v>
      </c>
      <c r="J1691" s="26">
        <v>1.670596</v>
      </c>
      <c r="K1691" s="26">
        <v>2.64514</v>
      </c>
      <c r="L1691" s="26">
        <v>4.3839790000000001</v>
      </c>
      <c r="M1691" s="26">
        <v>5.6019199999999998</v>
      </c>
      <c r="N1691" s="26">
        <v>7.1262350000000003</v>
      </c>
      <c r="O1691" s="26">
        <v>7.9618919999999997</v>
      </c>
      <c r="P1691" s="26">
        <v>6.9730259999999999</v>
      </c>
      <c r="Q1691" s="26">
        <v>5.2158290000000003</v>
      </c>
      <c r="R1691" s="26">
        <v>3.5729350000000002</v>
      </c>
      <c r="S1691" s="26">
        <v>1.831623</v>
      </c>
      <c r="T1691" s="26">
        <v>1.1965140000000001</v>
      </c>
      <c r="U1691" s="26">
        <v>0.28881400000000002</v>
      </c>
      <c r="V1691" s="26">
        <v>0.32988200000000001</v>
      </c>
      <c r="W1691" s="26">
        <v>0.87354600000000004</v>
      </c>
      <c r="X1691" s="26">
        <v>1.6674469999999999</v>
      </c>
      <c r="Y1691" s="26">
        <v>3.071062</v>
      </c>
      <c r="Z1691" s="26">
        <v>2.8543050000000001</v>
      </c>
      <c r="AA1691" s="26">
        <v>2.5565169999999999</v>
      </c>
      <c r="AB1691" s="26">
        <v>1.6566510000000001</v>
      </c>
      <c r="AC1691" s="26">
        <v>1.111953</v>
      </c>
      <c r="AD1691" s="26">
        <v>0.70043100000000003</v>
      </c>
      <c r="AE1691" s="26">
        <v>0.44755899999999998</v>
      </c>
      <c r="AF1691" s="26">
        <v>0.33237899999999998</v>
      </c>
      <c r="AG1691" s="26">
        <v>236</v>
      </c>
      <c r="AH1691" s="26">
        <v>4</v>
      </c>
    </row>
    <row r="1692" spans="1:34" x14ac:dyDescent="0.2">
      <c r="A1692" t="s">
        <v>40</v>
      </c>
      <c r="B1692" t="s">
        <v>94</v>
      </c>
      <c r="C1692" t="s">
        <v>1247</v>
      </c>
      <c r="D1692">
        <v>2</v>
      </c>
      <c r="E1692" s="21">
        <v>5</v>
      </c>
      <c r="F1692" s="21" t="s">
        <v>6</v>
      </c>
      <c r="G1692" s="21" t="s">
        <v>10</v>
      </c>
      <c r="H1692" s="21" t="s">
        <v>10</v>
      </c>
      <c r="I1692" s="26">
        <v>1.440018</v>
      </c>
      <c r="J1692" s="26">
        <v>1.8891819999999999</v>
      </c>
      <c r="K1692" s="26">
        <v>2.7420089999999999</v>
      </c>
      <c r="L1692" s="26">
        <v>4.2787699999999997</v>
      </c>
      <c r="M1692" s="26">
        <v>5.4934810000000001</v>
      </c>
      <c r="N1692" s="26">
        <v>7.2120119999999996</v>
      </c>
      <c r="O1692" s="26">
        <v>8.0977499999999996</v>
      </c>
      <c r="P1692" s="26">
        <v>7.0827450000000001</v>
      </c>
      <c r="Q1692" s="26">
        <v>5.3006970000000004</v>
      </c>
      <c r="R1692" s="26">
        <v>3.6207479999999999</v>
      </c>
      <c r="S1692" s="26">
        <v>2.009938</v>
      </c>
      <c r="T1692" s="26">
        <v>1.3944909999999999</v>
      </c>
      <c r="U1692" s="26">
        <v>0.34730800000000001</v>
      </c>
      <c r="V1692" s="26">
        <v>0.29605300000000001</v>
      </c>
      <c r="W1692" s="26">
        <v>0.89396100000000001</v>
      </c>
      <c r="X1692" s="26">
        <v>1.419951</v>
      </c>
      <c r="Y1692" s="26">
        <v>2.5404149999999999</v>
      </c>
      <c r="Z1692" s="26">
        <v>2.5612409999999999</v>
      </c>
      <c r="AA1692" s="26">
        <v>2.2011069999999999</v>
      </c>
      <c r="AB1692" s="26">
        <v>1.299377</v>
      </c>
      <c r="AC1692" s="26">
        <v>0.96619299999999997</v>
      </c>
      <c r="AD1692" s="26">
        <v>0.682481</v>
      </c>
      <c r="AE1692" s="26">
        <v>0.461891</v>
      </c>
      <c r="AF1692" s="26">
        <v>0.39139699999999999</v>
      </c>
      <c r="AG1692" s="26">
        <v>268</v>
      </c>
      <c r="AH1692" s="26">
        <v>5</v>
      </c>
    </row>
    <row r="1693" spans="1:34" x14ac:dyDescent="0.2">
      <c r="A1693" t="s">
        <v>40</v>
      </c>
      <c r="B1693" t="s">
        <v>94</v>
      </c>
      <c r="C1693" t="s">
        <v>638</v>
      </c>
      <c r="D1693">
        <v>3</v>
      </c>
      <c r="E1693" s="21">
        <v>5</v>
      </c>
      <c r="F1693" s="21" t="s">
        <v>6</v>
      </c>
      <c r="G1693" s="21" t="s">
        <v>10</v>
      </c>
      <c r="H1693" s="21" t="s">
        <v>10</v>
      </c>
      <c r="I1693" s="26">
        <v>1.0245926666666667</v>
      </c>
      <c r="J1693" s="26">
        <v>1.4204646666666667</v>
      </c>
      <c r="K1693" s="26">
        <v>2.392341333333333</v>
      </c>
      <c r="L1693" s="26">
        <v>4.2685243333333327</v>
      </c>
      <c r="M1693" s="26">
        <v>5.6004036666666659</v>
      </c>
      <c r="N1693" s="26">
        <v>7.0594323333333335</v>
      </c>
      <c r="O1693" s="26">
        <v>7.7497496666666663</v>
      </c>
      <c r="P1693" s="26">
        <v>6.6326559999999999</v>
      </c>
      <c r="Q1693" s="26">
        <v>4.9294156666666664</v>
      </c>
      <c r="R1693" s="26">
        <v>3.3336453333333331</v>
      </c>
      <c r="S1693" s="26">
        <v>1.671337333333333</v>
      </c>
      <c r="T1693" s="26">
        <v>1.020994</v>
      </c>
      <c r="U1693" s="26">
        <v>0.36964966666666665</v>
      </c>
      <c r="V1693" s="26">
        <v>0.56689266666666671</v>
      </c>
      <c r="W1693" s="26">
        <v>1.1215423333333334</v>
      </c>
      <c r="X1693" s="26">
        <v>2.0422256666666665</v>
      </c>
      <c r="Y1693" s="26">
        <v>3.249997</v>
      </c>
      <c r="Z1693" s="26">
        <v>3.3894289999999998</v>
      </c>
      <c r="AA1693" s="26">
        <v>2.9780513333333332</v>
      </c>
      <c r="AB1693" s="26">
        <v>2.4288546666666666</v>
      </c>
      <c r="AC1693" s="26">
        <v>1.628844</v>
      </c>
      <c r="AD1693" s="26">
        <v>0.97591800000000006</v>
      </c>
      <c r="AE1693" s="26">
        <v>0.65258333333333329</v>
      </c>
      <c r="AF1693" s="26">
        <v>0.45724399999999998</v>
      </c>
      <c r="AG1693" s="26">
        <v>242</v>
      </c>
      <c r="AH1693" s="26">
        <v>4</v>
      </c>
    </row>
    <row r="1694" spans="1:34" x14ac:dyDescent="0.2">
      <c r="A1694" t="s">
        <v>40</v>
      </c>
      <c r="B1694" t="s">
        <v>94</v>
      </c>
      <c r="C1694" t="s">
        <v>294</v>
      </c>
      <c r="D1694">
        <v>1</v>
      </c>
      <c r="E1694" s="21">
        <v>5</v>
      </c>
      <c r="F1694" s="21" t="s">
        <v>6</v>
      </c>
      <c r="G1694" s="21" t="s">
        <v>10</v>
      </c>
      <c r="H1694" s="21" t="s">
        <v>10</v>
      </c>
      <c r="I1694" s="26">
        <v>0.97159966666666675</v>
      </c>
      <c r="J1694" s="26">
        <v>1.2936806666666667</v>
      </c>
      <c r="K1694" s="26">
        <v>2.3195763333333335</v>
      </c>
      <c r="L1694" s="26">
        <v>4.2961724999999999</v>
      </c>
      <c r="M1694" s="26">
        <v>5.5793931666666667</v>
      </c>
      <c r="N1694" s="26">
        <v>7.1210761666666658</v>
      </c>
      <c r="O1694" s="26">
        <v>7.4489060000000009</v>
      </c>
      <c r="P1694" s="26">
        <v>6.2559736666666668</v>
      </c>
      <c r="Q1694" s="26">
        <v>4.6384576666666666</v>
      </c>
      <c r="R1694" s="26">
        <v>3.2240485000000003</v>
      </c>
      <c r="S1694" s="26">
        <v>1.6348831666666666</v>
      </c>
      <c r="T1694" s="26">
        <v>0.95577999999999996</v>
      </c>
      <c r="U1694" s="26">
        <v>0.34291849999999996</v>
      </c>
      <c r="V1694" s="26">
        <v>0.57720883333333328</v>
      </c>
      <c r="W1694" s="26">
        <v>1.3973903333333333</v>
      </c>
      <c r="X1694" s="26">
        <v>2.219515166666667</v>
      </c>
      <c r="Y1694" s="26">
        <v>3.7541890000000002</v>
      </c>
      <c r="Z1694" s="26">
        <v>3.7634540000000007</v>
      </c>
      <c r="AA1694" s="26">
        <v>2.9612756666666669</v>
      </c>
      <c r="AB1694" s="26">
        <v>2.8990083333333332</v>
      </c>
      <c r="AC1694" s="26">
        <v>2.1682246666666667</v>
      </c>
      <c r="AD1694" s="26">
        <v>1.2045395000000001</v>
      </c>
      <c r="AE1694" s="26">
        <v>0.7235649999999999</v>
      </c>
      <c r="AF1694" s="26">
        <v>0.54893399999999992</v>
      </c>
      <c r="AG1694" s="26">
        <v>229</v>
      </c>
      <c r="AH1694" s="26">
        <v>4</v>
      </c>
    </row>
    <row r="1695" spans="1:34" x14ac:dyDescent="0.2">
      <c r="A1695" t="s">
        <v>40</v>
      </c>
      <c r="B1695" t="s">
        <v>94</v>
      </c>
      <c r="C1695" t="s">
        <v>1248</v>
      </c>
      <c r="D1695">
        <v>2</v>
      </c>
      <c r="E1695" s="21">
        <v>5</v>
      </c>
      <c r="F1695" s="21" t="s">
        <v>6</v>
      </c>
      <c r="G1695" s="21" t="s">
        <v>10</v>
      </c>
      <c r="H1695" s="21" t="s">
        <v>10</v>
      </c>
      <c r="I1695" s="26">
        <v>1.2326475000000001</v>
      </c>
      <c r="J1695" s="26">
        <v>1.6794674999999999</v>
      </c>
      <c r="K1695" s="26">
        <v>2.5462290000000003</v>
      </c>
      <c r="L1695" s="26">
        <v>4.1185390000000002</v>
      </c>
      <c r="M1695" s="26">
        <v>5.3992815000000007</v>
      </c>
      <c r="N1695" s="26">
        <v>6.9984190000000002</v>
      </c>
      <c r="O1695" s="26">
        <v>7.9375605</v>
      </c>
      <c r="P1695" s="26">
        <v>7.0037944999999997</v>
      </c>
      <c r="Q1695" s="26">
        <v>5.1712755000000001</v>
      </c>
      <c r="R1695" s="26">
        <v>3.4668380000000001</v>
      </c>
      <c r="S1695" s="26">
        <v>1.8274710000000001</v>
      </c>
      <c r="T1695" s="26">
        <v>1.2244619999999999</v>
      </c>
      <c r="U1695" s="26">
        <v>0.33940150000000002</v>
      </c>
      <c r="V1695" s="26">
        <v>0.34136350000000004</v>
      </c>
      <c r="W1695" s="26">
        <v>0.79077500000000001</v>
      </c>
      <c r="X1695" s="26">
        <v>1.6210290000000001</v>
      </c>
      <c r="Y1695" s="26">
        <v>2.7869460000000004</v>
      </c>
      <c r="Z1695" s="26">
        <v>2.6546060000000002</v>
      </c>
      <c r="AA1695" s="26">
        <v>2.0700164999999999</v>
      </c>
      <c r="AB1695" s="26">
        <v>1.242186</v>
      </c>
      <c r="AC1695" s="26">
        <v>1.0174829999999999</v>
      </c>
      <c r="AD1695" s="26">
        <v>0.68914799999999998</v>
      </c>
      <c r="AE1695" s="26">
        <v>0.43602649999999998</v>
      </c>
      <c r="AF1695" s="26">
        <v>0.36028900000000003</v>
      </c>
      <c r="AG1695" s="26">
        <v>239</v>
      </c>
      <c r="AH1695" s="26">
        <v>4</v>
      </c>
    </row>
    <row r="1696" spans="1:34" x14ac:dyDescent="0.2">
      <c r="A1696" t="s">
        <v>40</v>
      </c>
      <c r="B1696" t="s">
        <v>94</v>
      </c>
      <c r="C1696" t="s">
        <v>877</v>
      </c>
      <c r="D1696">
        <v>1</v>
      </c>
      <c r="E1696" s="21">
        <v>5</v>
      </c>
      <c r="F1696" s="21" t="s">
        <v>6</v>
      </c>
      <c r="G1696" s="21" t="s">
        <v>10</v>
      </c>
      <c r="H1696" s="21" t="s">
        <v>10</v>
      </c>
      <c r="I1696" s="26">
        <v>0.88548640000000012</v>
      </c>
      <c r="J1696" s="26">
        <v>1.1922375999999999</v>
      </c>
      <c r="K1696" s="26">
        <v>2.1455761999999998</v>
      </c>
      <c r="L1696" s="26">
        <v>4.1519694000000005</v>
      </c>
      <c r="M1696" s="26">
        <v>5.6351431999999999</v>
      </c>
      <c r="N1696" s="26">
        <v>7.074325</v>
      </c>
      <c r="O1696" s="26">
        <v>7.6983280000000009</v>
      </c>
      <c r="P1696" s="26">
        <v>6.5792420000000007</v>
      </c>
      <c r="Q1696" s="26">
        <v>4.8167374000000001</v>
      </c>
      <c r="R1696" s="26">
        <v>3.1917526000000001</v>
      </c>
      <c r="S1696" s="26">
        <v>1.5523444</v>
      </c>
      <c r="T1696" s="26">
        <v>0.87379080000000009</v>
      </c>
      <c r="U1696" s="26">
        <v>0.32604439999999996</v>
      </c>
      <c r="V1696" s="26">
        <v>0.44832559999999999</v>
      </c>
      <c r="W1696" s="26">
        <v>1.188725</v>
      </c>
      <c r="X1696" s="26">
        <v>2.1761194000000001</v>
      </c>
      <c r="Y1696" s="26">
        <v>3.0247037999999997</v>
      </c>
      <c r="Z1696" s="26">
        <v>3.4416318000000006</v>
      </c>
      <c r="AA1696" s="26">
        <v>2.8715927999999997</v>
      </c>
      <c r="AB1696" s="26">
        <v>2.1151694000000001</v>
      </c>
      <c r="AC1696" s="26">
        <v>1.9539507999999999</v>
      </c>
      <c r="AD1696" s="26">
        <v>1.1337117999999999</v>
      </c>
      <c r="AE1696" s="26">
        <v>0.71070620000000007</v>
      </c>
      <c r="AF1696" s="26">
        <v>0.45193639999999996</v>
      </c>
      <c r="AG1696" s="26">
        <v>237</v>
      </c>
      <c r="AH1696" s="26">
        <v>4</v>
      </c>
    </row>
    <row r="1697" spans="1:34" x14ac:dyDescent="0.2">
      <c r="A1697" t="s">
        <v>40</v>
      </c>
      <c r="B1697" t="s">
        <v>94</v>
      </c>
      <c r="C1697" t="s">
        <v>668</v>
      </c>
      <c r="D1697">
        <v>3</v>
      </c>
      <c r="E1697" s="21">
        <v>5</v>
      </c>
      <c r="F1697" s="21" t="s">
        <v>6</v>
      </c>
      <c r="G1697" s="21" t="s">
        <v>10</v>
      </c>
      <c r="H1697" s="21" t="s">
        <v>10</v>
      </c>
      <c r="I1697" s="26">
        <v>1.0033483333333333</v>
      </c>
      <c r="J1697" s="26">
        <v>1.3703373333333335</v>
      </c>
      <c r="K1697" s="26">
        <v>2.3236646666666672</v>
      </c>
      <c r="L1697" s="26">
        <v>4.2513709999999998</v>
      </c>
      <c r="M1697" s="26">
        <v>5.6478599999999988</v>
      </c>
      <c r="N1697" s="26">
        <v>7.1234419999999998</v>
      </c>
      <c r="O1697" s="26">
        <v>7.8278393333333334</v>
      </c>
      <c r="P1697" s="26">
        <v>6.7176496666666665</v>
      </c>
      <c r="Q1697" s="26">
        <v>5.0067303333333335</v>
      </c>
      <c r="R1697" s="26">
        <v>3.3120033333333332</v>
      </c>
      <c r="S1697" s="26">
        <v>1.6645733333333332</v>
      </c>
      <c r="T1697" s="26">
        <v>1.0055016666666667</v>
      </c>
      <c r="U1697" s="26">
        <v>0.34562399999999999</v>
      </c>
      <c r="V1697" s="26">
        <v>0.54961166666666672</v>
      </c>
      <c r="W1697" s="26">
        <v>1.0969283333333335</v>
      </c>
      <c r="X1697" s="26">
        <v>1.9855446666666667</v>
      </c>
      <c r="Y1697" s="26">
        <v>3.2098066666666667</v>
      </c>
      <c r="Z1697" s="26">
        <v>3.3296923333333339</v>
      </c>
      <c r="AA1697" s="26">
        <v>2.9509279999999998</v>
      </c>
      <c r="AB1697" s="26">
        <v>2.374889</v>
      </c>
      <c r="AC1697" s="26">
        <v>1.6260853333333334</v>
      </c>
      <c r="AD1697" s="26">
        <v>0.99818866666666661</v>
      </c>
      <c r="AE1697" s="26">
        <v>0.6345533333333333</v>
      </c>
      <c r="AF1697" s="26">
        <v>0.4268993333333333</v>
      </c>
      <c r="AG1697" s="26">
        <v>227</v>
      </c>
      <c r="AH1697" s="26">
        <v>4</v>
      </c>
    </row>
    <row r="1698" spans="1:34" x14ac:dyDescent="0.2">
      <c r="A1698" t="s">
        <v>40</v>
      </c>
      <c r="B1698" t="s">
        <v>94</v>
      </c>
      <c r="C1698" t="s">
        <v>1249</v>
      </c>
      <c r="D1698">
        <v>2</v>
      </c>
      <c r="E1698" s="21">
        <v>5</v>
      </c>
      <c r="F1698" s="21" t="s">
        <v>6</v>
      </c>
      <c r="G1698" s="21" t="s">
        <v>10</v>
      </c>
      <c r="H1698" s="21" t="s">
        <v>10</v>
      </c>
      <c r="I1698" s="26">
        <v>1.0769657500000001</v>
      </c>
      <c r="J1698" s="26">
        <v>1.4994149999999999</v>
      </c>
      <c r="K1698" s="26">
        <v>2.6031224166666669</v>
      </c>
      <c r="L1698" s="26">
        <v>4.4989855833333339</v>
      </c>
      <c r="M1698" s="26">
        <v>5.7220114999999998</v>
      </c>
      <c r="N1698" s="26">
        <v>7.3251784999999989</v>
      </c>
      <c r="O1698" s="26">
        <v>7.8813109166666671</v>
      </c>
      <c r="P1698" s="26">
        <v>6.7291340833333342</v>
      </c>
      <c r="Q1698" s="26">
        <v>4.9815212499999992</v>
      </c>
      <c r="R1698" s="26">
        <v>3.5195182500000004</v>
      </c>
      <c r="S1698" s="26">
        <v>1.7806846666666667</v>
      </c>
      <c r="T1698" s="26">
        <v>1.0805123333333333</v>
      </c>
      <c r="U1698" s="26">
        <v>0.32052308333333335</v>
      </c>
      <c r="V1698" s="26">
        <v>0.48269466666666666</v>
      </c>
      <c r="W1698" s="26">
        <v>1.3703853333333333</v>
      </c>
      <c r="X1698" s="26">
        <v>1.98230375</v>
      </c>
      <c r="Y1698" s="26">
        <v>3.7453303333333334</v>
      </c>
      <c r="Z1698" s="26">
        <v>3.552952916666666</v>
      </c>
      <c r="AA1698" s="26">
        <v>2.9967930000000003</v>
      </c>
      <c r="AB1698" s="26">
        <v>2.5289878333333333</v>
      </c>
      <c r="AC1698" s="26">
        <v>1.9927366666666668</v>
      </c>
      <c r="AD1698" s="26">
        <v>1.1778100833333334</v>
      </c>
      <c r="AE1698" s="26">
        <v>0.61782433333333331</v>
      </c>
      <c r="AF1698" s="26">
        <v>0.50142249999999999</v>
      </c>
      <c r="AG1698" s="26">
        <v>227</v>
      </c>
      <c r="AH1698" s="26">
        <v>4</v>
      </c>
    </row>
    <row r="1699" spans="1:34" x14ac:dyDescent="0.2">
      <c r="A1699" t="s">
        <v>40</v>
      </c>
      <c r="B1699" t="s">
        <v>94</v>
      </c>
      <c r="C1699" t="s">
        <v>1250</v>
      </c>
      <c r="D1699">
        <v>1</v>
      </c>
      <c r="E1699" s="21">
        <v>5</v>
      </c>
      <c r="F1699" s="21" t="s">
        <v>6</v>
      </c>
      <c r="G1699" s="21" t="s">
        <v>10</v>
      </c>
      <c r="H1699" s="21" t="s">
        <v>10</v>
      </c>
      <c r="I1699" s="26">
        <v>0.8530466000000001</v>
      </c>
      <c r="J1699" s="26">
        <v>1.1791608</v>
      </c>
      <c r="K1699" s="26">
        <v>2.2077453999999994</v>
      </c>
      <c r="L1699" s="26">
        <v>4.2065636000000008</v>
      </c>
      <c r="M1699" s="26">
        <v>5.6634125999999991</v>
      </c>
      <c r="N1699" s="26">
        <v>6.9375119999999999</v>
      </c>
      <c r="O1699" s="26">
        <v>7.0588116000000012</v>
      </c>
      <c r="P1699" s="26">
        <v>5.8231102000000003</v>
      </c>
      <c r="Q1699" s="26">
        <v>4.2531990000000004</v>
      </c>
      <c r="R1699" s="26">
        <v>3.0554041999999999</v>
      </c>
      <c r="S1699" s="26">
        <v>1.5448134</v>
      </c>
      <c r="T1699" s="26">
        <v>0.81324800000000008</v>
      </c>
      <c r="U1699" s="26">
        <v>0.487591</v>
      </c>
      <c r="V1699" s="26">
        <v>0.61855720000000003</v>
      </c>
      <c r="W1699" s="26">
        <v>1.7505002000000001</v>
      </c>
      <c r="X1699" s="26">
        <v>2.3158111999999997</v>
      </c>
      <c r="Y1699" s="26">
        <v>3.6933778000000004</v>
      </c>
      <c r="Z1699" s="26">
        <v>3.6350629999999997</v>
      </c>
      <c r="AA1699" s="26">
        <v>2.8360221999999999</v>
      </c>
      <c r="AB1699" s="26">
        <v>2.8941612000000001</v>
      </c>
      <c r="AC1699" s="26">
        <v>2.5522258</v>
      </c>
      <c r="AD1699" s="26">
        <v>1.6907403999999999</v>
      </c>
      <c r="AE1699" s="26">
        <v>0.90599439999999998</v>
      </c>
      <c r="AF1699" s="26">
        <v>0.68324000000000007</v>
      </c>
      <c r="AG1699" s="26">
        <v>217</v>
      </c>
      <c r="AH1699" s="26">
        <v>4</v>
      </c>
    </row>
    <row r="1700" spans="1:34" x14ac:dyDescent="0.2">
      <c r="A1700" t="s">
        <v>40</v>
      </c>
      <c r="B1700" t="s">
        <v>94</v>
      </c>
      <c r="C1700" t="s">
        <v>184</v>
      </c>
      <c r="D1700">
        <v>1</v>
      </c>
      <c r="E1700" s="21">
        <v>5</v>
      </c>
      <c r="F1700" s="21" t="s">
        <v>6</v>
      </c>
      <c r="G1700" s="21" t="s">
        <v>10</v>
      </c>
      <c r="H1700" s="21" t="s">
        <v>10</v>
      </c>
      <c r="I1700" s="26">
        <v>0.96270929999999988</v>
      </c>
      <c r="J1700" s="26">
        <v>1.2816192000000002</v>
      </c>
      <c r="K1700" s="26">
        <v>2.3664361999999999</v>
      </c>
      <c r="L1700" s="26">
        <v>4.3300102000000003</v>
      </c>
      <c r="M1700" s="26">
        <v>5.6165776999999997</v>
      </c>
      <c r="N1700" s="26">
        <v>7.2167553</v>
      </c>
      <c r="O1700" s="26">
        <v>7.508307499999999</v>
      </c>
      <c r="P1700" s="26">
        <v>6.2183784000000006</v>
      </c>
      <c r="Q1700" s="26">
        <v>4.5586275000000001</v>
      </c>
      <c r="R1700" s="26">
        <v>3.2044952000000002</v>
      </c>
      <c r="S1700" s="26">
        <v>1.6326376</v>
      </c>
      <c r="T1700" s="26">
        <v>0.94136399999999987</v>
      </c>
      <c r="U1700" s="26">
        <v>0.45059449999999995</v>
      </c>
      <c r="V1700" s="26">
        <v>0.62469580000000002</v>
      </c>
      <c r="W1700" s="26">
        <v>1.6575669000000002</v>
      </c>
      <c r="X1700" s="26">
        <v>2.2719998000000001</v>
      </c>
      <c r="Y1700" s="26">
        <v>3.8607176999999999</v>
      </c>
      <c r="Z1700" s="26">
        <v>3.9600862000000001</v>
      </c>
      <c r="AA1700" s="26">
        <v>2.5770933999999999</v>
      </c>
      <c r="AB1700" s="26">
        <v>2.9127253</v>
      </c>
      <c r="AC1700" s="26">
        <v>2.7750621</v>
      </c>
      <c r="AD1700" s="26">
        <v>1.5902678000000001</v>
      </c>
      <c r="AE1700" s="26">
        <v>0.91462329999999992</v>
      </c>
      <c r="AF1700" s="26">
        <v>0.70163419999999999</v>
      </c>
      <c r="AG1700" s="26">
        <v>216</v>
      </c>
      <c r="AH1700" s="26">
        <v>4</v>
      </c>
    </row>
    <row r="1701" spans="1:34" x14ac:dyDescent="0.2">
      <c r="A1701" t="s">
        <v>40</v>
      </c>
      <c r="B1701" t="s">
        <v>94</v>
      </c>
      <c r="C1701" t="s">
        <v>670</v>
      </c>
      <c r="D1701">
        <v>1</v>
      </c>
      <c r="E1701" s="21">
        <v>5</v>
      </c>
      <c r="F1701" s="21" t="s">
        <v>6</v>
      </c>
      <c r="G1701" s="21" t="s">
        <v>10</v>
      </c>
      <c r="H1701" s="21" t="s">
        <v>10</v>
      </c>
      <c r="I1701" s="26">
        <v>0.94268316666666652</v>
      </c>
      <c r="J1701" s="26">
        <v>1.2857771666666664</v>
      </c>
      <c r="K1701" s="26">
        <v>2.4116736666666663</v>
      </c>
      <c r="L1701" s="26">
        <v>4.2788282499999992</v>
      </c>
      <c r="M1701" s="26">
        <v>5.5103022499999996</v>
      </c>
      <c r="N1701" s="26">
        <v>6.9135348333333333</v>
      </c>
      <c r="O1701" s="26">
        <v>7.258838166666667</v>
      </c>
      <c r="P1701" s="26">
        <v>6.0105469166666659</v>
      </c>
      <c r="Q1701" s="26">
        <v>4.3182992499999999</v>
      </c>
      <c r="R1701" s="26">
        <v>3.1141196666666668</v>
      </c>
      <c r="S1701" s="26">
        <v>1.6524322500000002</v>
      </c>
      <c r="T1701" s="26">
        <v>0.93802774999999994</v>
      </c>
      <c r="U1701" s="26">
        <v>0.59397358333333339</v>
      </c>
      <c r="V1701" s="26">
        <v>0.69915874999999994</v>
      </c>
      <c r="W1701" s="26">
        <v>1.7122525833333337</v>
      </c>
      <c r="X1701" s="26">
        <v>2.5178339166666661</v>
      </c>
      <c r="Y1701" s="26">
        <v>3.9956912500000001</v>
      </c>
      <c r="Z1701" s="26">
        <v>3.7362522500000002</v>
      </c>
      <c r="AA1701" s="26">
        <v>3.3465303333333334</v>
      </c>
      <c r="AB1701" s="26">
        <v>3.6407037500000001</v>
      </c>
      <c r="AC1701" s="26">
        <v>3.0122775833333328</v>
      </c>
      <c r="AD1701" s="26">
        <v>1.8532966666666668</v>
      </c>
      <c r="AE1701" s="26">
        <v>1.0554311666666667</v>
      </c>
      <c r="AF1701" s="26">
        <v>0.7633738333333332</v>
      </c>
      <c r="AG1701" s="26">
        <v>218</v>
      </c>
      <c r="AH1701" s="26">
        <v>4</v>
      </c>
    </row>
    <row r="1702" spans="1:34" x14ac:dyDescent="0.2">
      <c r="A1702" t="s">
        <v>40</v>
      </c>
      <c r="B1702" t="s">
        <v>94</v>
      </c>
      <c r="C1702" t="s">
        <v>769</v>
      </c>
      <c r="D1702">
        <v>1</v>
      </c>
      <c r="E1702" s="21">
        <v>5</v>
      </c>
      <c r="F1702" s="21" t="s">
        <v>6</v>
      </c>
      <c r="G1702" s="21" t="s">
        <v>10</v>
      </c>
      <c r="H1702" s="21" t="s">
        <v>10</v>
      </c>
      <c r="I1702" s="26">
        <v>0.8492494444444445</v>
      </c>
      <c r="J1702" s="26">
        <v>1.1579353333333333</v>
      </c>
      <c r="K1702" s="26">
        <v>2.1203192222222227</v>
      </c>
      <c r="L1702" s="26">
        <v>4.1679652222222217</v>
      </c>
      <c r="M1702" s="26">
        <v>5.7152393333333329</v>
      </c>
      <c r="N1702" s="26">
        <v>7.1035779999999997</v>
      </c>
      <c r="O1702" s="26">
        <v>7.337527555555555</v>
      </c>
      <c r="P1702" s="26">
        <v>6.1327236666666662</v>
      </c>
      <c r="Q1702" s="26">
        <v>4.5292111111111115</v>
      </c>
      <c r="R1702" s="26">
        <v>3.1247553333333338</v>
      </c>
      <c r="S1702" s="26">
        <v>1.5285393333333335</v>
      </c>
      <c r="T1702" s="26">
        <v>0.82828733333333338</v>
      </c>
      <c r="U1702" s="26">
        <v>0.38727155555555554</v>
      </c>
      <c r="V1702" s="26">
        <v>0.52419222222222239</v>
      </c>
      <c r="W1702" s="26">
        <v>1.5216826666666665</v>
      </c>
      <c r="X1702" s="26">
        <v>2.0901914444444443</v>
      </c>
      <c r="Y1702" s="26">
        <v>3.3193832222222222</v>
      </c>
      <c r="Z1702" s="26">
        <v>3.8421437777777774</v>
      </c>
      <c r="AA1702" s="26">
        <v>2.6666348888888889</v>
      </c>
      <c r="AB1702" s="26">
        <v>2.5379393333333335</v>
      </c>
      <c r="AC1702" s="26">
        <v>2.1240888888888891</v>
      </c>
      <c r="AD1702" s="26">
        <v>1.2854574444444444</v>
      </c>
      <c r="AE1702" s="26">
        <v>0.80162055555555545</v>
      </c>
      <c r="AF1702" s="26">
        <v>0.58084222222222215</v>
      </c>
      <c r="AG1702" s="26">
        <v>223</v>
      </c>
      <c r="AH1702" s="26">
        <v>4</v>
      </c>
    </row>
    <row r="1703" spans="1:34" x14ac:dyDescent="0.2">
      <c r="A1703" t="s">
        <v>40</v>
      </c>
      <c r="B1703" t="s">
        <v>94</v>
      </c>
      <c r="C1703" t="s">
        <v>811</v>
      </c>
      <c r="D1703">
        <v>2</v>
      </c>
      <c r="E1703" s="21">
        <v>5</v>
      </c>
      <c r="F1703" s="21" t="s">
        <v>6</v>
      </c>
      <c r="G1703" s="21" t="s">
        <v>10</v>
      </c>
      <c r="H1703" s="21" t="s">
        <v>10</v>
      </c>
      <c r="I1703" s="26">
        <v>1.3294154999999999</v>
      </c>
      <c r="J1703" s="26">
        <v>1.832271</v>
      </c>
      <c r="K1703" s="26">
        <v>2.8594355</v>
      </c>
      <c r="L1703" s="26">
        <v>4.6434724999999997</v>
      </c>
      <c r="M1703" s="26">
        <v>5.76352025</v>
      </c>
      <c r="N1703" s="26">
        <v>7.4376505000000002</v>
      </c>
      <c r="O1703" s="26">
        <v>8.3240927499999984</v>
      </c>
      <c r="P1703" s="26">
        <v>7.2695827499999996</v>
      </c>
      <c r="Q1703" s="26">
        <v>5.4797522499999998</v>
      </c>
      <c r="R1703" s="26">
        <v>3.8456314999999996</v>
      </c>
      <c r="S1703" s="26">
        <v>1.9830267500000001</v>
      </c>
      <c r="T1703" s="26">
        <v>1.3225415</v>
      </c>
      <c r="U1703" s="26">
        <v>0.33969300000000002</v>
      </c>
      <c r="V1703" s="26">
        <v>0.29496900000000004</v>
      </c>
      <c r="W1703" s="26">
        <v>0.92275150000000006</v>
      </c>
      <c r="X1703" s="26">
        <v>1.5506407500000001</v>
      </c>
      <c r="Y1703" s="26">
        <v>3.0629602499999997</v>
      </c>
      <c r="Z1703" s="26">
        <v>2.8388214999999999</v>
      </c>
      <c r="AA1703" s="26">
        <v>2.5899317499999999</v>
      </c>
      <c r="AB1703" s="26">
        <v>1.8867470000000002</v>
      </c>
      <c r="AC1703" s="26">
        <v>1.0531552500000001</v>
      </c>
      <c r="AD1703" s="26">
        <v>0.75969449999999994</v>
      </c>
      <c r="AE1703" s="26">
        <v>0.479412</v>
      </c>
      <c r="AF1703" s="26">
        <v>0.33529524999999999</v>
      </c>
      <c r="AG1703" s="26">
        <v>233</v>
      </c>
      <c r="AH1703" s="26">
        <v>4</v>
      </c>
    </row>
    <row r="1704" spans="1:34" x14ac:dyDescent="0.2">
      <c r="A1704" t="s">
        <v>40</v>
      </c>
      <c r="B1704" t="s">
        <v>94</v>
      </c>
      <c r="C1704" t="s">
        <v>1251</v>
      </c>
      <c r="D1704">
        <v>3</v>
      </c>
      <c r="E1704" s="21">
        <v>5</v>
      </c>
      <c r="F1704" s="21" t="s">
        <v>6</v>
      </c>
      <c r="G1704" s="21" t="s">
        <v>10</v>
      </c>
      <c r="H1704" s="21" t="s">
        <v>10</v>
      </c>
      <c r="I1704" s="26">
        <v>1.0602876666666667</v>
      </c>
      <c r="J1704" s="26">
        <v>1.4528363333333332</v>
      </c>
      <c r="K1704" s="26">
        <v>2.3817110000000001</v>
      </c>
      <c r="L1704" s="26">
        <v>4.2419965000000008</v>
      </c>
      <c r="M1704" s="26">
        <v>5.6316815</v>
      </c>
      <c r="N1704" s="26">
        <v>7.1234224999999993</v>
      </c>
      <c r="O1704" s="26">
        <v>8.0156334999999999</v>
      </c>
      <c r="P1704" s="26">
        <v>6.9830091666666663</v>
      </c>
      <c r="Q1704" s="26">
        <v>5.2019366666666658</v>
      </c>
      <c r="R1704" s="26">
        <v>3.4093401666666665</v>
      </c>
      <c r="S1704" s="26">
        <v>1.7232598333333333</v>
      </c>
      <c r="T1704" s="26">
        <v>1.0656133333333335</v>
      </c>
      <c r="U1704" s="26">
        <v>0.28454183333333333</v>
      </c>
      <c r="V1704" s="26">
        <v>0.42654416666666667</v>
      </c>
      <c r="W1704" s="26">
        <v>0.84861933333333328</v>
      </c>
      <c r="X1704" s="26">
        <v>1.6613930000000001</v>
      </c>
      <c r="Y1704" s="26">
        <v>2.826419833333333</v>
      </c>
      <c r="Z1704" s="26">
        <v>2.9467215000000002</v>
      </c>
      <c r="AA1704" s="26">
        <v>2.5314744999999998</v>
      </c>
      <c r="AB1704" s="26">
        <v>1.9030750000000001</v>
      </c>
      <c r="AC1704" s="26">
        <v>1.2051084999999999</v>
      </c>
      <c r="AD1704" s="26">
        <v>0.78325950000000011</v>
      </c>
      <c r="AE1704" s="26">
        <v>0.46569050000000001</v>
      </c>
      <c r="AF1704" s="26">
        <v>0.32493116666666666</v>
      </c>
      <c r="AG1704" s="26">
        <v>229</v>
      </c>
      <c r="AH1704" s="26">
        <v>4</v>
      </c>
    </row>
    <row r="1705" spans="1:34" x14ac:dyDescent="0.2">
      <c r="A1705" t="s">
        <v>40</v>
      </c>
      <c r="B1705" t="s">
        <v>94</v>
      </c>
      <c r="C1705" t="s">
        <v>412</v>
      </c>
      <c r="D1705">
        <v>2</v>
      </c>
      <c r="E1705" s="21">
        <v>5</v>
      </c>
      <c r="F1705" s="21" t="s">
        <v>6</v>
      </c>
      <c r="G1705" s="21" t="s">
        <v>10</v>
      </c>
      <c r="H1705" s="21" t="s">
        <v>10</v>
      </c>
      <c r="I1705" s="26">
        <v>1.4170102</v>
      </c>
      <c r="J1705" s="26">
        <v>1.8997622000000001</v>
      </c>
      <c r="K1705" s="26">
        <v>2.8247653999999995</v>
      </c>
      <c r="L1705" s="26">
        <v>4.4864738000000006</v>
      </c>
      <c r="M1705" s="26">
        <v>5.6525862</v>
      </c>
      <c r="N1705" s="26">
        <v>7.3713635999999996</v>
      </c>
      <c r="O1705" s="26">
        <v>8.2463181999999993</v>
      </c>
      <c r="P1705" s="26">
        <v>7.1860128000000003</v>
      </c>
      <c r="Q1705" s="26">
        <v>5.4272214000000005</v>
      </c>
      <c r="R1705" s="26">
        <v>3.7905327999999998</v>
      </c>
      <c r="S1705" s="26">
        <v>2.0117438000000001</v>
      </c>
      <c r="T1705" s="26">
        <v>1.3794428000000001</v>
      </c>
      <c r="U1705" s="26">
        <v>0.28919679999999998</v>
      </c>
      <c r="V1705" s="26">
        <v>0.27645039999999999</v>
      </c>
      <c r="W1705" s="26">
        <v>0.82199339999999999</v>
      </c>
      <c r="X1705" s="26">
        <v>1.5492475999999999</v>
      </c>
      <c r="Y1705" s="26">
        <v>2.8304647999999997</v>
      </c>
      <c r="Z1705" s="26">
        <v>2.8986934</v>
      </c>
      <c r="AA1705" s="26">
        <v>2.4616910000000001</v>
      </c>
      <c r="AB1705" s="26">
        <v>1.5511784000000002</v>
      </c>
      <c r="AC1705" s="26">
        <v>1.0869928</v>
      </c>
      <c r="AD1705" s="26">
        <v>0.62173659999999997</v>
      </c>
      <c r="AE1705" s="26">
        <v>0.39879520000000002</v>
      </c>
      <c r="AF1705" s="26">
        <v>0.36043260000000005</v>
      </c>
      <c r="AG1705" s="26">
        <v>240</v>
      </c>
      <c r="AH1705" s="26">
        <v>4</v>
      </c>
    </row>
    <row r="1706" spans="1:34" x14ac:dyDescent="0.2">
      <c r="A1706" t="s">
        <v>40</v>
      </c>
      <c r="B1706" t="s">
        <v>94</v>
      </c>
      <c r="C1706" t="s">
        <v>191</v>
      </c>
      <c r="D1706">
        <v>1</v>
      </c>
      <c r="E1706" s="21">
        <v>5</v>
      </c>
      <c r="F1706" s="21" t="s">
        <v>6</v>
      </c>
      <c r="G1706" s="21" t="s">
        <v>10</v>
      </c>
      <c r="H1706" s="21" t="s">
        <v>10</v>
      </c>
      <c r="I1706" s="26">
        <v>1.0690023636363637</v>
      </c>
      <c r="J1706" s="26">
        <v>1.481463</v>
      </c>
      <c r="K1706" s="26">
        <v>2.6459259090909089</v>
      </c>
      <c r="L1706" s="26">
        <v>4.5708061818181811</v>
      </c>
      <c r="M1706" s="26">
        <v>5.7556778181818187</v>
      </c>
      <c r="N1706" s="26">
        <v>7.4464260909090916</v>
      </c>
      <c r="O1706" s="26">
        <v>8.0093444545454542</v>
      </c>
      <c r="P1706" s="26">
        <v>6.7602284545454552</v>
      </c>
      <c r="Q1706" s="26">
        <v>4.9033380909090907</v>
      </c>
      <c r="R1706" s="26">
        <v>3.5067029999999999</v>
      </c>
      <c r="S1706" s="26">
        <v>1.792934727272727</v>
      </c>
      <c r="T1706" s="26">
        <v>1.0781100909090908</v>
      </c>
      <c r="U1706" s="26">
        <v>0.45516936363636362</v>
      </c>
      <c r="V1706" s="26">
        <v>0.59453563636363649</v>
      </c>
      <c r="W1706" s="26">
        <v>1.5078466363636365</v>
      </c>
      <c r="X1706" s="26">
        <v>2.2691127272727267</v>
      </c>
      <c r="Y1706" s="26">
        <v>3.9799244545454542</v>
      </c>
      <c r="Z1706" s="26">
        <v>3.5667789090909094</v>
      </c>
      <c r="AA1706" s="26">
        <v>3.0086268181818174</v>
      </c>
      <c r="AB1706" s="26">
        <v>2.9095501818181826</v>
      </c>
      <c r="AC1706" s="26">
        <v>2.506310727272727</v>
      </c>
      <c r="AD1706" s="26">
        <v>1.3638384545454547</v>
      </c>
      <c r="AE1706" s="26">
        <v>0.74267827272727271</v>
      </c>
      <c r="AF1706" s="26">
        <v>0.58721945454545454</v>
      </c>
      <c r="AG1706" s="26">
        <v>220</v>
      </c>
      <c r="AH1706" s="26">
        <v>4</v>
      </c>
    </row>
    <row r="1707" spans="1:34" x14ac:dyDescent="0.2">
      <c r="A1707" t="s">
        <v>40</v>
      </c>
      <c r="B1707" t="s">
        <v>94</v>
      </c>
      <c r="C1707" t="s">
        <v>1252</v>
      </c>
      <c r="D1707">
        <v>1</v>
      </c>
      <c r="E1707" s="21">
        <v>5</v>
      </c>
      <c r="F1707" s="21" t="s">
        <v>6</v>
      </c>
      <c r="G1707" s="21" t="s">
        <v>10</v>
      </c>
      <c r="H1707" s="21" t="s">
        <v>10</v>
      </c>
      <c r="I1707" s="26">
        <v>0.92110799999999993</v>
      </c>
      <c r="J1707" s="26">
        <v>1.2330108</v>
      </c>
      <c r="K1707" s="26">
        <v>2.2768360000000003</v>
      </c>
      <c r="L1707" s="26">
        <v>4.2509426000000001</v>
      </c>
      <c r="M1707" s="26">
        <v>5.6205175999999994</v>
      </c>
      <c r="N1707" s="26">
        <v>7.1252341999999995</v>
      </c>
      <c r="O1707" s="26">
        <v>7.3242580000000004</v>
      </c>
      <c r="P1707" s="26">
        <v>6.061922</v>
      </c>
      <c r="Q1707" s="26">
        <v>4.5077347999999997</v>
      </c>
      <c r="R1707" s="26">
        <v>3.1472153999999999</v>
      </c>
      <c r="S1707" s="26">
        <v>1.5955074</v>
      </c>
      <c r="T1707" s="26">
        <v>0.88728779999999996</v>
      </c>
      <c r="U1707" s="26">
        <v>0.43253700000000006</v>
      </c>
      <c r="V1707" s="26">
        <v>0.63118360000000007</v>
      </c>
      <c r="W1707" s="26">
        <v>1.6456837999999998</v>
      </c>
      <c r="X1707" s="26">
        <v>2.2002712</v>
      </c>
      <c r="Y1707" s="26">
        <v>3.8652774000000001</v>
      </c>
      <c r="Z1707" s="26">
        <v>4.0084667999999999</v>
      </c>
      <c r="AA1707" s="26">
        <v>2.5983878000000002</v>
      </c>
      <c r="AB1707" s="26">
        <v>2.7801383999999998</v>
      </c>
      <c r="AC1707" s="26">
        <v>2.5736501999999999</v>
      </c>
      <c r="AD1707" s="26">
        <v>1.5730792</v>
      </c>
      <c r="AE1707" s="26">
        <v>0.87032740000000008</v>
      </c>
      <c r="AF1707" s="26">
        <v>0.72331839999999992</v>
      </c>
      <c r="AG1707" s="26">
        <v>226</v>
      </c>
      <c r="AH1707" s="26">
        <v>4</v>
      </c>
    </row>
    <row r="1708" spans="1:34" x14ac:dyDescent="0.2">
      <c r="A1708" t="s">
        <v>40</v>
      </c>
      <c r="B1708" t="s">
        <v>94</v>
      </c>
      <c r="C1708" t="s">
        <v>1253</v>
      </c>
      <c r="D1708">
        <v>1</v>
      </c>
      <c r="E1708" s="21">
        <v>5</v>
      </c>
      <c r="F1708" s="21" t="s">
        <v>6</v>
      </c>
      <c r="G1708" s="21" t="s">
        <v>10</v>
      </c>
      <c r="H1708" s="21" t="s">
        <v>10</v>
      </c>
      <c r="I1708" s="26">
        <v>0.85925550000000006</v>
      </c>
      <c r="J1708" s="26">
        <v>1.176423</v>
      </c>
      <c r="K1708" s="26">
        <v>2.1713515000000001</v>
      </c>
      <c r="L1708" s="26">
        <v>4.1769555</v>
      </c>
      <c r="M1708" s="26">
        <v>5.6477969999999997</v>
      </c>
      <c r="N1708" s="26">
        <v>6.9752235000000002</v>
      </c>
      <c r="O1708" s="26">
        <v>7.1289235</v>
      </c>
      <c r="P1708" s="26">
        <v>5.8706160000000001</v>
      </c>
      <c r="Q1708" s="26">
        <v>4.3593407499999994</v>
      </c>
      <c r="R1708" s="26">
        <v>3.05317025</v>
      </c>
      <c r="S1708" s="26">
        <v>1.5311705</v>
      </c>
      <c r="T1708" s="26">
        <v>0.81730225000000012</v>
      </c>
      <c r="U1708" s="26">
        <v>0.46286349999999998</v>
      </c>
      <c r="V1708" s="26">
        <v>0.65654175000000004</v>
      </c>
      <c r="W1708" s="26">
        <v>1.76156975</v>
      </c>
      <c r="X1708" s="26">
        <v>2.2678134999999999</v>
      </c>
      <c r="Y1708" s="26">
        <v>3.7968414999999998</v>
      </c>
      <c r="Z1708" s="26">
        <v>3.8651907500000005</v>
      </c>
      <c r="AA1708" s="26">
        <v>2.7047639999999999</v>
      </c>
      <c r="AB1708" s="26">
        <v>2.7148210000000002</v>
      </c>
      <c r="AC1708" s="26">
        <v>2.54642225</v>
      </c>
      <c r="AD1708" s="26">
        <v>1.6721857500000001</v>
      </c>
      <c r="AE1708" s="26">
        <v>0.91311324999999999</v>
      </c>
      <c r="AF1708" s="26">
        <v>0.74392749999999996</v>
      </c>
      <c r="AG1708" s="26">
        <v>223</v>
      </c>
      <c r="AH1708" s="26">
        <v>4</v>
      </c>
    </row>
    <row r="1709" spans="1:34" x14ac:dyDescent="0.2">
      <c r="A1709" t="s">
        <v>40</v>
      </c>
      <c r="B1709" t="s">
        <v>94</v>
      </c>
      <c r="C1709" t="s">
        <v>417</v>
      </c>
      <c r="D1709">
        <v>2</v>
      </c>
      <c r="E1709" s="21">
        <v>5</v>
      </c>
      <c r="F1709" s="21" t="s">
        <v>6</v>
      </c>
      <c r="G1709" s="21" t="s">
        <v>10</v>
      </c>
      <c r="H1709" s="21" t="s">
        <v>10</v>
      </c>
      <c r="I1709" s="26">
        <v>1.037865909090909</v>
      </c>
      <c r="J1709" s="26">
        <v>1.4207444545454546</v>
      </c>
      <c r="K1709" s="26">
        <v>2.4454509090909089</v>
      </c>
      <c r="L1709" s="26">
        <v>4.3058439090909086</v>
      </c>
      <c r="M1709" s="26">
        <v>5.5742664545454543</v>
      </c>
      <c r="N1709" s="26">
        <v>7.0564809999999998</v>
      </c>
      <c r="O1709" s="26">
        <v>7.6863351818181824</v>
      </c>
      <c r="P1709" s="26">
        <v>6.5791960909090905</v>
      </c>
      <c r="Q1709" s="26">
        <v>4.8597463636363623</v>
      </c>
      <c r="R1709" s="26">
        <v>3.3507484545454549</v>
      </c>
      <c r="S1709" s="26">
        <v>1.6942126363636363</v>
      </c>
      <c r="T1709" s="26">
        <v>1.027567090909091</v>
      </c>
      <c r="U1709" s="26">
        <v>0.33378818181818182</v>
      </c>
      <c r="V1709" s="26">
        <v>0.47551263636363639</v>
      </c>
      <c r="W1709" s="26">
        <v>1.1654680000000002</v>
      </c>
      <c r="X1709" s="26">
        <v>1.9991563636363636</v>
      </c>
      <c r="Y1709" s="26">
        <v>3.271961181818182</v>
      </c>
      <c r="Z1709" s="26">
        <v>3.5113936363636369</v>
      </c>
      <c r="AA1709" s="26">
        <v>3.1019155454545455</v>
      </c>
      <c r="AB1709" s="26">
        <v>2.4060073636363639</v>
      </c>
      <c r="AC1709" s="26">
        <v>1.7064959090909093</v>
      </c>
      <c r="AD1709" s="26">
        <v>1.0396622727272726</v>
      </c>
      <c r="AE1709" s="26">
        <v>0.61942327272727282</v>
      </c>
      <c r="AF1709" s="26">
        <v>0.46745472727272736</v>
      </c>
      <c r="AG1709" s="26">
        <v>241</v>
      </c>
      <c r="AH1709" s="26">
        <v>4</v>
      </c>
    </row>
    <row r="1710" spans="1:34" x14ac:dyDescent="0.2">
      <c r="A1710" t="s">
        <v>40</v>
      </c>
      <c r="B1710" t="s">
        <v>94</v>
      </c>
      <c r="C1710" t="s">
        <v>1085</v>
      </c>
      <c r="D1710">
        <v>1</v>
      </c>
      <c r="E1710" s="21">
        <v>5</v>
      </c>
      <c r="F1710" s="21" t="s">
        <v>6</v>
      </c>
      <c r="G1710" s="21" t="s">
        <v>10</v>
      </c>
      <c r="H1710" s="21" t="s">
        <v>10</v>
      </c>
      <c r="I1710" s="26">
        <v>0.79566366666666666</v>
      </c>
      <c r="J1710" s="26">
        <v>1.1156465</v>
      </c>
      <c r="K1710" s="26">
        <v>2.0953400000000002</v>
      </c>
      <c r="L1710" s="26">
        <v>4.1673265000000006</v>
      </c>
      <c r="M1710" s="26">
        <v>5.7020078333333331</v>
      </c>
      <c r="N1710" s="26">
        <v>6.8866954999999992</v>
      </c>
      <c r="O1710" s="26">
        <v>7.049643333333333</v>
      </c>
      <c r="P1710" s="26">
        <v>5.8161265000000002</v>
      </c>
      <c r="Q1710" s="26">
        <v>4.2355100000000006</v>
      </c>
      <c r="R1710" s="26">
        <v>3.0134509999999999</v>
      </c>
      <c r="S1710" s="26">
        <v>1.4736085000000001</v>
      </c>
      <c r="T1710" s="26">
        <v>0.75352799999999986</v>
      </c>
      <c r="U1710" s="26">
        <v>0.44390933333333332</v>
      </c>
      <c r="V1710" s="26">
        <v>0.57026149999999998</v>
      </c>
      <c r="W1710" s="26">
        <v>1.7199868333333332</v>
      </c>
      <c r="X1710" s="26">
        <v>2.1332953333333333</v>
      </c>
      <c r="Y1710" s="26">
        <v>3.4730890000000003</v>
      </c>
      <c r="Z1710" s="26">
        <v>3.4937036666666663</v>
      </c>
      <c r="AA1710" s="26">
        <v>2.8892198333333332</v>
      </c>
      <c r="AB1710" s="26">
        <v>2.5894811666666668</v>
      </c>
      <c r="AC1710" s="26">
        <v>2.4249344999999995</v>
      </c>
      <c r="AD1710" s="26">
        <v>1.567782</v>
      </c>
      <c r="AE1710" s="26">
        <v>0.86783433333333326</v>
      </c>
      <c r="AF1710" s="26">
        <v>0.67296066666666654</v>
      </c>
      <c r="AG1710" s="26">
        <v>227</v>
      </c>
      <c r="AH1710" s="26">
        <v>4</v>
      </c>
    </row>
    <row r="1711" spans="1:34" x14ac:dyDescent="0.2">
      <c r="A1711" t="s">
        <v>40</v>
      </c>
      <c r="B1711" t="s">
        <v>94</v>
      </c>
      <c r="C1711" t="s">
        <v>1254</v>
      </c>
      <c r="D1711">
        <v>2</v>
      </c>
      <c r="E1711" s="21">
        <v>5</v>
      </c>
      <c r="F1711" s="21" t="s">
        <v>6</v>
      </c>
      <c r="G1711" s="21" t="s">
        <v>10</v>
      </c>
      <c r="H1711" s="21" t="s">
        <v>10</v>
      </c>
      <c r="I1711" s="26">
        <v>1.1855342499999999</v>
      </c>
      <c r="J1711" s="26">
        <v>1.636479</v>
      </c>
      <c r="K1711" s="26">
        <v>2.520416</v>
      </c>
      <c r="L1711" s="26">
        <v>4.1292165000000001</v>
      </c>
      <c r="M1711" s="26">
        <v>5.3979360000000005</v>
      </c>
      <c r="N1711" s="26">
        <v>6.9694574999999999</v>
      </c>
      <c r="O1711" s="26">
        <v>8.0335585000000016</v>
      </c>
      <c r="P1711" s="26">
        <v>7.1914972500000012</v>
      </c>
      <c r="Q1711" s="26">
        <v>5.3003932499999999</v>
      </c>
      <c r="R1711" s="26">
        <v>3.5112937500000001</v>
      </c>
      <c r="S1711" s="26">
        <v>1.8174447499999999</v>
      </c>
      <c r="T1711" s="26">
        <v>1.1999255</v>
      </c>
      <c r="U1711" s="26">
        <v>0.32190124999999997</v>
      </c>
      <c r="V1711" s="26">
        <v>0.32349050000000001</v>
      </c>
      <c r="W1711" s="26">
        <v>0.74685100000000004</v>
      </c>
      <c r="X1711" s="26">
        <v>1.64027575</v>
      </c>
      <c r="Y1711" s="26">
        <v>2.5881952500000001</v>
      </c>
      <c r="Z1711" s="26">
        <v>2.5945797499999999</v>
      </c>
      <c r="AA1711" s="26">
        <v>2.0812569999999999</v>
      </c>
      <c r="AB1711" s="26">
        <v>1.145162</v>
      </c>
      <c r="AC1711" s="26">
        <v>1.04724175</v>
      </c>
      <c r="AD1711" s="26">
        <v>0.68187850000000005</v>
      </c>
      <c r="AE1711" s="26">
        <v>0.38631574999999996</v>
      </c>
      <c r="AF1711" s="26">
        <v>0.32632424999999998</v>
      </c>
      <c r="AG1711" s="26">
        <v>246</v>
      </c>
      <c r="AH1711" s="26">
        <v>4</v>
      </c>
    </row>
    <row r="1712" spans="1:34" x14ac:dyDescent="0.2">
      <c r="A1712" t="s">
        <v>40</v>
      </c>
      <c r="B1712" t="s">
        <v>94</v>
      </c>
      <c r="C1712" t="s">
        <v>549</v>
      </c>
      <c r="D1712">
        <v>2</v>
      </c>
      <c r="E1712" s="21">
        <v>5</v>
      </c>
      <c r="F1712" s="21" t="s">
        <v>6</v>
      </c>
      <c r="G1712" s="21" t="s">
        <v>10</v>
      </c>
      <c r="H1712" s="21" t="s">
        <v>10</v>
      </c>
      <c r="I1712" s="26">
        <v>1.1012287142857142</v>
      </c>
      <c r="J1712" s="26">
        <v>1.5465931428571427</v>
      </c>
      <c r="K1712" s="26">
        <v>2.6364259999999997</v>
      </c>
      <c r="L1712" s="26">
        <v>4.5095804285714296</v>
      </c>
      <c r="M1712" s="26">
        <v>5.7031467142857144</v>
      </c>
      <c r="N1712" s="26">
        <v>7.2590878571428581</v>
      </c>
      <c r="O1712" s="26">
        <v>7.9304375714285715</v>
      </c>
      <c r="P1712" s="26">
        <v>6.8026208571428564</v>
      </c>
      <c r="Q1712" s="26">
        <v>5.0316721428571416</v>
      </c>
      <c r="R1712" s="26">
        <v>3.4998527142857143</v>
      </c>
      <c r="S1712" s="26">
        <v>1.787561</v>
      </c>
      <c r="T1712" s="26">
        <v>1.0962658571428572</v>
      </c>
      <c r="U1712" s="26">
        <v>0.33336828571428567</v>
      </c>
      <c r="V1712" s="26">
        <v>0.42068871428571436</v>
      </c>
      <c r="W1712" s="26">
        <v>1.1995987142857145</v>
      </c>
      <c r="X1712" s="26">
        <v>1.8917107142857144</v>
      </c>
      <c r="Y1712" s="26">
        <v>3.4545338571428572</v>
      </c>
      <c r="Z1712" s="26">
        <v>3.6207921428571432</v>
      </c>
      <c r="AA1712" s="26">
        <v>2.9956337142857143</v>
      </c>
      <c r="AB1712" s="26">
        <v>2.3629180000000001</v>
      </c>
      <c r="AC1712" s="26">
        <v>1.5767458571428574</v>
      </c>
      <c r="AD1712" s="26">
        <v>1.0301997142857142</v>
      </c>
      <c r="AE1712" s="26">
        <v>0.55637742857142858</v>
      </c>
      <c r="AF1712" s="26">
        <v>0.45973800000000004</v>
      </c>
      <c r="AG1712" s="26">
        <v>220</v>
      </c>
      <c r="AH1712" s="26">
        <v>4</v>
      </c>
    </row>
    <row r="1713" spans="1:34" x14ac:dyDescent="0.2">
      <c r="A1713" t="s">
        <v>40</v>
      </c>
      <c r="B1713" t="s">
        <v>94</v>
      </c>
      <c r="C1713" t="s">
        <v>1255</v>
      </c>
      <c r="D1713">
        <v>2</v>
      </c>
      <c r="E1713" s="21">
        <v>5</v>
      </c>
      <c r="F1713" s="21" t="s">
        <v>6</v>
      </c>
      <c r="G1713" s="21" t="s">
        <v>10</v>
      </c>
      <c r="H1713" s="21" t="s">
        <v>10</v>
      </c>
      <c r="I1713" s="26">
        <v>1.362098</v>
      </c>
      <c r="J1713" s="26">
        <v>1.8612329999999999</v>
      </c>
      <c r="K1713" s="26">
        <v>2.8544970000000003</v>
      </c>
      <c r="L1713" s="26">
        <v>4.6112339999999996</v>
      </c>
      <c r="M1713" s="26">
        <v>5.7652699999999992</v>
      </c>
      <c r="N1713" s="26">
        <v>7.4390130000000001</v>
      </c>
      <c r="O1713" s="26">
        <v>8.3423765000000003</v>
      </c>
      <c r="P1713" s="26">
        <v>7.2895385000000008</v>
      </c>
      <c r="Q1713" s="26">
        <v>5.5407204999999999</v>
      </c>
      <c r="R1713" s="26">
        <v>3.8678724999999998</v>
      </c>
      <c r="S1713" s="26">
        <v>1.9990525000000001</v>
      </c>
      <c r="T1713" s="26">
        <v>1.3427685</v>
      </c>
      <c r="U1713" s="26">
        <v>0.27026850000000002</v>
      </c>
      <c r="V1713" s="26">
        <v>0.27826249999999997</v>
      </c>
      <c r="W1713" s="26">
        <v>0.88636099999999995</v>
      </c>
      <c r="X1713" s="26">
        <v>1.569145</v>
      </c>
      <c r="Y1713" s="26">
        <v>3.089343</v>
      </c>
      <c r="Z1713" s="26">
        <v>2.6376789999999999</v>
      </c>
      <c r="AA1713" s="26">
        <v>2.4629880000000002</v>
      </c>
      <c r="AB1713" s="26">
        <v>1.635313</v>
      </c>
      <c r="AC1713" s="26">
        <v>1.0083834999999999</v>
      </c>
      <c r="AD1713" s="26">
        <v>0.61625200000000002</v>
      </c>
      <c r="AE1713" s="26">
        <v>0.39640150000000002</v>
      </c>
      <c r="AF1713" s="26">
        <v>0.3115405</v>
      </c>
      <c r="AG1713" s="26">
        <v>232</v>
      </c>
      <c r="AH1713" s="26">
        <v>4</v>
      </c>
    </row>
    <row r="1714" spans="1:34" x14ac:dyDescent="0.2">
      <c r="A1714" t="s">
        <v>40</v>
      </c>
      <c r="B1714" t="s">
        <v>94</v>
      </c>
      <c r="C1714" t="s">
        <v>1256</v>
      </c>
      <c r="D1714">
        <v>1</v>
      </c>
      <c r="E1714" s="21">
        <v>5</v>
      </c>
      <c r="F1714" s="21" t="s">
        <v>6</v>
      </c>
      <c r="G1714" s="21" t="s">
        <v>10</v>
      </c>
      <c r="H1714" s="21" t="s">
        <v>10</v>
      </c>
      <c r="I1714" s="26">
        <v>0.82292937499999996</v>
      </c>
      <c r="J1714" s="26">
        <v>1.1288765000000001</v>
      </c>
      <c r="K1714" s="26">
        <v>2.104265625</v>
      </c>
      <c r="L1714" s="26">
        <v>4.1792401249999998</v>
      </c>
      <c r="M1714" s="26">
        <v>5.6996256250000004</v>
      </c>
      <c r="N1714" s="26">
        <v>7.0100817499999994</v>
      </c>
      <c r="O1714" s="26">
        <v>7.1912781250000011</v>
      </c>
      <c r="P1714" s="26">
        <v>5.9464727499999999</v>
      </c>
      <c r="Q1714" s="26">
        <v>4.3789386250000009</v>
      </c>
      <c r="R1714" s="26">
        <v>3.044380125</v>
      </c>
      <c r="S1714" s="26">
        <v>1.4901666249999999</v>
      </c>
      <c r="T1714" s="26">
        <v>0.78130062499999997</v>
      </c>
      <c r="U1714" s="26">
        <v>0.41993725000000004</v>
      </c>
      <c r="V1714" s="26">
        <v>0.54540112499999993</v>
      </c>
      <c r="W1714" s="26">
        <v>1.6799158749999998</v>
      </c>
      <c r="X1714" s="26">
        <v>2.1892892499999999</v>
      </c>
      <c r="Y1714" s="26">
        <v>3.4721853750000005</v>
      </c>
      <c r="Z1714" s="26">
        <v>3.6616380000000004</v>
      </c>
      <c r="AA1714" s="26">
        <v>2.8648816249999998</v>
      </c>
      <c r="AB1714" s="26">
        <v>2.5380303749999999</v>
      </c>
      <c r="AC1714" s="26">
        <v>2.2931330000000001</v>
      </c>
      <c r="AD1714" s="26">
        <v>1.4797650000000002</v>
      </c>
      <c r="AE1714" s="26">
        <v>0.88794737499999987</v>
      </c>
      <c r="AF1714" s="26">
        <v>0.64578374999999999</v>
      </c>
      <c r="AG1714" s="26">
        <v>235</v>
      </c>
      <c r="AH1714" s="26">
        <v>4</v>
      </c>
    </row>
    <row r="1715" spans="1:34" x14ac:dyDescent="0.2">
      <c r="A1715" t="s">
        <v>40</v>
      </c>
      <c r="B1715" t="s">
        <v>94</v>
      </c>
      <c r="C1715" t="s">
        <v>552</v>
      </c>
      <c r="D1715">
        <v>1</v>
      </c>
      <c r="E1715" s="21">
        <v>5</v>
      </c>
      <c r="F1715" s="21" t="s">
        <v>6</v>
      </c>
      <c r="G1715" s="21" t="s">
        <v>10</v>
      </c>
      <c r="H1715" s="21" t="s">
        <v>10</v>
      </c>
      <c r="I1715" s="26">
        <v>0.90293885714285704</v>
      </c>
      <c r="J1715" s="26">
        <v>1.2166797142857142</v>
      </c>
      <c r="K1715" s="26">
        <v>2.2923405714285714</v>
      </c>
      <c r="L1715" s="26">
        <v>4.2620969999999998</v>
      </c>
      <c r="M1715" s="26">
        <v>5.6206934285714283</v>
      </c>
      <c r="N1715" s="26">
        <v>7.0236289999999997</v>
      </c>
      <c r="O1715" s="26">
        <v>7.242534285714286</v>
      </c>
      <c r="P1715" s="26">
        <v>5.9837798571428573</v>
      </c>
      <c r="Q1715" s="26">
        <v>4.3856138571428573</v>
      </c>
      <c r="R1715" s="26">
        <v>3.1050278571428573</v>
      </c>
      <c r="S1715" s="26">
        <v>1.5899117142857142</v>
      </c>
      <c r="T1715" s="26">
        <v>0.87016042857142861</v>
      </c>
      <c r="U1715" s="26">
        <v>0.45670200000000005</v>
      </c>
      <c r="V1715" s="26">
        <v>0.61473085714285702</v>
      </c>
      <c r="W1715" s="26">
        <v>1.7062615714285714</v>
      </c>
      <c r="X1715" s="26">
        <v>2.3434967142857142</v>
      </c>
      <c r="Y1715" s="26">
        <v>3.8944208571428569</v>
      </c>
      <c r="Z1715" s="26">
        <v>3.833939285714286</v>
      </c>
      <c r="AA1715" s="26">
        <v>2.6232288571428568</v>
      </c>
      <c r="AB1715" s="26">
        <v>2.9539747142857142</v>
      </c>
      <c r="AC1715" s="26">
        <v>2.7189611428571432</v>
      </c>
      <c r="AD1715" s="26">
        <v>1.7353725714285715</v>
      </c>
      <c r="AE1715" s="26">
        <v>0.93357557142857139</v>
      </c>
      <c r="AF1715" s="26">
        <v>0.72372871428571428</v>
      </c>
      <c r="AG1715" s="26">
        <v>221</v>
      </c>
      <c r="AH1715" s="26">
        <v>4</v>
      </c>
    </row>
    <row r="1716" spans="1:34" x14ac:dyDescent="0.2">
      <c r="A1716" t="s">
        <v>40</v>
      </c>
      <c r="B1716" t="s">
        <v>94</v>
      </c>
      <c r="C1716" t="s">
        <v>421</v>
      </c>
      <c r="D1716">
        <v>1</v>
      </c>
      <c r="E1716" s="21">
        <v>5</v>
      </c>
      <c r="F1716" s="21" t="s">
        <v>6</v>
      </c>
      <c r="G1716" s="21" t="s">
        <v>10</v>
      </c>
      <c r="H1716" s="21" t="s">
        <v>10</v>
      </c>
      <c r="I1716" s="26">
        <v>0.8986599393939394</v>
      </c>
      <c r="J1716" s="26">
        <v>1.2624975151515152</v>
      </c>
      <c r="K1716" s="26">
        <v>2.3821772121212126</v>
      </c>
      <c r="L1716" s="26">
        <v>4.3039181818181822</v>
      </c>
      <c r="M1716" s="26">
        <v>5.6055231515151522</v>
      </c>
      <c r="N1716" s="26">
        <v>6.8968553030303017</v>
      </c>
      <c r="O1716" s="26">
        <v>7.147973454545455</v>
      </c>
      <c r="P1716" s="26">
        <v>5.914710363636364</v>
      </c>
      <c r="Q1716" s="26">
        <v>4.2691328484848503</v>
      </c>
      <c r="R1716" s="26">
        <v>3.0668513939393938</v>
      </c>
      <c r="S1716" s="26">
        <v>1.6263945454545459</v>
      </c>
      <c r="T1716" s="26">
        <v>0.88927251515151495</v>
      </c>
      <c r="U1716" s="26">
        <v>0.58367369696969706</v>
      </c>
      <c r="V1716" s="26">
        <v>0.60628472727272742</v>
      </c>
      <c r="W1716" s="26">
        <v>1.6839206666666664</v>
      </c>
      <c r="X1716" s="26">
        <v>2.5020979696969694</v>
      </c>
      <c r="Y1716" s="26">
        <v>3.965782757575758</v>
      </c>
      <c r="Z1716" s="26">
        <v>3.6466270606060598</v>
      </c>
      <c r="AA1716" s="26">
        <v>3.1361811515151521</v>
      </c>
      <c r="AB1716" s="26">
        <v>3.1767773333333338</v>
      </c>
      <c r="AC1716" s="26">
        <v>3.0185172424242417</v>
      </c>
      <c r="AD1716" s="26">
        <v>1.8732913030303027</v>
      </c>
      <c r="AE1716" s="26">
        <v>1.0238607272727271</v>
      </c>
      <c r="AF1716" s="26">
        <v>0.73329539393939391</v>
      </c>
      <c r="AG1716" s="26">
        <v>215</v>
      </c>
      <c r="AH1716" s="26">
        <v>4</v>
      </c>
    </row>
    <row r="1717" spans="1:34" x14ac:dyDescent="0.2">
      <c r="A1717" t="s">
        <v>40</v>
      </c>
      <c r="B1717" t="s">
        <v>94</v>
      </c>
      <c r="C1717" t="s">
        <v>1257</v>
      </c>
      <c r="D1717">
        <v>2</v>
      </c>
      <c r="E1717" s="21">
        <v>5</v>
      </c>
      <c r="F1717" s="21" t="s">
        <v>6</v>
      </c>
      <c r="G1717" s="21" t="s">
        <v>10</v>
      </c>
      <c r="H1717" s="21" t="s">
        <v>10</v>
      </c>
      <c r="I1717" s="26">
        <v>1.3824862500000001</v>
      </c>
      <c r="J1717" s="26">
        <v>1.8774807500000001</v>
      </c>
      <c r="K1717" s="26">
        <v>2.9054835000000003</v>
      </c>
      <c r="L1717" s="26">
        <v>4.6847837499999994</v>
      </c>
      <c r="M1717" s="26">
        <v>5.7631499999999996</v>
      </c>
      <c r="N1717" s="26">
        <v>7.5231742500000003</v>
      </c>
      <c r="O1717" s="26">
        <v>8.4447645000000016</v>
      </c>
      <c r="P1717" s="26">
        <v>7.3636252500000001</v>
      </c>
      <c r="Q1717" s="26">
        <v>5.5704487499999997</v>
      </c>
      <c r="R1717" s="26">
        <v>3.9431712500000002</v>
      </c>
      <c r="S1717" s="26">
        <v>2.0438287499999999</v>
      </c>
      <c r="T1717" s="26">
        <v>1.3711800000000003</v>
      </c>
      <c r="U1717" s="26">
        <v>0.357929</v>
      </c>
      <c r="V1717" s="26">
        <v>0.30872074999999999</v>
      </c>
      <c r="W1717" s="26">
        <v>0.87924325000000003</v>
      </c>
      <c r="X1717" s="26">
        <v>1.4575295000000001</v>
      </c>
      <c r="Y1717" s="26">
        <v>2.95232925</v>
      </c>
      <c r="Z1717" s="26">
        <v>2.63354825</v>
      </c>
      <c r="AA1717" s="26">
        <v>2.5838492500000001</v>
      </c>
      <c r="AB1717" s="26">
        <v>1.8817160000000002</v>
      </c>
      <c r="AC1717" s="26">
        <v>0.99483074999999999</v>
      </c>
      <c r="AD1717" s="26">
        <v>0.76333275</v>
      </c>
      <c r="AE1717" s="26">
        <v>0.49536250000000004</v>
      </c>
      <c r="AF1717" s="26">
        <v>0.33753999999999995</v>
      </c>
      <c r="AG1717" s="26">
        <v>226</v>
      </c>
      <c r="AH1717" s="26">
        <v>4</v>
      </c>
    </row>
    <row r="1718" spans="1:34" x14ac:dyDescent="0.2">
      <c r="A1718" t="s">
        <v>40</v>
      </c>
      <c r="B1718" t="s">
        <v>94</v>
      </c>
      <c r="C1718" t="s">
        <v>1087</v>
      </c>
      <c r="D1718">
        <v>1</v>
      </c>
      <c r="E1718" s="21">
        <v>5</v>
      </c>
      <c r="F1718" s="21" t="s">
        <v>6</v>
      </c>
      <c r="G1718" s="21" t="s">
        <v>10</v>
      </c>
      <c r="H1718" s="21" t="s">
        <v>10</v>
      </c>
      <c r="I1718" s="26">
        <v>1.04525</v>
      </c>
      <c r="J1718" s="26">
        <v>1.4389533749999999</v>
      </c>
      <c r="K1718" s="26">
        <v>2.597521875</v>
      </c>
      <c r="L1718" s="26">
        <v>4.4919918750000001</v>
      </c>
      <c r="M1718" s="26">
        <v>5.6737894999999998</v>
      </c>
      <c r="N1718" s="26">
        <v>7.3031474999999997</v>
      </c>
      <c r="O1718" s="26">
        <v>7.8543431250000006</v>
      </c>
      <c r="P1718" s="26">
        <v>6.5893078749999994</v>
      </c>
      <c r="Q1718" s="26">
        <v>4.7788422500000003</v>
      </c>
      <c r="R1718" s="26">
        <v>3.4291295000000002</v>
      </c>
      <c r="S1718" s="26">
        <v>1.7567943750000001</v>
      </c>
      <c r="T1718" s="26">
        <v>1.0517646250000001</v>
      </c>
      <c r="U1718" s="26">
        <v>0.47597875000000001</v>
      </c>
      <c r="V1718" s="26">
        <v>0.61618125000000012</v>
      </c>
      <c r="W1718" s="26">
        <v>1.5942287500000001</v>
      </c>
      <c r="X1718" s="26">
        <v>2.401149625</v>
      </c>
      <c r="Y1718" s="26">
        <v>3.8505968750000004</v>
      </c>
      <c r="Z1718" s="26">
        <v>3.6805373750000001</v>
      </c>
      <c r="AA1718" s="26">
        <v>2.9198236250000003</v>
      </c>
      <c r="AB1718" s="26">
        <v>3.016034125</v>
      </c>
      <c r="AC1718" s="26">
        <v>2.7033953749999995</v>
      </c>
      <c r="AD1718" s="26">
        <v>1.5513749999999999</v>
      </c>
      <c r="AE1718" s="26">
        <v>0.83307762500000015</v>
      </c>
      <c r="AF1718" s="26">
        <v>0.60985037500000006</v>
      </c>
      <c r="AG1718" s="26">
        <v>209</v>
      </c>
      <c r="AH1718" s="26">
        <v>4</v>
      </c>
    </row>
    <row r="1719" spans="1:34" x14ac:dyDescent="0.2">
      <c r="A1719" t="s">
        <v>40</v>
      </c>
      <c r="B1719" t="s">
        <v>94</v>
      </c>
      <c r="C1719" t="s">
        <v>207</v>
      </c>
      <c r="D1719">
        <v>1</v>
      </c>
      <c r="E1719" s="21">
        <v>5</v>
      </c>
      <c r="F1719" s="21" t="s">
        <v>6</v>
      </c>
      <c r="G1719" s="21" t="s">
        <v>10</v>
      </c>
      <c r="H1719" s="21" t="s">
        <v>10</v>
      </c>
      <c r="I1719" s="26">
        <v>1.1468328571428572</v>
      </c>
      <c r="J1719" s="26">
        <v>1.6033471428571429</v>
      </c>
      <c r="K1719" s="26">
        <v>2.7701335714285711</v>
      </c>
      <c r="L1719" s="26">
        <v>4.6494020000000003</v>
      </c>
      <c r="M1719" s="26">
        <v>5.7980521428571432</v>
      </c>
      <c r="N1719" s="26">
        <v>7.4754675714285712</v>
      </c>
      <c r="O1719" s="26">
        <v>8.2650931428571432</v>
      </c>
      <c r="P1719" s="26">
        <v>7.0292562857142853</v>
      </c>
      <c r="Q1719" s="26">
        <v>5.1438112857142855</v>
      </c>
      <c r="R1719" s="26">
        <v>3.688596</v>
      </c>
      <c r="S1719" s="26">
        <v>1.8826791428571428</v>
      </c>
      <c r="T1719" s="26">
        <v>1.1461322857142857</v>
      </c>
      <c r="U1719" s="26">
        <v>0.27918399999999999</v>
      </c>
      <c r="V1719" s="26">
        <v>0.44463285714285716</v>
      </c>
      <c r="W1719" s="26">
        <v>1.3615790000000001</v>
      </c>
      <c r="X1719" s="26">
        <v>1.8740218571428571</v>
      </c>
      <c r="Y1719" s="26">
        <v>3.6855532857142856</v>
      </c>
      <c r="Z1719" s="26">
        <v>3.2841621428571424</v>
      </c>
      <c r="AA1719" s="26">
        <v>2.9782941428571426</v>
      </c>
      <c r="AB1719" s="26">
        <v>2.705282285714286</v>
      </c>
      <c r="AC1719" s="26">
        <v>2.2208072857142858</v>
      </c>
      <c r="AD1719" s="26">
        <v>1.1625565714285713</v>
      </c>
      <c r="AE1719" s="26">
        <v>0.607236142857143</v>
      </c>
      <c r="AF1719" s="26">
        <v>0.41428285714285712</v>
      </c>
      <c r="AG1719" s="26">
        <v>222</v>
      </c>
      <c r="AH1719" s="26">
        <v>4</v>
      </c>
    </row>
    <row r="1720" spans="1:34" x14ac:dyDescent="0.2">
      <c r="A1720" t="s">
        <v>40</v>
      </c>
      <c r="B1720" t="s">
        <v>94</v>
      </c>
      <c r="C1720" t="s">
        <v>1258</v>
      </c>
      <c r="D1720">
        <v>1</v>
      </c>
      <c r="E1720" s="21">
        <v>5</v>
      </c>
      <c r="F1720" s="21" t="s">
        <v>6</v>
      </c>
      <c r="G1720" s="21" t="s">
        <v>10</v>
      </c>
      <c r="H1720" s="21" t="s">
        <v>10</v>
      </c>
      <c r="I1720" s="26">
        <v>1.1731137999999999</v>
      </c>
      <c r="J1720" s="26">
        <v>1.6470272000000001</v>
      </c>
      <c r="K1720" s="26">
        <v>2.7505397999999999</v>
      </c>
      <c r="L1720" s="26">
        <v>4.6062827999999998</v>
      </c>
      <c r="M1720" s="26">
        <v>5.7195790000000004</v>
      </c>
      <c r="N1720" s="26">
        <v>7.3453417999999999</v>
      </c>
      <c r="O1720" s="26">
        <v>8.1770943999999979</v>
      </c>
      <c r="P1720" s="26">
        <v>7.0720172000000003</v>
      </c>
      <c r="Q1720" s="26">
        <v>5.1998397999999995</v>
      </c>
      <c r="R1720" s="26">
        <v>3.6468696</v>
      </c>
      <c r="S1720" s="26">
        <v>1.8579231999999997</v>
      </c>
      <c r="T1720" s="26">
        <v>1.1637157999999999</v>
      </c>
      <c r="U1720" s="26">
        <v>0.3043824</v>
      </c>
      <c r="V1720" s="26">
        <v>0.35124060000000001</v>
      </c>
      <c r="W1720" s="26">
        <v>1.0760902000000001</v>
      </c>
      <c r="X1720" s="26">
        <v>1.7369204</v>
      </c>
      <c r="Y1720" s="26">
        <v>3.2175473999999999</v>
      </c>
      <c r="Z1720" s="26">
        <v>3.3671192000000003</v>
      </c>
      <c r="AA1720" s="26">
        <v>2.9194573999999998</v>
      </c>
      <c r="AB1720" s="26">
        <v>2.1536906</v>
      </c>
      <c r="AC1720" s="26">
        <v>1.3322068</v>
      </c>
      <c r="AD1720" s="26">
        <v>0.92188380000000003</v>
      </c>
      <c r="AE1720" s="26">
        <v>0.49870639999999999</v>
      </c>
      <c r="AF1720" s="26">
        <v>0.41394159999999997</v>
      </c>
      <c r="AG1720" s="26">
        <v>236</v>
      </c>
      <c r="AH1720" s="26">
        <v>4</v>
      </c>
    </row>
    <row r="1721" spans="1:34" x14ac:dyDescent="0.2">
      <c r="A1721" t="s">
        <v>40</v>
      </c>
      <c r="B1721" t="s">
        <v>94</v>
      </c>
      <c r="C1721" t="s">
        <v>1259</v>
      </c>
      <c r="D1721">
        <v>1</v>
      </c>
      <c r="E1721" s="21">
        <v>5</v>
      </c>
      <c r="F1721" s="21" t="s">
        <v>6</v>
      </c>
      <c r="G1721" s="21" t="s">
        <v>10</v>
      </c>
      <c r="H1721" s="21" t="s">
        <v>10</v>
      </c>
      <c r="I1721" s="26">
        <v>1.2294141249999999</v>
      </c>
      <c r="J1721" s="26">
        <v>1.73959375</v>
      </c>
      <c r="K1721" s="26">
        <v>2.9238027500000001</v>
      </c>
      <c r="L1721" s="26">
        <v>4.8005533749999998</v>
      </c>
      <c r="M1721" s="26">
        <v>5.9579996249999994</v>
      </c>
      <c r="N1721" s="26">
        <v>7.6789028750000003</v>
      </c>
      <c r="O1721" s="26">
        <v>8.5158412499999994</v>
      </c>
      <c r="P1721" s="26">
        <v>7.3462418749999996</v>
      </c>
      <c r="Q1721" s="26">
        <v>5.4503041249999997</v>
      </c>
      <c r="R1721" s="26">
        <v>3.8772846250000002</v>
      </c>
      <c r="S1721" s="26">
        <v>1.9801998750000001</v>
      </c>
      <c r="T1721" s="26">
        <v>1.2349021250000001</v>
      </c>
      <c r="U1721" s="26">
        <v>0.37579974999999999</v>
      </c>
      <c r="V1721" s="26">
        <v>0.44553387500000008</v>
      </c>
      <c r="W1721" s="26">
        <v>1.2665845</v>
      </c>
      <c r="X1721" s="26">
        <v>1.7212983749999999</v>
      </c>
      <c r="Y1721" s="26">
        <v>3.45466725</v>
      </c>
      <c r="Z1721" s="26">
        <v>3.4193503750000001</v>
      </c>
      <c r="AA1721" s="26">
        <v>2.8835767499999996</v>
      </c>
      <c r="AB1721" s="26">
        <v>2.4085675000000002</v>
      </c>
      <c r="AC1721" s="26">
        <v>1.5674801250000001</v>
      </c>
      <c r="AD1721" s="26">
        <v>1.0579786250000001</v>
      </c>
      <c r="AE1721" s="26">
        <v>0.56500687500000002</v>
      </c>
      <c r="AF1721" s="26">
        <v>0.480295625</v>
      </c>
      <c r="AG1721" s="26">
        <v>233</v>
      </c>
      <c r="AH1721" s="26">
        <v>4</v>
      </c>
    </row>
    <row r="1722" spans="1:34" x14ac:dyDescent="0.2">
      <c r="A1722" t="s">
        <v>40</v>
      </c>
      <c r="B1722" t="s">
        <v>94</v>
      </c>
      <c r="C1722" t="s">
        <v>1260</v>
      </c>
      <c r="D1722">
        <v>1</v>
      </c>
      <c r="E1722" s="21">
        <v>5</v>
      </c>
      <c r="F1722" s="21" t="s">
        <v>6</v>
      </c>
      <c r="G1722" s="21" t="s">
        <v>10</v>
      </c>
      <c r="H1722" s="21" t="s">
        <v>10</v>
      </c>
      <c r="I1722" s="26">
        <v>1.0558804166666667</v>
      </c>
      <c r="J1722" s="26">
        <v>1.4358873333333333</v>
      </c>
      <c r="K1722" s="26">
        <v>2.6311145833333329</v>
      </c>
      <c r="L1722" s="26">
        <v>4.4136877499999994</v>
      </c>
      <c r="M1722" s="26">
        <v>5.5714049166666655</v>
      </c>
      <c r="N1722" s="26">
        <v>7.0954909166666669</v>
      </c>
      <c r="O1722" s="26">
        <v>7.6941440833333345</v>
      </c>
      <c r="P1722" s="26">
        <v>6.4398545833333332</v>
      </c>
      <c r="Q1722" s="26">
        <v>4.599664166666666</v>
      </c>
      <c r="R1722" s="26">
        <v>3.3004638333333332</v>
      </c>
      <c r="S1722" s="26">
        <v>1.7602735</v>
      </c>
      <c r="T1722" s="26">
        <v>1.0380608333333332</v>
      </c>
      <c r="U1722" s="26">
        <v>0.57118091666666659</v>
      </c>
      <c r="V1722" s="26">
        <v>0.68942741666666674</v>
      </c>
      <c r="W1722" s="26">
        <v>1.798455166666667</v>
      </c>
      <c r="X1722" s="26">
        <v>2.3694738333333336</v>
      </c>
      <c r="Y1722" s="26">
        <v>3.8948847500000006</v>
      </c>
      <c r="Z1722" s="26">
        <v>3.8338239999999999</v>
      </c>
      <c r="AA1722" s="26">
        <v>3.3067397500000002</v>
      </c>
      <c r="AB1722" s="26">
        <v>3.470977083333334</v>
      </c>
      <c r="AC1722" s="26">
        <v>3.1130765833333331</v>
      </c>
      <c r="AD1722" s="26">
        <v>1.9424393333333334</v>
      </c>
      <c r="AE1722" s="26">
        <v>1.0336903333333332</v>
      </c>
      <c r="AF1722" s="26">
        <v>0.76465183333333331</v>
      </c>
      <c r="AG1722" s="26">
        <v>217</v>
      </c>
      <c r="AH1722" s="26">
        <v>4</v>
      </c>
    </row>
    <row r="1723" spans="1:34" x14ac:dyDescent="0.2">
      <c r="A1723" t="s">
        <v>40</v>
      </c>
      <c r="B1723" t="s">
        <v>94</v>
      </c>
      <c r="C1723" t="s">
        <v>1261</v>
      </c>
      <c r="D1723">
        <v>3</v>
      </c>
      <c r="E1723" s="21">
        <v>5</v>
      </c>
      <c r="F1723" s="21" t="s">
        <v>6</v>
      </c>
      <c r="G1723" s="21" t="s">
        <v>10</v>
      </c>
      <c r="H1723" s="21" t="s">
        <v>10</v>
      </c>
      <c r="I1723" s="26">
        <v>1.304578</v>
      </c>
      <c r="J1723" s="26">
        <v>1.7754496666666666</v>
      </c>
      <c r="K1723" s="26">
        <v>2.7376843333333327</v>
      </c>
      <c r="L1723" s="26">
        <v>4.4550833333333335</v>
      </c>
      <c r="M1723" s="26">
        <v>5.6498246666666674</v>
      </c>
      <c r="N1723" s="26">
        <v>7.2869466666666662</v>
      </c>
      <c r="O1723" s="26">
        <v>8.1439979999999998</v>
      </c>
      <c r="P1723" s="26">
        <v>7.1467823333333342</v>
      </c>
      <c r="Q1723" s="26">
        <v>5.3817966666666663</v>
      </c>
      <c r="R1723" s="26">
        <v>3.7123659999999998</v>
      </c>
      <c r="S1723" s="26">
        <v>1.9102996666666667</v>
      </c>
      <c r="T1723" s="26">
        <v>1.2802690000000001</v>
      </c>
      <c r="U1723" s="26">
        <v>0.27897599999999995</v>
      </c>
      <c r="V1723" s="26">
        <v>0.30751433333333333</v>
      </c>
      <c r="W1723" s="26">
        <v>0.84308766666666679</v>
      </c>
      <c r="X1723" s="26">
        <v>1.6167543333333334</v>
      </c>
      <c r="Y1723" s="26">
        <v>3.0294076666666663</v>
      </c>
      <c r="Z1723" s="26">
        <v>2.7472436666666673</v>
      </c>
      <c r="AA1723" s="26">
        <v>2.4077643333333332</v>
      </c>
      <c r="AB1723" s="26">
        <v>1.6098923333333335</v>
      </c>
      <c r="AC1723" s="26">
        <v>1.0643603333333334</v>
      </c>
      <c r="AD1723" s="26">
        <v>0.66462266666666669</v>
      </c>
      <c r="AE1723" s="26">
        <v>0.4201293333333333</v>
      </c>
      <c r="AF1723" s="26">
        <v>0.32940999999999998</v>
      </c>
      <c r="AG1723" s="26">
        <v>246</v>
      </c>
      <c r="AH1723" s="26">
        <v>4</v>
      </c>
    </row>
    <row r="1724" spans="1:34" x14ac:dyDescent="0.2">
      <c r="A1724" t="s">
        <v>40</v>
      </c>
      <c r="B1724" t="s">
        <v>94</v>
      </c>
      <c r="C1724" t="s">
        <v>426</v>
      </c>
      <c r="D1724">
        <v>3</v>
      </c>
      <c r="E1724" s="21">
        <v>5</v>
      </c>
      <c r="F1724" s="21" t="s">
        <v>6</v>
      </c>
      <c r="G1724" s="21" t="s">
        <v>10</v>
      </c>
      <c r="H1724" s="21" t="s">
        <v>10</v>
      </c>
      <c r="I1724" s="26">
        <v>0.99512900000000004</v>
      </c>
      <c r="J1724" s="26">
        <v>1.339229</v>
      </c>
      <c r="K1724" s="26">
        <v>2.3469690000000001</v>
      </c>
      <c r="L1724" s="26">
        <v>4.3269970000000004</v>
      </c>
      <c r="M1724" s="26">
        <v>5.6210849999999999</v>
      </c>
      <c r="N1724" s="26">
        <v>7.1255839999999999</v>
      </c>
      <c r="O1724" s="26">
        <v>7.5870439999999997</v>
      </c>
      <c r="P1724" s="26">
        <v>6.4482179999999998</v>
      </c>
      <c r="Q1724" s="26">
        <v>4.7942989999999996</v>
      </c>
      <c r="R1724" s="26">
        <v>3.2906849999999999</v>
      </c>
      <c r="S1724" s="26">
        <v>1.648204</v>
      </c>
      <c r="T1724" s="26">
        <v>0.98042600000000002</v>
      </c>
      <c r="U1724" s="26">
        <v>0.34978799999999999</v>
      </c>
      <c r="V1724" s="26">
        <v>0.53515599999999997</v>
      </c>
      <c r="W1724" s="26">
        <v>1.2020200000000001</v>
      </c>
      <c r="X1724" s="26">
        <v>2.1185710000000002</v>
      </c>
      <c r="Y1724" s="26">
        <v>3.2944900000000001</v>
      </c>
      <c r="Z1724" s="26">
        <v>3.6046429999999998</v>
      </c>
      <c r="AA1724" s="26">
        <v>3.130687</v>
      </c>
      <c r="AB1724" s="26">
        <v>2.674096</v>
      </c>
      <c r="AC1724" s="26">
        <v>1.9804900000000001</v>
      </c>
      <c r="AD1724" s="26">
        <v>1.1604019999999999</v>
      </c>
      <c r="AE1724" s="26">
        <v>0.71517900000000001</v>
      </c>
      <c r="AF1724" s="26">
        <v>0.51117900000000005</v>
      </c>
      <c r="AG1724" s="26">
        <v>240</v>
      </c>
      <c r="AH1724" s="26">
        <v>4</v>
      </c>
    </row>
    <row r="1725" spans="1:34" x14ac:dyDescent="0.2">
      <c r="A1725" t="s">
        <v>40</v>
      </c>
      <c r="B1725" t="s">
        <v>94</v>
      </c>
      <c r="C1725" t="s">
        <v>1262</v>
      </c>
      <c r="D1725">
        <v>1</v>
      </c>
      <c r="E1725" s="21">
        <v>5</v>
      </c>
      <c r="F1725" s="21" t="s">
        <v>6</v>
      </c>
      <c r="G1725" s="21" t="s">
        <v>10</v>
      </c>
      <c r="H1725" s="21" t="s">
        <v>10</v>
      </c>
      <c r="I1725" s="26">
        <v>1.1535074999999999</v>
      </c>
      <c r="J1725" s="26">
        <v>1.63239</v>
      </c>
      <c r="K1725" s="26">
        <v>2.7478099999999999</v>
      </c>
      <c r="L1725" s="26">
        <v>4.6615900000000003</v>
      </c>
      <c r="M1725" s="26">
        <v>5.7962900000000008</v>
      </c>
      <c r="N1725" s="26">
        <v>7.4315604999999998</v>
      </c>
      <c r="O1725" s="26">
        <v>8.1504235000000005</v>
      </c>
      <c r="P1725" s="26">
        <v>6.9890679999999996</v>
      </c>
      <c r="Q1725" s="26">
        <v>5.1987364999999999</v>
      </c>
      <c r="R1725" s="26">
        <v>3.6502625000000002</v>
      </c>
      <c r="S1725" s="26">
        <v>1.8784144999999999</v>
      </c>
      <c r="T1725" s="26">
        <v>1.1493100000000001</v>
      </c>
      <c r="U1725" s="26">
        <v>0.35722549999999997</v>
      </c>
      <c r="V1725" s="26">
        <v>0.44065549999999998</v>
      </c>
      <c r="W1725" s="26">
        <v>1.2647245</v>
      </c>
      <c r="X1725" s="26">
        <v>1.81958</v>
      </c>
      <c r="Y1725" s="26">
        <v>3.5609875</v>
      </c>
      <c r="Z1725" s="26">
        <v>3.6273299999999997</v>
      </c>
      <c r="AA1725" s="26">
        <v>2.982342</v>
      </c>
      <c r="AB1725" s="26">
        <v>2.4298899999999999</v>
      </c>
      <c r="AC1725" s="26">
        <v>1.597583</v>
      </c>
      <c r="AD1725" s="26">
        <v>1.0751625</v>
      </c>
      <c r="AE1725" s="26">
        <v>0.56620499999999996</v>
      </c>
      <c r="AF1725" s="26">
        <v>0.48108299999999998</v>
      </c>
      <c r="AG1725" s="26">
        <v>220</v>
      </c>
      <c r="AH1725" s="26">
        <v>4</v>
      </c>
    </row>
    <row r="1726" spans="1:34" x14ac:dyDescent="0.2">
      <c r="A1726" t="s">
        <v>40</v>
      </c>
      <c r="B1726" t="s">
        <v>94</v>
      </c>
      <c r="C1726" t="s">
        <v>311</v>
      </c>
      <c r="D1726">
        <v>3</v>
      </c>
      <c r="E1726" s="21">
        <v>5</v>
      </c>
      <c r="F1726" s="21" t="s">
        <v>6</v>
      </c>
      <c r="G1726" s="21" t="s">
        <v>10</v>
      </c>
      <c r="H1726" s="21" t="s">
        <v>10</v>
      </c>
      <c r="I1726" s="26">
        <v>1.171108</v>
      </c>
      <c r="J1726" s="26">
        <v>1.6126733333333334</v>
      </c>
      <c r="K1726" s="26">
        <v>2.5562650000000002</v>
      </c>
      <c r="L1726" s="26">
        <v>4.2985343333333335</v>
      </c>
      <c r="M1726" s="26">
        <v>5.5598519999999994</v>
      </c>
      <c r="N1726" s="26">
        <v>7.0494896666666662</v>
      </c>
      <c r="O1726" s="26">
        <v>7.8987420000000013</v>
      </c>
      <c r="P1726" s="26">
        <v>6.9218609999999998</v>
      </c>
      <c r="Q1726" s="26">
        <v>5.1863806666666665</v>
      </c>
      <c r="R1726" s="26">
        <v>3.5137813333333336</v>
      </c>
      <c r="S1726" s="26">
        <v>1.7884293333333332</v>
      </c>
      <c r="T1726" s="26">
        <v>1.1611183333333333</v>
      </c>
      <c r="U1726" s="26">
        <v>0.28944266666666668</v>
      </c>
      <c r="V1726" s="26">
        <v>0.36043766666666666</v>
      </c>
      <c r="W1726" s="26">
        <v>0.836121</v>
      </c>
      <c r="X1726" s="26">
        <v>1.6643963333333334</v>
      </c>
      <c r="Y1726" s="26">
        <v>2.9751213333333335</v>
      </c>
      <c r="Z1726" s="26">
        <v>2.8956373333333332</v>
      </c>
      <c r="AA1726" s="26">
        <v>2.5502069999999999</v>
      </c>
      <c r="AB1726" s="26">
        <v>1.6578306666666667</v>
      </c>
      <c r="AC1726" s="26">
        <v>1.1240153333333334</v>
      </c>
      <c r="AD1726" s="26">
        <v>0.71118233333333336</v>
      </c>
      <c r="AE1726" s="26">
        <v>0.44389466666666672</v>
      </c>
      <c r="AF1726" s="26">
        <v>0.33315833333333333</v>
      </c>
      <c r="AG1726" s="26">
        <v>246</v>
      </c>
      <c r="AH1726" s="26">
        <v>4</v>
      </c>
    </row>
    <row r="1727" spans="1:34" x14ac:dyDescent="0.2">
      <c r="A1727" t="s">
        <v>40</v>
      </c>
      <c r="B1727" t="s">
        <v>94</v>
      </c>
      <c r="C1727" t="s">
        <v>825</v>
      </c>
      <c r="D1727">
        <v>1</v>
      </c>
      <c r="E1727" s="21">
        <v>5</v>
      </c>
      <c r="F1727" s="21" t="s">
        <v>6</v>
      </c>
      <c r="G1727" s="21" t="s">
        <v>10</v>
      </c>
      <c r="H1727" s="21" t="s">
        <v>10</v>
      </c>
      <c r="I1727" s="26">
        <v>0.99042275000000002</v>
      </c>
      <c r="J1727" s="26">
        <v>1.32734825</v>
      </c>
      <c r="K1727" s="26">
        <v>2.3759382499999999</v>
      </c>
      <c r="L1727" s="26">
        <v>4.3402742500000002</v>
      </c>
      <c r="M1727" s="26">
        <v>5.6352612499999992</v>
      </c>
      <c r="N1727" s="26">
        <v>7.1319979999999994</v>
      </c>
      <c r="O1727" s="26">
        <v>7.4921055000000001</v>
      </c>
      <c r="P1727" s="26">
        <v>6.3497622499999995</v>
      </c>
      <c r="Q1727" s="26">
        <v>4.6853777500000007</v>
      </c>
      <c r="R1727" s="26">
        <v>3.2696292500000004</v>
      </c>
      <c r="S1727" s="26">
        <v>1.6589119999999999</v>
      </c>
      <c r="T1727" s="26">
        <v>0.96841474999999999</v>
      </c>
      <c r="U1727" s="26">
        <v>0.31373424999999999</v>
      </c>
      <c r="V1727" s="26">
        <v>0.52942175000000002</v>
      </c>
      <c r="W1727" s="26">
        <v>1.247843</v>
      </c>
      <c r="X1727" s="26">
        <v>2.0879902499999998</v>
      </c>
      <c r="Y1727" s="26">
        <v>3.5292685000000001</v>
      </c>
      <c r="Z1727" s="26">
        <v>3.5084772500000003</v>
      </c>
      <c r="AA1727" s="26">
        <v>2.8262217500000002</v>
      </c>
      <c r="AB1727" s="26">
        <v>2.7760625000000001</v>
      </c>
      <c r="AC1727" s="26">
        <v>2.1118917499999998</v>
      </c>
      <c r="AD1727" s="26">
        <v>1.15418475</v>
      </c>
      <c r="AE1727" s="26">
        <v>0.65591074999999999</v>
      </c>
      <c r="AF1727" s="26">
        <v>0.51704050000000001</v>
      </c>
      <c r="AG1727" s="26">
        <v>238</v>
      </c>
      <c r="AH1727" s="26">
        <v>4</v>
      </c>
    </row>
    <row r="1728" spans="1:34" x14ac:dyDescent="0.2">
      <c r="A1728" t="s">
        <v>40</v>
      </c>
      <c r="B1728" t="s">
        <v>94</v>
      </c>
      <c r="C1728" t="s">
        <v>570</v>
      </c>
      <c r="D1728">
        <v>2</v>
      </c>
      <c r="E1728" s="21">
        <v>5</v>
      </c>
      <c r="F1728" s="21" t="s">
        <v>6</v>
      </c>
      <c r="G1728" s="21" t="s">
        <v>10</v>
      </c>
      <c r="H1728" s="21" t="s">
        <v>10</v>
      </c>
      <c r="I1728" s="26">
        <v>1.0486923333333333</v>
      </c>
      <c r="J1728" s="26">
        <v>1.4285341666666669</v>
      </c>
      <c r="K1728" s="26">
        <v>2.5557741666666667</v>
      </c>
      <c r="L1728" s="26">
        <v>4.5383568333333333</v>
      </c>
      <c r="M1728" s="26">
        <v>5.7690433333333333</v>
      </c>
      <c r="N1728" s="26">
        <v>7.4340055000000005</v>
      </c>
      <c r="O1728" s="26">
        <v>7.8563373333333333</v>
      </c>
      <c r="P1728" s="26">
        <v>6.6404658333333328</v>
      </c>
      <c r="Q1728" s="26">
        <v>4.8531723333333332</v>
      </c>
      <c r="R1728" s="26">
        <v>3.444052333333333</v>
      </c>
      <c r="S1728" s="26">
        <v>1.7461018333333334</v>
      </c>
      <c r="T1728" s="26">
        <v>1.0388454999999999</v>
      </c>
      <c r="U1728" s="26">
        <v>0.37538899999999997</v>
      </c>
      <c r="V1728" s="26">
        <v>0.56629416666666665</v>
      </c>
      <c r="W1728" s="26">
        <v>1.3757054999999998</v>
      </c>
      <c r="X1728" s="26">
        <v>2.1832920000000002</v>
      </c>
      <c r="Y1728" s="26">
        <v>3.8145070000000003</v>
      </c>
      <c r="Z1728" s="26">
        <v>3.4491464999999999</v>
      </c>
      <c r="AA1728" s="26">
        <v>2.7338086666666666</v>
      </c>
      <c r="AB1728" s="26">
        <v>2.6227286666666667</v>
      </c>
      <c r="AC1728" s="26">
        <v>2.2373749999999997</v>
      </c>
      <c r="AD1728" s="26">
        <v>1.1544595</v>
      </c>
      <c r="AE1728" s="26">
        <v>0.64325933333333329</v>
      </c>
      <c r="AF1728" s="26">
        <v>0.5439518333333333</v>
      </c>
      <c r="AG1728" s="26">
        <v>218</v>
      </c>
      <c r="AH1728" s="26">
        <v>4</v>
      </c>
    </row>
    <row r="1729" spans="1:34" x14ac:dyDescent="0.2">
      <c r="A1729" t="s">
        <v>40</v>
      </c>
      <c r="B1729" t="s">
        <v>94</v>
      </c>
      <c r="C1729" t="s">
        <v>487</v>
      </c>
      <c r="D1729">
        <v>1</v>
      </c>
      <c r="E1729" s="21">
        <v>5</v>
      </c>
      <c r="F1729" s="21" t="s">
        <v>6</v>
      </c>
      <c r="G1729" s="21" t="s">
        <v>10</v>
      </c>
      <c r="H1729" s="21" t="s">
        <v>10</v>
      </c>
      <c r="I1729" s="26">
        <v>1.0423396666666667</v>
      </c>
      <c r="J1729" s="26">
        <v>1.4131640000000001</v>
      </c>
      <c r="K1729" s="26">
        <v>2.5400426666666664</v>
      </c>
      <c r="L1729" s="26">
        <v>4.5073936666666663</v>
      </c>
      <c r="M1729" s="26">
        <v>5.7451461666666672</v>
      </c>
      <c r="N1729" s="26">
        <v>7.4385234999999996</v>
      </c>
      <c r="O1729" s="26">
        <v>7.796247000000001</v>
      </c>
      <c r="P1729" s="26">
        <v>6.5705424999999993</v>
      </c>
      <c r="Q1729" s="26">
        <v>4.8130146666666667</v>
      </c>
      <c r="R1729" s="26">
        <v>3.4032328333333339</v>
      </c>
      <c r="S1729" s="26">
        <v>1.7351503333333334</v>
      </c>
      <c r="T1729" s="26">
        <v>1.0266335</v>
      </c>
      <c r="U1729" s="26">
        <v>0.44862466666666662</v>
      </c>
      <c r="V1729" s="26">
        <v>0.63594166666666663</v>
      </c>
      <c r="W1729" s="26">
        <v>1.4549805000000002</v>
      </c>
      <c r="X1729" s="26">
        <v>2.2801251666666666</v>
      </c>
      <c r="Y1729" s="26">
        <v>3.8085295000000001</v>
      </c>
      <c r="Z1729" s="26">
        <v>3.585663666666667</v>
      </c>
      <c r="AA1729" s="26">
        <v>2.9046598333333336</v>
      </c>
      <c r="AB1729" s="26">
        <v>2.7844376666666668</v>
      </c>
      <c r="AC1729" s="26">
        <v>2.3331191666666666</v>
      </c>
      <c r="AD1729" s="26">
        <v>1.2378866666666666</v>
      </c>
      <c r="AE1729" s="26">
        <v>0.73588016666666667</v>
      </c>
      <c r="AF1729" s="26">
        <v>0.59661133333333338</v>
      </c>
      <c r="AG1729" s="26">
        <v>214</v>
      </c>
      <c r="AH1729" s="26">
        <v>4</v>
      </c>
    </row>
    <row r="1730" spans="1:34" x14ac:dyDescent="0.2">
      <c r="A1730" t="s">
        <v>40</v>
      </c>
      <c r="B1730" t="s">
        <v>94</v>
      </c>
      <c r="C1730" t="s">
        <v>898</v>
      </c>
      <c r="D1730">
        <v>1</v>
      </c>
      <c r="E1730" s="21">
        <v>5</v>
      </c>
      <c r="F1730" s="21" t="s">
        <v>6</v>
      </c>
      <c r="G1730" s="21" t="s">
        <v>10</v>
      </c>
      <c r="H1730" s="21" t="s">
        <v>10</v>
      </c>
      <c r="I1730" s="26">
        <v>1.1807088000000001</v>
      </c>
      <c r="J1730" s="26">
        <v>1.6535328</v>
      </c>
      <c r="K1730" s="26">
        <v>2.8229134</v>
      </c>
      <c r="L1730" s="26">
        <v>4.7099604000000008</v>
      </c>
      <c r="M1730" s="26">
        <v>5.8418772000000008</v>
      </c>
      <c r="N1730" s="26">
        <v>7.5693251999999998</v>
      </c>
      <c r="O1730" s="26">
        <v>8.4051980000000004</v>
      </c>
      <c r="P1730" s="26">
        <v>7.1830483999999997</v>
      </c>
      <c r="Q1730" s="26">
        <v>5.3040074000000006</v>
      </c>
      <c r="R1730" s="26">
        <v>3.7750624000000004</v>
      </c>
      <c r="S1730" s="26">
        <v>1.9177953999999999</v>
      </c>
      <c r="T1730" s="26">
        <v>1.1927099999999999</v>
      </c>
      <c r="U1730" s="26">
        <v>0.3250402</v>
      </c>
      <c r="V1730" s="26">
        <v>0.44152780000000008</v>
      </c>
      <c r="W1730" s="26">
        <v>1.3608709999999999</v>
      </c>
      <c r="X1730" s="26">
        <v>1.8178536000000001</v>
      </c>
      <c r="Y1730" s="26">
        <v>3.7241848000000006</v>
      </c>
      <c r="Z1730" s="26">
        <v>3.3716710000000001</v>
      </c>
      <c r="AA1730" s="26">
        <v>2.9321571999999998</v>
      </c>
      <c r="AB1730" s="26">
        <v>2.6175725999999999</v>
      </c>
      <c r="AC1730" s="26">
        <v>1.9252838000000001</v>
      </c>
      <c r="AD1730" s="26">
        <v>1.1665728000000002</v>
      </c>
      <c r="AE1730" s="26">
        <v>0.59278680000000006</v>
      </c>
      <c r="AF1730" s="26">
        <v>0.43728119999999998</v>
      </c>
      <c r="AG1730" s="26">
        <v>218</v>
      </c>
      <c r="AH1730" s="26">
        <v>4</v>
      </c>
    </row>
    <row r="1731" spans="1:34" x14ac:dyDescent="0.2">
      <c r="A1731" t="s">
        <v>40</v>
      </c>
      <c r="B1731" t="s">
        <v>94</v>
      </c>
      <c r="C1731" t="s">
        <v>1263</v>
      </c>
      <c r="D1731">
        <v>1</v>
      </c>
      <c r="E1731" s="21">
        <v>5</v>
      </c>
      <c r="F1731" s="21" t="s">
        <v>6</v>
      </c>
      <c r="G1731" s="21" t="s">
        <v>10</v>
      </c>
      <c r="H1731" s="21" t="s">
        <v>10</v>
      </c>
      <c r="I1731" s="26">
        <v>1.225697</v>
      </c>
      <c r="J1731" s="26">
        <v>1.7107920000000001</v>
      </c>
      <c r="K1731" s="26">
        <v>2.761857</v>
      </c>
      <c r="L1731" s="26">
        <v>4.5495919999999996</v>
      </c>
      <c r="M1731" s="26">
        <v>5.6903009999999998</v>
      </c>
      <c r="N1731" s="26">
        <v>7.2738690000000004</v>
      </c>
      <c r="O1731" s="26">
        <v>8.1798760000000001</v>
      </c>
      <c r="P1731" s="26">
        <v>7.0885009999999999</v>
      </c>
      <c r="Q1731" s="26">
        <v>5.2651320000000004</v>
      </c>
      <c r="R1731" s="26">
        <v>3.679662</v>
      </c>
      <c r="S1731" s="26">
        <v>1.8944080000000001</v>
      </c>
      <c r="T1731" s="26">
        <v>1.2171879999999999</v>
      </c>
      <c r="U1731" s="26">
        <v>0.304587</v>
      </c>
      <c r="V1731" s="26">
        <v>0.30970700000000001</v>
      </c>
      <c r="W1731" s="26">
        <v>0.96789199999999997</v>
      </c>
      <c r="X1731" s="26">
        <v>1.6291279999999999</v>
      </c>
      <c r="Y1731" s="26">
        <v>3.09199</v>
      </c>
      <c r="Z1731" s="26">
        <v>2.986138</v>
      </c>
      <c r="AA1731" s="26">
        <v>2.7914810000000001</v>
      </c>
      <c r="AB1731" s="26">
        <v>1.9156690000000001</v>
      </c>
      <c r="AC1731" s="26">
        <v>1.1531180000000001</v>
      </c>
      <c r="AD1731" s="26">
        <v>0.81299699999999997</v>
      </c>
      <c r="AE1731" s="26">
        <v>0.49401099999999998</v>
      </c>
      <c r="AF1731" s="26">
        <v>0.36826100000000001</v>
      </c>
      <c r="AG1731" s="26">
        <v>228</v>
      </c>
      <c r="AH1731" s="26">
        <v>4</v>
      </c>
    </row>
    <row r="1732" spans="1:34" x14ac:dyDescent="0.2">
      <c r="A1732" t="s">
        <v>40</v>
      </c>
      <c r="B1732" t="s">
        <v>94</v>
      </c>
      <c r="C1732" t="s">
        <v>1264</v>
      </c>
      <c r="D1732">
        <v>1</v>
      </c>
      <c r="E1732" s="21">
        <v>5</v>
      </c>
      <c r="F1732" s="21" t="s">
        <v>6</v>
      </c>
      <c r="G1732" s="21" t="s">
        <v>10</v>
      </c>
      <c r="H1732" s="21" t="s">
        <v>10</v>
      </c>
      <c r="I1732" s="26">
        <v>1.3122022499999999</v>
      </c>
      <c r="J1732" s="26">
        <v>1.7953175000000001</v>
      </c>
      <c r="K1732" s="26">
        <v>2.8594732500000002</v>
      </c>
      <c r="L1732" s="26">
        <v>4.6427265000000002</v>
      </c>
      <c r="M1732" s="26">
        <v>5.7457072499999997</v>
      </c>
      <c r="N1732" s="26">
        <v>7.4568982500000001</v>
      </c>
      <c r="O1732" s="26">
        <v>8.3894169999999999</v>
      </c>
      <c r="P1732" s="26">
        <v>7.2750017499999995</v>
      </c>
      <c r="Q1732" s="26">
        <v>5.4430417499999999</v>
      </c>
      <c r="R1732" s="26">
        <v>3.8384687500000001</v>
      </c>
      <c r="S1732" s="26">
        <v>1.9768357500000002</v>
      </c>
      <c r="T1732" s="26">
        <v>1.3016712499999998</v>
      </c>
      <c r="U1732" s="26">
        <v>0.32946575</v>
      </c>
      <c r="V1732" s="26">
        <v>0.33650124999999997</v>
      </c>
      <c r="W1732" s="26">
        <v>0.97215925000000003</v>
      </c>
      <c r="X1732" s="26">
        <v>1.5452565000000003</v>
      </c>
      <c r="Y1732" s="26">
        <v>3.0934900000000001</v>
      </c>
      <c r="Z1732" s="26">
        <v>2.8322645</v>
      </c>
      <c r="AA1732" s="26">
        <v>2.8264364999999998</v>
      </c>
      <c r="AB1732" s="26">
        <v>2.02470375</v>
      </c>
      <c r="AC1732" s="26">
        <v>1.1382094999999999</v>
      </c>
      <c r="AD1732" s="26">
        <v>0.80830399999999991</v>
      </c>
      <c r="AE1732" s="26">
        <v>0.50459500000000002</v>
      </c>
      <c r="AF1732" s="26">
        <v>0.37037750000000003</v>
      </c>
      <c r="AG1732" s="26">
        <v>221</v>
      </c>
      <c r="AH1732" s="26">
        <v>4</v>
      </c>
    </row>
    <row r="1733" spans="1:34" x14ac:dyDescent="0.2">
      <c r="A1733" t="s">
        <v>40</v>
      </c>
      <c r="B1733" t="s">
        <v>94</v>
      </c>
      <c r="C1733" t="s">
        <v>1184</v>
      </c>
      <c r="D1733">
        <v>3</v>
      </c>
      <c r="E1733" s="21">
        <v>5</v>
      </c>
      <c r="F1733" s="21" t="s">
        <v>6</v>
      </c>
      <c r="G1733" s="21" t="s">
        <v>10</v>
      </c>
      <c r="H1733" s="21" t="s">
        <v>10</v>
      </c>
      <c r="I1733" s="26">
        <v>0.94660566666666668</v>
      </c>
      <c r="J1733" s="26">
        <v>1.2589852222222222</v>
      </c>
      <c r="K1733" s="26">
        <v>2.2492155555555553</v>
      </c>
      <c r="L1733" s="26">
        <v>4.2421573333333331</v>
      </c>
      <c r="M1733" s="26">
        <v>5.6280414444444435</v>
      </c>
      <c r="N1733" s="26">
        <v>7.0941242222222218</v>
      </c>
      <c r="O1733" s="26">
        <v>7.6019432222222223</v>
      </c>
      <c r="P1733" s="26">
        <v>6.4618045555555561</v>
      </c>
      <c r="Q1733" s="26">
        <v>4.7794707777777781</v>
      </c>
      <c r="R1733" s="26">
        <v>3.2219638888888888</v>
      </c>
      <c r="S1733" s="26">
        <v>1.6013863333333331</v>
      </c>
      <c r="T1733" s="26">
        <v>0.92397466666666672</v>
      </c>
      <c r="U1733" s="26">
        <v>0.34679688888888888</v>
      </c>
      <c r="V1733" s="26">
        <v>0.5071271111111112</v>
      </c>
      <c r="W1733" s="26">
        <v>1.214758111111111</v>
      </c>
      <c r="X1733" s="26">
        <v>2.1980944444444446</v>
      </c>
      <c r="Y1733" s="26">
        <v>3.2485933333333339</v>
      </c>
      <c r="Z1733" s="26">
        <v>3.6704438888888884</v>
      </c>
      <c r="AA1733" s="26">
        <v>3.0609788888888887</v>
      </c>
      <c r="AB1733" s="26">
        <v>2.4755695555555555</v>
      </c>
      <c r="AC1733" s="26">
        <v>2.0356444444444444</v>
      </c>
      <c r="AD1733" s="26">
        <v>1.1810377777777779</v>
      </c>
      <c r="AE1733" s="26">
        <v>0.74363800000000002</v>
      </c>
      <c r="AF1733" s="26">
        <v>0.49956633333333333</v>
      </c>
      <c r="AG1733" s="26">
        <v>234</v>
      </c>
      <c r="AH1733" s="26">
        <v>4</v>
      </c>
    </row>
    <row r="1734" spans="1:34" x14ac:dyDescent="0.2">
      <c r="A1734" t="s">
        <v>40</v>
      </c>
      <c r="B1734" t="s">
        <v>94</v>
      </c>
      <c r="C1734" t="s">
        <v>1265</v>
      </c>
      <c r="D1734">
        <v>3</v>
      </c>
      <c r="E1734" s="21">
        <v>5</v>
      </c>
      <c r="F1734" s="21" t="s">
        <v>6</v>
      </c>
      <c r="G1734" s="21" t="s">
        <v>10</v>
      </c>
      <c r="H1734" s="21" t="s">
        <v>10</v>
      </c>
      <c r="I1734" s="26">
        <v>1.1035189999999999</v>
      </c>
      <c r="J1734" s="26">
        <v>1.54169</v>
      </c>
      <c r="K1734" s="26">
        <v>2.5035080000000001</v>
      </c>
      <c r="L1734" s="26">
        <v>4.281695</v>
      </c>
      <c r="M1734" s="26">
        <v>5.5679860000000003</v>
      </c>
      <c r="N1734" s="26">
        <v>7.0389869999999997</v>
      </c>
      <c r="O1734" s="26">
        <v>7.8570789999999997</v>
      </c>
      <c r="P1734" s="26">
        <v>6.8311169999999999</v>
      </c>
      <c r="Q1734" s="26">
        <v>5.0956469999999996</v>
      </c>
      <c r="R1734" s="26">
        <v>3.4243549999999998</v>
      </c>
      <c r="S1734" s="26">
        <v>1.7444580000000001</v>
      </c>
      <c r="T1734" s="26">
        <v>1.0995779999999999</v>
      </c>
      <c r="U1734" s="26">
        <v>0.31088700000000002</v>
      </c>
      <c r="V1734" s="26">
        <v>0.41312900000000002</v>
      </c>
      <c r="W1734" s="26">
        <v>0.90731099999999998</v>
      </c>
      <c r="X1734" s="26">
        <v>1.76945</v>
      </c>
      <c r="Y1734" s="26">
        <v>3.0280849999999999</v>
      </c>
      <c r="Z1734" s="26">
        <v>2.9883670000000002</v>
      </c>
      <c r="AA1734" s="26">
        <v>2.6073089999999999</v>
      </c>
      <c r="AB1734" s="26">
        <v>1.8221560000000001</v>
      </c>
      <c r="AC1734" s="26">
        <v>1.228478</v>
      </c>
      <c r="AD1734" s="26">
        <v>0.760992</v>
      </c>
      <c r="AE1734" s="26">
        <v>0.50704499999999997</v>
      </c>
      <c r="AF1734" s="26">
        <v>0.36221799999999998</v>
      </c>
      <c r="AG1734" s="26">
        <v>239</v>
      </c>
      <c r="AH1734" s="26">
        <v>4</v>
      </c>
    </row>
    <row r="1735" spans="1:34" x14ac:dyDescent="0.2">
      <c r="A1735" t="s">
        <v>40</v>
      </c>
      <c r="B1735" t="s">
        <v>94</v>
      </c>
      <c r="C1735" t="s">
        <v>314</v>
      </c>
      <c r="D1735">
        <v>2</v>
      </c>
      <c r="E1735" s="21">
        <v>5</v>
      </c>
      <c r="F1735" s="21" t="s">
        <v>6</v>
      </c>
      <c r="G1735" s="21" t="s">
        <v>10</v>
      </c>
      <c r="H1735" s="21" t="s">
        <v>10</v>
      </c>
      <c r="I1735" s="26">
        <v>1.0091940000000001</v>
      </c>
      <c r="J1735" s="26">
        <v>1.3738313333333332</v>
      </c>
      <c r="K1735" s="26">
        <v>2.4641043333333332</v>
      </c>
      <c r="L1735" s="26">
        <v>4.4232810000000002</v>
      </c>
      <c r="M1735" s="26">
        <v>5.670814</v>
      </c>
      <c r="N1735" s="26">
        <v>7.2463501666666659</v>
      </c>
      <c r="O1735" s="26">
        <v>7.6433693333333332</v>
      </c>
      <c r="P1735" s="26">
        <v>6.4846475000000003</v>
      </c>
      <c r="Q1735" s="26">
        <v>4.7696050000000003</v>
      </c>
      <c r="R1735" s="26">
        <v>3.344245166666667</v>
      </c>
      <c r="S1735" s="26">
        <v>1.7018601666666668</v>
      </c>
      <c r="T1735" s="26">
        <v>0.9969610000000001</v>
      </c>
      <c r="U1735" s="26">
        <v>0.30828100000000003</v>
      </c>
      <c r="V1735" s="26">
        <v>0.53008083333333322</v>
      </c>
      <c r="W1735" s="26">
        <v>1.2770599999999999</v>
      </c>
      <c r="X1735" s="26">
        <v>2.0966091666666666</v>
      </c>
      <c r="Y1735" s="26">
        <v>3.6891829999999999</v>
      </c>
      <c r="Z1735" s="26">
        <v>3.446614166666667</v>
      </c>
      <c r="AA1735" s="26">
        <v>2.613845</v>
      </c>
      <c r="AB1735" s="26">
        <v>2.5086329999999997</v>
      </c>
      <c r="AC1735" s="26">
        <v>2.1384888333333332</v>
      </c>
      <c r="AD1735" s="26">
        <v>1.1373461666666667</v>
      </c>
      <c r="AE1735" s="26">
        <v>0.61749366666666672</v>
      </c>
      <c r="AF1735" s="26">
        <v>0.51875783333333325</v>
      </c>
      <c r="AG1735" s="26">
        <v>219</v>
      </c>
      <c r="AH1735" s="26">
        <v>4</v>
      </c>
    </row>
    <row r="1736" spans="1:34" x14ac:dyDescent="0.2">
      <c r="A1736" t="s">
        <v>40</v>
      </c>
      <c r="B1736" t="s">
        <v>94</v>
      </c>
      <c r="C1736" t="s">
        <v>214</v>
      </c>
      <c r="D1736">
        <v>1</v>
      </c>
      <c r="E1736" s="21">
        <v>5</v>
      </c>
      <c r="F1736" s="21" t="s">
        <v>6</v>
      </c>
      <c r="G1736" s="21" t="s">
        <v>10</v>
      </c>
      <c r="H1736" s="21" t="s">
        <v>10</v>
      </c>
      <c r="I1736" s="26">
        <v>1.0614237142857144</v>
      </c>
      <c r="J1736" s="26">
        <v>1.4400265714285714</v>
      </c>
      <c r="K1736" s="26">
        <v>2.6253249999999997</v>
      </c>
      <c r="L1736" s="26">
        <v>4.4162951428571429</v>
      </c>
      <c r="M1736" s="26">
        <v>5.5656851428571423</v>
      </c>
      <c r="N1736" s="26">
        <v>7.1045657142857142</v>
      </c>
      <c r="O1736" s="26">
        <v>7.8245099999999992</v>
      </c>
      <c r="P1736" s="26">
        <v>6.5538781428571431</v>
      </c>
      <c r="Q1736" s="26">
        <v>4.696464999999999</v>
      </c>
      <c r="R1736" s="26">
        <v>3.3892484285714284</v>
      </c>
      <c r="S1736" s="26">
        <v>1.7629681428571427</v>
      </c>
      <c r="T1736" s="26">
        <v>1.0762708571428572</v>
      </c>
      <c r="U1736" s="26">
        <v>0.52681199999999995</v>
      </c>
      <c r="V1736" s="26">
        <v>0.64979514285714279</v>
      </c>
      <c r="W1736" s="26">
        <v>1.7309928571428568</v>
      </c>
      <c r="X1736" s="26">
        <v>2.3255480000000004</v>
      </c>
      <c r="Y1736" s="26">
        <v>3.8155635714285716</v>
      </c>
      <c r="Z1736" s="26">
        <v>3.8156617142857141</v>
      </c>
      <c r="AA1736" s="26">
        <v>3.1941661428571426</v>
      </c>
      <c r="AB1736" s="26">
        <v>3.4728124285714288</v>
      </c>
      <c r="AC1736" s="26">
        <v>3.0323624285714286</v>
      </c>
      <c r="AD1736" s="26">
        <v>1.777718857142857</v>
      </c>
      <c r="AE1736" s="26">
        <v>0.94305371428571427</v>
      </c>
      <c r="AF1736" s="26">
        <v>0.7144031428571429</v>
      </c>
      <c r="AG1736" s="26">
        <v>216</v>
      </c>
      <c r="AH1736" s="26">
        <v>4</v>
      </c>
    </row>
    <row r="1737" spans="1:34" x14ac:dyDescent="0.2">
      <c r="A1737" t="s">
        <v>40</v>
      </c>
      <c r="B1737" t="s">
        <v>94</v>
      </c>
      <c r="C1737" t="s">
        <v>317</v>
      </c>
      <c r="D1737">
        <v>1</v>
      </c>
      <c r="E1737" s="21">
        <v>5</v>
      </c>
      <c r="F1737" s="21" t="s">
        <v>6</v>
      </c>
      <c r="G1737" s="21" t="s">
        <v>10</v>
      </c>
      <c r="H1737" s="21" t="s">
        <v>10</v>
      </c>
      <c r="I1737" s="26">
        <v>1.0223116000000001</v>
      </c>
      <c r="J1737" s="26">
        <v>1.3830377999999999</v>
      </c>
      <c r="K1737" s="26">
        <v>2.5765135999999997</v>
      </c>
      <c r="L1737" s="26">
        <v>4.4031575999999992</v>
      </c>
      <c r="M1737" s="26">
        <v>5.5409898000000002</v>
      </c>
      <c r="N1737" s="26">
        <v>6.9985070000000009</v>
      </c>
      <c r="O1737" s="26">
        <v>7.4903116000000001</v>
      </c>
      <c r="P1737" s="26">
        <v>6.2559547999999996</v>
      </c>
      <c r="Q1737" s="26">
        <v>4.4804645999999995</v>
      </c>
      <c r="R1737" s="26">
        <v>3.2201732000000001</v>
      </c>
      <c r="S1737" s="26">
        <v>1.7408991999999999</v>
      </c>
      <c r="T1737" s="26">
        <v>1.0149564</v>
      </c>
      <c r="U1737" s="26">
        <v>0.61857699999999993</v>
      </c>
      <c r="V1737" s="26">
        <v>0.73947039999999997</v>
      </c>
      <c r="W1737" s="26">
        <v>1.9065116</v>
      </c>
      <c r="X1737" s="26">
        <v>2.4905741999999997</v>
      </c>
      <c r="Y1737" s="26">
        <v>3.9262281999999997</v>
      </c>
      <c r="Z1737" s="26">
        <v>3.6896748000000001</v>
      </c>
      <c r="AA1737" s="26">
        <v>3.3200019999999997</v>
      </c>
      <c r="AB1737" s="26">
        <v>3.4275180000000001</v>
      </c>
      <c r="AC1737" s="26">
        <v>3.1772640000000001</v>
      </c>
      <c r="AD1737" s="26">
        <v>2.0451176000000002</v>
      </c>
      <c r="AE1737" s="26">
        <v>1.1942284000000001</v>
      </c>
      <c r="AF1737" s="26">
        <v>0.87680799999999992</v>
      </c>
      <c r="AG1737" s="26">
        <v>224</v>
      </c>
      <c r="AH1737" s="26">
        <v>4</v>
      </c>
    </row>
    <row r="1738" spans="1:34" x14ac:dyDescent="0.2">
      <c r="A1738" t="s">
        <v>40</v>
      </c>
      <c r="B1738" t="s">
        <v>94</v>
      </c>
      <c r="C1738" t="s">
        <v>1266</v>
      </c>
      <c r="D1738">
        <v>1</v>
      </c>
      <c r="E1738" s="21">
        <v>5</v>
      </c>
      <c r="F1738" s="21" t="s">
        <v>6</v>
      </c>
      <c r="G1738" s="21" t="s">
        <v>10</v>
      </c>
      <c r="H1738" s="21" t="s">
        <v>10</v>
      </c>
      <c r="I1738" s="26">
        <v>1.1166389999999999</v>
      </c>
      <c r="J1738" s="26">
        <v>1.56406</v>
      </c>
      <c r="K1738" s="26">
        <v>2.7042140000000003</v>
      </c>
      <c r="L1738" s="26">
        <v>4.6043907500000003</v>
      </c>
      <c r="M1738" s="26">
        <v>5.7727875000000006</v>
      </c>
      <c r="N1738" s="26">
        <v>7.4008292500000001</v>
      </c>
      <c r="O1738" s="26">
        <v>8.0515482499999997</v>
      </c>
      <c r="P1738" s="26">
        <v>6.8655214999999998</v>
      </c>
      <c r="Q1738" s="26">
        <v>5.0638172499999996</v>
      </c>
      <c r="R1738" s="26">
        <v>3.6112632500000004</v>
      </c>
      <c r="S1738" s="26">
        <v>1.8307795</v>
      </c>
      <c r="T1738" s="26">
        <v>1.11602275</v>
      </c>
      <c r="U1738" s="26">
        <v>0.29194674999999998</v>
      </c>
      <c r="V1738" s="26">
        <v>0.45299025000000004</v>
      </c>
      <c r="W1738" s="26">
        <v>1.3950067500000001</v>
      </c>
      <c r="X1738" s="26">
        <v>1.902325</v>
      </c>
      <c r="Y1738" s="26">
        <v>3.7960992500000001</v>
      </c>
      <c r="Z1738" s="26">
        <v>3.4470039999999997</v>
      </c>
      <c r="AA1738" s="26">
        <v>2.9963592500000003</v>
      </c>
      <c r="AB1738" s="26">
        <v>2.6494677499999999</v>
      </c>
      <c r="AC1738" s="26">
        <v>2.1473092500000002</v>
      </c>
      <c r="AD1738" s="26">
        <v>1.1884125000000001</v>
      </c>
      <c r="AE1738" s="26">
        <v>0.5924895</v>
      </c>
      <c r="AF1738" s="26">
        <v>0.45312249999999998</v>
      </c>
      <c r="AG1738" s="26">
        <v>225</v>
      </c>
      <c r="AH1738" s="26">
        <v>4</v>
      </c>
    </row>
    <row r="1739" spans="1:34" x14ac:dyDescent="0.2">
      <c r="A1739" t="s">
        <v>40</v>
      </c>
      <c r="B1739" t="s">
        <v>94</v>
      </c>
      <c r="C1739" t="s">
        <v>1267</v>
      </c>
      <c r="D1739">
        <v>2</v>
      </c>
      <c r="E1739" s="21">
        <v>5</v>
      </c>
      <c r="F1739" s="21" t="s">
        <v>6</v>
      </c>
      <c r="G1739" s="21" t="s">
        <v>10</v>
      </c>
      <c r="H1739" s="21" t="s">
        <v>10</v>
      </c>
      <c r="I1739" s="26">
        <v>1.2413926</v>
      </c>
      <c r="J1739" s="26">
        <v>1.7290478</v>
      </c>
      <c r="K1739" s="26">
        <v>2.7295582</v>
      </c>
      <c r="L1739" s="26">
        <v>4.5078557999999997</v>
      </c>
      <c r="M1739" s="26">
        <v>5.6931434000000003</v>
      </c>
      <c r="N1739" s="26">
        <v>7.2639439999999995</v>
      </c>
      <c r="O1739" s="26">
        <v>8.1231341999999991</v>
      </c>
      <c r="P1739" s="26">
        <v>7.1067432000000013</v>
      </c>
      <c r="Q1739" s="26">
        <v>5.3311251999999998</v>
      </c>
      <c r="R1739" s="26">
        <v>3.6761466</v>
      </c>
      <c r="S1739" s="26">
        <v>1.8883284</v>
      </c>
      <c r="T1739" s="26">
        <v>1.2333319999999999</v>
      </c>
      <c r="U1739" s="26">
        <v>0.28940339999999998</v>
      </c>
      <c r="V1739" s="26">
        <v>0.30070980000000003</v>
      </c>
      <c r="W1739" s="26">
        <v>0.88976520000000003</v>
      </c>
      <c r="X1739" s="26">
        <v>1.6323344</v>
      </c>
      <c r="Y1739" s="26">
        <v>3.0979535999999999</v>
      </c>
      <c r="Z1739" s="26">
        <v>2.8175468000000001</v>
      </c>
      <c r="AA1739" s="26">
        <v>2.5588461999999996</v>
      </c>
      <c r="AB1739" s="26">
        <v>1.6565784000000001</v>
      </c>
      <c r="AC1739" s="26">
        <v>1.0884477999999997</v>
      </c>
      <c r="AD1739" s="26">
        <v>0.69439899999999999</v>
      </c>
      <c r="AE1739" s="26">
        <v>0.43956400000000001</v>
      </c>
      <c r="AF1739" s="26">
        <v>0.32475060000000006</v>
      </c>
      <c r="AG1739" s="26">
        <v>220</v>
      </c>
      <c r="AH1739" s="26">
        <v>4</v>
      </c>
    </row>
    <row r="1740" spans="1:34" x14ac:dyDescent="0.2">
      <c r="A1740" t="s">
        <v>40</v>
      </c>
      <c r="B1740" t="s">
        <v>94</v>
      </c>
      <c r="C1740" t="s">
        <v>1268</v>
      </c>
      <c r="D1740">
        <v>2</v>
      </c>
      <c r="E1740" s="21">
        <v>5</v>
      </c>
      <c r="F1740" s="21" t="s">
        <v>6</v>
      </c>
      <c r="G1740" s="21" t="s">
        <v>10</v>
      </c>
      <c r="H1740" s="21" t="s">
        <v>10</v>
      </c>
      <c r="I1740" s="26">
        <v>0.95561733333333343</v>
      </c>
      <c r="J1740" s="26">
        <v>1.285245</v>
      </c>
      <c r="K1740" s="26">
        <v>2.2485889999999995</v>
      </c>
      <c r="L1740" s="26">
        <v>4.2169163333333328</v>
      </c>
      <c r="M1740" s="26">
        <v>5.6841439999999999</v>
      </c>
      <c r="N1740" s="26">
        <v>7.1226166666666666</v>
      </c>
      <c r="O1740" s="26">
        <v>7.8610119999999997</v>
      </c>
      <c r="P1740" s="26">
        <v>6.738939666666667</v>
      </c>
      <c r="Q1740" s="26">
        <v>4.9926079999999997</v>
      </c>
      <c r="R1740" s="26">
        <v>3.2643166666666663</v>
      </c>
      <c r="S1740" s="26">
        <v>1.6152236666666664</v>
      </c>
      <c r="T1740" s="26">
        <v>0.94934833333333335</v>
      </c>
      <c r="U1740" s="26">
        <v>0.32421933333333336</v>
      </c>
      <c r="V1740" s="26">
        <v>0.46701766666666672</v>
      </c>
      <c r="W1740" s="26">
        <v>1.117899</v>
      </c>
      <c r="X1740" s="26">
        <v>2.0623753333333332</v>
      </c>
      <c r="Y1740" s="26">
        <v>3.050632666666667</v>
      </c>
      <c r="Z1740" s="26">
        <v>3.2800259999999999</v>
      </c>
      <c r="AA1740" s="26">
        <v>2.8760353333333328</v>
      </c>
      <c r="AB1740" s="26">
        <v>2.1558276666666667</v>
      </c>
      <c r="AC1740" s="26">
        <v>1.7278200000000001</v>
      </c>
      <c r="AD1740" s="26">
        <v>1.0570426666666668</v>
      </c>
      <c r="AE1740" s="26">
        <v>0.63483466666666677</v>
      </c>
      <c r="AF1740" s="26">
        <v>0.41987400000000002</v>
      </c>
      <c r="AG1740" s="26">
        <v>235</v>
      </c>
      <c r="AH1740" s="26">
        <v>4</v>
      </c>
    </row>
    <row r="1741" spans="1:34" x14ac:dyDescent="0.2">
      <c r="A1741" t="s">
        <v>40</v>
      </c>
      <c r="B1741" t="s">
        <v>94</v>
      </c>
      <c r="C1741" t="s">
        <v>1269</v>
      </c>
      <c r="D1741">
        <v>2</v>
      </c>
      <c r="E1741" s="21">
        <v>5</v>
      </c>
      <c r="F1741" s="21" t="s">
        <v>6</v>
      </c>
      <c r="G1741" s="21" t="s">
        <v>10</v>
      </c>
      <c r="H1741" s="21" t="s">
        <v>10</v>
      </c>
      <c r="I1741" s="26">
        <v>1.4942059999999999</v>
      </c>
      <c r="J1741" s="26">
        <v>1.9213163333333334</v>
      </c>
      <c r="K1741" s="26">
        <v>2.7509493333333332</v>
      </c>
      <c r="L1741" s="26">
        <v>4.2900126666666667</v>
      </c>
      <c r="M1741" s="26">
        <v>5.4752056666666675</v>
      </c>
      <c r="N1741" s="26">
        <v>7.1474926666666674</v>
      </c>
      <c r="O1741" s="26">
        <v>8.0360806666666686</v>
      </c>
      <c r="P1741" s="26">
        <v>7.027704</v>
      </c>
      <c r="Q1741" s="26">
        <v>5.2852790000000001</v>
      </c>
      <c r="R1741" s="26">
        <v>3.6563163333333328</v>
      </c>
      <c r="S1741" s="26">
        <v>2.047838</v>
      </c>
      <c r="T1741" s="26">
        <v>1.4481606666666667</v>
      </c>
      <c r="U1741" s="26">
        <v>0.31928000000000001</v>
      </c>
      <c r="V1741" s="26">
        <v>0.24923100000000001</v>
      </c>
      <c r="W1741" s="26">
        <v>0.90176766666666675</v>
      </c>
      <c r="X1741" s="26">
        <v>1.405718</v>
      </c>
      <c r="Y1741" s="26">
        <v>2.565747</v>
      </c>
      <c r="Z1741" s="26">
        <v>2.673458333333333</v>
      </c>
      <c r="AA1741" s="26">
        <v>2.4705456666666668</v>
      </c>
      <c r="AB1741" s="26">
        <v>1.5479733333333334</v>
      </c>
      <c r="AC1741" s="26">
        <v>1.011201</v>
      </c>
      <c r="AD1741" s="26">
        <v>0.65731299999999993</v>
      </c>
      <c r="AE1741" s="26">
        <v>0.43562666666666666</v>
      </c>
      <c r="AF1741" s="26">
        <v>0.3562076666666667</v>
      </c>
      <c r="AG1741" s="26">
        <v>245</v>
      </c>
      <c r="AH1741" s="26">
        <v>5</v>
      </c>
    </row>
    <row r="1742" spans="1:34" x14ac:dyDescent="0.2">
      <c r="A1742" t="s">
        <v>40</v>
      </c>
      <c r="B1742" t="s">
        <v>94</v>
      </c>
      <c r="C1742" t="s">
        <v>691</v>
      </c>
      <c r="D1742">
        <v>1</v>
      </c>
      <c r="E1742" s="21">
        <v>5</v>
      </c>
      <c r="F1742" s="21" t="s">
        <v>6</v>
      </c>
      <c r="G1742" s="21" t="s">
        <v>10</v>
      </c>
      <c r="H1742" s="21" t="s">
        <v>10</v>
      </c>
      <c r="I1742" s="26">
        <v>0.86656687499999996</v>
      </c>
      <c r="J1742" s="26">
        <v>1.1670812500000001</v>
      </c>
      <c r="K1742" s="26">
        <v>2.1066618750000004</v>
      </c>
      <c r="L1742" s="26">
        <v>4.1166798750000009</v>
      </c>
      <c r="M1742" s="26">
        <v>5.6295867499999996</v>
      </c>
      <c r="N1742" s="26">
        <v>7.062906374999999</v>
      </c>
      <c r="O1742" s="26">
        <v>7.4425780000000001</v>
      </c>
      <c r="P1742" s="26">
        <v>6.254691124999999</v>
      </c>
      <c r="Q1742" s="26">
        <v>4.6196238749999994</v>
      </c>
      <c r="R1742" s="26">
        <v>3.1432894999999998</v>
      </c>
      <c r="S1742" s="26">
        <v>1.5446201249999998</v>
      </c>
      <c r="T1742" s="26">
        <v>0.85502549999999999</v>
      </c>
      <c r="U1742" s="26">
        <v>0.34597100000000003</v>
      </c>
      <c r="V1742" s="26">
        <v>0.487543375</v>
      </c>
      <c r="W1742" s="26">
        <v>1.2927284999999999</v>
      </c>
      <c r="X1742" s="26">
        <v>2.0715853749999997</v>
      </c>
      <c r="Y1742" s="26">
        <v>3.1663372499999998</v>
      </c>
      <c r="Z1742" s="26">
        <v>3.7034522499999998</v>
      </c>
      <c r="AA1742" s="26">
        <v>2.7625471249999998</v>
      </c>
      <c r="AB1742" s="26">
        <v>2.3762017499999999</v>
      </c>
      <c r="AC1742" s="26">
        <v>2.005794125</v>
      </c>
      <c r="AD1742" s="26">
        <v>1.1723727499999999</v>
      </c>
      <c r="AE1742" s="26">
        <v>0.73220487499999998</v>
      </c>
      <c r="AF1742" s="26">
        <v>0.52784237500000009</v>
      </c>
      <c r="AG1742" s="26">
        <v>229</v>
      </c>
      <c r="AH1742" s="26">
        <v>4</v>
      </c>
    </row>
    <row r="1743" spans="1:34" x14ac:dyDescent="0.2">
      <c r="A1743" t="s">
        <v>40</v>
      </c>
      <c r="B1743" t="s">
        <v>94</v>
      </c>
      <c r="C1743" t="s">
        <v>1270</v>
      </c>
      <c r="D1743">
        <v>1</v>
      </c>
      <c r="E1743" s="21">
        <v>5</v>
      </c>
      <c r="F1743" s="21" t="s">
        <v>6</v>
      </c>
      <c r="G1743" s="21" t="s">
        <v>10</v>
      </c>
      <c r="H1743" s="21" t="s">
        <v>10</v>
      </c>
      <c r="I1743" s="26">
        <v>0.99069594444444442</v>
      </c>
      <c r="J1743" s="26">
        <v>1.3103552222222228</v>
      </c>
      <c r="K1743" s="26">
        <v>2.4685473888888887</v>
      </c>
      <c r="L1743" s="26">
        <v>4.3388749722222233</v>
      </c>
      <c r="M1743" s="26">
        <v>5.5142027777777765</v>
      </c>
      <c r="N1743" s="26">
        <v>7.1599251111111117</v>
      </c>
      <c r="O1743" s="26">
        <v>7.6041113055555583</v>
      </c>
      <c r="P1743" s="26">
        <v>6.2955545555555554</v>
      </c>
      <c r="Q1743" s="26">
        <v>4.5114917222222211</v>
      </c>
      <c r="R1743" s="26">
        <v>3.1898300277777771</v>
      </c>
      <c r="S1743" s="26">
        <v>1.6520350000000004</v>
      </c>
      <c r="T1743" s="26">
        <v>0.97644241666666687</v>
      </c>
      <c r="U1743" s="26">
        <v>0.47671777777777763</v>
      </c>
      <c r="V1743" s="26">
        <v>0.59443227777777774</v>
      </c>
      <c r="W1743" s="26">
        <v>1.7007839444444444</v>
      </c>
      <c r="X1743" s="26">
        <v>2.4160679999999997</v>
      </c>
      <c r="Y1743" s="26">
        <v>3.7745465277777766</v>
      </c>
      <c r="Z1743" s="26">
        <v>3.5629657222222217</v>
      </c>
      <c r="AA1743" s="26">
        <v>2.7990595555555564</v>
      </c>
      <c r="AB1743" s="26">
        <v>3.0892895000000009</v>
      </c>
      <c r="AC1743" s="26">
        <v>2.9498522222222219</v>
      </c>
      <c r="AD1743" s="26">
        <v>1.7700498888888891</v>
      </c>
      <c r="AE1743" s="26">
        <v>0.98315463888888865</v>
      </c>
      <c r="AF1743" s="26">
        <v>0.71936791666666677</v>
      </c>
      <c r="AG1743" s="26">
        <v>213</v>
      </c>
      <c r="AH1743" s="26">
        <v>4</v>
      </c>
    </row>
    <row r="1744" spans="1:34" x14ac:dyDescent="0.2">
      <c r="A1744" t="s">
        <v>40</v>
      </c>
      <c r="B1744" t="s">
        <v>94</v>
      </c>
      <c r="C1744" t="s">
        <v>319</v>
      </c>
      <c r="D1744">
        <v>3</v>
      </c>
      <c r="E1744" s="21">
        <v>5</v>
      </c>
      <c r="F1744" s="21" t="s">
        <v>6</v>
      </c>
      <c r="G1744" s="21" t="s">
        <v>10</v>
      </c>
      <c r="H1744" s="21" t="s">
        <v>10</v>
      </c>
      <c r="I1744" s="26">
        <v>1.12122225</v>
      </c>
      <c r="J1744" s="26">
        <v>1.585930125</v>
      </c>
      <c r="K1744" s="26">
        <v>2.63926075</v>
      </c>
      <c r="L1744" s="26">
        <v>4.4250427500000002</v>
      </c>
      <c r="M1744" s="26">
        <v>5.6100129999999995</v>
      </c>
      <c r="N1744" s="26">
        <v>7.0931056249999997</v>
      </c>
      <c r="O1744" s="26">
        <v>7.9002458750000004</v>
      </c>
      <c r="P1744" s="26">
        <v>6.8592033749999999</v>
      </c>
      <c r="Q1744" s="26">
        <v>5.0632833750000001</v>
      </c>
      <c r="R1744" s="26">
        <v>3.4846875000000002</v>
      </c>
      <c r="S1744" s="26">
        <v>1.7806390000000003</v>
      </c>
      <c r="T1744" s="26">
        <v>1.114444875</v>
      </c>
      <c r="U1744" s="26">
        <v>0.30078012500000001</v>
      </c>
      <c r="V1744" s="26">
        <v>0.322565875</v>
      </c>
      <c r="W1744" s="26">
        <v>0.97067462500000001</v>
      </c>
      <c r="X1744" s="26">
        <v>1.7496078750000004</v>
      </c>
      <c r="Y1744" s="26">
        <v>3.139741125</v>
      </c>
      <c r="Z1744" s="26">
        <v>3.1547269999999998</v>
      </c>
      <c r="AA1744" s="26">
        <v>2.7595890000000001</v>
      </c>
      <c r="AB1744" s="26">
        <v>1.7829027500000001</v>
      </c>
      <c r="AC1744" s="26">
        <v>1.2333191250000002</v>
      </c>
      <c r="AD1744" s="26">
        <v>0.81787975000000002</v>
      </c>
      <c r="AE1744" s="26">
        <v>0.50330437499999992</v>
      </c>
      <c r="AF1744" s="26">
        <v>0.37703350000000002</v>
      </c>
      <c r="AG1744" s="26">
        <v>228</v>
      </c>
      <c r="AH1744" s="26">
        <v>4</v>
      </c>
    </row>
    <row r="1745" spans="1:34" x14ac:dyDescent="0.2">
      <c r="A1745" t="s">
        <v>40</v>
      </c>
      <c r="B1745" t="s">
        <v>94</v>
      </c>
      <c r="C1745" t="s">
        <v>321</v>
      </c>
      <c r="D1745">
        <v>3</v>
      </c>
      <c r="E1745" s="21">
        <v>5</v>
      </c>
      <c r="F1745" s="21" t="s">
        <v>6</v>
      </c>
      <c r="G1745" s="21" t="s">
        <v>10</v>
      </c>
      <c r="H1745" s="21" t="s">
        <v>10</v>
      </c>
      <c r="I1745" s="26">
        <v>1.0435380000000001</v>
      </c>
      <c r="J1745" s="26">
        <v>1.481033</v>
      </c>
      <c r="K1745" s="26">
        <v>2.4845380000000001</v>
      </c>
      <c r="L1745" s="26">
        <v>4.3030749999999998</v>
      </c>
      <c r="M1745" s="26">
        <v>5.5728730000000004</v>
      </c>
      <c r="N1745" s="26">
        <v>6.9666800000000002</v>
      </c>
      <c r="O1745" s="26">
        <v>7.7149530000000004</v>
      </c>
      <c r="P1745" s="26">
        <v>6.6768580000000002</v>
      </c>
      <c r="Q1745" s="26">
        <v>4.9058630000000001</v>
      </c>
      <c r="R1745" s="26">
        <v>3.33514</v>
      </c>
      <c r="S1745" s="26">
        <v>1.686593</v>
      </c>
      <c r="T1745" s="26">
        <v>1.0404960000000001</v>
      </c>
      <c r="U1745" s="26">
        <v>0.34758499999999998</v>
      </c>
      <c r="V1745" s="26">
        <v>0.446768</v>
      </c>
      <c r="W1745" s="26">
        <v>1.031658</v>
      </c>
      <c r="X1745" s="26">
        <v>1.9698230000000001</v>
      </c>
      <c r="Y1745" s="26">
        <v>3.1518540000000002</v>
      </c>
      <c r="Z1745" s="26">
        <v>3.2155339999999999</v>
      </c>
      <c r="AA1745" s="26">
        <v>2.7463250000000001</v>
      </c>
      <c r="AB1745" s="26">
        <v>2.0149309999999998</v>
      </c>
      <c r="AC1745" s="26">
        <v>1.403187</v>
      </c>
      <c r="AD1745" s="26">
        <v>0.86271699999999996</v>
      </c>
      <c r="AE1745" s="26">
        <v>0.58447800000000005</v>
      </c>
      <c r="AF1745" s="26">
        <v>0.43010999999999999</v>
      </c>
      <c r="AG1745" s="26">
        <v>241</v>
      </c>
      <c r="AH1745" s="26">
        <v>4</v>
      </c>
    </row>
    <row r="1746" spans="1:34" x14ac:dyDescent="0.2">
      <c r="A1746" t="s">
        <v>40</v>
      </c>
      <c r="B1746" t="s">
        <v>94</v>
      </c>
      <c r="C1746" t="s">
        <v>1271</v>
      </c>
      <c r="D1746">
        <v>3</v>
      </c>
      <c r="E1746" s="21">
        <v>5</v>
      </c>
      <c r="F1746" s="21" t="s">
        <v>6</v>
      </c>
      <c r="G1746" s="21" t="s">
        <v>10</v>
      </c>
      <c r="H1746" s="21" t="s">
        <v>10</v>
      </c>
      <c r="I1746" s="26">
        <v>1.0006710000000001</v>
      </c>
      <c r="J1746" s="26">
        <v>1.362044</v>
      </c>
      <c r="K1746" s="26">
        <v>2.3534480000000002</v>
      </c>
      <c r="L1746" s="26">
        <v>4.2646360000000003</v>
      </c>
      <c r="M1746" s="26">
        <v>5.6000779999999999</v>
      </c>
      <c r="N1746" s="26">
        <v>7.0725110000000004</v>
      </c>
      <c r="O1746" s="26">
        <v>7.6616</v>
      </c>
      <c r="P1746" s="26">
        <v>6.5518720000000004</v>
      </c>
      <c r="Q1746" s="26">
        <v>4.8537419999999996</v>
      </c>
      <c r="R1746" s="26">
        <v>3.3044709999999999</v>
      </c>
      <c r="S1746" s="26">
        <v>1.6595150000000001</v>
      </c>
      <c r="T1746" s="26">
        <v>0.99468500000000004</v>
      </c>
      <c r="U1746" s="26">
        <v>0.34807700000000003</v>
      </c>
      <c r="V1746" s="26">
        <v>0.53080099999999997</v>
      </c>
      <c r="W1746" s="26">
        <v>1.158382</v>
      </c>
      <c r="X1746" s="26">
        <v>2.0694789999999998</v>
      </c>
      <c r="Y1746" s="26">
        <v>3.2327330000000001</v>
      </c>
      <c r="Z1746" s="26">
        <v>3.527479</v>
      </c>
      <c r="AA1746" s="26">
        <v>3.1509429999999998</v>
      </c>
      <c r="AB1746" s="26">
        <v>2.5199120000000002</v>
      </c>
      <c r="AC1746" s="26">
        <v>1.823995</v>
      </c>
      <c r="AD1746" s="26">
        <v>1.081996</v>
      </c>
      <c r="AE1746" s="26">
        <v>0.67990200000000001</v>
      </c>
      <c r="AF1746" s="26">
        <v>0.47408499999999998</v>
      </c>
      <c r="AG1746" s="26">
        <v>236</v>
      </c>
      <c r="AH1746" s="26">
        <v>4</v>
      </c>
    </row>
    <row r="1747" spans="1:34" x14ac:dyDescent="0.2">
      <c r="A1747" t="s">
        <v>40</v>
      </c>
      <c r="B1747" t="s">
        <v>94</v>
      </c>
      <c r="C1747" t="s">
        <v>222</v>
      </c>
      <c r="D1747">
        <v>1</v>
      </c>
      <c r="E1747" s="21">
        <v>5</v>
      </c>
      <c r="F1747" s="21" t="s">
        <v>6</v>
      </c>
      <c r="G1747" s="21" t="s">
        <v>10</v>
      </c>
      <c r="H1747" s="21" t="s">
        <v>10</v>
      </c>
      <c r="I1747" s="26">
        <v>0.92878683333333323</v>
      </c>
      <c r="J1747" s="26">
        <v>1.2378923333333336</v>
      </c>
      <c r="K1747" s="26">
        <v>2.2207855000000003</v>
      </c>
      <c r="L1747" s="26">
        <v>4.2381525</v>
      </c>
      <c r="M1747" s="26">
        <v>5.6108471666666668</v>
      </c>
      <c r="N1747" s="26">
        <v>7.0901716666666665</v>
      </c>
      <c r="O1747" s="26">
        <v>7.3310053333333327</v>
      </c>
      <c r="P1747" s="26">
        <v>6.131785166666667</v>
      </c>
      <c r="Q1747" s="26">
        <v>4.5856353333333333</v>
      </c>
      <c r="R1747" s="26">
        <v>3.1629161666666668</v>
      </c>
      <c r="S1747" s="26">
        <v>1.6080636666666666</v>
      </c>
      <c r="T1747" s="26">
        <v>0.90143283333333335</v>
      </c>
      <c r="U1747" s="26">
        <v>0.39063683333333338</v>
      </c>
      <c r="V1747" s="26">
        <v>0.57863133333333339</v>
      </c>
      <c r="W1747" s="26">
        <v>1.4110684999999998</v>
      </c>
      <c r="X1747" s="26">
        <v>2.1045845000000001</v>
      </c>
      <c r="Y1747" s="26">
        <v>3.5697118333333329</v>
      </c>
      <c r="Z1747" s="26">
        <v>3.9553803333333337</v>
      </c>
      <c r="AA1747" s="26">
        <v>2.9568080000000001</v>
      </c>
      <c r="AB1747" s="26">
        <v>2.6005514999999999</v>
      </c>
      <c r="AC1747" s="26">
        <v>2.0628086666666667</v>
      </c>
      <c r="AD1747" s="26">
        <v>1.276365</v>
      </c>
      <c r="AE1747" s="26">
        <v>0.74455533333333335</v>
      </c>
      <c r="AF1747" s="26">
        <v>0.62673716666666668</v>
      </c>
      <c r="AG1747" s="26">
        <v>231</v>
      </c>
      <c r="AH1747" s="26">
        <v>4</v>
      </c>
    </row>
    <row r="1748" spans="1:34" x14ac:dyDescent="0.2">
      <c r="A1748" t="s">
        <v>40</v>
      </c>
      <c r="B1748" t="s">
        <v>94</v>
      </c>
      <c r="C1748" t="s">
        <v>837</v>
      </c>
      <c r="D1748">
        <v>3</v>
      </c>
      <c r="E1748" s="21">
        <v>5</v>
      </c>
      <c r="F1748" s="21" t="s">
        <v>6</v>
      </c>
      <c r="G1748" s="21" t="s">
        <v>10</v>
      </c>
      <c r="H1748" s="21" t="s">
        <v>10</v>
      </c>
      <c r="I1748" s="26">
        <v>1.1045180000000001</v>
      </c>
      <c r="J1748" s="26">
        <v>1.5561910000000001</v>
      </c>
      <c r="K1748" s="26">
        <v>2.5509940000000002</v>
      </c>
      <c r="L1748" s="26">
        <v>4.3283820000000004</v>
      </c>
      <c r="M1748" s="26">
        <v>5.578176</v>
      </c>
      <c r="N1748" s="26">
        <v>7.0083979999999997</v>
      </c>
      <c r="O1748" s="26">
        <v>7.8139960000000004</v>
      </c>
      <c r="P1748" s="26">
        <v>6.7903560000000001</v>
      </c>
      <c r="Q1748" s="26">
        <v>5.0364990000000001</v>
      </c>
      <c r="R1748" s="26">
        <v>3.43052</v>
      </c>
      <c r="S1748" s="26">
        <v>1.743868</v>
      </c>
      <c r="T1748" s="26">
        <v>1.09741</v>
      </c>
      <c r="U1748" s="26">
        <v>0.31362699999999999</v>
      </c>
      <c r="V1748" s="26">
        <v>0.379498</v>
      </c>
      <c r="W1748" s="26">
        <v>0.93679699999999999</v>
      </c>
      <c r="X1748" s="26">
        <v>1.792959</v>
      </c>
      <c r="Y1748" s="26">
        <v>3.094659</v>
      </c>
      <c r="Z1748" s="26">
        <v>3.0149949999999999</v>
      </c>
      <c r="AA1748" s="26">
        <v>2.6515010000000001</v>
      </c>
      <c r="AB1748" s="26">
        <v>1.755226</v>
      </c>
      <c r="AC1748" s="26">
        <v>1.2332350000000001</v>
      </c>
      <c r="AD1748" s="26">
        <v>0.77274799999999999</v>
      </c>
      <c r="AE1748" s="26">
        <v>0.51802099999999995</v>
      </c>
      <c r="AF1748" s="26">
        <v>0.37453199999999998</v>
      </c>
      <c r="AG1748" s="26">
        <v>245</v>
      </c>
      <c r="AH1748" s="26">
        <v>4</v>
      </c>
    </row>
    <row r="1749" spans="1:34" x14ac:dyDescent="0.2">
      <c r="A1749" t="s">
        <v>40</v>
      </c>
      <c r="B1749" t="s">
        <v>94</v>
      </c>
      <c r="C1749" t="s">
        <v>1272</v>
      </c>
      <c r="D1749">
        <v>2</v>
      </c>
      <c r="E1749" s="21">
        <v>5</v>
      </c>
      <c r="F1749" s="21" t="s">
        <v>6</v>
      </c>
      <c r="G1749" s="21" t="s">
        <v>10</v>
      </c>
      <c r="H1749" s="21" t="s">
        <v>10</v>
      </c>
      <c r="I1749" s="26">
        <v>1.0086268333333333</v>
      </c>
      <c r="J1749" s="26">
        <v>1.3601071666666666</v>
      </c>
      <c r="K1749" s="26">
        <v>2.4516610000000001</v>
      </c>
      <c r="L1749" s="26">
        <v>4.453397166666667</v>
      </c>
      <c r="M1749" s="26">
        <v>5.7221378333333339</v>
      </c>
      <c r="N1749" s="26">
        <v>7.3651349999999995</v>
      </c>
      <c r="O1749" s="26">
        <v>7.6484793333333334</v>
      </c>
      <c r="P1749" s="26">
        <v>6.4506466666666666</v>
      </c>
      <c r="Q1749" s="26">
        <v>4.7422606666666667</v>
      </c>
      <c r="R1749" s="26">
        <v>3.3418791666666667</v>
      </c>
      <c r="S1749" s="26">
        <v>1.6991511666666668</v>
      </c>
      <c r="T1749" s="26">
        <v>0.99339366666666662</v>
      </c>
      <c r="U1749" s="26">
        <v>0.39844150000000006</v>
      </c>
      <c r="V1749" s="26">
        <v>0.63819183333333329</v>
      </c>
      <c r="W1749" s="26">
        <v>1.4003693333333336</v>
      </c>
      <c r="X1749" s="26">
        <v>2.1885790000000003</v>
      </c>
      <c r="Y1749" s="26">
        <v>3.7742014999999998</v>
      </c>
      <c r="Z1749" s="26">
        <v>3.6521048333333326</v>
      </c>
      <c r="AA1749" s="26">
        <v>2.8298855000000001</v>
      </c>
      <c r="AB1749" s="26">
        <v>2.7193658333333333</v>
      </c>
      <c r="AC1749" s="26">
        <v>2.2592978333333331</v>
      </c>
      <c r="AD1749" s="26">
        <v>1.2000218333333335</v>
      </c>
      <c r="AE1749" s="26">
        <v>0.71464566666666662</v>
      </c>
      <c r="AF1749" s="26">
        <v>0.59200883333333343</v>
      </c>
      <c r="AG1749" s="26">
        <v>212</v>
      </c>
      <c r="AH1749" s="26">
        <v>4</v>
      </c>
    </row>
    <row r="1750" spans="1:34" x14ac:dyDescent="0.2">
      <c r="A1750" t="s">
        <v>40</v>
      </c>
      <c r="B1750" t="s">
        <v>94</v>
      </c>
      <c r="C1750" t="s">
        <v>1273</v>
      </c>
      <c r="D1750">
        <v>2</v>
      </c>
      <c r="E1750" s="21">
        <v>5</v>
      </c>
      <c r="F1750" s="21" t="s">
        <v>6</v>
      </c>
      <c r="G1750" s="21" t="s">
        <v>10</v>
      </c>
      <c r="H1750" s="21" t="s">
        <v>10</v>
      </c>
      <c r="I1750" s="26">
        <v>1.3177289999999999</v>
      </c>
      <c r="J1750" s="26">
        <v>1.79680825</v>
      </c>
      <c r="K1750" s="26">
        <v>2.7219352500000005</v>
      </c>
      <c r="L1750" s="26">
        <v>4.3588897500000003</v>
      </c>
      <c r="M1750" s="26">
        <v>5.5949935000000002</v>
      </c>
      <c r="N1750" s="26">
        <v>7.2913065000000001</v>
      </c>
      <c r="O1750" s="26">
        <v>8.1719580000000001</v>
      </c>
      <c r="P1750" s="26">
        <v>7.1200045000000003</v>
      </c>
      <c r="Q1750" s="26">
        <v>5.3156727500000001</v>
      </c>
      <c r="R1750" s="26">
        <v>3.6418797500000002</v>
      </c>
      <c r="S1750" s="26">
        <v>1.9128337500000001</v>
      </c>
      <c r="T1750" s="26">
        <v>1.29410625</v>
      </c>
      <c r="U1750" s="26">
        <v>0.29818699999999998</v>
      </c>
      <c r="V1750" s="26">
        <v>0.28333399999999997</v>
      </c>
      <c r="W1750" s="26">
        <v>0.75573950000000001</v>
      </c>
      <c r="X1750" s="26">
        <v>1.5069574999999999</v>
      </c>
      <c r="Y1750" s="26">
        <v>2.7822390000000001</v>
      </c>
      <c r="Z1750" s="26">
        <v>2.6788920000000003</v>
      </c>
      <c r="AA1750" s="26">
        <v>2.1777357500000001</v>
      </c>
      <c r="AB1750" s="26">
        <v>1.34838375</v>
      </c>
      <c r="AC1750" s="26">
        <v>1.0475902499999998</v>
      </c>
      <c r="AD1750" s="26">
        <v>0.64651475000000003</v>
      </c>
      <c r="AE1750" s="26">
        <v>0.40780824999999998</v>
      </c>
      <c r="AF1750" s="26">
        <v>0.34187450000000003</v>
      </c>
      <c r="AG1750" s="26">
        <v>238</v>
      </c>
      <c r="AH1750" s="26">
        <v>4</v>
      </c>
    </row>
    <row r="1751" spans="1:34" x14ac:dyDescent="0.2">
      <c r="A1751" t="s">
        <v>40</v>
      </c>
      <c r="B1751" t="s">
        <v>94</v>
      </c>
      <c r="C1751" t="s">
        <v>1274</v>
      </c>
      <c r="D1751">
        <v>1</v>
      </c>
      <c r="E1751" s="21">
        <v>5</v>
      </c>
      <c r="F1751" s="21" t="s">
        <v>6</v>
      </c>
      <c r="G1751" s="21" t="s">
        <v>10</v>
      </c>
      <c r="H1751" s="21" t="s">
        <v>10</v>
      </c>
      <c r="I1751" s="26">
        <v>0.98746850000000008</v>
      </c>
      <c r="J1751" s="26">
        <v>1.3286315</v>
      </c>
      <c r="K1751" s="26">
        <v>2.3970294999999999</v>
      </c>
      <c r="L1751" s="26">
        <v>4.3967980000000004</v>
      </c>
      <c r="M1751" s="26">
        <v>5.6674375000000001</v>
      </c>
      <c r="N1751" s="26">
        <v>7.2616844999999994</v>
      </c>
      <c r="O1751" s="26">
        <v>7.5419614999999993</v>
      </c>
      <c r="P1751" s="26">
        <v>6.3357659999999996</v>
      </c>
      <c r="Q1751" s="26">
        <v>4.688752</v>
      </c>
      <c r="R1751" s="26">
        <v>3.2895530000000002</v>
      </c>
      <c r="S1751" s="26">
        <v>1.6686105</v>
      </c>
      <c r="T1751" s="26">
        <v>0.96850599999999998</v>
      </c>
      <c r="U1751" s="26">
        <v>0.37725699999999995</v>
      </c>
      <c r="V1751" s="26">
        <v>0.64254300000000009</v>
      </c>
      <c r="W1751" s="26">
        <v>1.4279055</v>
      </c>
      <c r="X1751" s="26">
        <v>2.1733959999999999</v>
      </c>
      <c r="Y1751" s="26">
        <v>3.8415235000000001</v>
      </c>
      <c r="Z1751" s="26">
        <v>3.7864104999999997</v>
      </c>
      <c r="AA1751" s="26">
        <v>2.9417575</v>
      </c>
      <c r="AB1751" s="26">
        <v>2.8429989999999998</v>
      </c>
      <c r="AC1751" s="26">
        <v>2.2616415000000001</v>
      </c>
      <c r="AD1751" s="26">
        <v>1.2326959999999998</v>
      </c>
      <c r="AE1751" s="26">
        <v>0.73987249999999993</v>
      </c>
      <c r="AF1751" s="26">
        <v>0.60555749999999997</v>
      </c>
      <c r="AG1751" s="26">
        <v>229</v>
      </c>
      <c r="AH1751" s="26">
        <v>4</v>
      </c>
    </row>
    <row r="1752" spans="1:34" x14ac:dyDescent="0.2">
      <c r="A1752" t="s">
        <v>40</v>
      </c>
      <c r="B1752" t="s">
        <v>94</v>
      </c>
      <c r="C1752" t="s">
        <v>841</v>
      </c>
      <c r="D1752">
        <v>1</v>
      </c>
      <c r="E1752" s="21">
        <v>5</v>
      </c>
      <c r="F1752" s="21" t="s">
        <v>6</v>
      </c>
      <c r="G1752" s="21" t="s">
        <v>10</v>
      </c>
      <c r="H1752" s="21" t="s">
        <v>10</v>
      </c>
      <c r="I1752" s="26">
        <v>1.0171289999999999</v>
      </c>
      <c r="J1752" s="26">
        <v>1.3831674285714288</v>
      </c>
      <c r="K1752" s="26">
        <v>2.5875010000000001</v>
      </c>
      <c r="L1752" s="26">
        <v>4.4349181428571427</v>
      </c>
      <c r="M1752" s="26">
        <v>5.6061444285714277</v>
      </c>
      <c r="N1752" s="26">
        <v>6.9552937142857143</v>
      </c>
      <c r="O1752" s="26">
        <v>7.3522921428571433</v>
      </c>
      <c r="P1752" s="26">
        <v>6.1510431428571426</v>
      </c>
      <c r="Q1752" s="26">
        <v>4.4818221428571423</v>
      </c>
      <c r="R1752" s="26">
        <v>3.2432057142857142</v>
      </c>
      <c r="S1752" s="26">
        <v>1.7533308571428574</v>
      </c>
      <c r="T1752" s="26">
        <v>1.0133587142857141</v>
      </c>
      <c r="U1752" s="26">
        <v>0.59341071428571424</v>
      </c>
      <c r="V1752" s="26">
        <v>0.76471728571428577</v>
      </c>
      <c r="W1752" s="26">
        <v>1.8052204285714286</v>
      </c>
      <c r="X1752" s="26">
        <v>2.5448728571428569</v>
      </c>
      <c r="Y1752" s="26">
        <v>3.7015177142857141</v>
      </c>
      <c r="Z1752" s="26">
        <v>3.6195415714285715</v>
      </c>
      <c r="AA1752" s="26">
        <v>3.1465337142857144</v>
      </c>
      <c r="AB1752" s="26">
        <v>3.4231274285714286</v>
      </c>
      <c r="AC1752" s="26">
        <v>3.1000375714285715</v>
      </c>
      <c r="AD1752" s="26">
        <v>2.0508200000000003</v>
      </c>
      <c r="AE1752" s="26">
        <v>1.2274747142857143</v>
      </c>
      <c r="AF1752" s="26">
        <v>0.88169828571428577</v>
      </c>
      <c r="AG1752" s="26">
        <v>220</v>
      </c>
      <c r="AH1752" s="26">
        <v>4</v>
      </c>
    </row>
    <row r="1753" spans="1:34" x14ac:dyDescent="0.2">
      <c r="A1753" t="s">
        <v>40</v>
      </c>
      <c r="B1753" t="s">
        <v>94</v>
      </c>
      <c r="C1753" t="s">
        <v>1275</v>
      </c>
      <c r="D1753">
        <v>1</v>
      </c>
      <c r="E1753" s="21">
        <v>5</v>
      </c>
      <c r="F1753" s="21" t="s">
        <v>6</v>
      </c>
      <c r="G1753" s="21" t="s">
        <v>10</v>
      </c>
      <c r="H1753" s="21" t="s">
        <v>10</v>
      </c>
      <c r="I1753" s="26">
        <v>1.0902285</v>
      </c>
      <c r="J1753" s="26">
        <v>1.5213235000000001</v>
      </c>
      <c r="K1753" s="26">
        <v>2.7182795</v>
      </c>
      <c r="L1753" s="26">
        <v>4.5722943333333328</v>
      </c>
      <c r="M1753" s="26">
        <v>5.7091798333333337</v>
      </c>
      <c r="N1753" s="26">
        <v>7.400295166666667</v>
      </c>
      <c r="O1753" s="26">
        <v>8.1795845000000025</v>
      </c>
      <c r="P1753" s="26">
        <v>6.9161468333333351</v>
      </c>
      <c r="Q1753" s="26">
        <v>4.9714703333333334</v>
      </c>
      <c r="R1753" s="26">
        <v>3.5700013333333338</v>
      </c>
      <c r="S1753" s="26">
        <v>1.8283378333333333</v>
      </c>
      <c r="T1753" s="26">
        <v>1.1065303333333334</v>
      </c>
      <c r="U1753" s="26">
        <v>0.45911199999999996</v>
      </c>
      <c r="V1753" s="26">
        <v>0.58306550000000001</v>
      </c>
      <c r="W1753" s="26">
        <v>1.5059536666666666</v>
      </c>
      <c r="X1753" s="26">
        <v>2.1501793333333334</v>
      </c>
      <c r="Y1753" s="26">
        <v>3.9153776666666666</v>
      </c>
      <c r="Z1753" s="26">
        <v>3.6129816666666663</v>
      </c>
      <c r="AA1753" s="26">
        <v>3.1353633333333337</v>
      </c>
      <c r="AB1753" s="26">
        <v>2.9287456666666665</v>
      </c>
      <c r="AC1753" s="26">
        <v>2.5144153333333334</v>
      </c>
      <c r="AD1753" s="26">
        <v>1.4174203333333333</v>
      </c>
      <c r="AE1753" s="26">
        <v>0.76833433333333334</v>
      </c>
      <c r="AF1753" s="26">
        <v>0.59060483333333325</v>
      </c>
      <c r="AG1753" s="26">
        <v>225</v>
      </c>
      <c r="AH1753" s="26">
        <v>4</v>
      </c>
    </row>
    <row r="1754" spans="1:34" x14ac:dyDescent="0.2">
      <c r="A1754" t="s">
        <v>40</v>
      </c>
      <c r="B1754" t="s">
        <v>94</v>
      </c>
      <c r="C1754" t="s">
        <v>1276</v>
      </c>
      <c r="D1754">
        <v>1</v>
      </c>
      <c r="E1754" s="21">
        <v>5</v>
      </c>
      <c r="F1754" s="21" t="s">
        <v>6</v>
      </c>
      <c r="G1754" s="21" t="s">
        <v>10</v>
      </c>
      <c r="H1754" s="21" t="s">
        <v>10</v>
      </c>
      <c r="I1754" s="26">
        <v>0.98020055555555552</v>
      </c>
      <c r="J1754" s="26">
        <v>1.3141777777777777</v>
      </c>
      <c r="K1754" s="26">
        <v>2.4802537777777776</v>
      </c>
      <c r="L1754" s="26">
        <v>4.3129926666666671</v>
      </c>
      <c r="M1754" s="26">
        <v>5.5174504444444441</v>
      </c>
      <c r="N1754" s="26">
        <v>6.9510687777777784</v>
      </c>
      <c r="O1754" s="26">
        <v>7.3688637777777775</v>
      </c>
      <c r="P1754" s="26">
        <v>6.105356111111111</v>
      </c>
      <c r="Q1754" s="26">
        <v>4.3965158888888887</v>
      </c>
      <c r="R1754" s="26">
        <v>3.1608167777777783</v>
      </c>
      <c r="S1754" s="26">
        <v>1.6881711111111111</v>
      </c>
      <c r="T1754" s="26">
        <v>0.97622588888888884</v>
      </c>
      <c r="U1754" s="26">
        <v>0.59119066666666653</v>
      </c>
      <c r="V1754" s="26">
        <v>0.71372800000000003</v>
      </c>
      <c r="W1754" s="26">
        <v>1.8302428888888889</v>
      </c>
      <c r="X1754" s="26">
        <v>2.5033712222222224</v>
      </c>
      <c r="Y1754" s="26">
        <v>3.9263852222222226</v>
      </c>
      <c r="Z1754" s="26">
        <v>3.636670444444444</v>
      </c>
      <c r="AA1754" s="26">
        <v>3.3353606666666673</v>
      </c>
      <c r="AB1754" s="26">
        <v>3.4684644444444439</v>
      </c>
      <c r="AC1754" s="26">
        <v>3.0619755555555557</v>
      </c>
      <c r="AD1754" s="26">
        <v>1.9610043333333331</v>
      </c>
      <c r="AE1754" s="26">
        <v>1.1341652222222223</v>
      </c>
      <c r="AF1754" s="26">
        <v>0.79720099999999983</v>
      </c>
      <c r="AG1754" s="26">
        <v>220</v>
      </c>
      <c r="AH1754" s="26">
        <v>4</v>
      </c>
    </row>
    <row r="1755" spans="1:34" x14ac:dyDescent="0.2">
      <c r="A1755" t="s">
        <v>40</v>
      </c>
      <c r="B1755" t="s">
        <v>94</v>
      </c>
      <c r="C1755" t="s">
        <v>848</v>
      </c>
      <c r="D1755">
        <v>1</v>
      </c>
      <c r="E1755" s="21">
        <v>5</v>
      </c>
      <c r="F1755" s="21" t="s">
        <v>6</v>
      </c>
      <c r="G1755" s="21" t="s">
        <v>10</v>
      </c>
      <c r="H1755" s="21" t="s">
        <v>10</v>
      </c>
      <c r="I1755" s="26">
        <v>1.0786263333333335</v>
      </c>
      <c r="J1755" s="26">
        <v>1.4672194999999999</v>
      </c>
      <c r="K1755" s="26">
        <v>2.7034885000000002</v>
      </c>
      <c r="L1755" s="26">
        <v>4.5498668333333336</v>
      </c>
      <c r="M1755" s="26">
        <v>5.6618668333333337</v>
      </c>
      <c r="N1755" s="26">
        <v>7.0471588333333344</v>
      </c>
      <c r="O1755" s="26">
        <v>7.5955618333333339</v>
      </c>
      <c r="P1755" s="26">
        <v>6.3835140000000008</v>
      </c>
      <c r="Q1755" s="26">
        <v>4.5913460000000006</v>
      </c>
      <c r="R1755" s="26">
        <v>3.3220283333333334</v>
      </c>
      <c r="S1755" s="26">
        <v>1.8058599999999998</v>
      </c>
      <c r="T1755" s="26">
        <v>1.0629299999999999</v>
      </c>
      <c r="U1755" s="26">
        <v>0.60510399999999998</v>
      </c>
      <c r="V1755" s="26">
        <v>0.74152866666666661</v>
      </c>
      <c r="W1755" s="26">
        <v>1.8533321666666669</v>
      </c>
      <c r="X1755" s="26">
        <v>2.4966153333333332</v>
      </c>
      <c r="Y1755" s="26">
        <v>3.8683038333333335</v>
      </c>
      <c r="Z1755" s="26">
        <v>4.0394204999999994</v>
      </c>
      <c r="AA1755" s="26">
        <v>3.2586005</v>
      </c>
      <c r="AB1755" s="26">
        <v>3.5261873333333331</v>
      </c>
      <c r="AC1755" s="26">
        <v>3.3255136666666663</v>
      </c>
      <c r="AD1755" s="26">
        <v>2.0913065</v>
      </c>
      <c r="AE1755" s="26">
        <v>1.1788216666666667</v>
      </c>
      <c r="AF1755" s="26">
        <v>0.87875383333333323</v>
      </c>
      <c r="AG1755" s="26">
        <v>215</v>
      </c>
      <c r="AH1755" s="26">
        <v>4</v>
      </c>
    </row>
    <row r="1756" spans="1:34" x14ac:dyDescent="0.2">
      <c r="A1756" t="s">
        <v>40</v>
      </c>
      <c r="B1756" t="s">
        <v>94</v>
      </c>
      <c r="C1756" t="s">
        <v>1277</v>
      </c>
      <c r="D1756">
        <v>2</v>
      </c>
      <c r="E1756" s="21">
        <v>5</v>
      </c>
      <c r="F1756" s="21" t="s">
        <v>6</v>
      </c>
      <c r="G1756" s="21" t="s">
        <v>10</v>
      </c>
      <c r="H1756" s="21" t="s">
        <v>10</v>
      </c>
      <c r="I1756" s="26">
        <v>1.28059525</v>
      </c>
      <c r="J1756" s="26">
        <v>1.7724065</v>
      </c>
      <c r="K1756" s="26">
        <v>2.7919167499999999</v>
      </c>
      <c r="L1756" s="26">
        <v>4.5704727499999995</v>
      </c>
      <c r="M1756" s="26">
        <v>5.7357567500000002</v>
      </c>
      <c r="N1756" s="26">
        <v>7.3354667500000001</v>
      </c>
      <c r="O1756" s="26">
        <v>8.2087717500000004</v>
      </c>
      <c r="P1756" s="26">
        <v>7.1577907500000002</v>
      </c>
      <c r="Q1756" s="26">
        <v>5.3843170000000002</v>
      </c>
      <c r="R1756" s="26">
        <v>3.7384250000000003</v>
      </c>
      <c r="S1756" s="26">
        <v>1.9259370000000002</v>
      </c>
      <c r="T1756" s="26">
        <v>1.2724514999999998</v>
      </c>
      <c r="U1756" s="26">
        <v>0.30922699999999997</v>
      </c>
      <c r="V1756" s="26">
        <v>0.28835375000000002</v>
      </c>
      <c r="W1756" s="26">
        <v>0.91265350000000001</v>
      </c>
      <c r="X1756" s="26">
        <v>1.5971612500000001</v>
      </c>
      <c r="Y1756" s="26">
        <v>3.1059934999999999</v>
      </c>
      <c r="Z1756" s="26">
        <v>2.8498555000000003</v>
      </c>
      <c r="AA1756" s="26">
        <v>2.5896587499999999</v>
      </c>
      <c r="AB1756" s="26">
        <v>1.7554752499999999</v>
      </c>
      <c r="AC1756" s="26">
        <v>1.074085</v>
      </c>
      <c r="AD1756" s="26">
        <v>0.72157099999999996</v>
      </c>
      <c r="AE1756" s="26">
        <v>0.45352049999999999</v>
      </c>
      <c r="AF1756" s="26">
        <v>0.32739849999999998</v>
      </c>
      <c r="AG1756" s="26">
        <v>231</v>
      </c>
      <c r="AH1756" s="26">
        <v>4</v>
      </c>
    </row>
    <row r="1757" spans="1:34" x14ac:dyDescent="0.2">
      <c r="A1757" t="s">
        <v>40</v>
      </c>
      <c r="B1757" t="s">
        <v>94</v>
      </c>
      <c r="C1757" t="s">
        <v>1196</v>
      </c>
      <c r="D1757">
        <v>1</v>
      </c>
      <c r="E1757" s="21">
        <v>5</v>
      </c>
      <c r="F1757" s="21" t="s">
        <v>6</v>
      </c>
      <c r="G1757" s="21" t="s">
        <v>10</v>
      </c>
      <c r="H1757" s="21" t="s">
        <v>10</v>
      </c>
      <c r="I1757" s="26">
        <v>1.1422236000000001</v>
      </c>
      <c r="J1757" s="26">
        <v>1.5898505999999999</v>
      </c>
      <c r="K1757" s="26">
        <v>2.7107328000000002</v>
      </c>
      <c r="L1757" s="26">
        <v>4.5919753999999999</v>
      </c>
      <c r="M1757" s="26">
        <v>5.7997040000000002</v>
      </c>
      <c r="N1757" s="26">
        <v>7.4337270000000002</v>
      </c>
      <c r="O1757" s="26">
        <v>8.1204871999999995</v>
      </c>
      <c r="P1757" s="26">
        <v>6.9458235999999998</v>
      </c>
      <c r="Q1757" s="26">
        <v>5.1592178000000004</v>
      </c>
      <c r="R1757" s="26">
        <v>3.6401319999999999</v>
      </c>
      <c r="S1757" s="26">
        <v>1.8450839999999999</v>
      </c>
      <c r="T1757" s="26">
        <v>1.1465521999999999</v>
      </c>
      <c r="U1757" s="26">
        <v>0.34981519999999999</v>
      </c>
      <c r="V1757" s="26">
        <v>0.46860980000000002</v>
      </c>
      <c r="W1757" s="26">
        <v>1.3620026000000001</v>
      </c>
      <c r="X1757" s="26">
        <v>1.8370837999999998</v>
      </c>
      <c r="Y1757" s="26">
        <v>3.8393737999999997</v>
      </c>
      <c r="Z1757" s="26">
        <v>3.5848278000000002</v>
      </c>
      <c r="AA1757" s="26">
        <v>3.0738723999999999</v>
      </c>
      <c r="AB1757" s="26">
        <v>2.5885948000000001</v>
      </c>
      <c r="AC1757" s="26">
        <v>1.8465187999999997</v>
      </c>
      <c r="AD1757" s="26">
        <v>1.1762394</v>
      </c>
      <c r="AE1757" s="26">
        <v>0.59938420000000003</v>
      </c>
      <c r="AF1757" s="26">
        <v>0.478209</v>
      </c>
      <c r="AG1757" s="26">
        <v>216</v>
      </c>
      <c r="AH1757" s="26">
        <v>4</v>
      </c>
    </row>
    <row r="1758" spans="1:34" x14ac:dyDescent="0.2">
      <c r="A1758" t="s">
        <v>40</v>
      </c>
      <c r="B1758" t="s">
        <v>94</v>
      </c>
      <c r="C1758" t="s">
        <v>595</v>
      </c>
      <c r="D1758">
        <v>1</v>
      </c>
      <c r="E1758" s="21">
        <v>5</v>
      </c>
      <c r="F1758" s="21" t="s">
        <v>6</v>
      </c>
      <c r="G1758" s="21" t="s">
        <v>10</v>
      </c>
      <c r="H1758" s="21" t="s">
        <v>10</v>
      </c>
      <c r="I1758" s="26">
        <v>0.89518750000000002</v>
      </c>
      <c r="J1758" s="26">
        <v>1.1922317499999999</v>
      </c>
      <c r="K1758" s="26">
        <v>2.1544897500000002</v>
      </c>
      <c r="L1758" s="26">
        <v>4.1682385000000002</v>
      </c>
      <c r="M1758" s="26">
        <v>5.63371025</v>
      </c>
      <c r="N1758" s="26">
        <v>7.0965220000000002</v>
      </c>
      <c r="O1758" s="26">
        <v>7.33692075</v>
      </c>
      <c r="P1758" s="26">
        <v>6.1372154999999999</v>
      </c>
      <c r="Q1758" s="26">
        <v>4.5781857500000003</v>
      </c>
      <c r="R1758" s="26">
        <v>3.1313825</v>
      </c>
      <c r="S1758" s="26">
        <v>1.56574825</v>
      </c>
      <c r="T1758" s="26">
        <v>0.8729832500000001</v>
      </c>
      <c r="U1758" s="26">
        <v>0.39230599999999999</v>
      </c>
      <c r="V1758" s="26">
        <v>0.54482025000000001</v>
      </c>
      <c r="W1758" s="26">
        <v>1.4175287499999998</v>
      </c>
      <c r="X1758" s="26">
        <v>2.0708335</v>
      </c>
      <c r="Y1758" s="26">
        <v>3.3062897499999999</v>
      </c>
      <c r="Z1758" s="26">
        <v>3.9173292499999999</v>
      </c>
      <c r="AA1758" s="26">
        <v>2.7702607499999998</v>
      </c>
      <c r="AB1758" s="26">
        <v>2.4151942499999999</v>
      </c>
      <c r="AC1758" s="26">
        <v>2.0407305</v>
      </c>
      <c r="AD1758" s="26">
        <v>1.2466615000000001</v>
      </c>
      <c r="AE1758" s="26">
        <v>0.74915725</v>
      </c>
      <c r="AF1758" s="26">
        <v>0.60636199999999996</v>
      </c>
      <c r="AG1758" s="26">
        <v>233</v>
      </c>
      <c r="AH1758" s="26">
        <v>4</v>
      </c>
    </row>
    <row r="1759" spans="1:34" x14ac:dyDescent="0.2">
      <c r="A1759" t="s">
        <v>40</v>
      </c>
      <c r="B1759" t="s">
        <v>94</v>
      </c>
      <c r="C1759" t="s">
        <v>1197</v>
      </c>
      <c r="D1759">
        <v>1</v>
      </c>
      <c r="E1759" s="21">
        <v>5</v>
      </c>
      <c r="F1759" s="21" t="s">
        <v>6</v>
      </c>
      <c r="G1759" s="21" t="s">
        <v>10</v>
      </c>
      <c r="H1759" s="21" t="s">
        <v>10</v>
      </c>
      <c r="I1759" s="26">
        <v>0.95076633333333349</v>
      </c>
      <c r="J1759" s="26">
        <v>1.2654494999999999</v>
      </c>
      <c r="K1759" s="26">
        <v>2.3053760000000003</v>
      </c>
      <c r="L1759" s="26">
        <v>4.315284666666666</v>
      </c>
      <c r="M1759" s="26">
        <v>5.6380593333333335</v>
      </c>
      <c r="N1759" s="26">
        <v>7.2126313333333334</v>
      </c>
      <c r="O1759" s="26">
        <v>7.4183445000000008</v>
      </c>
      <c r="P1759" s="26">
        <v>6.1897018333333333</v>
      </c>
      <c r="Q1759" s="26">
        <v>4.6210105000000006</v>
      </c>
      <c r="R1759" s="26">
        <v>3.2143321666666669</v>
      </c>
      <c r="S1759" s="26">
        <v>1.6262196666666666</v>
      </c>
      <c r="T1759" s="26">
        <v>0.92674716666666657</v>
      </c>
      <c r="U1759" s="26">
        <v>0.41381383333333327</v>
      </c>
      <c r="V1759" s="26">
        <v>0.63355149999999993</v>
      </c>
      <c r="W1759" s="26">
        <v>1.5019761666666664</v>
      </c>
      <c r="X1759" s="26">
        <v>2.1268461666666667</v>
      </c>
      <c r="Y1759" s="26">
        <v>3.8574361666666666</v>
      </c>
      <c r="Z1759" s="26">
        <v>3.9944679999999999</v>
      </c>
      <c r="AA1759" s="26">
        <v>2.9126686666666668</v>
      </c>
      <c r="AB1759" s="26">
        <v>2.8098565</v>
      </c>
      <c r="AC1759" s="26">
        <v>2.3184724999999999</v>
      </c>
      <c r="AD1759" s="26">
        <v>1.3817028333333334</v>
      </c>
      <c r="AE1759" s="26">
        <v>0.79929783333333326</v>
      </c>
      <c r="AF1759" s="26">
        <v>0.67843316666666664</v>
      </c>
      <c r="AG1759" s="26">
        <v>214</v>
      </c>
      <c r="AH1759" s="26">
        <v>4</v>
      </c>
    </row>
    <row r="1760" spans="1:34" x14ac:dyDescent="0.2">
      <c r="A1760" t="s">
        <v>40</v>
      </c>
      <c r="B1760" t="s">
        <v>94</v>
      </c>
      <c r="C1760" t="s">
        <v>330</v>
      </c>
      <c r="D1760">
        <v>1</v>
      </c>
      <c r="E1760" s="21">
        <v>5</v>
      </c>
      <c r="F1760" s="21" t="s">
        <v>6</v>
      </c>
      <c r="G1760" s="21" t="s">
        <v>10</v>
      </c>
      <c r="H1760" s="21" t="s">
        <v>10</v>
      </c>
      <c r="I1760" s="26">
        <v>1.0059235</v>
      </c>
      <c r="J1760" s="26">
        <v>1.33263775</v>
      </c>
      <c r="K1760" s="26">
        <v>2.4324924999999999</v>
      </c>
      <c r="L1760" s="26">
        <v>4.4172337500000003</v>
      </c>
      <c r="M1760" s="26">
        <v>5.6989312500000011</v>
      </c>
      <c r="N1760" s="26">
        <v>7.3540825000000005</v>
      </c>
      <c r="O1760" s="26">
        <v>7.6403135000000004</v>
      </c>
      <c r="P1760" s="26">
        <v>6.3811540000000004</v>
      </c>
      <c r="Q1760" s="26">
        <v>4.6900794999999995</v>
      </c>
      <c r="R1760" s="26">
        <v>3.3091697499999997</v>
      </c>
      <c r="S1760" s="26">
        <v>1.6791542500000001</v>
      </c>
      <c r="T1760" s="26">
        <v>0.97822149999999997</v>
      </c>
      <c r="U1760" s="26">
        <v>0.46959675000000001</v>
      </c>
      <c r="V1760" s="26">
        <v>0.67698699999999989</v>
      </c>
      <c r="W1760" s="26">
        <v>1.55013625</v>
      </c>
      <c r="X1760" s="26">
        <v>2.2379362499999997</v>
      </c>
      <c r="Y1760" s="26">
        <v>3.8572805000000003</v>
      </c>
      <c r="Z1760" s="26">
        <v>3.9150304999999999</v>
      </c>
      <c r="AA1760" s="26">
        <v>3.0069659999999998</v>
      </c>
      <c r="AB1760" s="26">
        <v>2.8935095</v>
      </c>
      <c r="AC1760" s="26">
        <v>2.45678325</v>
      </c>
      <c r="AD1760" s="26">
        <v>1.3904977499999998</v>
      </c>
      <c r="AE1760" s="26">
        <v>0.84402749999999993</v>
      </c>
      <c r="AF1760" s="26">
        <v>0.67933199999999994</v>
      </c>
      <c r="AG1760" s="26">
        <v>224</v>
      </c>
      <c r="AH1760" s="26">
        <v>4</v>
      </c>
    </row>
    <row r="1761" spans="1:34" x14ac:dyDescent="0.2">
      <c r="A1761" t="s">
        <v>40</v>
      </c>
      <c r="B1761" t="s">
        <v>94</v>
      </c>
      <c r="C1761" t="s">
        <v>1278</v>
      </c>
      <c r="D1761">
        <v>1</v>
      </c>
      <c r="E1761" s="21">
        <v>5</v>
      </c>
      <c r="F1761" s="21" t="s">
        <v>6</v>
      </c>
      <c r="G1761" s="21" t="s">
        <v>10</v>
      </c>
      <c r="H1761" s="21" t="s">
        <v>10</v>
      </c>
      <c r="I1761" s="26">
        <v>1.2624752000000001</v>
      </c>
      <c r="J1761" s="26">
        <v>1.7464790000000001</v>
      </c>
      <c r="K1761" s="26">
        <v>2.8753678000000003</v>
      </c>
      <c r="L1761" s="26">
        <v>4.7471128</v>
      </c>
      <c r="M1761" s="26">
        <v>5.8436414000000001</v>
      </c>
      <c r="N1761" s="26">
        <v>7.5318039999999993</v>
      </c>
      <c r="O1761" s="26">
        <v>8.4627942000000012</v>
      </c>
      <c r="P1761" s="26">
        <v>7.3167309999999999</v>
      </c>
      <c r="Q1761" s="26">
        <v>5.4099181999999999</v>
      </c>
      <c r="R1761" s="26">
        <v>3.8290237999999994</v>
      </c>
      <c r="S1761" s="26">
        <v>1.9616617999999999</v>
      </c>
      <c r="T1761" s="26">
        <v>1.2624038</v>
      </c>
      <c r="U1761" s="26">
        <v>0.3376962</v>
      </c>
      <c r="V1761" s="26">
        <v>0.40180299999999997</v>
      </c>
      <c r="W1761" s="26">
        <v>1.108482</v>
      </c>
      <c r="X1761" s="26">
        <v>1.6610906000000001</v>
      </c>
      <c r="Y1761" s="26">
        <v>3.2693156000000001</v>
      </c>
      <c r="Z1761" s="26">
        <v>3.0827230000000001</v>
      </c>
      <c r="AA1761" s="26">
        <v>3.0105220000000004</v>
      </c>
      <c r="AB1761" s="26">
        <v>2.2915918</v>
      </c>
      <c r="AC1761" s="26">
        <v>1.338276</v>
      </c>
      <c r="AD1761" s="26">
        <v>0.91371479999999994</v>
      </c>
      <c r="AE1761" s="26">
        <v>0.5199608</v>
      </c>
      <c r="AF1761" s="26">
        <v>0.43005959999999999</v>
      </c>
      <c r="AG1761" s="26">
        <v>225</v>
      </c>
      <c r="AH1761" s="26">
        <v>4</v>
      </c>
    </row>
    <row r="1762" spans="1:34" x14ac:dyDescent="0.2">
      <c r="A1762" t="s">
        <v>40</v>
      </c>
      <c r="B1762" t="s">
        <v>94</v>
      </c>
      <c r="C1762" t="s">
        <v>1279</v>
      </c>
      <c r="D1762">
        <v>1</v>
      </c>
      <c r="E1762" s="21">
        <v>5</v>
      </c>
      <c r="F1762" s="21" t="s">
        <v>6</v>
      </c>
      <c r="G1762" s="21" t="s">
        <v>10</v>
      </c>
      <c r="H1762" s="21" t="s">
        <v>10</v>
      </c>
      <c r="I1762" s="26">
        <v>1.06966775</v>
      </c>
      <c r="J1762" s="26">
        <v>1.4552398749999997</v>
      </c>
      <c r="K1762" s="26">
        <v>2.7065571250000002</v>
      </c>
      <c r="L1762" s="26">
        <v>4.5678203749999993</v>
      </c>
      <c r="M1762" s="26">
        <v>5.658841625</v>
      </c>
      <c r="N1762" s="26">
        <v>6.947621625</v>
      </c>
      <c r="O1762" s="26">
        <v>7.42560675</v>
      </c>
      <c r="P1762" s="26">
        <v>6.2604256249999999</v>
      </c>
      <c r="Q1762" s="26">
        <v>4.5846423749999996</v>
      </c>
      <c r="R1762" s="26">
        <v>3.3230483749999995</v>
      </c>
      <c r="S1762" s="26">
        <v>1.8136239999999999</v>
      </c>
      <c r="T1762" s="26">
        <v>1.060845</v>
      </c>
      <c r="U1762" s="26">
        <v>0.60480374999999997</v>
      </c>
      <c r="V1762" s="26">
        <v>0.77107950000000003</v>
      </c>
      <c r="W1762" s="26">
        <v>1.8017448750000002</v>
      </c>
      <c r="X1762" s="26">
        <v>2.6243468750000001</v>
      </c>
      <c r="Y1762" s="26">
        <v>3.7971602499999997</v>
      </c>
      <c r="Z1762" s="26">
        <v>3.9955922500000001</v>
      </c>
      <c r="AA1762" s="26">
        <v>3.0782107499999998</v>
      </c>
      <c r="AB1762" s="26">
        <v>3.471667375</v>
      </c>
      <c r="AC1762" s="26">
        <v>3.26597325</v>
      </c>
      <c r="AD1762" s="26">
        <v>2.1525184999999998</v>
      </c>
      <c r="AE1762" s="26">
        <v>1.2777696249999999</v>
      </c>
      <c r="AF1762" s="26">
        <v>0.91896200000000006</v>
      </c>
      <c r="AG1762" s="26">
        <v>210</v>
      </c>
      <c r="AH1762" s="26">
        <v>4</v>
      </c>
    </row>
    <row r="1763" spans="1:34" x14ac:dyDescent="0.2">
      <c r="A1763" t="s">
        <v>40</v>
      </c>
      <c r="B1763" t="s">
        <v>94</v>
      </c>
      <c r="C1763" t="s">
        <v>1119</v>
      </c>
      <c r="D1763">
        <v>3</v>
      </c>
      <c r="E1763" s="21">
        <v>5</v>
      </c>
      <c r="F1763" s="21" t="s">
        <v>6</v>
      </c>
      <c r="G1763" s="21" t="s">
        <v>10</v>
      </c>
      <c r="H1763" s="21" t="s">
        <v>10</v>
      </c>
      <c r="I1763" s="26">
        <v>0.98517100000000002</v>
      </c>
      <c r="J1763" s="26">
        <v>1.321828</v>
      </c>
      <c r="K1763" s="26">
        <v>2.2960820000000002</v>
      </c>
      <c r="L1763" s="26">
        <v>4.2506000000000004</v>
      </c>
      <c r="M1763" s="26">
        <v>5.6451719999999996</v>
      </c>
      <c r="N1763" s="26">
        <v>7.0963950000000002</v>
      </c>
      <c r="O1763" s="26">
        <v>7.7210010000000002</v>
      </c>
      <c r="P1763" s="26">
        <v>6.6100199999999996</v>
      </c>
      <c r="Q1763" s="26">
        <v>4.914364</v>
      </c>
      <c r="R1763" s="26">
        <v>3.273075</v>
      </c>
      <c r="S1763" s="26">
        <v>1.6352310000000001</v>
      </c>
      <c r="T1763" s="26">
        <v>0.96912100000000001</v>
      </c>
      <c r="U1763" s="26">
        <v>0.34538099999999999</v>
      </c>
      <c r="V1763" s="26">
        <v>0.52243300000000004</v>
      </c>
      <c r="W1763" s="26">
        <v>1.1498269999999999</v>
      </c>
      <c r="X1763" s="26">
        <v>2.09714</v>
      </c>
      <c r="Y1763" s="26">
        <v>3.1871679999999998</v>
      </c>
      <c r="Z1763" s="26">
        <v>3.4678239999999998</v>
      </c>
      <c r="AA1763" s="26">
        <v>3.0580699999999998</v>
      </c>
      <c r="AB1763" s="26">
        <v>2.3931</v>
      </c>
      <c r="AC1763" s="26">
        <v>1.8270660000000001</v>
      </c>
      <c r="AD1763" s="26">
        <v>1.0860030000000001</v>
      </c>
      <c r="AE1763" s="26">
        <v>0.68673200000000001</v>
      </c>
      <c r="AF1763" s="26">
        <v>0.45498100000000002</v>
      </c>
      <c r="AG1763" s="26">
        <v>238</v>
      </c>
      <c r="AH1763" s="26">
        <v>4</v>
      </c>
    </row>
    <row r="1764" spans="1:34" x14ac:dyDescent="0.2">
      <c r="A1764" t="s">
        <v>40</v>
      </c>
      <c r="B1764" t="s">
        <v>94</v>
      </c>
      <c r="C1764" t="s">
        <v>335</v>
      </c>
      <c r="D1764">
        <v>1</v>
      </c>
      <c r="E1764" s="21">
        <v>5</v>
      </c>
      <c r="F1764" s="21" t="s">
        <v>6</v>
      </c>
      <c r="G1764" s="21" t="s">
        <v>10</v>
      </c>
      <c r="H1764" s="21" t="s">
        <v>10</v>
      </c>
      <c r="I1764" s="26">
        <v>1.03594925</v>
      </c>
      <c r="J1764" s="26">
        <v>1.4148088749999999</v>
      </c>
      <c r="K1764" s="26">
        <v>2.5661</v>
      </c>
      <c r="L1764" s="26">
        <v>4.4414201250000005</v>
      </c>
      <c r="M1764" s="26">
        <v>5.6164208749999993</v>
      </c>
      <c r="N1764" s="26">
        <v>7.1897535000000001</v>
      </c>
      <c r="O1764" s="26">
        <v>7.7548880000000002</v>
      </c>
      <c r="P1764" s="26">
        <v>6.4741460000000002</v>
      </c>
      <c r="Q1764" s="26">
        <v>4.6537298749999998</v>
      </c>
      <c r="R1764" s="26">
        <v>3.3673021250000001</v>
      </c>
      <c r="S1764" s="26">
        <v>1.7340918750000001</v>
      </c>
      <c r="T1764" s="26">
        <v>1.0367263750000002</v>
      </c>
      <c r="U1764" s="26">
        <v>0.48630424999999999</v>
      </c>
      <c r="V1764" s="26">
        <v>0.62520087499999999</v>
      </c>
      <c r="W1764" s="26">
        <v>1.69201625</v>
      </c>
      <c r="X1764" s="26">
        <v>2.3317978750000004</v>
      </c>
      <c r="Y1764" s="26">
        <v>3.78281</v>
      </c>
      <c r="Z1764" s="26">
        <v>3.7015203749999999</v>
      </c>
      <c r="AA1764" s="26">
        <v>2.9571015000000003</v>
      </c>
      <c r="AB1764" s="26">
        <v>3.1474395000000004</v>
      </c>
      <c r="AC1764" s="26">
        <v>2.9586438750000004</v>
      </c>
      <c r="AD1764" s="26">
        <v>1.6917225000000002</v>
      </c>
      <c r="AE1764" s="26">
        <v>0.9122309999999999</v>
      </c>
      <c r="AF1764" s="26">
        <v>0.68602874999999996</v>
      </c>
      <c r="AG1764" s="26">
        <v>214</v>
      </c>
      <c r="AH1764" s="26">
        <v>4</v>
      </c>
    </row>
    <row r="1765" spans="1:34" x14ac:dyDescent="0.2">
      <c r="A1765" t="s">
        <v>40</v>
      </c>
      <c r="B1765" t="s">
        <v>94</v>
      </c>
      <c r="C1765" t="s">
        <v>1280</v>
      </c>
      <c r="D1765">
        <v>1</v>
      </c>
      <c r="E1765" s="21">
        <v>5</v>
      </c>
      <c r="F1765" s="21" t="s">
        <v>6</v>
      </c>
      <c r="G1765" s="21" t="s">
        <v>10</v>
      </c>
      <c r="H1765" s="21" t="s">
        <v>10</v>
      </c>
      <c r="I1765" s="26">
        <v>0.90561524999999998</v>
      </c>
      <c r="J1765" s="26">
        <v>1.2776476666666665</v>
      </c>
      <c r="K1765" s="26">
        <v>2.3887752499999997</v>
      </c>
      <c r="L1765" s="26">
        <v>4.2977749166666674</v>
      </c>
      <c r="M1765" s="26">
        <v>5.5771569999999997</v>
      </c>
      <c r="N1765" s="26">
        <v>6.869758</v>
      </c>
      <c r="O1765" s="26">
        <v>7.1573819999999992</v>
      </c>
      <c r="P1765" s="26">
        <v>5.9068158333333329</v>
      </c>
      <c r="Q1765" s="26">
        <v>4.2551463333333341</v>
      </c>
      <c r="R1765" s="26">
        <v>3.0823913333333337</v>
      </c>
      <c r="S1765" s="26">
        <v>1.6408990833333332</v>
      </c>
      <c r="T1765" s="26">
        <v>0.90120516666666661</v>
      </c>
      <c r="U1765" s="26">
        <v>0.60126716666666669</v>
      </c>
      <c r="V1765" s="26">
        <v>0.67250191666666659</v>
      </c>
      <c r="W1765" s="26">
        <v>1.6120130000000001</v>
      </c>
      <c r="X1765" s="26">
        <v>2.4889834999999998</v>
      </c>
      <c r="Y1765" s="26">
        <v>3.9176154166666666</v>
      </c>
      <c r="Z1765" s="26">
        <v>3.7221328333333332</v>
      </c>
      <c r="AA1765" s="26">
        <v>3.2986202500000004</v>
      </c>
      <c r="AB1765" s="26">
        <v>3.5267250000000003</v>
      </c>
      <c r="AC1765" s="26">
        <v>3.0366690000000003</v>
      </c>
      <c r="AD1765" s="26">
        <v>1.7922089166666666</v>
      </c>
      <c r="AE1765" s="26">
        <v>0.98245283333333333</v>
      </c>
      <c r="AF1765" s="26">
        <v>0.73540758333333345</v>
      </c>
      <c r="AG1765" s="26">
        <v>215</v>
      </c>
      <c r="AH1765" s="26">
        <v>4</v>
      </c>
    </row>
    <row r="1766" spans="1:34" x14ac:dyDescent="0.2">
      <c r="A1766" t="s">
        <v>40</v>
      </c>
      <c r="B1766" t="s">
        <v>94</v>
      </c>
      <c r="C1766" t="s">
        <v>1281</v>
      </c>
      <c r="D1766">
        <v>1</v>
      </c>
      <c r="E1766" s="21">
        <v>5</v>
      </c>
      <c r="F1766" s="21" t="s">
        <v>6</v>
      </c>
      <c r="G1766" s="21" t="s">
        <v>10</v>
      </c>
      <c r="H1766" s="21" t="s">
        <v>10</v>
      </c>
      <c r="I1766" s="26">
        <v>0.9445030000000002</v>
      </c>
      <c r="J1766" s="26">
        <v>1.2490290769230765</v>
      </c>
      <c r="K1766" s="26">
        <v>2.3631053846153844</v>
      </c>
      <c r="L1766" s="26">
        <v>4.285501384615384</v>
      </c>
      <c r="M1766" s="26">
        <v>5.5592557692307691</v>
      </c>
      <c r="N1766" s="26">
        <v>7.0830356153846159</v>
      </c>
      <c r="O1766" s="26">
        <v>7.3876126923076919</v>
      </c>
      <c r="P1766" s="26">
        <v>6.1061966923076927</v>
      </c>
      <c r="Q1766" s="26">
        <v>4.4362306923076922</v>
      </c>
      <c r="R1766" s="26">
        <v>3.139973692307692</v>
      </c>
      <c r="S1766" s="26">
        <v>1.6320163846153846</v>
      </c>
      <c r="T1766" s="26">
        <v>0.92301976923076923</v>
      </c>
      <c r="U1766" s="26">
        <v>0.45527876923076932</v>
      </c>
      <c r="V1766" s="26">
        <v>0.57856930769230774</v>
      </c>
      <c r="W1766" s="26">
        <v>1.650823846153846</v>
      </c>
      <c r="X1766" s="26">
        <v>2.3910833846153845</v>
      </c>
      <c r="Y1766" s="26">
        <v>3.9159450000000002</v>
      </c>
      <c r="Z1766" s="26">
        <v>3.74984523076923</v>
      </c>
      <c r="AA1766" s="26">
        <v>2.6183572307692313</v>
      </c>
      <c r="AB1766" s="26">
        <v>3.0904525384615389</v>
      </c>
      <c r="AC1766" s="26">
        <v>2.8382539230769228</v>
      </c>
      <c r="AD1766" s="26">
        <v>1.7461439999999999</v>
      </c>
      <c r="AE1766" s="26">
        <v>0.96693453846153843</v>
      </c>
      <c r="AF1766" s="26">
        <v>0.71578130769230763</v>
      </c>
      <c r="AG1766" s="26">
        <v>219</v>
      </c>
      <c r="AH1766" s="26">
        <v>4</v>
      </c>
    </row>
    <row r="1767" spans="1:34" x14ac:dyDescent="0.2">
      <c r="A1767" t="s">
        <v>40</v>
      </c>
      <c r="B1767" t="s">
        <v>94</v>
      </c>
      <c r="C1767" t="s">
        <v>1282</v>
      </c>
      <c r="D1767">
        <v>2</v>
      </c>
      <c r="E1767" s="21">
        <v>5</v>
      </c>
      <c r="F1767" s="21" t="s">
        <v>6</v>
      </c>
      <c r="G1767" s="21" t="s">
        <v>10</v>
      </c>
      <c r="H1767" s="21" t="s">
        <v>10</v>
      </c>
      <c r="I1767" s="26">
        <v>1.3723876666666666</v>
      </c>
      <c r="J1767" s="26">
        <v>1.8401269999999998</v>
      </c>
      <c r="K1767" s="26">
        <v>2.7253604999999994</v>
      </c>
      <c r="L1767" s="26">
        <v>4.3168941666666667</v>
      </c>
      <c r="M1767" s="26">
        <v>5.5494046666666668</v>
      </c>
      <c r="N1767" s="26">
        <v>7.3109231666666661</v>
      </c>
      <c r="O1767" s="26">
        <v>8.2218558333333309</v>
      </c>
      <c r="P1767" s="26">
        <v>7.2238326666666666</v>
      </c>
      <c r="Q1767" s="26">
        <v>5.3651379999999991</v>
      </c>
      <c r="R1767" s="26">
        <v>3.627051666666667</v>
      </c>
      <c r="S1767" s="26">
        <v>1.9699770000000001</v>
      </c>
      <c r="T1767" s="26">
        <v>1.3398623333333335</v>
      </c>
      <c r="U1767" s="26">
        <v>0.35407933333333336</v>
      </c>
      <c r="V1767" s="26">
        <v>0.3261323333333333</v>
      </c>
      <c r="W1767" s="26">
        <v>0.84367533333333344</v>
      </c>
      <c r="X1767" s="26">
        <v>1.4472525000000001</v>
      </c>
      <c r="Y1767" s="26">
        <v>2.4835893333333332</v>
      </c>
      <c r="Z1767" s="26">
        <v>2.4056396666666666</v>
      </c>
      <c r="AA1767" s="26">
        <v>1.8819803333333331</v>
      </c>
      <c r="AB1767" s="26">
        <v>1.0198280000000002</v>
      </c>
      <c r="AC1767" s="26">
        <v>0.8948288333333333</v>
      </c>
      <c r="AD1767" s="26">
        <v>0.68858933333333328</v>
      </c>
      <c r="AE1767" s="26">
        <v>0.45877833333333334</v>
      </c>
      <c r="AF1767" s="26">
        <v>0.40348166666666668</v>
      </c>
      <c r="AG1767" s="26">
        <v>243</v>
      </c>
      <c r="AH1767" s="26">
        <v>4</v>
      </c>
    </row>
    <row r="1768" spans="1:34" x14ac:dyDescent="0.2">
      <c r="A1768" t="s">
        <v>40</v>
      </c>
      <c r="B1768" t="s">
        <v>94</v>
      </c>
      <c r="C1768" t="s">
        <v>857</v>
      </c>
      <c r="D1768">
        <v>1</v>
      </c>
      <c r="E1768" s="21">
        <v>5</v>
      </c>
      <c r="F1768" s="21" t="s">
        <v>6</v>
      </c>
      <c r="G1768" s="21" t="s">
        <v>10</v>
      </c>
      <c r="H1768" s="21" t="s">
        <v>10</v>
      </c>
      <c r="I1768" s="26">
        <v>0.99802122222222223</v>
      </c>
      <c r="J1768" s="26">
        <v>1.340524</v>
      </c>
      <c r="K1768" s="26">
        <v>2.4653141111111112</v>
      </c>
      <c r="L1768" s="26">
        <v>4.3801639999999997</v>
      </c>
      <c r="M1768" s="26">
        <v>5.6198338888888886</v>
      </c>
      <c r="N1768" s="26">
        <v>7.2636495555555562</v>
      </c>
      <c r="O1768" s="26">
        <v>7.6821375555555562</v>
      </c>
      <c r="P1768" s="26">
        <v>6.3420451111111111</v>
      </c>
      <c r="Q1768" s="26">
        <v>4.5910492222222219</v>
      </c>
      <c r="R1768" s="26">
        <v>3.2786206666666668</v>
      </c>
      <c r="S1768" s="26">
        <v>1.6782212222222224</v>
      </c>
      <c r="T1768" s="26">
        <v>0.9850322222222222</v>
      </c>
      <c r="U1768" s="26">
        <v>0.47056577777777775</v>
      </c>
      <c r="V1768" s="26">
        <v>0.60795177777777765</v>
      </c>
      <c r="W1768" s="26">
        <v>1.5747898888888887</v>
      </c>
      <c r="X1768" s="26">
        <v>2.2956557777777777</v>
      </c>
      <c r="Y1768" s="26">
        <v>3.7324042222222227</v>
      </c>
      <c r="Z1768" s="26">
        <v>3.7093512222222222</v>
      </c>
      <c r="AA1768" s="26">
        <v>2.8459597777777774</v>
      </c>
      <c r="AB1768" s="26">
        <v>2.956339888888889</v>
      </c>
      <c r="AC1768" s="26">
        <v>2.7128441111111115</v>
      </c>
      <c r="AD1768" s="26">
        <v>1.5582702222222222</v>
      </c>
      <c r="AE1768" s="26">
        <v>0.89981566666666657</v>
      </c>
      <c r="AF1768" s="26">
        <v>0.6451377777777777</v>
      </c>
      <c r="AG1768" s="26">
        <v>217</v>
      </c>
      <c r="AH1768" s="26">
        <v>4</v>
      </c>
    </row>
    <row r="1769" spans="1:34" x14ac:dyDescent="0.2">
      <c r="A1769" t="s">
        <v>40</v>
      </c>
      <c r="B1769" t="s">
        <v>94</v>
      </c>
      <c r="C1769" t="s">
        <v>859</v>
      </c>
      <c r="D1769">
        <v>2</v>
      </c>
      <c r="E1769" s="21">
        <v>5</v>
      </c>
      <c r="F1769" s="21" t="s">
        <v>6</v>
      </c>
      <c r="G1769" s="21" t="s">
        <v>10</v>
      </c>
      <c r="H1769" s="21" t="s">
        <v>10</v>
      </c>
      <c r="I1769" s="26">
        <v>1.2026859999999999</v>
      </c>
      <c r="J1769" s="26">
        <v>1.630433</v>
      </c>
      <c r="K1769" s="26">
        <v>2.5310661666666667</v>
      </c>
      <c r="L1769" s="26">
        <v>4.2161520000000001</v>
      </c>
      <c r="M1769" s="26">
        <v>5.4796240000000003</v>
      </c>
      <c r="N1769" s="26">
        <v>6.9598964999999993</v>
      </c>
      <c r="O1769" s="26">
        <v>7.9247794999999996</v>
      </c>
      <c r="P1769" s="26">
        <v>7.0128128333333324</v>
      </c>
      <c r="Q1769" s="26">
        <v>5.2655960000000004</v>
      </c>
      <c r="R1769" s="26">
        <v>3.5301013333333331</v>
      </c>
      <c r="S1769" s="26">
        <v>1.7977116666666666</v>
      </c>
      <c r="T1769" s="26">
        <v>1.1902326666666665</v>
      </c>
      <c r="U1769" s="26">
        <v>0.28607216666666668</v>
      </c>
      <c r="V1769" s="26">
        <v>0.33185433333333331</v>
      </c>
      <c r="W1769" s="26">
        <v>0.75948566666666661</v>
      </c>
      <c r="X1769" s="26">
        <v>1.6529955000000001</v>
      </c>
      <c r="Y1769" s="26">
        <v>2.9011063333333333</v>
      </c>
      <c r="Z1769" s="26">
        <v>2.8688420000000003</v>
      </c>
      <c r="AA1769" s="26">
        <v>2.5427048333333335</v>
      </c>
      <c r="AB1769" s="26">
        <v>1.4785348333333335</v>
      </c>
      <c r="AC1769" s="26">
        <v>1.0570701666666666</v>
      </c>
      <c r="AD1769" s="26">
        <v>0.70941483333333333</v>
      </c>
      <c r="AE1769" s="26">
        <v>0.40358899999999998</v>
      </c>
      <c r="AF1769" s="26">
        <v>0.33306333333333332</v>
      </c>
      <c r="AG1769" s="26">
        <v>247</v>
      </c>
      <c r="AH1769" s="26">
        <v>4</v>
      </c>
    </row>
    <row r="1770" spans="1:34" x14ac:dyDescent="0.2">
      <c r="A1770" t="s">
        <v>40</v>
      </c>
      <c r="B1770" t="s">
        <v>94</v>
      </c>
      <c r="C1770" t="s">
        <v>860</v>
      </c>
      <c r="D1770">
        <v>2</v>
      </c>
      <c r="E1770" s="21">
        <v>5</v>
      </c>
      <c r="F1770" s="21" t="s">
        <v>6</v>
      </c>
      <c r="G1770" s="21" t="s">
        <v>10</v>
      </c>
      <c r="H1770" s="21" t="s">
        <v>10</v>
      </c>
      <c r="I1770" s="26">
        <v>1.0369785999999999</v>
      </c>
      <c r="J1770" s="26">
        <v>1.4259919999999999</v>
      </c>
      <c r="K1770" s="26">
        <v>2.4822446</v>
      </c>
      <c r="L1770" s="26">
        <v>4.4237538000000001</v>
      </c>
      <c r="M1770" s="26">
        <v>5.6696122000000004</v>
      </c>
      <c r="N1770" s="26">
        <v>7.2043598000000006</v>
      </c>
      <c r="O1770" s="26">
        <v>7.7268694</v>
      </c>
      <c r="P1770" s="26">
        <v>6.5958646000000005</v>
      </c>
      <c r="Q1770" s="26">
        <v>4.8647845999999992</v>
      </c>
      <c r="R1770" s="26">
        <v>3.4226106000000001</v>
      </c>
      <c r="S1770" s="26">
        <v>1.7351436</v>
      </c>
      <c r="T1770" s="26">
        <v>1.0428554000000001</v>
      </c>
      <c r="U1770" s="26">
        <v>0.3355534</v>
      </c>
      <c r="V1770" s="26">
        <v>0.53269699999999998</v>
      </c>
      <c r="W1770" s="26">
        <v>1.34863</v>
      </c>
      <c r="X1770" s="26">
        <v>2.1179297999999998</v>
      </c>
      <c r="Y1770" s="26">
        <v>3.5962760000000005</v>
      </c>
      <c r="Z1770" s="26">
        <v>3.5799846000000004</v>
      </c>
      <c r="AA1770" s="26">
        <v>2.9350000000000001</v>
      </c>
      <c r="AB1770" s="26">
        <v>2.4735641999999998</v>
      </c>
      <c r="AC1770" s="26">
        <v>1.9765260000000002</v>
      </c>
      <c r="AD1770" s="26">
        <v>1.1948238</v>
      </c>
      <c r="AE1770" s="26">
        <v>0.69874000000000003</v>
      </c>
      <c r="AF1770" s="26">
        <v>0.56485199999999991</v>
      </c>
      <c r="AG1770" s="26">
        <v>232</v>
      </c>
      <c r="AH1770" s="26">
        <v>4</v>
      </c>
    </row>
    <row r="1771" spans="1:34" x14ac:dyDescent="0.2">
      <c r="A1771" t="s">
        <v>40</v>
      </c>
      <c r="B1771" t="s">
        <v>94</v>
      </c>
      <c r="C1771" t="s">
        <v>799</v>
      </c>
      <c r="D1771">
        <v>2</v>
      </c>
      <c r="E1771" s="21">
        <v>5</v>
      </c>
      <c r="F1771" s="21" t="s">
        <v>6</v>
      </c>
      <c r="G1771" s="21" t="s">
        <v>10</v>
      </c>
      <c r="H1771" s="21" t="s">
        <v>10</v>
      </c>
      <c r="I1771" s="26">
        <v>1.246499</v>
      </c>
      <c r="J1771" s="26">
        <v>1.674687</v>
      </c>
      <c r="K1771" s="26">
        <v>2.5107930000000001</v>
      </c>
      <c r="L1771" s="26">
        <v>4.0267910000000002</v>
      </c>
      <c r="M1771" s="26">
        <v>5.2666659999999998</v>
      </c>
      <c r="N1771" s="26">
        <v>6.9253429999999998</v>
      </c>
      <c r="O1771" s="26">
        <v>7.989217</v>
      </c>
      <c r="P1771" s="26">
        <v>7.1369809999999996</v>
      </c>
      <c r="Q1771" s="26">
        <v>5.2013879999999997</v>
      </c>
      <c r="R1771" s="26">
        <v>3.4629620000000001</v>
      </c>
      <c r="S1771" s="26">
        <v>1.837582</v>
      </c>
      <c r="T1771" s="26">
        <v>1.239768</v>
      </c>
      <c r="U1771" s="26">
        <v>0.33663999999999999</v>
      </c>
      <c r="V1771" s="26">
        <v>0.35800900000000002</v>
      </c>
      <c r="W1771" s="26">
        <v>0.85470100000000004</v>
      </c>
      <c r="X1771" s="26">
        <v>1.642539</v>
      </c>
      <c r="Y1771" s="26">
        <v>2.6191239999999998</v>
      </c>
      <c r="Z1771" s="26">
        <v>2.4385669999999999</v>
      </c>
      <c r="AA1771" s="26">
        <v>1.8667339999999999</v>
      </c>
      <c r="AB1771" s="26">
        <v>1.0035080000000001</v>
      </c>
      <c r="AC1771" s="26">
        <v>1.0069600000000001</v>
      </c>
      <c r="AD1771" s="26">
        <v>0.75666699999999998</v>
      </c>
      <c r="AE1771" s="26">
        <v>0.44744600000000001</v>
      </c>
      <c r="AF1771" s="26">
        <v>0.37078299999999997</v>
      </c>
      <c r="AG1771" s="26">
        <v>292</v>
      </c>
      <c r="AH1771" s="26">
        <v>5</v>
      </c>
    </row>
    <row r="1772" spans="1:34" x14ac:dyDescent="0.2">
      <c r="A1772" t="s">
        <v>40</v>
      </c>
      <c r="B1772" t="s">
        <v>94</v>
      </c>
      <c r="C1772" t="s">
        <v>863</v>
      </c>
      <c r="D1772">
        <v>1</v>
      </c>
      <c r="E1772" s="21">
        <v>5</v>
      </c>
      <c r="F1772" s="21" t="s">
        <v>6</v>
      </c>
      <c r="G1772" s="21" t="s">
        <v>10</v>
      </c>
      <c r="H1772" s="21" t="s">
        <v>10</v>
      </c>
      <c r="I1772" s="26">
        <v>0.89161200000000007</v>
      </c>
      <c r="J1772" s="26">
        <v>1.190002</v>
      </c>
      <c r="K1772" s="26">
        <v>2.1975920000000002</v>
      </c>
      <c r="L1772" s="26">
        <v>4.2028254999999994</v>
      </c>
      <c r="M1772" s="26">
        <v>5.6420755000000007</v>
      </c>
      <c r="N1772" s="26">
        <v>7.0677500000000002</v>
      </c>
      <c r="O1772" s="26">
        <v>7.2204420000000002</v>
      </c>
      <c r="P1772" s="26">
        <v>5.9843204999999999</v>
      </c>
      <c r="Q1772" s="26">
        <v>4.4921354999999998</v>
      </c>
      <c r="R1772" s="26">
        <v>3.0961100000000004</v>
      </c>
      <c r="S1772" s="26">
        <v>1.5678830000000001</v>
      </c>
      <c r="T1772" s="26">
        <v>0.85399199999999997</v>
      </c>
      <c r="U1772" s="26">
        <v>0.44150800000000001</v>
      </c>
      <c r="V1772" s="26">
        <v>0.63053049999999999</v>
      </c>
      <c r="W1772" s="26">
        <v>1.613596</v>
      </c>
      <c r="X1772" s="26">
        <v>2.1410629999999999</v>
      </c>
      <c r="Y1772" s="26">
        <v>3.6731145000000001</v>
      </c>
      <c r="Z1772" s="26">
        <v>3.976645</v>
      </c>
      <c r="AA1772" s="26">
        <v>2.7760924999999999</v>
      </c>
      <c r="AB1772" s="26">
        <v>2.5493709999999998</v>
      </c>
      <c r="AC1772" s="26">
        <v>2.30471</v>
      </c>
      <c r="AD1772" s="26">
        <v>1.4727074999999998</v>
      </c>
      <c r="AE1772" s="26">
        <v>0.83516999999999997</v>
      </c>
      <c r="AF1772" s="26">
        <v>0.70412049999999993</v>
      </c>
      <c r="AG1772" s="26">
        <v>231</v>
      </c>
      <c r="AH1772" s="26">
        <v>4</v>
      </c>
    </row>
    <row r="1773" spans="1:34" x14ac:dyDescent="0.2">
      <c r="A1773" t="s">
        <v>40</v>
      </c>
      <c r="B1773" t="s">
        <v>94</v>
      </c>
      <c r="C1773" t="s">
        <v>1283</v>
      </c>
      <c r="D1773">
        <v>1</v>
      </c>
      <c r="E1773" s="21">
        <v>5</v>
      </c>
      <c r="F1773" s="21" t="s">
        <v>6</v>
      </c>
      <c r="G1773" s="21" t="s">
        <v>10</v>
      </c>
      <c r="H1773" s="21" t="s">
        <v>10</v>
      </c>
      <c r="I1773" s="26">
        <v>1.0711532500000001</v>
      </c>
      <c r="J1773" s="26">
        <v>1.4878643333333335</v>
      </c>
      <c r="K1773" s="26">
        <v>2.6889075833333336</v>
      </c>
      <c r="L1773" s="26">
        <v>4.5359445000000003</v>
      </c>
      <c r="M1773" s="26">
        <v>5.6573399166666674</v>
      </c>
      <c r="N1773" s="26">
        <v>7.2853440833333325</v>
      </c>
      <c r="O1773" s="26">
        <v>8.0497347499999989</v>
      </c>
      <c r="P1773" s="26">
        <v>6.7797589166666654</v>
      </c>
      <c r="Q1773" s="26">
        <v>4.87399775</v>
      </c>
      <c r="R1773" s="26">
        <v>3.5125430000000009</v>
      </c>
      <c r="S1773" s="26">
        <v>1.8083844166666667</v>
      </c>
      <c r="T1773" s="26">
        <v>1.0871801666666667</v>
      </c>
      <c r="U1773" s="26">
        <v>0.49098575000000005</v>
      </c>
      <c r="V1773" s="26">
        <v>0.62375100000000006</v>
      </c>
      <c r="W1773" s="26">
        <v>1.6137583333333334</v>
      </c>
      <c r="X1773" s="26">
        <v>2.2778783333333332</v>
      </c>
      <c r="Y1773" s="26">
        <v>3.8548702499999998</v>
      </c>
      <c r="Z1773" s="26">
        <v>3.7214711666666669</v>
      </c>
      <c r="AA1773" s="26">
        <v>3.0826060000000002</v>
      </c>
      <c r="AB1773" s="26">
        <v>3.094303416666667</v>
      </c>
      <c r="AC1773" s="26">
        <v>2.7859860833333339</v>
      </c>
      <c r="AD1773" s="26">
        <v>1.5856452499999998</v>
      </c>
      <c r="AE1773" s="26">
        <v>0.84125000000000005</v>
      </c>
      <c r="AF1773" s="26">
        <v>0.66429858333333314</v>
      </c>
      <c r="AG1773" s="26">
        <v>216</v>
      </c>
      <c r="AH1773" s="26">
        <v>4</v>
      </c>
    </row>
    <row r="1774" spans="1:34" x14ac:dyDescent="0.2">
      <c r="A1774" t="s">
        <v>40</v>
      </c>
      <c r="B1774" t="s">
        <v>94</v>
      </c>
      <c r="C1774" t="s">
        <v>610</v>
      </c>
      <c r="D1774">
        <v>3</v>
      </c>
      <c r="E1774" s="21">
        <v>5</v>
      </c>
      <c r="F1774" s="21" t="s">
        <v>6</v>
      </c>
      <c r="G1774" s="21" t="s">
        <v>10</v>
      </c>
      <c r="H1774" s="21" t="s">
        <v>10</v>
      </c>
      <c r="I1774" s="26">
        <v>1.0533993333333331</v>
      </c>
      <c r="J1774" s="26">
        <v>1.4793923333333332</v>
      </c>
      <c r="K1774" s="26">
        <v>2.4436973333333332</v>
      </c>
      <c r="L1774" s="26">
        <v>4.2881570000000009</v>
      </c>
      <c r="M1774" s="26">
        <v>5.6171813333333338</v>
      </c>
      <c r="N1774" s="26">
        <v>7.0523783333333334</v>
      </c>
      <c r="O1774" s="26">
        <v>7.8171460000000002</v>
      </c>
      <c r="P1774" s="26">
        <v>6.7527913333333336</v>
      </c>
      <c r="Q1774" s="26">
        <v>5.0084289999999996</v>
      </c>
      <c r="R1774" s="26">
        <v>3.3535540000000004</v>
      </c>
      <c r="S1774" s="26">
        <v>1.691607333333333</v>
      </c>
      <c r="T1774" s="26">
        <v>1.0538066666666666</v>
      </c>
      <c r="U1774" s="26">
        <v>0.36199900000000002</v>
      </c>
      <c r="V1774" s="26">
        <v>0.52570966666666663</v>
      </c>
      <c r="W1774" s="26">
        <v>1.0348470000000001</v>
      </c>
      <c r="X1774" s="26">
        <v>1.9764030000000001</v>
      </c>
      <c r="Y1774" s="26">
        <v>3.1598366666666666</v>
      </c>
      <c r="Z1774" s="26">
        <v>3.1631923333333334</v>
      </c>
      <c r="AA1774" s="26">
        <v>2.7061790000000001</v>
      </c>
      <c r="AB1774" s="26">
        <v>2.1536053333333331</v>
      </c>
      <c r="AC1774" s="26">
        <v>1.4222950000000001</v>
      </c>
      <c r="AD1774" s="26">
        <v>0.86133000000000004</v>
      </c>
      <c r="AE1774" s="26">
        <v>0.60707133333333341</v>
      </c>
      <c r="AF1774" s="26">
        <v>0.43077900000000002</v>
      </c>
      <c r="AG1774" s="26">
        <v>244</v>
      </c>
      <c r="AH1774" s="26">
        <v>4</v>
      </c>
    </row>
    <row r="1775" spans="1:34" x14ac:dyDescent="0.2">
      <c r="A1775" t="s">
        <v>40</v>
      </c>
      <c r="B1775" t="s">
        <v>94</v>
      </c>
      <c r="C1775" t="s">
        <v>1284</v>
      </c>
      <c r="D1775">
        <v>1</v>
      </c>
      <c r="E1775" s="21">
        <v>5</v>
      </c>
      <c r="F1775" s="21" t="s">
        <v>6</v>
      </c>
      <c r="G1775" s="21" t="s">
        <v>10</v>
      </c>
      <c r="H1775" s="21" t="s">
        <v>10</v>
      </c>
      <c r="I1775" s="26">
        <v>0.82225033333333331</v>
      </c>
      <c r="J1775" s="26">
        <v>1.1376390000000001</v>
      </c>
      <c r="K1775" s="26">
        <v>2.139141</v>
      </c>
      <c r="L1775" s="26">
        <v>4.1590596666666677</v>
      </c>
      <c r="M1775" s="26">
        <v>5.6547071666666673</v>
      </c>
      <c r="N1775" s="26">
        <v>6.8947529999999988</v>
      </c>
      <c r="O1775" s="26">
        <v>7.0193853333333331</v>
      </c>
      <c r="P1775" s="26">
        <v>5.7927203333333326</v>
      </c>
      <c r="Q1775" s="26">
        <v>4.2362169999999999</v>
      </c>
      <c r="R1775" s="26">
        <v>3.0096795000000003</v>
      </c>
      <c r="S1775" s="26">
        <v>1.4933430000000001</v>
      </c>
      <c r="T1775" s="26">
        <v>0.77711316666666663</v>
      </c>
      <c r="U1775" s="26">
        <v>0.47302649999999996</v>
      </c>
      <c r="V1775" s="26">
        <v>0.61991333333333332</v>
      </c>
      <c r="W1775" s="26">
        <v>1.7748376666666668</v>
      </c>
      <c r="X1775" s="26">
        <v>2.2310118333333335</v>
      </c>
      <c r="Y1775" s="26">
        <v>3.6253934999999999</v>
      </c>
      <c r="Z1775" s="26">
        <v>3.6174323333333334</v>
      </c>
      <c r="AA1775" s="26">
        <v>2.8474409999999999</v>
      </c>
      <c r="AB1775" s="26">
        <v>2.6813831666666665</v>
      </c>
      <c r="AC1775" s="26">
        <v>2.5026986666666668</v>
      </c>
      <c r="AD1775" s="26">
        <v>1.6496310000000001</v>
      </c>
      <c r="AE1775" s="26">
        <v>0.89952100000000002</v>
      </c>
      <c r="AF1775" s="26">
        <v>0.70578450000000004</v>
      </c>
      <c r="AG1775" s="26">
        <v>233</v>
      </c>
      <c r="AH1775" s="26">
        <v>4</v>
      </c>
    </row>
    <row r="1776" spans="1:34" x14ac:dyDescent="0.2">
      <c r="A1776" t="s">
        <v>40</v>
      </c>
      <c r="B1776" t="s">
        <v>94</v>
      </c>
      <c r="C1776" t="s">
        <v>665</v>
      </c>
      <c r="D1776">
        <v>2</v>
      </c>
      <c r="E1776" s="21">
        <v>5</v>
      </c>
      <c r="F1776" s="21" t="s">
        <v>6</v>
      </c>
      <c r="G1776" s="21" t="s">
        <v>10</v>
      </c>
      <c r="H1776" s="21" t="s">
        <v>10</v>
      </c>
      <c r="I1776" s="26">
        <v>1.0286195</v>
      </c>
      <c r="J1776" s="26">
        <v>1.3861744999999999</v>
      </c>
      <c r="K1776" s="26">
        <v>2.4167247500000002</v>
      </c>
      <c r="L1776" s="26">
        <v>4.3865769999999999</v>
      </c>
      <c r="M1776" s="26">
        <v>5.6551052500000001</v>
      </c>
      <c r="N1776" s="26">
        <v>7.1587127500000003</v>
      </c>
      <c r="O1776" s="26">
        <v>7.6247637499999996</v>
      </c>
      <c r="P1776" s="26">
        <v>6.5010012499999998</v>
      </c>
      <c r="Q1776" s="26">
        <v>4.8131072499999998</v>
      </c>
      <c r="R1776" s="26">
        <v>3.3529862499999998</v>
      </c>
      <c r="S1776" s="26">
        <v>1.6892505</v>
      </c>
      <c r="T1776" s="26">
        <v>1.0128694999999999</v>
      </c>
      <c r="U1776" s="26">
        <v>0.34552250000000001</v>
      </c>
      <c r="V1776" s="26">
        <v>0.534335</v>
      </c>
      <c r="W1776" s="26">
        <v>1.2439482499999999</v>
      </c>
      <c r="X1776" s="26">
        <v>2.0732775000000001</v>
      </c>
      <c r="Y1776" s="26">
        <v>3.3339147500000004</v>
      </c>
      <c r="Z1776" s="26">
        <v>3.527085</v>
      </c>
      <c r="AA1776" s="26">
        <v>3.0492107499999999</v>
      </c>
      <c r="AB1776" s="26">
        <v>2.6539824999999997</v>
      </c>
      <c r="AC1776" s="26">
        <v>1.9548462500000001</v>
      </c>
      <c r="AD1776" s="26">
        <v>1.1585622500000001</v>
      </c>
      <c r="AE1776" s="26">
        <v>0.70135424999999996</v>
      </c>
      <c r="AF1776" s="26">
        <v>0.53974575000000002</v>
      </c>
      <c r="AG1776" s="26">
        <v>232</v>
      </c>
      <c r="AH1776" s="26">
        <v>4</v>
      </c>
    </row>
    <row r="1777" spans="1:34" x14ac:dyDescent="0.2">
      <c r="A1777" t="s">
        <v>40</v>
      </c>
      <c r="B1777" t="s">
        <v>94</v>
      </c>
      <c r="C1777" t="s">
        <v>242</v>
      </c>
      <c r="D1777">
        <v>1</v>
      </c>
      <c r="E1777" s="21">
        <v>5</v>
      </c>
      <c r="F1777" s="21" t="s">
        <v>6</v>
      </c>
      <c r="G1777" s="21" t="s">
        <v>10</v>
      </c>
      <c r="H1777" s="21" t="s">
        <v>10</v>
      </c>
      <c r="I1777" s="26">
        <v>0.88326199999999999</v>
      </c>
      <c r="J1777" s="26">
        <v>1.2201360000000001</v>
      </c>
      <c r="K1777" s="26">
        <v>2.3131210000000002</v>
      </c>
      <c r="L1777" s="26">
        <v>4.2716566</v>
      </c>
      <c r="M1777" s="26">
        <v>5.6431392000000002</v>
      </c>
      <c r="N1777" s="26">
        <v>6.947076</v>
      </c>
      <c r="O1777" s="26">
        <v>7.1162054000000001</v>
      </c>
      <c r="P1777" s="26">
        <v>5.886894400000001</v>
      </c>
      <c r="Q1777" s="26">
        <v>4.2866178000000001</v>
      </c>
      <c r="R1777" s="26">
        <v>3.0554889999999997</v>
      </c>
      <c r="S1777" s="26">
        <v>1.5982639999999999</v>
      </c>
      <c r="T1777" s="26">
        <v>0.86237300000000006</v>
      </c>
      <c r="U1777" s="26">
        <v>0.53568040000000006</v>
      </c>
      <c r="V1777" s="26">
        <v>0.57931659999999996</v>
      </c>
      <c r="W1777" s="26">
        <v>1.7438248000000001</v>
      </c>
      <c r="X1777" s="26">
        <v>2.4726613999999998</v>
      </c>
      <c r="Y1777" s="26">
        <v>3.8577745999999999</v>
      </c>
      <c r="Z1777" s="26">
        <v>3.6456077999999996</v>
      </c>
      <c r="AA1777" s="26">
        <v>2.9720827999999999</v>
      </c>
      <c r="AB1777" s="26">
        <v>2.9978170000000004</v>
      </c>
      <c r="AC1777" s="26">
        <v>2.7922292</v>
      </c>
      <c r="AD1777" s="26">
        <v>1.8311535999999999</v>
      </c>
      <c r="AE1777" s="26">
        <v>0.98549100000000001</v>
      </c>
      <c r="AF1777" s="26">
        <v>0.69318919999999995</v>
      </c>
      <c r="AG1777" s="26">
        <v>217</v>
      </c>
      <c r="AH1777" s="26">
        <v>4</v>
      </c>
    </row>
    <row r="1778" spans="1:34" x14ac:dyDescent="0.2">
      <c r="A1778" t="s">
        <v>40</v>
      </c>
      <c r="B1778" t="s">
        <v>94</v>
      </c>
      <c r="C1778" t="s">
        <v>621</v>
      </c>
      <c r="D1778">
        <v>1</v>
      </c>
      <c r="E1778" s="21">
        <v>5</v>
      </c>
      <c r="F1778" s="21" t="s">
        <v>6</v>
      </c>
      <c r="G1778" s="21" t="s">
        <v>10</v>
      </c>
      <c r="H1778" s="21" t="s">
        <v>10</v>
      </c>
      <c r="I1778" s="26">
        <v>0.87250624999999993</v>
      </c>
      <c r="J1778" s="26">
        <v>1.17176075</v>
      </c>
      <c r="K1778" s="26">
        <v>2.1523805</v>
      </c>
      <c r="L1778" s="26">
        <v>4.1698832499999998</v>
      </c>
      <c r="M1778" s="26">
        <v>5.6601789999999994</v>
      </c>
      <c r="N1778" s="26">
        <v>7.0648022500000005</v>
      </c>
      <c r="O1778" s="26">
        <v>7.1983699999999997</v>
      </c>
      <c r="P1778" s="26">
        <v>5.9636785000000003</v>
      </c>
      <c r="Q1778" s="26">
        <v>4.4726767499999998</v>
      </c>
      <c r="R1778" s="26">
        <v>3.08172975</v>
      </c>
      <c r="S1778" s="26">
        <v>1.5358954999999999</v>
      </c>
      <c r="T1778" s="26">
        <v>0.83282575000000003</v>
      </c>
      <c r="U1778" s="26">
        <v>0.44965150000000004</v>
      </c>
      <c r="V1778" s="26">
        <v>0.61107124999999995</v>
      </c>
      <c r="W1778" s="26">
        <v>1.64926375</v>
      </c>
      <c r="X1778" s="26">
        <v>2.14615</v>
      </c>
      <c r="Y1778" s="26">
        <v>3.4983455000000001</v>
      </c>
      <c r="Z1778" s="26">
        <v>3.9359215000000001</v>
      </c>
      <c r="AA1778" s="26">
        <v>2.7585432499999998</v>
      </c>
      <c r="AB1778" s="26">
        <v>2.4396475000000004</v>
      </c>
      <c r="AC1778" s="26">
        <v>2.24656425</v>
      </c>
      <c r="AD1778" s="26">
        <v>1.4334745</v>
      </c>
      <c r="AE1778" s="26">
        <v>0.84636400000000001</v>
      </c>
      <c r="AF1778" s="26">
        <v>0.68530950000000002</v>
      </c>
      <c r="AG1778" s="26">
        <v>228</v>
      </c>
      <c r="AH1778" s="26">
        <v>4</v>
      </c>
    </row>
    <row r="1779" spans="1:34" x14ac:dyDescent="0.2">
      <c r="A1779" t="s">
        <v>40</v>
      </c>
      <c r="B1779" t="s">
        <v>94</v>
      </c>
      <c r="C1779" t="s">
        <v>622</v>
      </c>
      <c r="D1779">
        <v>1</v>
      </c>
      <c r="E1779" s="21">
        <v>5</v>
      </c>
      <c r="F1779" s="21" t="s">
        <v>6</v>
      </c>
      <c r="G1779" s="21" t="s">
        <v>10</v>
      </c>
      <c r="H1779" s="21" t="s">
        <v>10</v>
      </c>
      <c r="I1779" s="26">
        <v>1.1087604</v>
      </c>
      <c r="J1779" s="26">
        <v>1.5756473999999998</v>
      </c>
      <c r="K1779" s="26">
        <v>2.7514070000000004</v>
      </c>
      <c r="L1779" s="26">
        <v>4.5921396000000003</v>
      </c>
      <c r="M1779" s="26">
        <v>5.7245761999999996</v>
      </c>
      <c r="N1779" s="26">
        <v>7.4511050000000001</v>
      </c>
      <c r="O1779" s="26">
        <v>8.227805</v>
      </c>
      <c r="P1779" s="26">
        <v>6.9584641999999999</v>
      </c>
      <c r="Q1779" s="26">
        <v>5.0307522000000002</v>
      </c>
      <c r="R1779" s="26">
        <v>3.6136965999999999</v>
      </c>
      <c r="S1779" s="26">
        <v>1.8518958000000001</v>
      </c>
      <c r="T1779" s="26">
        <v>1.1283996000000001</v>
      </c>
      <c r="U1779" s="26">
        <v>0.37712540000000006</v>
      </c>
      <c r="V1779" s="26">
        <v>0.50633739999999994</v>
      </c>
      <c r="W1779" s="26">
        <v>1.4050946</v>
      </c>
      <c r="X1779" s="26">
        <v>1.9502462</v>
      </c>
      <c r="Y1779" s="26">
        <v>3.7961016000000001</v>
      </c>
      <c r="Z1779" s="26">
        <v>3.4417488000000001</v>
      </c>
      <c r="AA1779" s="26">
        <v>3.1906255999999997</v>
      </c>
      <c r="AB1779" s="26">
        <v>2.8340357999999997</v>
      </c>
      <c r="AC1779" s="26">
        <v>2.3319304000000001</v>
      </c>
      <c r="AD1779" s="26">
        <v>1.2534756</v>
      </c>
      <c r="AE1779" s="26">
        <v>0.70197179999999992</v>
      </c>
      <c r="AF1779" s="26">
        <v>0.49319420000000003</v>
      </c>
      <c r="AG1779" s="26">
        <v>228</v>
      </c>
      <c r="AH1779" s="26">
        <v>4</v>
      </c>
    </row>
    <row r="1780" spans="1:34" x14ac:dyDescent="0.2">
      <c r="A1780" t="s">
        <v>40</v>
      </c>
      <c r="B1780" t="s">
        <v>94</v>
      </c>
      <c r="C1780" t="s">
        <v>623</v>
      </c>
      <c r="D1780">
        <v>3</v>
      </c>
      <c r="E1780" s="21">
        <v>5</v>
      </c>
      <c r="F1780" s="21" t="s">
        <v>6</v>
      </c>
      <c r="G1780" s="21" t="s">
        <v>10</v>
      </c>
      <c r="H1780" s="21" t="s">
        <v>10</v>
      </c>
      <c r="I1780" s="26">
        <v>0.99157399999999996</v>
      </c>
      <c r="J1780" s="26">
        <v>1.3084579999999999</v>
      </c>
      <c r="K1780" s="26">
        <v>2.3255210000000002</v>
      </c>
      <c r="L1780" s="26">
        <v>4.3108835000000001</v>
      </c>
      <c r="M1780" s="26">
        <v>5.6158675000000002</v>
      </c>
      <c r="N1780" s="26">
        <v>7.1337775000000008</v>
      </c>
      <c r="O1780" s="26">
        <v>7.50943</v>
      </c>
      <c r="P1780" s="26">
        <v>6.3751084999999996</v>
      </c>
      <c r="Q1780" s="26">
        <v>4.7168139999999994</v>
      </c>
      <c r="R1780" s="26">
        <v>3.2415620000000001</v>
      </c>
      <c r="S1780" s="26">
        <v>1.6478360000000001</v>
      </c>
      <c r="T1780" s="26">
        <v>0.96543250000000003</v>
      </c>
      <c r="U1780" s="26">
        <v>0.33569650000000001</v>
      </c>
      <c r="V1780" s="26">
        <v>0.53053649999999997</v>
      </c>
      <c r="W1780" s="26">
        <v>1.2320795</v>
      </c>
      <c r="X1780" s="26">
        <v>2.1162520000000002</v>
      </c>
      <c r="Y1780" s="26">
        <v>3.3833004999999998</v>
      </c>
      <c r="Z1780" s="26">
        <v>3.5900485</v>
      </c>
      <c r="AA1780" s="26">
        <v>3.0069954999999999</v>
      </c>
      <c r="AB1780" s="26">
        <v>2.78945</v>
      </c>
      <c r="AC1780" s="26">
        <v>2.0590259999999998</v>
      </c>
      <c r="AD1780" s="26">
        <v>1.171392</v>
      </c>
      <c r="AE1780" s="26">
        <v>0.69724600000000003</v>
      </c>
      <c r="AF1780" s="26">
        <v>0.52274500000000002</v>
      </c>
      <c r="AG1780" s="26">
        <v>240</v>
      </c>
      <c r="AH1780" s="26">
        <v>4</v>
      </c>
    </row>
    <row r="1781" spans="1:34" x14ac:dyDescent="0.2">
      <c r="A1781" t="s">
        <v>40</v>
      </c>
      <c r="B1781" t="s">
        <v>94</v>
      </c>
      <c r="C1781" t="s">
        <v>983</v>
      </c>
      <c r="D1781">
        <v>1</v>
      </c>
      <c r="E1781" s="21">
        <v>5</v>
      </c>
      <c r="F1781" s="21" t="s">
        <v>6</v>
      </c>
      <c r="G1781" s="21" t="s">
        <v>10</v>
      </c>
      <c r="H1781" s="21" t="s">
        <v>10</v>
      </c>
      <c r="I1781" s="26">
        <v>1.0242321428571428</v>
      </c>
      <c r="J1781" s="26">
        <v>1.3792024285714286</v>
      </c>
      <c r="K1781" s="26">
        <v>2.5037508571428573</v>
      </c>
      <c r="L1781" s="26">
        <v>4.4524634285714288</v>
      </c>
      <c r="M1781" s="26">
        <v>5.7074629999999988</v>
      </c>
      <c r="N1781" s="26">
        <v>7.3836497142857143</v>
      </c>
      <c r="O1781" s="26">
        <v>7.7517535714285719</v>
      </c>
      <c r="P1781" s="26">
        <v>6.4904695714285712</v>
      </c>
      <c r="Q1781" s="26">
        <v>4.7317930000000006</v>
      </c>
      <c r="R1781" s="26">
        <v>3.3625469999999997</v>
      </c>
      <c r="S1781" s="26">
        <v>1.7201984285714289</v>
      </c>
      <c r="T1781" s="26">
        <v>1.010257</v>
      </c>
      <c r="U1781" s="26">
        <v>0.49969428571428576</v>
      </c>
      <c r="V1781" s="26">
        <v>0.65292257142857146</v>
      </c>
      <c r="W1781" s="26">
        <v>1.5405724285714286</v>
      </c>
      <c r="X1781" s="26">
        <v>2.3372768571428568</v>
      </c>
      <c r="Y1781" s="26">
        <v>3.8085605714285715</v>
      </c>
      <c r="Z1781" s="26">
        <v>3.7518782857142861</v>
      </c>
      <c r="AA1781" s="26">
        <v>3.1094138571428571</v>
      </c>
      <c r="AB1781" s="26">
        <v>2.9526697142857143</v>
      </c>
      <c r="AC1781" s="26">
        <v>2.4511392857142864</v>
      </c>
      <c r="AD1781" s="26">
        <v>1.4050509999999998</v>
      </c>
      <c r="AE1781" s="26">
        <v>0.84340528571428575</v>
      </c>
      <c r="AF1781" s="26">
        <v>0.6341012857142857</v>
      </c>
      <c r="AG1781" s="26">
        <v>203</v>
      </c>
      <c r="AH1781" s="26">
        <v>4</v>
      </c>
    </row>
    <row r="1782" spans="1:34" x14ac:dyDescent="0.2">
      <c r="A1782" t="s">
        <v>44</v>
      </c>
      <c r="B1782" t="s">
        <v>95</v>
      </c>
      <c r="C1782" t="s">
        <v>1285</v>
      </c>
      <c r="D1782">
        <v>1</v>
      </c>
      <c r="E1782" s="21">
        <v>5</v>
      </c>
      <c r="F1782" s="21" t="s">
        <v>74</v>
      </c>
      <c r="G1782" s="21" t="s">
        <v>10</v>
      </c>
      <c r="H1782" s="21" t="s">
        <v>10</v>
      </c>
      <c r="I1782" s="26">
        <v>1.1477526666666666</v>
      </c>
      <c r="J1782" s="26">
        <v>1.8745529999999999</v>
      </c>
      <c r="K1782" s="26">
        <v>2.9417136666666668</v>
      </c>
      <c r="L1782" s="26">
        <v>4.3468419999999997</v>
      </c>
      <c r="M1782" s="26">
        <v>5.9068353333333334</v>
      </c>
      <c r="N1782" s="26">
        <v>7.4166523333333325</v>
      </c>
      <c r="O1782" s="26">
        <v>8.5127210000000009</v>
      </c>
      <c r="P1782" s="26">
        <v>7.4260296666666674</v>
      </c>
      <c r="Q1782" s="26">
        <v>5.3456223333333339</v>
      </c>
      <c r="R1782" s="26">
        <v>3.2136923333333329</v>
      </c>
      <c r="S1782" s="26">
        <v>1.6694533333333332</v>
      </c>
      <c r="T1782" s="26">
        <v>1.0716273333333335</v>
      </c>
      <c r="U1782" s="26">
        <v>2.4944883333333334</v>
      </c>
      <c r="V1782" s="26">
        <v>2.0298319999999999</v>
      </c>
      <c r="W1782" s="26">
        <v>1.8698490000000001</v>
      </c>
      <c r="X1782" s="26">
        <v>0.90237999999999996</v>
      </c>
      <c r="Y1782" s="26">
        <v>0.68443466666666664</v>
      </c>
      <c r="Z1782" s="26">
        <v>0.47254266666666672</v>
      </c>
      <c r="AA1782" s="26">
        <v>0.13284899999999999</v>
      </c>
      <c r="AB1782" s="26">
        <v>0.18222533333333332</v>
      </c>
      <c r="AC1782" s="26">
        <v>0.32770833333333332</v>
      </c>
      <c r="AD1782" s="26">
        <v>0.69842599999999999</v>
      </c>
      <c r="AE1782" s="26">
        <v>1.8238700000000001</v>
      </c>
      <c r="AF1782" s="26">
        <v>2.0706583333333333</v>
      </c>
      <c r="AG1782" s="26">
        <v>256</v>
      </c>
      <c r="AH1782" s="26">
        <v>4</v>
      </c>
    </row>
    <row r="1783" spans="1:34" x14ac:dyDescent="0.2">
      <c r="A1783" t="s">
        <v>44</v>
      </c>
      <c r="B1783" t="s">
        <v>95</v>
      </c>
      <c r="C1783" t="s">
        <v>1286</v>
      </c>
      <c r="D1783">
        <v>2</v>
      </c>
      <c r="E1783" s="21">
        <v>5</v>
      </c>
      <c r="F1783" s="21" t="s">
        <v>74</v>
      </c>
      <c r="G1783" s="21" t="s">
        <v>10</v>
      </c>
      <c r="H1783" s="21" t="s">
        <v>10</v>
      </c>
      <c r="I1783" s="26">
        <v>1.209273</v>
      </c>
      <c r="J1783" s="26">
        <v>2.0548839999999999</v>
      </c>
      <c r="K1783" s="26">
        <v>3.278699</v>
      </c>
      <c r="L1783" s="26">
        <v>4.9371359999999997</v>
      </c>
      <c r="M1783" s="26">
        <v>6.8978650000000004</v>
      </c>
      <c r="N1783" s="26">
        <v>8.6915460000000007</v>
      </c>
      <c r="O1783" s="26">
        <v>10.183519</v>
      </c>
      <c r="P1783" s="26">
        <v>8.8228089999999995</v>
      </c>
      <c r="Q1783" s="26">
        <v>6.3207620000000002</v>
      </c>
      <c r="R1783" s="26">
        <v>3.7478090000000002</v>
      </c>
      <c r="S1783" s="26">
        <v>1.8683670000000001</v>
      </c>
      <c r="T1783" s="26">
        <v>1.15768</v>
      </c>
      <c r="U1783" s="26">
        <v>0.44137700000000002</v>
      </c>
      <c r="V1783" s="26">
        <v>0.41697400000000001</v>
      </c>
      <c r="W1783" s="26">
        <v>0.45735300000000001</v>
      </c>
      <c r="X1783" s="26">
        <v>0.47256399999999998</v>
      </c>
      <c r="Y1783" s="26">
        <v>0.57036399999999998</v>
      </c>
      <c r="Z1783" s="26">
        <v>0.43593399999999999</v>
      </c>
      <c r="AA1783" s="26">
        <v>0.19037599999999999</v>
      </c>
      <c r="AB1783" s="26">
        <v>0.19980999999999999</v>
      </c>
      <c r="AC1783" s="26">
        <v>0.2646</v>
      </c>
      <c r="AD1783" s="26">
        <v>0.26021699999999998</v>
      </c>
      <c r="AE1783" s="26">
        <v>0.40962700000000002</v>
      </c>
      <c r="AF1783" s="26">
        <v>0.41534599999999999</v>
      </c>
      <c r="AG1783" s="26">
        <v>226</v>
      </c>
      <c r="AH1783" s="26">
        <v>4</v>
      </c>
    </row>
    <row r="1784" spans="1:34" x14ac:dyDescent="0.2">
      <c r="A1784" t="s">
        <v>44</v>
      </c>
      <c r="B1784" t="s">
        <v>95</v>
      </c>
      <c r="C1784" t="s">
        <v>298</v>
      </c>
      <c r="D1784">
        <v>3</v>
      </c>
      <c r="E1784" s="21">
        <v>3</v>
      </c>
      <c r="F1784" s="21" t="s">
        <v>74</v>
      </c>
      <c r="G1784" s="21" t="s">
        <v>10</v>
      </c>
      <c r="H1784" s="21" t="s">
        <v>10</v>
      </c>
      <c r="I1784" s="26">
        <v>2.8063485633802832</v>
      </c>
      <c r="J1784" s="26">
        <v>4.0181420845070432</v>
      </c>
      <c r="K1784" s="26">
        <v>5.8242795915492929</v>
      </c>
      <c r="L1784" s="26">
        <v>8.3940125492957733</v>
      </c>
      <c r="M1784" s="26">
        <v>10.832924563380278</v>
      </c>
      <c r="N1784" s="26">
        <v>13.333999000000002</v>
      </c>
      <c r="O1784" s="26">
        <v>13.625604478873241</v>
      </c>
      <c r="P1784" s="26">
        <v>11.889552323943665</v>
      </c>
      <c r="Q1784" s="26">
        <v>9.5951300704225346</v>
      </c>
      <c r="R1784" s="26">
        <v>6.5078067042253549</v>
      </c>
      <c r="S1784" s="26">
        <v>4.0008318591549292</v>
      </c>
      <c r="T1784" s="26">
        <v>2.6662947323943658</v>
      </c>
      <c r="U1784" s="26">
        <v>0.34921461971831003</v>
      </c>
      <c r="V1784" s="26">
        <v>0.30382433802816905</v>
      </c>
      <c r="W1784" s="26">
        <v>0.27597009859154931</v>
      </c>
      <c r="X1784" s="26">
        <v>0.10072792957746472</v>
      </c>
      <c r="Y1784" s="26">
        <v>9.0081788732394391E-2</v>
      </c>
      <c r="Z1784" s="26">
        <v>2.7165450704225356E-2</v>
      </c>
      <c r="AA1784" s="26">
        <v>0.30404936619718309</v>
      </c>
      <c r="AB1784" s="26">
        <v>0.28792269014084504</v>
      </c>
      <c r="AC1784" s="26">
        <v>0.18474129577464793</v>
      </c>
      <c r="AD1784" s="26">
        <v>0.14039626760563378</v>
      </c>
      <c r="AE1784" s="26">
        <v>0.31088730985915491</v>
      </c>
      <c r="AF1784" s="26">
        <v>0.25789671830985911</v>
      </c>
      <c r="AG1784" s="26">
        <v>77</v>
      </c>
      <c r="AH1784" s="26">
        <v>1</v>
      </c>
    </row>
    <row r="1785" spans="1:34" x14ac:dyDescent="0.2">
      <c r="A1785" t="s">
        <v>44</v>
      </c>
      <c r="B1785" t="s">
        <v>95</v>
      </c>
      <c r="C1785" t="s">
        <v>421</v>
      </c>
      <c r="D1785">
        <v>1</v>
      </c>
      <c r="E1785" s="21">
        <v>5</v>
      </c>
      <c r="F1785" s="21" t="s">
        <v>74</v>
      </c>
      <c r="G1785" s="21" t="s">
        <v>10</v>
      </c>
      <c r="H1785" s="21" t="s">
        <v>10</v>
      </c>
      <c r="I1785" s="26">
        <v>1.1392959999999999</v>
      </c>
      <c r="J1785" s="26">
        <v>1.8366666000000003</v>
      </c>
      <c r="K1785" s="26">
        <v>2.8452008000000002</v>
      </c>
      <c r="L1785" s="26">
        <v>4.1946881999999999</v>
      </c>
      <c r="M1785" s="26">
        <v>5.6972975999999997</v>
      </c>
      <c r="N1785" s="26">
        <v>7.1685204000000002</v>
      </c>
      <c r="O1785" s="26">
        <v>8.205085200000001</v>
      </c>
      <c r="P1785" s="26">
        <v>7.1979212000000006</v>
      </c>
      <c r="Q1785" s="26">
        <v>5.2075481999999997</v>
      </c>
      <c r="R1785" s="26">
        <v>3.1512889999999998</v>
      </c>
      <c r="S1785" s="26">
        <v>1.6319218</v>
      </c>
      <c r="T1785" s="26">
        <v>1.0563414</v>
      </c>
      <c r="U1785" s="26">
        <v>3.2982958000000004</v>
      </c>
      <c r="V1785" s="26">
        <v>2.7269011999999999</v>
      </c>
      <c r="W1785" s="26">
        <v>2.5050180000000002</v>
      </c>
      <c r="X1785" s="26">
        <v>1.2538782000000002</v>
      </c>
      <c r="Y1785" s="26">
        <v>0.79111360000000008</v>
      </c>
      <c r="Z1785" s="26">
        <v>0.51123380000000007</v>
      </c>
      <c r="AA1785" s="26">
        <v>0.112818</v>
      </c>
      <c r="AB1785" s="26">
        <v>0.17247700000000002</v>
      </c>
      <c r="AC1785" s="26">
        <v>0.35982839999999999</v>
      </c>
      <c r="AD1785" s="26">
        <v>0.9054548</v>
      </c>
      <c r="AE1785" s="26">
        <v>2.4665204000000003</v>
      </c>
      <c r="AF1785" s="26">
        <v>2.7732220000000001</v>
      </c>
      <c r="AG1785" s="26">
        <v>293</v>
      </c>
      <c r="AH1785" s="26">
        <v>0</v>
      </c>
    </row>
    <row r="1786" spans="1:34" x14ac:dyDescent="0.2">
      <c r="A1786" t="s">
        <v>44</v>
      </c>
      <c r="B1786" t="s">
        <v>95</v>
      </c>
      <c r="C1786" t="s">
        <v>1287</v>
      </c>
      <c r="D1786">
        <v>2</v>
      </c>
      <c r="E1786" s="21">
        <v>5</v>
      </c>
      <c r="F1786" s="21" t="s">
        <v>74</v>
      </c>
      <c r="G1786" s="21" t="s">
        <v>10</v>
      </c>
      <c r="H1786" s="21" t="s">
        <v>10</v>
      </c>
      <c r="I1786" s="26">
        <v>0.9713936666666666</v>
      </c>
      <c r="J1786" s="26">
        <v>1.5135199999999998</v>
      </c>
      <c r="K1786" s="26">
        <v>2.475584</v>
      </c>
      <c r="L1786" s="26">
        <v>3.9150804444444449</v>
      </c>
      <c r="M1786" s="26">
        <v>5.5646967777777778</v>
      </c>
      <c r="N1786" s="26">
        <v>7.1738917777777784</v>
      </c>
      <c r="O1786" s="26">
        <v>9.0162729999999982</v>
      </c>
      <c r="P1786" s="26">
        <v>7.9122247777777783</v>
      </c>
      <c r="Q1786" s="26">
        <v>5.6424922222222218</v>
      </c>
      <c r="R1786" s="26">
        <v>3.3245891111111114</v>
      </c>
      <c r="S1786" s="26">
        <v>1.5526866666666668</v>
      </c>
      <c r="T1786" s="26">
        <v>0.95613588888888879</v>
      </c>
      <c r="U1786" s="26">
        <v>1.2213626666666666</v>
      </c>
      <c r="V1786" s="26">
        <v>1.0440965555555557</v>
      </c>
      <c r="W1786" s="26">
        <v>1.2395266666666667</v>
      </c>
      <c r="X1786" s="26">
        <v>1.1574581111111111</v>
      </c>
      <c r="Y1786" s="26">
        <v>1.1891856666666665</v>
      </c>
      <c r="Z1786" s="26">
        <v>1.0324175555555555</v>
      </c>
      <c r="AA1786" s="26">
        <v>0.42409055555555564</v>
      </c>
      <c r="AB1786" s="26">
        <v>0.39115233333333338</v>
      </c>
      <c r="AC1786" s="26">
        <v>0.46135022222222222</v>
      </c>
      <c r="AD1786" s="26">
        <v>0.73176266666666667</v>
      </c>
      <c r="AE1786" s="26">
        <v>1.2033305555555556</v>
      </c>
      <c r="AF1786" s="26">
        <v>1.2473407777777779</v>
      </c>
      <c r="AG1786" s="26">
        <v>332</v>
      </c>
      <c r="AH1786" s="26">
        <v>0</v>
      </c>
    </row>
    <row r="1787" spans="1:34" x14ac:dyDescent="0.2">
      <c r="A1787" t="s">
        <v>44</v>
      </c>
      <c r="B1787" t="s">
        <v>95</v>
      </c>
      <c r="C1787" t="s">
        <v>1288</v>
      </c>
      <c r="D1787">
        <v>2</v>
      </c>
      <c r="E1787" s="21">
        <v>5</v>
      </c>
      <c r="F1787" s="21" t="s">
        <v>74</v>
      </c>
      <c r="G1787" s="21" t="s">
        <v>10</v>
      </c>
      <c r="H1787" s="21" t="s">
        <v>10</v>
      </c>
      <c r="I1787" s="26">
        <v>1.5066200000000001</v>
      </c>
      <c r="J1787" s="26">
        <v>2.3020825</v>
      </c>
      <c r="K1787" s="26">
        <v>3.5204909999999998</v>
      </c>
      <c r="L1787" s="26">
        <v>5.2573544999999999</v>
      </c>
      <c r="M1787" s="26">
        <v>7.2457184999999997</v>
      </c>
      <c r="N1787" s="26">
        <v>9.1267095000000005</v>
      </c>
      <c r="O1787" s="26">
        <v>10.048272000000001</v>
      </c>
      <c r="P1787" s="26">
        <v>8.7263635000000015</v>
      </c>
      <c r="Q1787" s="26">
        <v>6.5379094999999996</v>
      </c>
      <c r="R1787" s="26">
        <v>4.1116909999999995</v>
      </c>
      <c r="S1787" s="26">
        <v>2.172123</v>
      </c>
      <c r="T1787" s="26">
        <v>1.4200360000000001</v>
      </c>
      <c r="U1787" s="26">
        <v>0.66206100000000001</v>
      </c>
      <c r="V1787" s="26">
        <v>0.50942200000000004</v>
      </c>
      <c r="W1787" s="26">
        <v>0.36881350000000002</v>
      </c>
      <c r="X1787" s="26">
        <v>0.27500249999999998</v>
      </c>
      <c r="Y1787" s="26">
        <v>0.31134699999999998</v>
      </c>
      <c r="Z1787" s="26">
        <v>0.14200599999999999</v>
      </c>
      <c r="AA1787" s="26">
        <v>0.29305000000000003</v>
      </c>
      <c r="AB1787" s="26">
        <v>0.17896000000000001</v>
      </c>
      <c r="AC1787" s="26">
        <v>0.22152250000000001</v>
      </c>
      <c r="AD1787" s="26">
        <v>0.12429399999999999</v>
      </c>
      <c r="AE1787" s="26">
        <v>0.4312435</v>
      </c>
      <c r="AF1787" s="26">
        <v>0.46179700000000001</v>
      </c>
      <c r="AG1787" s="26">
        <v>217</v>
      </c>
      <c r="AH1787" s="26">
        <v>4</v>
      </c>
    </row>
    <row r="1788" spans="1:34" x14ac:dyDescent="0.2">
      <c r="A1788" t="s">
        <v>44</v>
      </c>
      <c r="B1788" t="s">
        <v>95</v>
      </c>
      <c r="C1788" t="s">
        <v>1289</v>
      </c>
      <c r="D1788">
        <v>1</v>
      </c>
      <c r="E1788" s="21">
        <v>5</v>
      </c>
      <c r="F1788" s="21" t="s">
        <v>74</v>
      </c>
      <c r="G1788" s="21" t="s">
        <v>10</v>
      </c>
      <c r="H1788" s="21" t="s">
        <v>10</v>
      </c>
      <c r="I1788" s="26">
        <v>1.152136</v>
      </c>
      <c r="J1788" s="26">
        <v>1.7618725</v>
      </c>
      <c r="K1788" s="26">
        <v>2.7366450000000002</v>
      </c>
      <c r="L1788" s="26">
        <v>4.2185679999999994</v>
      </c>
      <c r="M1788" s="26">
        <v>6.0411575000000006</v>
      </c>
      <c r="N1788" s="26">
        <v>7.8011099999999995</v>
      </c>
      <c r="O1788" s="26">
        <v>9.6018074999999996</v>
      </c>
      <c r="P1788" s="26">
        <v>8.3775469999999999</v>
      </c>
      <c r="Q1788" s="26">
        <v>6.0689864999999994</v>
      </c>
      <c r="R1788" s="26">
        <v>3.6481430000000001</v>
      </c>
      <c r="S1788" s="26">
        <v>1.775882</v>
      </c>
      <c r="T1788" s="26">
        <v>1.1292385</v>
      </c>
      <c r="U1788" s="26">
        <v>0.98298850000000004</v>
      </c>
      <c r="V1788" s="26">
        <v>0.84770250000000003</v>
      </c>
      <c r="W1788" s="26">
        <v>1.0998999999999999</v>
      </c>
      <c r="X1788" s="26">
        <v>1.0660829999999999</v>
      </c>
      <c r="Y1788" s="26">
        <v>1.081701</v>
      </c>
      <c r="Z1788" s="26">
        <v>0.85067999999999999</v>
      </c>
      <c r="AA1788" s="26">
        <v>0.39588650000000003</v>
      </c>
      <c r="AB1788" s="26">
        <v>0.4015205</v>
      </c>
      <c r="AC1788" s="26">
        <v>0.43020649999999999</v>
      </c>
      <c r="AD1788" s="26">
        <v>0.640513</v>
      </c>
      <c r="AE1788" s="26">
        <v>0.92517399999999994</v>
      </c>
      <c r="AF1788" s="26">
        <v>1.0087424999999999</v>
      </c>
      <c r="AG1788" s="26">
        <v>286</v>
      </c>
      <c r="AH1788" s="26">
        <v>0</v>
      </c>
    </row>
    <row r="1789" spans="1:34" x14ac:dyDescent="0.2">
      <c r="A1789" t="s">
        <v>44</v>
      </c>
      <c r="B1789" t="s">
        <v>95</v>
      </c>
      <c r="C1789" t="s">
        <v>358</v>
      </c>
      <c r="D1789">
        <v>2</v>
      </c>
      <c r="E1789" s="21">
        <v>5</v>
      </c>
      <c r="F1789" s="21" t="s">
        <v>74</v>
      </c>
      <c r="G1789" s="21" t="s">
        <v>10</v>
      </c>
      <c r="H1789" s="21" t="s">
        <v>10</v>
      </c>
      <c r="I1789" s="26">
        <v>0.99975199999999997</v>
      </c>
      <c r="J1789" s="26">
        <v>1.7534483999999999</v>
      </c>
      <c r="K1789" s="26">
        <v>2.8024347999999999</v>
      </c>
      <c r="L1789" s="26">
        <v>4.2841928000000005</v>
      </c>
      <c r="M1789" s="26">
        <v>6.1152534000000003</v>
      </c>
      <c r="N1789" s="26">
        <v>7.7108334000000003</v>
      </c>
      <c r="O1789" s="26">
        <v>9.5384545999999979</v>
      </c>
      <c r="P1789" s="26">
        <v>8.3229363999999997</v>
      </c>
      <c r="Q1789" s="26">
        <v>5.8435948</v>
      </c>
      <c r="R1789" s="26">
        <v>3.3713774000000001</v>
      </c>
      <c r="S1789" s="26">
        <v>1.5524144</v>
      </c>
      <c r="T1789" s="26">
        <v>0.97373340000000008</v>
      </c>
      <c r="U1789" s="26">
        <v>0.88569999999999993</v>
      </c>
      <c r="V1789" s="26">
        <v>0.69811200000000007</v>
      </c>
      <c r="W1789" s="26">
        <v>0.79391600000000007</v>
      </c>
      <c r="X1789" s="26">
        <v>0.71157880000000007</v>
      </c>
      <c r="Y1789" s="26">
        <v>0.81208579999999997</v>
      </c>
      <c r="Z1789" s="26">
        <v>0.74622180000000005</v>
      </c>
      <c r="AA1789" s="26">
        <v>0.21705160000000001</v>
      </c>
      <c r="AB1789" s="26">
        <v>0.23063819999999996</v>
      </c>
      <c r="AC1789" s="26">
        <v>0.32626460000000002</v>
      </c>
      <c r="AD1789" s="26">
        <v>0.48160459999999999</v>
      </c>
      <c r="AE1789" s="26">
        <v>0.91977340000000007</v>
      </c>
      <c r="AF1789" s="26">
        <v>0.93391960000000007</v>
      </c>
      <c r="AG1789" s="26">
        <v>297</v>
      </c>
      <c r="AH1789" s="26">
        <v>0</v>
      </c>
    </row>
    <row r="1790" spans="1:34" x14ac:dyDescent="0.2">
      <c r="A1790" t="s">
        <v>44</v>
      </c>
      <c r="B1790" t="s">
        <v>95</v>
      </c>
      <c r="C1790" t="s">
        <v>1290</v>
      </c>
      <c r="D1790">
        <v>1</v>
      </c>
      <c r="E1790" s="21">
        <v>5</v>
      </c>
      <c r="F1790" s="21" t="s">
        <v>74</v>
      </c>
      <c r="G1790" s="21" t="s">
        <v>10</v>
      </c>
      <c r="H1790" s="21" t="s">
        <v>10</v>
      </c>
      <c r="I1790" s="26">
        <v>1.1637404999999998</v>
      </c>
      <c r="J1790" s="26">
        <v>1.8473665000000001</v>
      </c>
      <c r="K1790" s="26">
        <v>2.8660965000000003</v>
      </c>
      <c r="L1790" s="26">
        <v>4.3761760000000001</v>
      </c>
      <c r="M1790" s="26">
        <v>6.2484485000000003</v>
      </c>
      <c r="N1790" s="26">
        <v>7.9865399999999998</v>
      </c>
      <c r="O1790" s="26">
        <v>9.7702100000000005</v>
      </c>
      <c r="P1790" s="26">
        <v>8.5194970000000012</v>
      </c>
      <c r="Q1790" s="26">
        <v>6.1336224999999995</v>
      </c>
      <c r="R1790" s="26">
        <v>3.6511295000000001</v>
      </c>
      <c r="S1790" s="26">
        <v>1.770993</v>
      </c>
      <c r="T1790" s="26">
        <v>1.1248659999999999</v>
      </c>
      <c r="U1790" s="26">
        <v>0.88534249999999992</v>
      </c>
      <c r="V1790" s="26">
        <v>0.77430149999999998</v>
      </c>
      <c r="W1790" s="26">
        <v>0.98698750000000002</v>
      </c>
      <c r="X1790" s="26">
        <v>0.93273099999999998</v>
      </c>
      <c r="Y1790" s="26">
        <v>0.9769159999999999</v>
      </c>
      <c r="Z1790" s="26">
        <v>0.77507599999999999</v>
      </c>
      <c r="AA1790" s="26">
        <v>0.31313350000000001</v>
      </c>
      <c r="AB1790" s="26">
        <v>0.32223350000000001</v>
      </c>
      <c r="AC1790" s="26">
        <v>0.40321499999999999</v>
      </c>
      <c r="AD1790" s="26">
        <v>0.55664350000000007</v>
      </c>
      <c r="AE1790" s="26">
        <v>0.83537149999999993</v>
      </c>
      <c r="AF1790" s="26">
        <v>0.90964400000000001</v>
      </c>
      <c r="AG1790" s="26">
        <v>286</v>
      </c>
      <c r="AH1790" s="26">
        <v>0</v>
      </c>
    </row>
    <row r="1791" spans="1:34" x14ac:dyDescent="0.2">
      <c r="A1791" t="s">
        <v>44</v>
      </c>
      <c r="B1791" t="s">
        <v>95</v>
      </c>
      <c r="C1791" t="s">
        <v>319</v>
      </c>
      <c r="D1791">
        <v>1</v>
      </c>
      <c r="E1791" s="21">
        <v>5</v>
      </c>
      <c r="F1791" s="21" t="s">
        <v>74</v>
      </c>
      <c r="G1791" s="21" t="s">
        <v>10</v>
      </c>
      <c r="H1791" s="21" t="s">
        <v>10</v>
      </c>
      <c r="I1791" s="26">
        <v>1.7519954999999998</v>
      </c>
      <c r="J1791" s="26">
        <v>2.5288529999999998</v>
      </c>
      <c r="K1791" s="26">
        <v>3.7889962499999998</v>
      </c>
      <c r="L1791" s="26">
        <v>5.6571232499999997</v>
      </c>
      <c r="M1791" s="26">
        <v>7.7509047500000001</v>
      </c>
      <c r="N1791" s="26">
        <v>10.047927749999999</v>
      </c>
      <c r="O1791" s="26">
        <v>10.806834250000001</v>
      </c>
      <c r="P1791" s="26">
        <v>9.3914722499999996</v>
      </c>
      <c r="Q1791" s="26">
        <v>7.2725010000000001</v>
      </c>
      <c r="R1791" s="26">
        <v>4.6674365000000009</v>
      </c>
      <c r="S1791" s="26">
        <v>2.613375</v>
      </c>
      <c r="T1791" s="26">
        <v>1.7125492499999999</v>
      </c>
      <c r="U1791" s="26">
        <v>0.65349674999999996</v>
      </c>
      <c r="V1791" s="26">
        <v>0.58982650000000003</v>
      </c>
      <c r="W1791" s="26">
        <v>0.64667050000000004</v>
      </c>
      <c r="X1791" s="26">
        <v>0.53152624999999998</v>
      </c>
      <c r="Y1791" s="26">
        <v>0.37410175000000001</v>
      </c>
      <c r="Z1791" s="26">
        <v>0.21883624999999998</v>
      </c>
      <c r="AA1791" s="26">
        <v>0.72162025000000007</v>
      </c>
      <c r="AB1791" s="26">
        <v>0.61325324999999997</v>
      </c>
      <c r="AC1791" s="26">
        <v>0.45002624999999996</v>
      </c>
      <c r="AD1791" s="26">
        <v>0.50743074999999993</v>
      </c>
      <c r="AE1791" s="26">
        <v>0.61227500000000001</v>
      </c>
      <c r="AF1791" s="26">
        <v>0.54018149999999998</v>
      </c>
      <c r="AG1791" s="26">
        <v>220</v>
      </c>
      <c r="AH1791" s="26">
        <v>4</v>
      </c>
    </row>
    <row r="1792" spans="1:34" x14ac:dyDescent="0.2">
      <c r="A1792" t="s">
        <v>44</v>
      </c>
      <c r="B1792" t="s">
        <v>95</v>
      </c>
      <c r="C1792" t="s">
        <v>785</v>
      </c>
      <c r="D1792">
        <v>1</v>
      </c>
      <c r="E1792" s="21">
        <v>5</v>
      </c>
      <c r="F1792" s="21" t="s">
        <v>74</v>
      </c>
      <c r="G1792" s="21" t="s">
        <v>10</v>
      </c>
      <c r="H1792" s="21" t="s">
        <v>10</v>
      </c>
      <c r="I1792" s="26">
        <v>1.1967766666666668</v>
      </c>
      <c r="J1792" s="26">
        <v>2.0085021666666667</v>
      </c>
      <c r="K1792" s="26">
        <v>3.1850568333333329</v>
      </c>
      <c r="L1792" s="26">
        <v>4.7387679999999994</v>
      </c>
      <c r="M1792" s="26">
        <v>6.4799116666666663</v>
      </c>
      <c r="N1792" s="26">
        <v>8.1449104999999999</v>
      </c>
      <c r="O1792" s="26">
        <v>9.381588166666667</v>
      </c>
      <c r="P1792" s="26">
        <v>8.1656361666666673</v>
      </c>
      <c r="Q1792" s="26">
        <v>5.8491495000000002</v>
      </c>
      <c r="R1792" s="26">
        <v>3.5233831666666666</v>
      </c>
      <c r="S1792" s="26">
        <v>1.7980086666666668</v>
      </c>
      <c r="T1792" s="26">
        <v>1.1317904999999999</v>
      </c>
      <c r="U1792" s="26">
        <v>1.3721111666666665</v>
      </c>
      <c r="V1792" s="26">
        <v>1.1382749999999999</v>
      </c>
      <c r="W1792" s="26">
        <v>1.0547203333333333</v>
      </c>
      <c r="X1792" s="26">
        <v>0.59082733333333326</v>
      </c>
      <c r="Y1792" s="26">
        <v>0.59723533333333334</v>
      </c>
      <c r="Z1792" s="26">
        <v>0.41831233333333334</v>
      </c>
      <c r="AA1792" s="26">
        <v>0.17400866666666667</v>
      </c>
      <c r="AB1792" s="26">
        <v>0.19718866666666668</v>
      </c>
      <c r="AC1792" s="26">
        <v>0.27114216666666663</v>
      </c>
      <c r="AD1792" s="26">
        <v>0.41494249999999999</v>
      </c>
      <c r="AE1792" s="26">
        <v>1.0187046666666666</v>
      </c>
      <c r="AF1792" s="26">
        <v>1.1410410000000002</v>
      </c>
      <c r="AG1792" s="26">
        <v>273</v>
      </c>
      <c r="AH1792" s="26">
        <v>5</v>
      </c>
    </row>
    <row r="1793" spans="1:34" x14ac:dyDescent="0.2">
      <c r="A1793" t="s">
        <v>44</v>
      </c>
      <c r="B1793" t="s">
        <v>95</v>
      </c>
      <c r="C1793" t="s">
        <v>438</v>
      </c>
      <c r="D1793">
        <v>1</v>
      </c>
      <c r="E1793" s="21">
        <v>5</v>
      </c>
      <c r="F1793" s="21" t="s">
        <v>74</v>
      </c>
      <c r="G1793" s="21" t="s">
        <v>10</v>
      </c>
      <c r="H1793" s="21" t="s">
        <v>10</v>
      </c>
      <c r="I1793" s="26">
        <v>1.2732333333333332</v>
      </c>
      <c r="J1793" s="26">
        <v>2.0747040000000001</v>
      </c>
      <c r="K1793" s="26">
        <v>3.2529076666666668</v>
      </c>
      <c r="L1793" s="26">
        <v>4.8690433333333329</v>
      </c>
      <c r="M1793" s="26">
        <v>6.7354646666666662</v>
      </c>
      <c r="N1793" s="26">
        <v>8.5171840000000003</v>
      </c>
      <c r="O1793" s="26">
        <v>9.6907783333333324</v>
      </c>
      <c r="P1793" s="26">
        <v>8.4278406666666665</v>
      </c>
      <c r="Q1793" s="26">
        <v>6.1056143333333326</v>
      </c>
      <c r="R1793" s="26">
        <v>3.7104673333333333</v>
      </c>
      <c r="S1793" s="26">
        <v>1.8918586666666666</v>
      </c>
      <c r="T1793" s="26">
        <v>1.2029416666666668</v>
      </c>
      <c r="U1793" s="26">
        <v>0.94753499999999991</v>
      </c>
      <c r="V1793" s="26">
        <v>0.78900566666666661</v>
      </c>
      <c r="W1793" s="26">
        <v>0.77167133333333326</v>
      </c>
      <c r="X1793" s="26">
        <v>0.52742466666666665</v>
      </c>
      <c r="Y1793" s="26">
        <v>0.6136746666666667</v>
      </c>
      <c r="Z1793" s="26">
        <v>0.37495366666666663</v>
      </c>
      <c r="AA1793" s="26">
        <v>0.25520700000000002</v>
      </c>
      <c r="AB1793" s="26">
        <v>0.21199400000000002</v>
      </c>
      <c r="AC1793" s="26">
        <v>0.25895800000000002</v>
      </c>
      <c r="AD1793" s="26">
        <v>0.29877366666666666</v>
      </c>
      <c r="AE1793" s="26">
        <v>0.68898933333333334</v>
      </c>
      <c r="AF1793" s="26">
        <v>0.79702366666666657</v>
      </c>
      <c r="AG1793" s="26">
        <v>204</v>
      </c>
      <c r="AH1793" s="26">
        <v>4</v>
      </c>
    </row>
    <row r="1794" spans="1:34" x14ac:dyDescent="0.2">
      <c r="A1794" t="s">
        <v>44</v>
      </c>
      <c r="B1794" t="s">
        <v>95</v>
      </c>
      <c r="C1794" t="s">
        <v>1291</v>
      </c>
      <c r="D1794">
        <v>2</v>
      </c>
      <c r="E1794" s="21">
        <v>5</v>
      </c>
      <c r="F1794" s="21" t="s">
        <v>74</v>
      </c>
      <c r="G1794" s="21" t="s">
        <v>10</v>
      </c>
      <c r="H1794" s="21" t="s">
        <v>10</v>
      </c>
      <c r="I1794" s="26">
        <v>1.9453583750000001</v>
      </c>
      <c r="J1794" s="26">
        <v>2.8606408750000005</v>
      </c>
      <c r="K1794" s="26">
        <v>4.2511178750000003</v>
      </c>
      <c r="L1794" s="26">
        <v>6.2448426250000004</v>
      </c>
      <c r="M1794" s="26">
        <v>8.386532625000001</v>
      </c>
      <c r="N1794" s="26">
        <v>10.529921500000002</v>
      </c>
      <c r="O1794" s="26">
        <v>11.363028125</v>
      </c>
      <c r="P1794" s="26">
        <v>9.8939071250000001</v>
      </c>
      <c r="Q1794" s="26">
        <v>7.6370801249999998</v>
      </c>
      <c r="R1794" s="26">
        <v>4.9372713749999999</v>
      </c>
      <c r="S1794" s="26">
        <v>2.7775106250000001</v>
      </c>
      <c r="T1794" s="26">
        <v>1.8432848750000002</v>
      </c>
      <c r="U1794" s="26">
        <v>0.56649537500000002</v>
      </c>
      <c r="V1794" s="26">
        <v>0.49085874999999995</v>
      </c>
      <c r="W1794" s="26">
        <v>0.44794737499999998</v>
      </c>
      <c r="X1794" s="26">
        <v>0.37010812499999995</v>
      </c>
      <c r="Y1794" s="26">
        <v>0.33279762500000004</v>
      </c>
      <c r="Z1794" s="26">
        <v>0.20033662499999999</v>
      </c>
      <c r="AA1794" s="26">
        <v>0.35516175</v>
      </c>
      <c r="AB1794" s="26">
        <v>0.25135449999999998</v>
      </c>
      <c r="AC1794" s="26">
        <v>0.24818149999999997</v>
      </c>
      <c r="AD1794" s="26">
        <v>0.20445125000000003</v>
      </c>
      <c r="AE1794" s="26">
        <v>0.43735212499999998</v>
      </c>
      <c r="AF1794" s="26">
        <v>0.44285600000000003</v>
      </c>
      <c r="AG1794" s="26">
        <v>182</v>
      </c>
      <c r="AH1794" s="26">
        <v>3</v>
      </c>
    </row>
    <row r="1795" spans="1:34" x14ac:dyDescent="0.2">
      <c r="A1795" t="s">
        <v>44</v>
      </c>
      <c r="B1795" t="s">
        <v>95</v>
      </c>
      <c r="C1795" t="s">
        <v>1292</v>
      </c>
      <c r="D1795">
        <v>1</v>
      </c>
      <c r="E1795" s="21">
        <v>5</v>
      </c>
      <c r="F1795" s="21" t="s">
        <v>74</v>
      </c>
      <c r="G1795" s="21" t="s">
        <v>10</v>
      </c>
      <c r="H1795" s="21" t="s">
        <v>10</v>
      </c>
      <c r="I1795" s="26">
        <v>1.1040410000000001</v>
      </c>
      <c r="J1795" s="26">
        <v>1.9194895000000001</v>
      </c>
      <c r="K1795" s="26">
        <v>3.0297235000000002</v>
      </c>
      <c r="L1795" s="26">
        <v>4.5874620000000004</v>
      </c>
      <c r="M1795" s="26">
        <v>6.5012369999999997</v>
      </c>
      <c r="N1795" s="26">
        <v>8.1841709999999992</v>
      </c>
      <c r="O1795" s="26">
        <v>9.8731054999999994</v>
      </c>
      <c r="P1795" s="26">
        <v>8.5953374999999994</v>
      </c>
      <c r="Q1795" s="26">
        <v>6.0853900000000003</v>
      </c>
      <c r="R1795" s="26">
        <v>3.534872</v>
      </c>
      <c r="S1795" s="26">
        <v>1.7056529999999999</v>
      </c>
      <c r="T1795" s="26">
        <v>1.0644400000000001</v>
      </c>
      <c r="U1795" s="26">
        <v>0.637706</v>
      </c>
      <c r="V1795" s="26">
        <v>0.57293099999999997</v>
      </c>
      <c r="W1795" s="26">
        <v>0.60132150000000006</v>
      </c>
      <c r="X1795" s="26">
        <v>0.58575750000000004</v>
      </c>
      <c r="Y1795" s="26">
        <v>0.64164350000000003</v>
      </c>
      <c r="Z1795" s="26">
        <v>0.57363399999999998</v>
      </c>
      <c r="AA1795" s="26">
        <v>0.188527</v>
      </c>
      <c r="AB1795" s="26">
        <v>0.22169899999999998</v>
      </c>
      <c r="AC1795" s="26">
        <v>0.2988615</v>
      </c>
      <c r="AD1795" s="26">
        <v>0.35384199999999999</v>
      </c>
      <c r="AE1795" s="26">
        <v>0.65250999999999992</v>
      </c>
      <c r="AF1795" s="26">
        <v>0.67896599999999996</v>
      </c>
      <c r="AG1795" s="26">
        <v>253</v>
      </c>
      <c r="AH1795" s="26">
        <v>4</v>
      </c>
    </row>
    <row r="1796" spans="1:34" x14ac:dyDescent="0.2">
      <c r="A1796" t="s">
        <v>44</v>
      </c>
      <c r="B1796" t="s">
        <v>95</v>
      </c>
      <c r="C1796" t="s">
        <v>1293</v>
      </c>
      <c r="D1796">
        <v>2</v>
      </c>
      <c r="E1796" s="21">
        <v>5</v>
      </c>
      <c r="F1796" s="21" t="s">
        <v>74</v>
      </c>
      <c r="G1796" s="21" t="s">
        <v>10</v>
      </c>
      <c r="H1796" s="21" t="s">
        <v>10</v>
      </c>
      <c r="I1796" s="26">
        <v>1.1499600000000001</v>
      </c>
      <c r="J1796" s="26">
        <v>1.948747</v>
      </c>
      <c r="K1796" s="26">
        <v>3.1050260000000001</v>
      </c>
      <c r="L1796" s="26">
        <v>4.6213559999999996</v>
      </c>
      <c r="M1796" s="26">
        <v>6.2761060000000004</v>
      </c>
      <c r="N1796" s="26">
        <v>7.8745269999999996</v>
      </c>
      <c r="O1796" s="26">
        <v>9.1255690000000005</v>
      </c>
      <c r="P1796" s="26">
        <v>7.8915160000000002</v>
      </c>
      <c r="Q1796" s="26">
        <v>5.6101929999999998</v>
      </c>
      <c r="R1796" s="26">
        <v>3.3471899999999999</v>
      </c>
      <c r="S1796" s="26">
        <v>1.722458</v>
      </c>
      <c r="T1796" s="26">
        <v>1.0858950000000001</v>
      </c>
      <c r="U1796" s="26">
        <v>1.20703</v>
      </c>
      <c r="V1796" s="26">
        <v>0.95865400000000001</v>
      </c>
      <c r="W1796" s="26">
        <v>0.84349300000000005</v>
      </c>
      <c r="X1796" s="26">
        <v>0.40705000000000002</v>
      </c>
      <c r="Y1796" s="26">
        <v>0.531636</v>
      </c>
      <c r="Z1796" s="26">
        <v>0.41478700000000002</v>
      </c>
      <c r="AA1796" s="26">
        <v>0.170678</v>
      </c>
      <c r="AB1796" s="26">
        <v>0.19814100000000001</v>
      </c>
      <c r="AC1796" s="26">
        <v>0.27007100000000001</v>
      </c>
      <c r="AD1796" s="26">
        <v>0.36809199999999997</v>
      </c>
      <c r="AE1796" s="26">
        <v>0.84056600000000004</v>
      </c>
      <c r="AF1796" s="26">
        <v>0.99389400000000006</v>
      </c>
      <c r="AG1796" s="26">
        <v>239</v>
      </c>
      <c r="AH1796" s="26">
        <v>4</v>
      </c>
    </row>
    <row r="1797" spans="1:34" x14ac:dyDescent="0.2">
      <c r="A1797" t="s">
        <v>44</v>
      </c>
      <c r="B1797" t="s">
        <v>95</v>
      </c>
      <c r="C1797" t="s">
        <v>1294</v>
      </c>
      <c r="D1797">
        <v>2</v>
      </c>
      <c r="E1797" s="21">
        <v>5</v>
      </c>
      <c r="F1797" s="21" t="s">
        <v>74</v>
      </c>
      <c r="G1797" s="21" t="s">
        <v>10</v>
      </c>
      <c r="H1797" s="21" t="s">
        <v>10</v>
      </c>
      <c r="I1797" s="26">
        <v>1.1227124782608693</v>
      </c>
      <c r="J1797" s="26">
        <v>1.8982599130434781</v>
      </c>
      <c r="K1797" s="26">
        <v>3.0200295217391302</v>
      </c>
      <c r="L1797" s="26">
        <v>4.4889360434782608</v>
      </c>
      <c r="M1797" s="26">
        <v>6.1109539130434793</v>
      </c>
      <c r="N1797" s="26">
        <v>7.6654151304347806</v>
      </c>
      <c r="O1797" s="26">
        <v>8.8937283043478264</v>
      </c>
      <c r="P1797" s="26">
        <v>7.6999084347826097</v>
      </c>
      <c r="Q1797" s="26">
        <v>5.4546552173913048</v>
      </c>
      <c r="R1797" s="26">
        <v>3.2258175652173913</v>
      </c>
      <c r="S1797" s="26">
        <v>1.6559951739130434</v>
      </c>
      <c r="T1797" s="26">
        <v>1.0473040434782608</v>
      </c>
      <c r="U1797" s="26">
        <v>1.6653627391304344</v>
      </c>
      <c r="V1797" s="26">
        <v>1.3094887826086956</v>
      </c>
      <c r="W1797" s="26">
        <v>1.1579848260869565</v>
      </c>
      <c r="X1797" s="26">
        <v>0.54112847826086963</v>
      </c>
      <c r="Y1797" s="26">
        <v>0.59196565217391306</v>
      </c>
      <c r="Z1797" s="26">
        <v>0.42589804347826088</v>
      </c>
      <c r="AA1797" s="26">
        <v>0.14755295652173911</v>
      </c>
      <c r="AB1797" s="26">
        <v>0.17543778260869566</v>
      </c>
      <c r="AC1797" s="26">
        <v>0.28727126086956511</v>
      </c>
      <c r="AD1797" s="26">
        <v>0.48782478260869566</v>
      </c>
      <c r="AE1797" s="26">
        <v>1.1795598695652172</v>
      </c>
      <c r="AF1797" s="26">
        <v>1.3866574347826088</v>
      </c>
      <c r="AG1797" s="26">
        <v>182</v>
      </c>
      <c r="AH1797" s="26">
        <v>3</v>
      </c>
    </row>
    <row r="1798" spans="1:34" x14ac:dyDescent="0.2">
      <c r="A1798" t="s">
        <v>44</v>
      </c>
      <c r="B1798" t="s">
        <v>95</v>
      </c>
      <c r="C1798" t="s">
        <v>1295</v>
      </c>
      <c r="D1798">
        <v>1</v>
      </c>
      <c r="E1798" s="21">
        <v>5</v>
      </c>
      <c r="F1798" s="21" t="s">
        <v>74</v>
      </c>
      <c r="G1798" s="21" t="s">
        <v>10</v>
      </c>
      <c r="H1798" s="21" t="s">
        <v>10</v>
      </c>
      <c r="I1798" s="26">
        <v>1.2528426666666668</v>
      </c>
      <c r="J1798" s="26">
        <v>1.7663296666666668</v>
      </c>
      <c r="K1798" s="26">
        <v>2.7271366666666665</v>
      </c>
      <c r="L1798" s="26">
        <v>4.1963283333333337</v>
      </c>
      <c r="M1798" s="26">
        <v>5.9305796666666666</v>
      </c>
      <c r="N1798" s="26">
        <v>7.9409593333333328</v>
      </c>
      <c r="O1798" s="26">
        <v>9.246125000000001</v>
      </c>
      <c r="P1798" s="26">
        <v>8.0441870000000009</v>
      </c>
      <c r="Q1798" s="26">
        <v>5.9861800000000001</v>
      </c>
      <c r="R1798" s="26">
        <v>3.6212096666666667</v>
      </c>
      <c r="S1798" s="26">
        <v>1.8973356666666668</v>
      </c>
      <c r="T1798" s="26">
        <v>1.2397386666666665</v>
      </c>
      <c r="U1798" s="26">
        <v>0.802257</v>
      </c>
      <c r="V1798" s="26">
        <v>0.72511233333333325</v>
      </c>
      <c r="W1798" s="26">
        <v>0.9746539999999998</v>
      </c>
      <c r="X1798" s="26">
        <v>0.93778666666666666</v>
      </c>
      <c r="Y1798" s="26">
        <v>0.8811093333333333</v>
      </c>
      <c r="Z1798" s="26">
        <v>0.60323966666666673</v>
      </c>
      <c r="AA1798" s="26">
        <v>0.67485433333333333</v>
      </c>
      <c r="AB1798" s="26">
        <v>0.67782666666666669</v>
      </c>
      <c r="AC1798" s="26">
        <v>0.56189500000000003</v>
      </c>
      <c r="AD1798" s="26">
        <v>0.73723900000000009</v>
      </c>
      <c r="AE1798" s="26">
        <v>0.75210600000000005</v>
      </c>
      <c r="AF1798" s="26">
        <v>0.759579</v>
      </c>
      <c r="AG1798" s="26">
        <v>297</v>
      </c>
      <c r="AH1798" s="26">
        <v>0</v>
      </c>
    </row>
    <row r="1799" spans="1:34" x14ac:dyDescent="0.2">
      <c r="A1799" t="s">
        <v>41</v>
      </c>
      <c r="B1799" t="s">
        <v>78</v>
      </c>
      <c r="C1799" t="s">
        <v>1296</v>
      </c>
      <c r="D1799">
        <v>2</v>
      </c>
      <c r="E1799" s="21">
        <v>6</v>
      </c>
      <c r="F1799" s="21" t="s">
        <v>6</v>
      </c>
      <c r="G1799" s="21" t="s">
        <v>10</v>
      </c>
      <c r="H1799" s="21" t="s">
        <v>10</v>
      </c>
      <c r="I1799" s="26">
        <v>0.82172021428571418</v>
      </c>
      <c r="J1799" s="26">
        <v>1.1254635714285715</v>
      </c>
      <c r="K1799" s="26">
        <v>1.9191679285714287</v>
      </c>
      <c r="L1799" s="26">
        <v>3.1884993571428568</v>
      </c>
      <c r="M1799" s="26">
        <v>4.389653142857143</v>
      </c>
      <c r="N1799" s="26">
        <v>5.0603331428571421</v>
      </c>
      <c r="O1799" s="26">
        <v>5.3837044285714288</v>
      </c>
      <c r="P1799" s="26">
        <v>4.4531295000000002</v>
      </c>
      <c r="Q1799" s="26">
        <v>3.071916571428571</v>
      </c>
      <c r="R1799" s="26">
        <v>2.0451785714285715</v>
      </c>
      <c r="S1799" s="26">
        <v>1.2361114285714287</v>
      </c>
      <c r="T1799" s="26">
        <v>0.81283335714285709</v>
      </c>
      <c r="U1799" s="26">
        <v>2.3725817857142859</v>
      </c>
      <c r="V1799" s="26">
        <v>2.4562084285714287</v>
      </c>
      <c r="W1799" s="26">
        <v>2.7725625714285713</v>
      </c>
      <c r="X1799" s="26">
        <v>3.0990624285714281</v>
      </c>
      <c r="Y1799" s="26">
        <v>3.1041832857142859</v>
      </c>
      <c r="Z1799" s="26">
        <v>3.178890142857143</v>
      </c>
      <c r="AA1799" s="26">
        <v>3.2184047857142866</v>
      </c>
      <c r="AB1799" s="26">
        <v>3.3615812857142857</v>
      </c>
      <c r="AC1799" s="26">
        <v>2.832957214285714</v>
      </c>
      <c r="AD1799" s="26">
        <v>3.1376429285714282</v>
      </c>
      <c r="AE1799" s="26">
        <v>3.8563543571428576</v>
      </c>
      <c r="AF1799" s="26">
        <v>3.163977071428572</v>
      </c>
      <c r="AG1799" s="26">
        <v>214</v>
      </c>
      <c r="AH1799" s="26">
        <v>4</v>
      </c>
    </row>
    <row r="1800" spans="1:34" x14ac:dyDescent="0.2">
      <c r="A1800" t="s">
        <v>41</v>
      </c>
      <c r="B1800" t="s">
        <v>78</v>
      </c>
      <c r="C1800" t="s">
        <v>296</v>
      </c>
      <c r="D1800">
        <v>1</v>
      </c>
      <c r="E1800" s="21">
        <v>6</v>
      </c>
      <c r="F1800" s="21" t="s">
        <v>6</v>
      </c>
      <c r="G1800" s="21" t="s">
        <v>10</v>
      </c>
      <c r="H1800" s="21" t="s">
        <v>10</v>
      </c>
      <c r="I1800" s="26">
        <v>0.75760253846153836</v>
      </c>
      <c r="J1800" s="26">
        <v>1.0433471923076922</v>
      </c>
      <c r="K1800" s="26">
        <v>1.7781436153846153</v>
      </c>
      <c r="L1800" s="26">
        <v>2.9601172307692307</v>
      </c>
      <c r="M1800" s="26">
        <v>4.1344237307692291</v>
      </c>
      <c r="N1800" s="26">
        <v>4.7698835000000006</v>
      </c>
      <c r="O1800" s="26">
        <v>5.0700047692307697</v>
      </c>
      <c r="P1800" s="26">
        <v>4.2085084615384627</v>
      </c>
      <c r="Q1800" s="26">
        <v>2.8985168461538464</v>
      </c>
      <c r="R1800" s="26">
        <v>1.896553653846154</v>
      </c>
      <c r="S1800" s="26">
        <v>1.1266735384615383</v>
      </c>
      <c r="T1800" s="26">
        <v>0.74324638461538473</v>
      </c>
      <c r="U1800" s="26">
        <v>2.5639208846153849</v>
      </c>
      <c r="V1800" s="26">
        <v>2.6154249615384613</v>
      </c>
      <c r="W1800" s="26">
        <v>2.9933021538461539</v>
      </c>
      <c r="X1800" s="26">
        <v>3.3773708846153849</v>
      </c>
      <c r="Y1800" s="26">
        <v>3.2675910769230776</v>
      </c>
      <c r="Z1800" s="26">
        <v>3.4805449615384609</v>
      </c>
      <c r="AA1800" s="26">
        <v>3.3764761538461534</v>
      </c>
      <c r="AB1800" s="26">
        <v>3.6134696538461526</v>
      </c>
      <c r="AC1800" s="26">
        <v>3.0211204230769226</v>
      </c>
      <c r="AD1800" s="26">
        <v>3.3515886538461541</v>
      </c>
      <c r="AE1800" s="26">
        <v>4.2051986923076932</v>
      </c>
      <c r="AF1800" s="26">
        <v>3.4210426538461545</v>
      </c>
      <c r="AG1800" s="26">
        <v>251</v>
      </c>
      <c r="AH1800" s="26">
        <v>4</v>
      </c>
    </row>
    <row r="1801" spans="1:34" x14ac:dyDescent="0.2">
      <c r="A1801" t="s">
        <v>41</v>
      </c>
      <c r="B1801" t="s">
        <v>78</v>
      </c>
      <c r="C1801" t="s">
        <v>1297</v>
      </c>
      <c r="D1801">
        <v>2</v>
      </c>
      <c r="E1801" s="21">
        <v>5</v>
      </c>
      <c r="F1801" s="21" t="s">
        <v>6</v>
      </c>
      <c r="G1801" s="21" t="s">
        <v>10</v>
      </c>
      <c r="H1801" s="21" t="s">
        <v>10</v>
      </c>
      <c r="I1801" s="26">
        <v>0.88576933333333352</v>
      </c>
      <c r="J1801" s="26">
        <v>1.1940714999999997</v>
      </c>
      <c r="K1801" s="26">
        <v>2.0477646249999997</v>
      </c>
      <c r="L1801" s="26">
        <v>3.417124541666666</v>
      </c>
      <c r="M1801" s="26">
        <v>4.6358066250000007</v>
      </c>
      <c r="N1801" s="26">
        <v>5.3154884999999998</v>
      </c>
      <c r="O1801" s="26">
        <v>5.5901766250000007</v>
      </c>
      <c r="P1801" s="26">
        <v>4.5991977499999992</v>
      </c>
      <c r="Q1801" s="26">
        <v>3.209543041666667</v>
      </c>
      <c r="R1801" s="26">
        <v>2.1901886250000002</v>
      </c>
      <c r="S1801" s="26">
        <v>1.3475365416666663</v>
      </c>
      <c r="T1801" s="26">
        <v>0.85619895833333326</v>
      </c>
      <c r="U1801" s="26">
        <v>2.8416214166666669</v>
      </c>
      <c r="V1801" s="26">
        <v>2.817875041666666</v>
      </c>
      <c r="W1801" s="26">
        <v>3.2404147499999998</v>
      </c>
      <c r="X1801" s="26">
        <v>3.4340511666666664</v>
      </c>
      <c r="Y1801" s="26">
        <v>3.6011764166666662</v>
      </c>
      <c r="Z1801" s="26">
        <v>3.5205664999999997</v>
      </c>
      <c r="AA1801" s="26">
        <v>3.5224018333333329</v>
      </c>
      <c r="AB1801" s="26">
        <v>3.6969687083333334</v>
      </c>
      <c r="AC1801" s="26">
        <v>3.1735434999999996</v>
      </c>
      <c r="AD1801" s="26">
        <v>3.2532163333333326</v>
      </c>
      <c r="AE1801" s="26">
        <v>3.8278522499999998</v>
      </c>
      <c r="AF1801" s="26">
        <v>3.4932216666666673</v>
      </c>
      <c r="AG1801" s="26">
        <v>248</v>
      </c>
      <c r="AH1801" s="26">
        <v>4</v>
      </c>
    </row>
    <row r="1802" spans="1:34" x14ac:dyDescent="0.2">
      <c r="A1802" t="s">
        <v>41</v>
      </c>
      <c r="B1802" t="s">
        <v>78</v>
      </c>
      <c r="C1802" t="s">
        <v>1298</v>
      </c>
      <c r="D1802">
        <v>2</v>
      </c>
      <c r="E1802" s="21">
        <v>6</v>
      </c>
      <c r="F1802" s="21" t="s">
        <v>6</v>
      </c>
      <c r="G1802" s="21" t="s">
        <v>10</v>
      </c>
      <c r="H1802" s="21" t="s">
        <v>10</v>
      </c>
      <c r="I1802" s="26">
        <v>0.59976038461538461</v>
      </c>
      <c r="J1802" s="26">
        <v>0.82374338461538466</v>
      </c>
      <c r="K1802" s="26">
        <v>1.4717831538461539</v>
      </c>
      <c r="L1802" s="26">
        <v>2.560203153846154</v>
      </c>
      <c r="M1802" s="26">
        <v>3.8075324615384618</v>
      </c>
      <c r="N1802" s="26">
        <v>4.3392479230769236</v>
      </c>
      <c r="O1802" s="26">
        <v>4.5467937692307689</v>
      </c>
      <c r="P1802" s="26">
        <v>3.6904656153846149</v>
      </c>
      <c r="Q1802" s="26">
        <v>2.4867515384615384</v>
      </c>
      <c r="R1802" s="26">
        <v>1.618191230769231</v>
      </c>
      <c r="S1802" s="26">
        <v>0.89149623076923079</v>
      </c>
      <c r="T1802" s="26">
        <v>0.5751074615384616</v>
      </c>
      <c r="U1802" s="26">
        <v>2.7932925384615381</v>
      </c>
      <c r="V1802" s="26">
        <v>2.6278413076923077</v>
      </c>
      <c r="W1802" s="26">
        <v>3.0660381538461539</v>
      </c>
      <c r="X1802" s="26">
        <v>3.3683260000000002</v>
      </c>
      <c r="Y1802" s="26">
        <v>3.6337711538461543</v>
      </c>
      <c r="Z1802" s="26">
        <v>4.2557187692307687</v>
      </c>
      <c r="AA1802" s="26">
        <v>3.9083444615384613</v>
      </c>
      <c r="AB1802" s="26">
        <v>4.5167900769230771</v>
      </c>
      <c r="AC1802" s="26">
        <v>3.5653097692307694</v>
      </c>
      <c r="AD1802" s="26">
        <v>3.580114</v>
      </c>
      <c r="AE1802" s="26">
        <v>4.2142419999999996</v>
      </c>
      <c r="AF1802" s="26">
        <v>3.5687108461538459</v>
      </c>
      <c r="AG1802" s="26">
        <v>267</v>
      </c>
      <c r="AH1802" s="26">
        <v>5</v>
      </c>
    </row>
    <row r="1803" spans="1:34" x14ac:dyDescent="0.2">
      <c r="A1803" t="s">
        <v>41</v>
      </c>
      <c r="B1803" t="s">
        <v>78</v>
      </c>
      <c r="C1803" t="s">
        <v>1299</v>
      </c>
      <c r="D1803">
        <v>2</v>
      </c>
      <c r="E1803" s="21">
        <v>6</v>
      </c>
      <c r="F1803" s="21" t="s">
        <v>6</v>
      </c>
      <c r="G1803" s="21" t="s">
        <v>10</v>
      </c>
      <c r="H1803" s="21" t="s">
        <v>10</v>
      </c>
      <c r="I1803" s="26">
        <v>0.71214060606060592</v>
      </c>
      <c r="J1803" s="26">
        <v>0.98592245454545469</v>
      </c>
      <c r="K1803" s="26">
        <v>1.744852363636364</v>
      </c>
      <c r="L1803" s="26">
        <v>2.9920113636363639</v>
      </c>
      <c r="M1803" s="26">
        <v>4.2854986666666663</v>
      </c>
      <c r="N1803" s="26">
        <v>4.8854231212121215</v>
      </c>
      <c r="O1803" s="26">
        <v>5.1289136666666675</v>
      </c>
      <c r="P1803" s="26">
        <v>4.1735309999999997</v>
      </c>
      <c r="Q1803" s="26">
        <v>2.8463339090909092</v>
      </c>
      <c r="R1803" s="26">
        <v>1.8653965151515148</v>
      </c>
      <c r="S1803" s="26">
        <v>1.0812279393939392</v>
      </c>
      <c r="T1803" s="26">
        <v>0.68176045454545453</v>
      </c>
      <c r="U1803" s="26">
        <v>2.4193969090909095</v>
      </c>
      <c r="V1803" s="26">
        <v>2.3898755454545455</v>
      </c>
      <c r="W1803" s="26">
        <v>2.7644919090909092</v>
      </c>
      <c r="X1803" s="26">
        <v>3.0697716363636358</v>
      </c>
      <c r="Y1803" s="26">
        <v>3.3150868181818183</v>
      </c>
      <c r="Z1803" s="26">
        <v>3.5235330909090905</v>
      </c>
      <c r="AA1803" s="26">
        <v>3.5708985757575755</v>
      </c>
      <c r="AB1803" s="26">
        <v>3.8506124545454545</v>
      </c>
      <c r="AC1803" s="26">
        <v>3.1668887272727266</v>
      </c>
      <c r="AD1803" s="26">
        <v>3.1493239393939394</v>
      </c>
      <c r="AE1803" s="26">
        <v>3.7128532727272723</v>
      </c>
      <c r="AF1803" s="26">
        <v>3.1979779393939394</v>
      </c>
      <c r="AG1803" s="26">
        <v>258</v>
      </c>
      <c r="AH1803" s="26">
        <v>5</v>
      </c>
    </row>
    <row r="1804" spans="1:34" x14ac:dyDescent="0.2">
      <c r="A1804" t="s">
        <v>41</v>
      </c>
      <c r="B1804" t="s">
        <v>78</v>
      </c>
      <c r="C1804" t="s">
        <v>492</v>
      </c>
      <c r="D1804">
        <v>2</v>
      </c>
      <c r="E1804" s="21">
        <v>5</v>
      </c>
      <c r="F1804" s="21" t="s">
        <v>6</v>
      </c>
      <c r="G1804" s="21" t="s">
        <v>10</v>
      </c>
      <c r="H1804" s="21" t="s">
        <v>10</v>
      </c>
      <c r="I1804" s="26">
        <v>0.96389035294117631</v>
      </c>
      <c r="J1804" s="26">
        <v>1.2757906764705884</v>
      </c>
      <c r="K1804" s="26">
        <v>2.1166853823529408</v>
      </c>
      <c r="L1804" s="26">
        <v>3.4731455294117644</v>
      </c>
      <c r="M1804" s="26">
        <v>4.6590321764705882</v>
      </c>
      <c r="N1804" s="26">
        <v>5.4056050588235305</v>
      </c>
      <c r="O1804" s="26">
        <v>5.7576296176470594</v>
      </c>
      <c r="P1804" s="26">
        <v>4.7740293529411773</v>
      </c>
      <c r="Q1804" s="26">
        <v>3.3378111176470595</v>
      </c>
      <c r="R1804" s="26">
        <v>2.271408882352941</v>
      </c>
      <c r="S1804" s="26">
        <v>1.4477403823529413</v>
      </c>
      <c r="T1804" s="26">
        <v>0.95691750000000009</v>
      </c>
      <c r="U1804" s="26">
        <v>2.7900866176470589</v>
      </c>
      <c r="V1804" s="26">
        <v>2.8443642058823531</v>
      </c>
      <c r="W1804" s="26">
        <v>3.1781649705882349</v>
      </c>
      <c r="X1804" s="26">
        <v>3.3264744705882352</v>
      </c>
      <c r="Y1804" s="26">
        <v>3.2862377352941174</v>
      </c>
      <c r="Z1804" s="26">
        <v>3.2163724999999999</v>
      </c>
      <c r="AA1804" s="26">
        <v>3.2649088235294115</v>
      </c>
      <c r="AB1804" s="26">
        <v>3.3482567058823531</v>
      </c>
      <c r="AC1804" s="26">
        <v>2.9689056176470583</v>
      </c>
      <c r="AD1804" s="26">
        <v>3.2657604411764707</v>
      </c>
      <c r="AE1804" s="26">
        <v>3.9477463823529413</v>
      </c>
      <c r="AF1804" s="26">
        <v>3.4462857058823531</v>
      </c>
      <c r="AG1804" s="26">
        <v>230</v>
      </c>
      <c r="AH1804" s="26">
        <v>4</v>
      </c>
    </row>
    <row r="1805" spans="1:34" x14ac:dyDescent="0.2">
      <c r="A1805" t="s">
        <v>41</v>
      </c>
      <c r="B1805" t="s">
        <v>78</v>
      </c>
      <c r="C1805" t="s">
        <v>1300</v>
      </c>
      <c r="D1805">
        <v>2</v>
      </c>
      <c r="E1805" s="21">
        <v>6</v>
      </c>
      <c r="F1805" s="21" t="s">
        <v>6</v>
      </c>
      <c r="G1805" s="21" t="s">
        <v>10</v>
      </c>
      <c r="H1805" s="21" t="s">
        <v>10</v>
      </c>
      <c r="I1805" s="26">
        <v>0.8473182173913042</v>
      </c>
      <c r="J1805" s="26">
        <v>1.15419</v>
      </c>
      <c r="K1805" s="26">
        <v>1.9646469565217388</v>
      </c>
      <c r="L1805" s="26">
        <v>3.2963629999999999</v>
      </c>
      <c r="M1805" s="26">
        <v>4.5153433043478257</v>
      </c>
      <c r="N1805" s="26">
        <v>5.1957567826086954</v>
      </c>
      <c r="O1805" s="26">
        <v>5.5264842173913049</v>
      </c>
      <c r="P1805" s="26">
        <v>4.5411096521739127</v>
      </c>
      <c r="Q1805" s="26">
        <v>3.1461027391304346</v>
      </c>
      <c r="R1805" s="26">
        <v>2.0964641304347817</v>
      </c>
      <c r="S1805" s="26">
        <v>1.2853709130434781</v>
      </c>
      <c r="T1805" s="26">
        <v>0.83597900000000014</v>
      </c>
      <c r="U1805" s="26">
        <v>2.4585184782608693</v>
      </c>
      <c r="V1805" s="26">
        <v>2.5182867826086959</v>
      </c>
      <c r="W1805" s="26">
        <v>2.8235805652173913</v>
      </c>
      <c r="X1805" s="26">
        <v>3.0597475652173913</v>
      </c>
      <c r="Y1805" s="26">
        <v>3.1593687391304348</v>
      </c>
      <c r="Z1805" s="26">
        <v>3.1595609130434781</v>
      </c>
      <c r="AA1805" s="26">
        <v>3.2386440434782604</v>
      </c>
      <c r="AB1805" s="26">
        <v>3.3639263043478262</v>
      </c>
      <c r="AC1805" s="26">
        <v>2.8667533913043473</v>
      </c>
      <c r="AD1805" s="26">
        <v>3.1151654782608693</v>
      </c>
      <c r="AE1805" s="26">
        <v>3.7305199130434774</v>
      </c>
      <c r="AF1805" s="26">
        <v>3.1758720869565225</v>
      </c>
      <c r="AG1805" s="26">
        <v>238</v>
      </c>
      <c r="AH1805" s="26">
        <v>4</v>
      </c>
    </row>
    <row r="1806" spans="1:34" x14ac:dyDescent="0.2">
      <c r="A1806" t="s">
        <v>41</v>
      </c>
      <c r="B1806" t="s">
        <v>78</v>
      </c>
      <c r="C1806" t="s">
        <v>1301</v>
      </c>
      <c r="D1806">
        <v>2</v>
      </c>
      <c r="E1806" s="21">
        <v>5</v>
      </c>
      <c r="F1806" s="21" t="s">
        <v>6</v>
      </c>
      <c r="G1806" s="21" t="s">
        <v>10</v>
      </c>
      <c r="H1806" s="21" t="s">
        <v>10</v>
      </c>
      <c r="I1806" s="26">
        <v>1.0391849444444443</v>
      </c>
      <c r="J1806" s="26">
        <v>1.3595371666666665</v>
      </c>
      <c r="K1806" s="26">
        <v>2.1655205555555557</v>
      </c>
      <c r="L1806" s="26">
        <v>3.4197926111111117</v>
      </c>
      <c r="M1806" s="26">
        <v>4.5216649166666656</v>
      </c>
      <c r="N1806" s="26">
        <v>5.3512846111111108</v>
      </c>
      <c r="O1806" s="26">
        <v>5.7726744166666668</v>
      </c>
      <c r="P1806" s="26">
        <v>4.852940499999999</v>
      </c>
      <c r="Q1806" s="26">
        <v>3.4402635555555556</v>
      </c>
      <c r="R1806" s="26">
        <v>2.330944555555555</v>
      </c>
      <c r="S1806" s="26">
        <v>1.5241360555555554</v>
      </c>
      <c r="T1806" s="26">
        <v>1.0439033888888887</v>
      </c>
      <c r="U1806" s="26">
        <v>2.7633866944444443</v>
      </c>
      <c r="V1806" s="26">
        <v>2.945858972222223</v>
      </c>
      <c r="W1806" s="26">
        <v>3.1455284722222228</v>
      </c>
      <c r="X1806" s="26">
        <v>3.4187419444444433</v>
      </c>
      <c r="Y1806" s="26">
        <v>3.0920223888888883</v>
      </c>
      <c r="Z1806" s="26">
        <v>3.0146054999999996</v>
      </c>
      <c r="AA1806" s="26">
        <v>2.9962524444444441</v>
      </c>
      <c r="AB1806" s="26">
        <v>2.862278055555556</v>
      </c>
      <c r="AC1806" s="26">
        <v>2.9466695000000005</v>
      </c>
      <c r="AD1806" s="26">
        <v>3.2743710833333322</v>
      </c>
      <c r="AE1806" s="26">
        <v>4.2891649722222214</v>
      </c>
      <c r="AF1806" s="26">
        <v>3.5680411388888893</v>
      </c>
      <c r="AG1806" s="26">
        <v>237</v>
      </c>
      <c r="AH1806" s="26">
        <v>4</v>
      </c>
    </row>
    <row r="1807" spans="1:34" x14ac:dyDescent="0.2">
      <c r="A1807" t="s">
        <v>41</v>
      </c>
      <c r="B1807" t="s">
        <v>78</v>
      </c>
      <c r="C1807" t="s">
        <v>1302</v>
      </c>
      <c r="D1807">
        <v>2</v>
      </c>
      <c r="E1807" s="21">
        <v>5</v>
      </c>
      <c r="F1807" s="21" t="s">
        <v>6</v>
      </c>
      <c r="G1807" s="21" t="s">
        <v>10</v>
      </c>
      <c r="H1807" s="21" t="s">
        <v>10</v>
      </c>
      <c r="I1807" s="26">
        <v>0.93757646666666661</v>
      </c>
      <c r="J1807" s="26">
        <v>1.2566061333333336</v>
      </c>
      <c r="K1807" s="26">
        <v>2.0408162000000001</v>
      </c>
      <c r="L1807" s="26">
        <v>3.2455803333333337</v>
      </c>
      <c r="M1807" s="26">
        <v>4.3343680000000004</v>
      </c>
      <c r="N1807" s="26">
        <v>5.1036674</v>
      </c>
      <c r="O1807" s="26">
        <v>5.5216590000000005</v>
      </c>
      <c r="P1807" s="26">
        <v>4.6280968666666666</v>
      </c>
      <c r="Q1807" s="26">
        <v>3.2493975333333336</v>
      </c>
      <c r="R1807" s="26">
        <v>2.1771001333333335</v>
      </c>
      <c r="S1807" s="26">
        <v>1.3881663333333336</v>
      </c>
      <c r="T1807" s="26">
        <v>0.93709919999999991</v>
      </c>
      <c r="U1807" s="26">
        <v>2.6044248666666672</v>
      </c>
      <c r="V1807" s="26">
        <v>2.7653083333333326</v>
      </c>
      <c r="W1807" s="26">
        <v>3.1032495999999998</v>
      </c>
      <c r="X1807" s="26">
        <v>3.4318892000000001</v>
      </c>
      <c r="Y1807" s="26">
        <v>3.1422071999999996</v>
      </c>
      <c r="Z1807" s="26">
        <v>3.0604034666666662</v>
      </c>
      <c r="AA1807" s="26">
        <v>3.0243896666666665</v>
      </c>
      <c r="AB1807" s="26">
        <v>3.0432640000000002</v>
      </c>
      <c r="AC1807" s="26">
        <v>2.9257337999999993</v>
      </c>
      <c r="AD1807" s="26">
        <v>3.2917282000000005</v>
      </c>
      <c r="AE1807" s="26">
        <v>4.3618653333333333</v>
      </c>
      <c r="AF1807" s="26">
        <v>3.5002476000000002</v>
      </c>
      <c r="AG1807" s="26">
        <v>231</v>
      </c>
      <c r="AH1807" s="26">
        <v>4</v>
      </c>
    </row>
    <row r="1808" spans="1:34" x14ac:dyDescent="0.2">
      <c r="A1808" t="s">
        <v>41</v>
      </c>
      <c r="B1808" t="s">
        <v>78</v>
      </c>
      <c r="C1808" t="s">
        <v>751</v>
      </c>
      <c r="D1808">
        <v>2</v>
      </c>
      <c r="E1808" s="21">
        <v>6</v>
      </c>
      <c r="F1808" s="21" t="s">
        <v>6</v>
      </c>
      <c r="G1808" s="21" t="s">
        <v>10</v>
      </c>
      <c r="H1808" s="21" t="s">
        <v>10</v>
      </c>
      <c r="I1808" s="26">
        <v>0.78087107692307689</v>
      </c>
      <c r="J1808" s="26">
        <v>1.0731263846153845</v>
      </c>
      <c r="K1808" s="26">
        <v>1.8734636153846154</v>
      </c>
      <c r="L1808" s="26">
        <v>3.1900510769230768</v>
      </c>
      <c r="M1808" s="26">
        <v>4.4625211538461533</v>
      </c>
      <c r="N1808" s="26">
        <v>5.0882038461538466</v>
      </c>
      <c r="O1808" s="26">
        <v>5.3830570769230768</v>
      </c>
      <c r="P1808" s="26">
        <v>4.3857195384615384</v>
      </c>
      <c r="Q1808" s="26">
        <v>2.9992889230769233</v>
      </c>
      <c r="R1808" s="26">
        <v>2.0026677692307686</v>
      </c>
      <c r="S1808" s="26">
        <v>1.1985443846153845</v>
      </c>
      <c r="T1808" s="26">
        <v>0.75490607692307699</v>
      </c>
      <c r="U1808" s="26">
        <v>2.7279568461538464</v>
      </c>
      <c r="V1808" s="26">
        <v>2.667827153846154</v>
      </c>
      <c r="W1808" s="26">
        <v>3.1163525384615385</v>
      </c>
      <c r="X1808" s="26">
        <v>3.329123384615384</v>
      </c>
      <c r="Y1808" s="26">
        <v>3.5139276153846151</v>
      </c>
      <c r="Z1808" s="26">
        <v>3.4105612307692303</v>
      </c>
      <c r="AA1808" s="26">
        <v>3.4612972307692305</v>
      </c>
      <c r="AB1808" s="26">
        <v>3.6441233846153844</v>
      </c>
      <c r="AC1808" s="26">
        <v>3.2418073076923073</v>
      </c>
      <c r="AD1808" s="26">
        <v>3.2620417692307697</v>
      </c>
      <c r="AE1808" s="26">
        <v>3.8346181538461535</v>
      </c>
      <c r="AF1808" s="26">
        <v>3.4087382307692309</v>
      </c>
      <c r="AG1808" s="26">
        <v>258</v>
      </c>
      <c r="AH1808" s="26">
        <v>5</v>
      </c>
    </row>
    <row r="1809" spans="1:34" x14ac:dyDescent="0.2">
      <c r="A1809" t="s">
        <v>42</v>
      </c>
      <c r="B1809" t="s">
        <v>96</v>
      </c>
      <c r="C1809" t="s">
        <v>1303</v>
      </c>
      <c r="D1809">
        <v>3</v>
      </c>
      <c r="E1809" s="21">
        <v>4</v>
      </c>
      <c r="F1809" s="21" t="s">
        <v>6</v>
      </c>
      <c r="G1809" s="21" t="s">
        <v>10</v>
      </c>
      <c r="H1809" s="21" t="s">
        <v>10</v>
      </c>
      <c r="I1809" s="26">
        <v>1.3611163750000002</v>
      </c>
      <c r="J1809" s="26">
        <v>1.7460062083333334</v>
      </c>
      <c r="K1809" s="26">
        <v>2.694653208333333</v>
      </c>
      <c r="L1809" s="26">
        <v>3.9114527916666666</v>
      </c>
      <c r="M1809" s="26">
        <v>4.7786199583333335</v>
      </c>
      <c r="N1809" s="26">
        <v>5.7394100833333335</v>
      </c>
      <c r="O1809" s="26">
        <v>6.0229965833333337</v>
      </c>
      <c r="P1809" s="26">
        <v>5.3495618333333326</v>
      </c>
      <c r="Q1809" s="26">
        <v>4.0550616250000004</v>
      </c>
      <c r="R1809" s="26">
        <v>2.7493040833333335</v>
      </c>
      <c r="S1809" s="26">
        <v>1.9884867500000001</v>
      </c>
      <c r="T1809" s="26">
        <v>1.4651913749999999</v>
      </c>
      <c r="U1809" s="26">
        <v>3.0832540833333328</v>
      </c>
      <c r="V1809" s="26">
        <v>2.856649875</v>
      </c>
      <c r="W1809" s="26">
        <v>3.5564060416666674</v>
      </c>
      <c r="X1809" s="26">
        <v>3.1979548749999993</v>
      </c>
      <c r="Y1809" s="26">
        <v>3.067516083333333</v>
      </c>
      <c r="Z1809" s="26">
        <v>2.4944158749999996</v>
      </c>
      <c r="AA1809" s="26">
        <v>3.322220291666667</v>
      </c>
      <c r="AB1809" s="26">
        <v>3.7453759583333337</v>
      </c>
      <c r="AC1809" s="26">
        <v>2.8245562916666667</v>
      </c>
      <c r="AD1809" s="26">
        <v>2.6098937083333333</v>
      </c>
      <c r="AE1809" s="26">
        <v>3.0775391249999999</v>
      </c>
      <c r="AF1809" s="26">
        <v>3.2424946249999995</v>
      </c>
      <c r="AG1809" s="26">
        <v>197</v>
      </c>
      <c r="AH1809" s="26">
        <v>4</v>
      </c>
    </row>
    <row r="1810" spans="1:34" x14ac:dyDescent="0.2">
      <c r="A1810" t="s">
        <v>42</v>
      </c>
      <c r="B1810" t="s">
        <v>96</v>
      </c>
      <c r="C1810" t="s">
        <v>1304</v>
      </c>
      <c r="D1810">
        <v>2</v>
      </c>
      <c r="E1810" s="21">
        <v>5</v>
      </c>
      <c r="F1810" s="21" t="s">
        <v>6</v>
      </c>
      <c r="G1810" s="21" t="s">
        <v>10</v>
      </c>
      <c r="H1810" s="21" t="s">
        <v>10</v>
      </c>
      <c r="I1810" s="26">
        <v>1.4238806818181815</v>
      </c>
      <c r="J1810" s="26">
        <v>1.8066921515151515</v>
      </c>
      <c r="K1810" s="26">
        <v>2.8523686060606055</v>
      </c>
      <c r="L1810" s="26">
        <v>4.3502841515151509</v>
      </c>
      <c r="M1810" s="26">
        <v>5.3347208484848494</v>
      </c>
      <c r="N1810" s="26">
        <v>6.3436955757575761</v>
      </c>
      <c r="O1810" s="26">
        <v>6.7509936060606028</v>
      </c>
      <c r="P1810" s="26">
        <v>5.9566360757575776</v>
      </c>
      <c r="Q1810" s="26">
        <v>4.4263527121212141</v>
      </c>
      <c r="R1810" s="26">
        <v>3.1374951818181818</v>
      </c>
      <c r="S1810" s="26">
        <v>2.1966209393939398</v>
      </c>
      <c r="T1810" s="26">
        <v>1.5155509696969698</v>
      </c>
      <c r="U1810" s="26">
        <v>2.9255416515151511</v>
      </c>
      <c r="V1810" s="26">
        <v>2.9719534242424235</v>
      </c>
      <c r="W1810" s="26">
        <v>3.7736478939393936</v>
      </c>
      <c r="X1810" s="26">
        <v>3.7836378939393942</v>
      </c>
      <c r="Y1810" s="26">
        <v>3.8217786212121219</v>
      </c>
      <c r="Z1810" s="26">
        <v>3.22002853030303</v>
      </c>
      <c r="AA1810" s="26">
        <v>3.8599872575757566</v>
      </c>
      <c r="AB1810" s="26">
        <v>3.6951400757575774</v>
      </c>
      <c r="AC1810" s="26">
        <v>3.4834662272727268</v>
      </c>
      <c r="AD1810" s="26">
        <v>3.1771827727272721</v>
      </c>
      <c r="AE1810" s="26">
        <v>3.9042626818181807</v>
      </c>
      <c r="AF1810" s="26">
        <v>3.454279469696969</v>
      </c>
      <c r="AG1810" s="26">
        <v>173</v>
      </c>
      <c r="AH1810" s="26">
        <v>3</v>
      </c>
    </row>
    <row r="1811" spans="1:34" x14ac:dyDescent="0.2">
      <c r="A1811" t="s">
        <v>42</v>
      </c>
      <c r="B1811" t="s">
        <v>96</v>
      </c>
      <c r="C1811" t="s">
        <v>1305</v>
      </c>
      <c r="D1811">
        <v>2</v>
      </c>
      <c r="E1811" s="21">
        <v>4</v>
      </c>
      <c r="F1811" s="21" t="s">
        <v>6</v>
      </c>
      <c r="G1811" s="21" t="s">
        <v>10</v>
      </c>
      <c r="H1811" s="21" t="s">
        <v>10</v>
      </c>
      <c r="I1811" s="26">
        <v>1.369422928571429</v>
      </c>
      <c r="J1811" s="26">
        <v>1.7670898571428568</v>
      </c>
      <c r="K1811" s="26">
        <v>2.8285099285714277</v>
      </c>
      <c r="L1811" s="26">
        <v>4.1977347142857138</v>
      </c>
      <c r="M1811" s="26">
        <v>5.1457965714285718</v>
      </c>
      <c r="N1811" s="26">
        <v>6.1426588214285713</v>
      </c>
      <c r="O1811" s="26">
        <v>6.3508928214285723</v>
      </c>
      <c r="P1811" s="26">
        <v>5.6177108928571426</v>
      </c>
      <c r="Q1811" s="26">
        <v>4.2225443214285718</v>
      </c>
      <c r="R1811" s="26">
        <v>2.8695592142857147</v>
      </c>
      <c r="S1811" s="26">
        <v>2.0558638571428567</v>
      </c>
      <c r="T1811" s="26">
        <v>1.4500943928571428</v>
      </c>
      <c r="U1811" s="26">
        <v>2.9103791071428566</v>
      </c>
      <c r="V1811" s="26">
        <v>2.786712607142857</v>
      </c>
      <c r="W1811" s="26">
        <v>3.6827564642857142</v>
      </c>
      <c r="X1811" s="26">
        <v>3.3961771785714285</v>
      </c>
      <c r="Y1811" s="26">
        <v>3.3437110357142861</v>
      </c>
      <c r="Z1811" s="26">
        <v>3.2015138214285721</v>
      </c>
      <c r="AA1811" s="26">
        <v>4.1393516785714288</v>
      </c>
      <c r="AB1811" s="26">
        <v>4.0377071071428565</v>
      </c>
      <c r="AC1811" s="26">
        <v>3.263444035714286</v>
      </c>
      <c r="AD1811" s="26">
        <v>2.8232106428571426</v>
      </c>
      <c r="AE1811" s="26">
        <v>3.1436434642857138</v>
      </c>
      <c r="AF1811" s="26">
        <v>3.3755363214285716</v>
      </c>
      <c r="AG1811" s="26">
        <v>224</v>
      </c>
      <c r="AH1811" s="26">
        <v>4</v>
      </c>
    </row>
    <row r="1812" spans="1:34" x14ac:dyDescent="0.2">
      <c r="A1812" t="s">
        <v>42</v>
      </c>
      <c r="B1812" t="s">
        <v>96</v>
      </c>
      <c r="C1812" t="s">
        <v>534</v>
      </c>
      <c r="D1812">
        <v>2</v>
      </c>
      <c r="E1812" s="21">
        <v>4</v>
      </c>
      <c r="F1812" s="21" t="s">
        <v>6</v>
      </c>
      <c r="G1812" s="21" t="s">
        <v>10</v>
      </c>
      <c r="H1812" s="21" t="s">
        <v>10</v>
      </c>
      <c r="I1812" s="26">
        <v>1.3662814545454545</v>
      </c>
      <c r="J1812" s="26">
        <v>1.7879355454545456</v>
      </c>
      <c r="K1812" s="26">
        <v>2.8717494242424242</v>
      </c>
      <c r="L1812" s="26">
        <v>4.2444326060606059</v>
      </c>
      <c r="M1812" s="26">
        <v>5.20757093939394</v>
      </c>
      <c r="N1812" s="26">
        <v>6.1464753333333313</v>
      </c>
      <c r="O1812" s="26">
        <v>6.3400874848484845</v>
      </c>
      <c r="P1812" s="26">
        <v>5.635804848484848</v>
      </c>
      <c r="Q1812" s="26">
        <v>4.1949573030303053</v>
      </c>
      <c r="R1812" s="26">
        <v>2.8534653333333342</v>
      </c>
      <c r="S1812" s="26">
        <v>2.0480336060606064</v>
      </c>
      <c r="T1812" s="26">
        <v>1.4506604545454544</v>
      </c>
      <c r="U1812" s="26">
        <v>3.0312939696969692</v>
      </c>
      <c r="V1812" s="26">
        <v>2.7660709393939391</v>
      </c>
      <c r="W1812" s="26">
        <v>3.5387313030303029</v>
      </c>
      <c r="X1812" s="26">
        <v>3.5000456666666668</v>
      </c>
      <c r="Y1812" s="26">
        <v>3.5840403333333342</v>
      </c>
      <c r="Z1812" s="26">
        <v>3.3536489696969696</v>
      </c>
      <c r="AA1812" s="26">
        <v>4.0116670606060607</v>
      </c>
      <c r="AB1812" s="26">
        <v>4.006410909090909</v>
      </c>
      <c r="AC1812" s="26">
        <v>3.227802090909091</v>
      </c>
      <c r="AD1812" s="26">
        <v>2.8495843333333326</v>
      </c>
      <c r="AE1812" s="26">
        <v>3.152009242424243</v>
      </c>
      <c r="AF1812" s="26">
        <v>3.317199030303029</v>
      </c>
      <c r="AG1812" s="26">
        <v>213</v>
      </c>
      <c r="AH1812" s="26">
        <v>4</v>
      </c>
    </row>
    <row r="1813" spans="1:34" x14ac:dyDescent="0.2">
      <c r="A1813" t="s">
        <v>42</v>
      </c>
      <c r="B1813" t="s">
        <v>96</v>
      </c>
      <c r="C1813" t="s">
        <v>1306</v>
      </c>
      <c r="D1813">
        <v>3</v>
      </c>
      <c r="E1813" s="21">
        <v>4</v>
      </c>
      <c r="F1813" s="21" t="s">
        <v>6</v>
      </c>
      <c r="G1813" s="21" t="s">
        <v>10</v>
      </c>
      <c r="H1813" s="21" t="s">
        <v>10</v>
      </c>
      <c r="I1813" s="26">
        <v>1.3864953846153847</v>
      </c>
      <c r="J1813" s="26">
        <v>1.7878903076923076</v>
      </c>
      <c r="K1813" s="26">
        <v>2.7374155384615384</v>
      </c>
      <c r="L1813" s="26">
        <v>3.9452236153846156</v>
      </c>
      <c r="M1813" s="26">
        <v>4.7813380000000008</v>
      </c>
      <c r="N1813" s="26">
        <v>5.7247385384615388</v>
      </c>
      <c r="O1813" s="26">
        <v>5.9769596153846152</v>
      </c>
      <c r="P1813" s="26">
        <v>5.279124153846154</v>
      </c>
      <c r="Q1813" s="26">
        <v>4.059025769230769</v>
      </c>
      <c r="R1813" s="26">
        <v>2.753649461538461</v>
      </c>
      <c r="S1813" s="26">
        <v>2.0053805384615382</v>
      </c>
      <c r="T1813" s="26">
        <v>1.4875480769230771</v>
      </c>
      <c r="U1813" s="26">
        <v>3.044071076923077</v>
      </c>
      <c r="V1813" s="26">
        <v>2.8520276923076926</v>
      </c>
      <c r="W1813" s="26">
        <v>3.5381729230769228</v>
      </c>
      <c r="X1813" s="26">
        <v>3.063688</v>
      </c>
      <c r="Y1813" s="26">
        <v>3.0460976923076926</v>
      </c>
      <c r="Z1813" s="26">
        <v>2.4046240000000001</v>
      </c>
      <c r="AA1813" s="26">
        <v>3.0754619230769231</v>
      </c>
      <c r="AB1813" s="26">
        <v>3.6459713846153852</v>
      </c>
      <c r="AC1813" s="26">
        <v>2.8359053076923075</v>
      </c>
      <c r="AD1813" s="26">
        <v>2.5505796923076924</v>
      </c>
      <c r="AE1813" s="26">
        <v>2.9490357692307692</v>
      </c>
      <c r="AF1813" s="26">
        <v>3.1942157692307691</v>
      </c>
      <c r="AG1813" s="26">
        <v>230</v>
      </c>
      <c r="AH1813" s="26">
        <v>4</v>
      </c>
    </row>
    <row r="1814" spans="1:34" x14ac:dyDescent="0.2">
      <c r="A1814" t="s">
        <v>42</v>
      </c>
      <c r="B1814" t="s">
        <v>96</v>
      </c>
      <c r="C1814" t="s">
        <v>675</v>
      </c>
      <c r="D1814">
        <v>2</v>
      </c>
      <c r="E1814" s="21">
        <v>4</v>
      </c>
      <c r="F1814" s="21" t="s">
        <v>6</v>
      </c>
      <c r="G1814" s="21" t="s">
        <v>10</v>
      </c>
      <c r="H1814" s="21" t="s">
        <v>10</v>
      </c>
      <c r="I1814" s="26">
        <v>1.3682970833333332</v>
      </c>
      <c r="J1814" s="26">
        <v>1.7872466666666671</v>
      </c>
      <c r="K1814" s="26">
        <v>2.8055148333333335</v>
      </c>
      <c r="L1814" s="26">
        <v>4.1145706666666664</v>
      </c>
      <c r="M1814" s="26">
        <v>5.0026968333333341</v>
      </c>
      <c r="N1814" s="26">
        <v>5.9858640833333334</v>
      </c>
      <c r="O1814" s="26">
        <v>6.2068485833333336</v>
      </c>
      <c r="P1814" s="26">
        <v>5.4618332500000006</v>
      </c>
      <c r="Q1814" s="26">
        <v>4.1430181666666668</v>
      </c>
      <c r="R1814" s="26">
        <v>2.8135688333333335</v>
      </c>
      <c r="S1814" s="26">
        <v>2.027101</v>
      </c>
      <c r="T1814" s="26">
        <v>1.4672273333333334</v>
      </c>
      <c r="U1814" s="26">
        <v>2.9593184166666666</v>
      </c>
      <c r="V1814" s="26">
        <v>2.8285649999999998</v>
      </c>
      <c r="W1814" s="26">
        <v>3.6401990833333335</v>
      </c>
      <c r="X1814" s="26">
        <v>3.2672522500000007</v>
      </c>
      <c r="Y1814" s="26">
        <v>3.3430133333333334</v>
      </c>
      <c r="Z1814" s="26">
        <v>2.7508895</v>
      </c>
      <c r="AA1814" s="26">
        <v>3.2070594999999997</v>
      </c>
      <c r="AB1814" s="26">
        <v>3.6095978333333338</v>
      </c>
      <c r="AC1814" s="26">
        <v>3.1142966666666667</v>
      </c>
      <c r="AD1814" s="26">
        <v>2.6497012500000001</v>
      </c>
      <c r="AE1814" s="26">
        <v>3.0453103333333331</v>
      </c>
      <c r="AF1814" s="26">
        <v>3.3346939166666671</v>
      </c>
      <c r="AG1814" s="26">
        <v>205</v>
      </c>
      <c r="AH1814" s="26">
        <v>4</v>
      </c>
    </row>
    <row r="1815" spans="1:34" x14ac:dyDescent="0.2">
      <c r="A1815" t="s">
        <v>42</v>
      </c>
      <c r="B1815" t="s">
        <v>96</v>
      </c>
      <c r="C1815" t="s">
        <v>1005</v>
      </c>
      <c r="D1815">
        <v>2</v>
      </c>
      <c r="E1815" s="21">
        <v>4</v>
      </c>
      <c r="F1815" s="21" t="s">
        <v>6</v>
      </c>
      <c r="G1815" s="21" t="s">
        <v>10</v>
      </c>
      <c r="H1815" s="21" t="s">
        <v>10</v>
      </c>
      <c r="I1815" s="26">
        <v>1.3835512903225806</v>
      </c>
      <c r="J1815" s="26">
        <v>1.7821869354838709</v>
      </c>
      <c r="K1815" s="26">
        <v>2.8657927419354832</v>
      </c>
      <c r="L1815" s="26">
        <v>4.3529934193548403</v>
      </c>
      <c r="M1815" s="26">
        <v>5.3745852258064524</v>
      </c>
      <c r="N1815" s="26">
        <v>6.3869690322580643</v>
      </c>
      <c r="O1815" s="26">
        <v>6.7831569677419354</v>
      </c>
      <c r="P1815" s="26">
        <v>5.9976062580645157</v>
      </c>
      <c r="Q1815" s="26">
        <v>4.4473012258064522</v>
      </c>
      <c r="R1815" s="26">
        <v>3.1313025161290318</v>
      </c>
      <c r="S1815" s="26">
        <v>2.1580739354838712</v>
      </c>
      <c r="T1815" s="26">
        <v>1.4877784193548385</v>
      </c>
      <c r="U1815" s="26">
        <v>3.0565720322580643</v>
      </c>
      <c r="V1815" s="26">
        <v>2.9897553548387092</v>
      </c>
      <c r="W1815" s="26">
        <v>3.7664749354838709</v>
      </c>
      <c r="X1815" s="26">
        <v>3.768111322580646</v>
      </c>
      <c r="Y1815" s="26">
        <v>3.9385283225806442</v>
      </c>
      <c r="Z1815" s="26">
        <v>3.273863161290322</v>
      </c>
      <c r="AA1815" s="26">
        <v>4.1494169677419368</v>
      </c>
      <c r="AB1815" s="26">
        <v>3.7434332580645164</v>
      </c>
      <c r="AC1815" s="26">
        <v>3.5795729999999999</v>
      </c>
      <c r="AD1815" s="26">
        <v>3.1644939032258059</v>
      </c>
      <c r="AE1815" s="26">
        <v>3.8423379677419351</v>
      </c>
      <c r="AF1815" s="26">
        <v>3.396201</v>
      </c>
      <c r="AG1815" s="26">
        <v>204</v>
      </c>
      <c r="AH1815" s="26">
        <v>4</v>
      </c>
    </row>
    <row r="1816" spans="1:34" x14ac:dyDescent="0.2">
      <c r="A1816" t="s">
        <v>42</v>
      </c>
      <c r="B1816" t="s">
        <v>96</v>
      </c>
      <c r="C1816" t="s">
        <v>1307</v>
      </c>
      <c r="D1816">
        <v>2</v>
      </c>
      <c r="E1816" s="21">
        <v>4</v>
      </c>
      <c r="F1816" s="21" t="s">
        <v>6</v>
      </c>
      <c r="G1816" s="21" t="s">
        <v>10</v>
      </c>
      <c r="H1816" s="21" t="s">
        <v>10</v>
      </c>
      <c r="I1816" s="26">
        <v>1.3635559166666669</v>
      </c>
      <c r="J1816" s="26">
        <v>1.7805657083333333</v>
      </c>
      <c r="K1816" s="26">
        <v>2.8599333333333328</v>
      </c>
      <c r="L1816" s="26">
        <v>4.2227723750000008</v>
      </c>
      <c r="M1816" s="26">
        <v>5.1925011250000006</v>
      </c>
      <c r="N1816" s="26">
        <v>6.1557009583333331</v>
      </c>
      <c r="O1816" s="26">
        <v>6.3446277916666673</v>
      </c>
      <c r="P1816" s="26">
        <v>5.6078460000000012</v>
      </c>
      <c r="Q1816" s="26">
        <v>4.2039119583333333</v>
      </c>
      <c r="R1816" s="26">
        <v>2.8355454166666667</v>
      </c>
      <c r="S1816" s="26">
        <v>2.0408211666666665</v>
      </c>
      <c r="T1816" s="26">
        <v>1.4474774166666673</v>
      </c>
      <c r="U1816" s="26">
        <v>3.0078387499999995</v>
      </c>
      <c r="V1816" s="26">
        <v>2.7634807499999998</v>
      </c>
      <c r="W1816" s="26">
        <v>3.5270717916666663</v>
      </c>
      <c r="X1816" s="26">
        <v>3.4752622083333335</v>
      </c>
      <c r="Y1816" s="26">
        <v>3.5672122083333337</v>
      </c>
      <c r="Z1816" s="26">
        <v>3.2646805833333334</v>
      </c>
      <c r="AA1816" s="26">
        <v>3.7974638333333322</v>
      </c>
      <c r="AB1816" s="26">
        <v>3.7377363333333329</v>
      </c>
      <c r="AC1816" s="26">
        <v>3.2178507916666668</v>
      </c>
      <c r="AD1816" s="26">
        <v>2.7658389166666666</v>
      </c>
      <c r="AE1816" s="26">
        <v>3.130728916666667</v>
      </c>
      <c r="AF1816" s="26">
        <v>3.3186233749999996</v>
      </c>
      <c r="AG1816" s="26">
        <v>194</v>
      </c>
      <c r="AH1816" s="26">
        <v>4</v>
      </c>
    </row>
    <row r="1817" spans="1:34" x14ac:dyDescent="0.2">
      <c r="A1817" t="s">
        <v>42</v>
      </c>
      <c r="B1817" t="s">
        <v>96</v>
      </c>
      <c r="C1817" t="s">
        <v>1308</v>
      </c>
      <c r="D1817">
        <v>2</v>
      </c>
      <c r="E1817" s="21">
        <v>4</v>
      </c>
      <c r="F1817" s="21" t="s">
        <v>6</v>
      </c>
      <c r="G1817" s="21" t="s">
        <v>10</v>
      </c>
      <c r="H1817" s="21" t="s">
        <v>10</v>
      </c>
      <c r="I1817" s="26">
        <v>1.4772806666666667</v>
      </c>
      <c r="J1817" s="26">
        <v>1.8820471999999995</v>
      </c>
      <c r="K1817" s="26">
        <v>2.9533235333333332</v>
      </c>
      <c r="L1817" s="26">
        <v>4.4248324666666674</v>
      </c>
      <c r="M1817" s="26">
        <v>5.3919590000000008</v>
      </c>
      <c r="N1817" s="26">
        <v>6.4635433333333339</v>
      </c>
      <c r="O1817" s="26">
        <v>6.8827265999999998</v>
      </c>
      <c r="P1817" s="26">
        <v>6.124765</v>
      </c>
      <c r="Q1817" s="26">
        <v>4.552122466666666</v>
      </c>
      <c r="R1817" s="26">
        <v>3.2699446000000005</v>
      </c>
      <c r="S1817" s="26">
        <v>2.2716118666666665</v>
      </c>
      <c r="T1817" s="26">
        <v>1.5932107333333334</v>
      </c>
      <c r="U1817" s="26">
        <v>2.9734553333333329</v>
      </c>
      <c r="V1817" s="26">
        <v>2.9661179333333338</v>
      </c>
      <c r="W1817" s="26">
        <v>3.7204163333333331</v>
      </c>
      <c r="X1817" s="26">
        <v>3.6809271999999997</v>
      </c>
      <c r="Y1817" s="26">
        <v>3.7679822666666665</v>
      </c>
      <c r="Z1817" s="26">
        <v>3.1195450000000005</v>
      </c>
      <c r="AA1817" s="26">
        <v>3.9260598000000004</v>
      </c>
      <c r="AB1817" s="26">
        <v>3.5883486000000007</v>
      </c>
      <c r="AC1817" s="26">
        <v>3.3333076666666677</v>
      </c>
      <c r="AD1817" s="26">
        <v>3.0233500000000002</v>
      </c>
      <c r="AE1817" s="26">
        <v>3.7002607333333342</v>
      </c>
      <c r="AF1817" s="26">
        <v>3.3494390666666667</v>
      </c>
      <c r="AG1817" s="26">
        <v>166</v>
      </c>
      <c r="AH1817" s="26">
        <v>3</v>
      </c>
    </row>
    <row r="1818" spans="1:34" x14ac:dyDescent="0.2">
      <c r="A1818" t="s">
        <v>42</v>
      </c>
      <c r="B1818" t="s">
        <v>96</v>
      </c>
      <c r="C1818" t="s">
        <v>1309</v>
      </c>
      <c r="D1818">
        <v>1</v>
      </c>
      <c r="E1818" s="21">
        <v>5</v>
      </c>
      <c r="F1818" s="21" t="s">
        <v>6</v>
      </c>
      <c r="G1818" s="21" t="s">
        <v>10</v>
      </c>
      <c r="H1818" s="21" t="s">
        <v>10</v>
      </c>
      <c r="I1818" s="26">
        <v>1.2288405789473682</v>
      </c>
      <c r="J1818" s="26">
        <v>1.611800052631579</v>
      </c>
      <c r="K1818" s="26">
        <v>2.6757589473684211</v>
      </c>
      <c r="L1818" s="26">
        <v>4.082968000000001</v>
      </c>
      <c r="M1818" s="26">
        <v>5.0601008947368422</v>
      </c>
      <c r="N1818" s="26">
        <v>6.0380759473684211</v>
      </c>
      <c r="O1818" s="26">
        <v>6.330141736842104</v>
      </c>
      <c r="P1818" s="26">
        <v>5.4962157368421058</v>
      </c>
      <c r="Q1818" s="26">
        <v>4.0170568947368421</v>
      </c>
      <c r="R1818" s="26">
        <v>2.7820239473684212</v>
      </c>
      <c r="S1818" s="26">
        <v>1.9131313684210525</v>
      </c>
      <c r="T1818" s="26">
        <v>1.2989572105263156</v>
      </c>
      <c r="U1818" s="26">
        <v>3.0814568947368421</v>
      </c>
      <c r="V1818" s="26">
        <v>2.9319582105263162</v>
      </c>
      <c r="W1818" s="26">
        <v>3.782335315789473</v>
      </c>
      <c r="X1818" s="26">
        <v>3.6958800526315798</v>
      </c>
      <c r="Y1818" s="26">
        <v>3.8882098947368426</v>
      </c>
      <c r="Z1818" s="26">
        <v>3.630082315789473</v>
      </c>
      <c r="AA1818" s="26">
        <v>4.1821563684210519</v>
      </c>
      <c r="AB1818" s="26">
        <v>3.9178477894736838</v>
      </c>
      <c r="AC1818" s="26">
        <v>3.6421215789473687</v>
      </c>
      <c r="AD1818" s="26">
        <v>3.1866642105263163</v>
      </c>
      <c r="AE1818" s="26">
        <v>3.687318052631579</v>
      </c>
      <c r="AF1818" s="26">
        <v>3.4649428947368421</v>
      </c>
      <c r="AG1818" s="26">
        <v>214</v>
      </c>
      <c r="AH1818" s="26">
        <v>4</v>
      </c>
    </row>
    <row r="1819" spans="1:34" x14ac:dyDescent="0.2">
      <c r="A1819" t="s">
        <v>42</v>
      </c>
      <c r="B1819" t="s">
        <v>96</v>
      </c>
      <c r="C1819" t="s">
        <v>701</v>
      </c>
      <c r="D1819">
        <v>1</v>
      </c>
      <c r="E1819" s="21">
        <v>5</v>
      </c>
      <c r="F1819" s="21" t="s">
        <v>6</v>
      </c>
      <c r="G1819" s="21" t="s">
        <v>10</v>
      </c>
      <c r="H1819" s="21" t="s">
        <v>10</v>
      </c>
      <c r="I1819" s="26">
        <v>1.3496144285714284</v>
      </c>
      <c r="J1819" s="26">
        <v>1.7404529047619048</v>
      </c>
      <c r="K1819" s="26">
        <v>2.8116761428571433</v>
      </c>
      <c r="L1819" s="26">
        <v>4.2338633809523811</v>
      </c>
      <c r="M1819" s="26">
        <v>5.189692142857143</v>
      </c>
      <c r="N1819" s="26">
        <v>6.2142355714285706</v>
      </c>
      <c r="O1819" s="26">
        <v>6.4377477619047632</v>
      </c>
      <c r="P1819" s="26">
        <v>5.6933320952380955</v>
      </c>
      <c r="Q1819" s="26">
        <v>4.2344757619047622</v>
      </c>
      <c r="R1819" s="26">
        <v>2.9323972857142864</v>
      </c>
      <c r="S1819" s="26">
        <v>2.0760703333333335</v>
      </c>
      <c r="T1819" s="26">
        <v>1.4418037142857141</v>
      </c>
      <c r="U1819" s="26">
        <v>2.9203994761904761</v>
      </c>
      <c r="V1819" s="26">
        <v>2.8017369047619045</v>
      </c>
      <c r="W1819" s="26">
        <v>3.651736619047619</v>
      </c>
      <c r="X1819" s="26">
        <v>3.4125196666666668</v>
      </c>
      <c r="Y1819" s="26">
        <v>3.5232847619047618</v>
      </c>
      <c r="Z1819" s="26">
        <v>3.2765415714285706</v>
      </c>
      <c r="AA1819" s="26">
        <v>4.3324268095238097</v>
      </c>
      <c r="AB1819" s="26">
        <v>3.8339391428571434</v>
      </c>
      <c r="AC1819" s="26">
        <v>3.5180856666666669</v>
      </c>
      <c r="AD1819" s="26">
        <v>2.8514356666666663</v>
      </c>
      <c r="AE1819" s="26">
        <v>3.2621909047619044</v>
      </c>
      <c r="AF1819" s="26">
        <v>3.371155714285714</v>
      </c>
      <c r="AG1819" s="26">
        <v>208</v>
      </c>
      <c r="AH1819" s="26">
        <v>4</v>
      </c>
    </row>
    <row r="1820" spans="1:34" x14ac:dyDescent="0.2">
      <c r="A1820" t="s">
        <v>42</v>
      </c>
      <c r="B1820" t="s">
        <v>96</v>
      </c>
      <c r="C1820" t="s">
        <v>461</v>
      </c>
      <c r="D1820">
        <v>2</v>
      </c>
      <c r="E1820" s="21">
        <v>4</v>
      </c>
      <c r="F1820" s="21" t="s">
        <v>6</v>
      </c>
      <c r="G1820" s="21" t="s">
        <v>10</v>
      </c>
      <c r="H1820" s="21" t="s">
        <v>10</v>
      </c>
      <c r="I1820" s="26">
        <v>1.3777223055555554</v>
      </c>
      <c r="J1820" s="26">
        <v>1.789414083333333</v>
      </c>
      <c r="K1820" s="26">
        <v>2.8564233055555555</v>
      </c>
      <c r="L1820" s="26">
        <v>4.2903830833333343</v>
      </c>
      <c r="M1820" s="26">
        <v>5.2851415277777782</v>
      </c>
      <c r="N1820" s="26">
        <v>6.2705286944444438</v>
      </c>
      <c r="O1820" s="26">
        <v>6.629426722222223</v>
      </c>
      <c r="P1820" s="26">
        <v>5.8538956944444438</v>
      </c>
      <c r="Q1820" s="26">
        <v>4.3717327777777779</v>
      </c>
      <c r="R1820" s="26">
        <v>3.0414818888888888</v>
      </c>
      <c r="S1820" s="26">
        <v>2.1169654166666669</v>
      </c>
      <c r="T1820" s="26">
        <v>1.4777858333333334</v>
      </c>
      <c r="U1820" s="26">
        <v>3.0996832777777779</v>
      </c>
      <c r="V1820" s="26">
        <v>2.9113182499999999</v>
      </c>
      <c r="W1820" s="26">
        <v>3.7301935833333335</v>
      </c>
      <c r="X1820" s="26">
        <v>3.6674506388888881</v>
      </c>
      <c r="Y1820" s="26">
        <v>3.8506792500000007</v>
      </c>
      <c r="Z1820" s="26">
        <v>3.2247090277777772</v>
      </c>
      <c r="AA1820" s="26">
        <v>4.3603362500000005</v>
      </c>
      <c r="AB1820" s="26">
        <v>3.9212179444444439</v>
      </c>
      <c r="AC1820" s="26">
        <v>3.5738115833333333</v>
      </c>
      <c r="AD1820" s="26">
        <v>3.0752071944444443</v>
      </c>
      <c r="AE1820" s="26">
        <v>3.6734075277777785</v>
      </c>
      <c r="AF1820" s="26">
        <v>3.4352643611111131</v>
      </c>
      <c r="AG1820" s="26">
        <v>200</v>
      </c>
      <c r="AH1820" s="26">
        <v>4</v>
      </c>
    </row>
    <row r="1821" spans="1:34" x14ac:dyDescent="0.2">
      <c r="A1821" t="s">
        <v>42</v>
      </c>
      <c r="B1821" t="s">
        <v>96</v>
      </c>
      <c r="C1821" t="s">
        <v>1310</v>
      </c>
      <c r="D1821">
        <v>1</v>
      </c>
      <c r="E1821" s="21">
        <v>4</v>
      </c>
      <c r="F1821" s="21" t="s">
        <v>6</v>
      </c>
      <c r="G1821" s="21" t="s">
        <v>10</v>
      </c>
      <c r="H1821" s="21" t="s">
        <v>10</v>
      </c>
      <c r="I1821" s="26">
        <v>1.4270852916666668</v>
      </c>
      <c r="J1821" s="26">
        <v>1.8120361041666666</v>
      </c>
      <c r="K1821" s="26">
        <v>2.8161728125000001</v>
      </c>
      <c r="L1821" s="26">
        <v>4.1564582500000009</v>
      </c>
      <c r="M1821" s="26">
        <v>5.0995741249999993</v>
      </c>
      <c r="N1821" s="26">
        <v>6.0867327083333302</v>
      </c>
      <c r="O1821" s="26">
        <v>6.4615700000000009</v>
      </c>
      <c r="P1821" s="26">
        <v>5.7525745000000006</v>
      </c>
      <c r="Q1821" s="26">
        <v>4.3163636875000018</v>
      </c>
      <c r="R1821" s="26">
        <v>3.0176770208333341</v>
      </c>
      <c r="S1821" s="26">
        <v>2.1367753958333329</v>
      </c>
      <c r="T1821" s="26">
        <v>1.5517947291666665</v>
      </c>
      <c r="U1821" s="26">
        <v>3.1369796666666665</v>
      </c>
      <c r="V1821" s="26">
        <v>3.0771572500000004</v>
      </c>
      <c r="W1821" s="26">
        <v>3.8474914999999985</v>
      </c>
      <c r="X1821" s="26">
        <v>3.662323583333333</v>
      </c>
      <c r="Y1821" s="26">
        <v>3.6374970833333329</v>
      </c>
      <c r="Z1821" s="26">
        <v>3.1216414583333343</v>
      </c>
      <c r="AA1821" s="26">
        <v>3.9897039166666697</v>
      </c>
      <c r="AB1821" s="26">
        <v>3.8841796666666681</v>
      </c>
      <c r="AC1821" s="26">
        <v>3.2720710208333337</v>
      </c>
      <c r="AD1821" s="26">
        <v>3.0451533749999999</v>
      </c>
      <c r="AE1821" s="26">
        <v>3.6234578124999994</v>
      </c>
      <c r="AF1821" s="26">
        <v>3.5330238124999997</v>
      </c>
      <c r="AG1821" s="26">
        <v>196</v>
      </c>
      <c r="AH1821" s="26">
        <v>4</v>
      </c>
    </row>
    <row r="1822" spans="1:34" x14ac:dyDescent="0.2">
      <c r="A1822" t="s">
        <v>42</v>
      </c>
      <c r="B1822" t="s">
        <v>96</v>
      </c>
      <c r="C1822" t="s">
        <v>839</v>
      </c>
      <c r="D1822">
        <v>1</v>
      </c>
      <c r="E1822" s="21">
        <v>5</v>
      </c>
      <c r="F1822" s="21" t="s">
        <v>6</v>
      </c>
      <c r="G1822" s="21" t="s">
        <v>10</v>
      </c>
      <c r="H1822" s="21" t="s">
        <v>10</v>
      </c>
      <c r="I1822" s="26">
        <v>1.2328343488372093</v>
      </c>
      <c r="J1822" s="26">
        <v>1.5906700697674416</v>
      </c>
      <c r="K1822" s="26">
        <v>2.6337296046511636</v>
      </c>
      <c r="L1822" s="26">
        <v>4.0708985813953493</v>
      </c>
      <c r="M1822" s="26">
        <v>5.0793001395348849</v>
      </c>
      <c r="N1822" s="26">
        <v>5.9967640465116272</v>
      </c>
      <c r="O1822" s="26">
        <v>6.3374956046511617</v>
      </c>
      <c r="P1822" s="26">
        <v>5.5096356744186039</v>
      </c>
      <c r="Q1822" s="26">
        <v>4.0692346046511627</v>
      </c>
      <c r="R1822" s="26">
        <v>2.8370029767441869</v>
      </c>
      <c r="S1822" s="26">
        <v>1.9252846279069764</v>
      </c>
      <c r="T1822" s="26">
        <v>1.3035775116279071</v>
      </c>
      <c r="U1822" s="26">
        <v>3.1616117674418618</v>
      </c>
      <c r="V1822" s="26">
        <v>3.0833645581395341</v>
      </c>
      <c r="W1822" s="26">
        <v>3.9064977906976734</v>
      </c>
      <c r="X1822" s="26">
        <v>3.9458144883720934</v>
      </c>
      <c r="Y1822" s="26">
        <v>4.088965604651162</v>
      </c>
      <c r="Z1822" s="26">
        <v>3.6438540232558152</v>
      </c>
      <c r="AA1822" s="26">
        <v>4.286257</v>
      </c>
      <c r="AB1822" s="26">
        <v>3.9930711162790704</v>
      </c>
      <c r="AC1822" s="26">
        <v>3.9165867906976737</v>
      </c>
      <c r="AD1822" s="26">
        <v>3.4444008372093027</v>
      </c>
      <c r="AE1822" s="26">
        <v>4.1143385348837214</v>
      </c>
      <c r="AF1822" s="26">
        <v>3.5818373488372077</v>
      </c>
      <c r="AG1822" s="26">
        <v>209</v>
      </c>
      <c r="AH1822" s="26">
        <v>4</v>
      </c>
    </row>
    <row r="1823" spans="1:34" x14ac:dyDescent="0.2">
      <c r="A1823" t="s">
        <v>42</v>
      </c>
      <c r="B1823" t="s">
        <v>96</v>
      </c>
      <c r="C1823" t="s">
        <v>1311</v>
      </c>
      <c r="D1823">
        <v>3</v>
      </c>
      <c r="E1823" s="21">
        <v>4</v>
      </c>
      <c r="F1823" s="21" t="s">
        <v>6</v>
      </c>
      <c r="G1823" s="21" t="s">
        <v>10</v>
      </c>
      <c r="H1823" s="21" t="s">
        <v>10</v>
      </c>
      <c r="I1823" s="26">
        <v>1.3887620357142858</v>
      </c>
      <c r="J1823" s="26">
        <v>1.7939132857142861</v>
      </c>
      <c r="K1823" s="26">
        <v>2.765178892857143</v>
      </c>
      <c r="L1823" s="26">
        <v>4.0328612500000007</v>
      </c>
      <c r="M1823" s="26">
        <v>4.9132739642857146</v>
      </c>
      <c r="N1823" s="26">
        <v>5.9283410357142872</v>
      </c>
      <c r="O1823" s="26">
        <v>6.2266440357142852</v>
      </c>
      <c r="P1823" s="26">
        <v>5.5381870000000006</v>
      </c>
      <c r="Q1823" s="26">
        <v>4.2073658571428565</v>
      </c>
      <c r="R1823" s="26">
        <v>2.8900052857142859</v>
      </c>
      <c r="S1823" s="26">
        <v>2.0837080000000001</v>
      </c>
      <c r="T1823" s="26">
        <v>1.5251661428571432</v>
      </c>
      <c r="U1823" s="26">
        <v>3.1680968571428578</v>
      </c>
      <c r="V1823" s="26">
        <v>3.1360467142857145</v>
      </c>
      <c r="W1823" s="26">
        <v>3.8919039999999998</v>
      </c>
      <c r="X1823" s="26">
        <v>3.587381678571429</v>
      </c>
      <c r="Y1823" s="26">
        <v>3.2646115</v>
      </c>
      <c r="Z1823" s="26">
        <v>3.0184791071428569</v>
      </c>
      <c r="AA1823" s="26">
        <v>3.6507572857142856</v>
      </c>
      <c r="AB1823" s="26">
        <v>3.9435858571428573</v>
      </c>
      <c r="AC1823" s="26">
        <v>3.0548061428571427</v>
      </c>
      <c r="AD1823" s="26">
        <v>2.9580388214285724</v>
      </c>
      <c r="AE1823" s="26">
        <v>3.5388378928571433</v>
      </c>
      <c r="AF1823" s="26">
        <v>3.5923910714285703</v>
      </c>
      <c r="AG1823" s="26">
        <v>195</v>
      </c>
      <c r="AH1823" s="26">
        <v>4</v>
      </c>
    </row>
    <row r="1824" spans="1:34" x14ac:dyDescent="0.2">
      <c r="A1824" t="s">
        <v>42</v>
      </c>
      <c r="B1824" t="s">
        <v>96</v>
      </c>
      <c r="C1824" t="s">
        <v>1312</v>
      </c>
      <c r="D1824">
        <v>2</v>
      </c>
      <c r="E1824" s="21">
        <v>5</v>
      </c>
      <c r="F1824" s="21" t="s">
        <v>6</v>
      </c>
      <c r="G1824" s="21" t="s">
        <v>10</v>
      </c>
      <c r="H1824" s="21" t="s">
        <v>10</v>
      </c>
      <c r="I1824" s="26">
        <v>1.3275208571428572</v>
      </c>
      <c r="J1824" s="26">
        <v>1.6957787857142859</v>
      </c>
      <c r="K1824" s="26">
        <v>2.7393757500000007</v>
      </c>
      <c r="L1824" s="26">
        <v>4.2341928571428573</v>
      </c>
      <c r="M1824" s="26">
        <v>5.2332648571428573</v>
      </c>
      <c r="N1824" s="26">
        <v>6.1938867500000017</v>
      </c>
      <c r="O1824" s="26">
        <v>6.5852407500000014</v>
      </c>
      <c r="P1824" s="26">
        <v>5.7514233214285726</v>
      </c>
      <c r="Q1824" s="26">
        <v>4.2762098571428577</v>
      </c>
      <c r="R1824" s="26">
        <v>2.9981932857142866</v>
      </c>
      <c r="S1824" s="26">
        <v>2.0712601428571427</v>
      </c>
      <c r="T1824" s="26">
        <v>1.413560392857143</v>
      </c>
      <c r="U1824" s="26">
        <v>3.020182107142857</v>
      </c>
      <c r="V1824" s="26">
        <v>3.0275604642857137</v>
      </c>
      <c r="W1824" s="26">
        <v>3.8153612857142862</v>
      </c>
      <c r="X1824" s="26">
        <v>3.8620020357142857</v>
      </c>
      <c r="Y1824" s="26">
        <v>3.9684221785714278</v>
      </c>
      <c r="Z1824" s="26">
        <v>3.4138424285714293</v>
      </c>
      <c r="AA1824" s="26">
        <v>4.0248446785714282</v>
      </c>
      <c r="AB1824" s="26">
        <v>3.7978490714285722</v>
      </c>
      <c r="AC1824" s="26">
        <v>3.704192142857142</v>
      </c>
      <c r="AD1824" s="26">
        <v>3.2906633214285708</v>
      </c>
      <c r="AE1824" s="26">
        <v>4.0505183571428578</v>
      </c>
      <c r="AF1824" s="26">
        <v>3.4810452142857145</v>
      </c>
      <c r="AG1824" s="26">
        <v>217</v>
      </c>
      <c r="AH1824" s="26">
        <v>4</v>
      </c>
    </row>
    <row r="1825" spans="1:34" x14ac:dyDescent="0.2">
      <c r="A1825" t="s">
        <v>42</v>
      </c>
      <c r="B1825" t="s">
        <v>96</v>
      </c>
      <c r="C1825" t="s">
        <v>1313</v>
      </c>
      <c r="D1825">
        <v>2</v>
      </c>
      <c r="E1825" s="21">
        <v>4</v>
      </c>
      <c r="F1825" s="21" t="s">
        <v>6</v>
      </c>
      <c r="G1825" s="21" t="s">
        <v>10</v>
      </c>
      <c r="H1825" s="21" t="s">
        <v>10</v>
      </c>
      <c r="I1825" s="26">
        <v>1.3635942857142855</v>
      </c>
      <c r="J1825" s="26">
        <v>1.7952141428571429</v>
      </c>
      <c r="K1825" s="26">
        <v>2.8694410000000006</v>
      </c>
      <c r="L1825" s="26">
        <v>4.2294875714285718</v>
      </c>
      <c r="M1825" s="26">
        <v>5.1950418571428569</v>
      </c>
      <c r="N1825" s="26">
        <v>6.1644509999999997</v>
      </c>
      <c r="O1825" s="26">
        <v>6.3610904285714289</v>
      </c>
      <c r="P1825" s="26">
        <v>5.5898260000000004</v>
      </c>
      <c r="Q1825" s="26">
        <v>4.2088570000000001</v>
      </c>
      <c r="R1825" s="26">
        <v>2.8593499999999996</v>
      </c>
      <c r="S1825" s="26">
        <v>2.0549712857142857</v>
      </c>
      <c r="T1825" s="26">
        <v>1.4537021428571428</v>
      </c>
      <c r="U1825" s="26">
        <v>2.9412131428571429</v>
      </c>
      <c r="V1825" s="26">
        <v>2.755448571428571</v>
      </c>
      <c r="W1825" s="26">
        <v>3.5094975714285717</v>
      </c>
      <c r="X1825" s="26">
        <v>3.4065620000000001</v>
      </c>
      <c r="Y1825" s="26">
        <v>3.5943742857142857</v>
      </c>
      <c r="Z1825" s="26">
        <v>3.2233017142857143</v>
      </c>
      <c r="AA1825" s="26">
        <v>3.6781474285714282</v>
      </c>
      <c r="AB1825" s="26">
        <v>3.4647049999999999</v>
      </c>
      <c r="AC1825" s="26">
        <v>3.2717101428571427</v>
      </c>
      <c r="AD1825" s="26">
        <v>2.7623032857142853</v>
      </c>
      <c r="AE1825" s="26">
        <v>3.0865094285714285</v>
      </c>
      <c r="AF1825" s="26">
        <v>3.3135348571428573</v>
      </c>
      <c r="AG1825" s="26">
        <v>174</v>
      </c>
      <c r="AH1825" s="26">
        <v>3</v>
      </c>
    </row>
    <row r="1826" spans="1:34" x14ac:dyDescent="0.2">
      <c r="A1826" t="s">
        <v>42</v>
      </c>
      <c r="B1826" t="s">
        <v>96</v>
      </c>
      <c r="C1826" t="s">
        <v>981</v>
      </c>
      <c r="D1826">
        <v>1</v>
      </c>
      <c r="E1826" s="21">
        <v>5</v>
      </c>
      <c r="F1826" s="21" t="s">
        <v>6</v>
      </c>
      <c r="G1826" s="21" t="s">
        <v>10</v>
      </c>
      <c r="H1826" s="21" t="s">
        <v>10</v>
      </c>
      <c r="I1826" s="26">
        <v>1.300829318181818</v>
      </c>
      <c r="J1826" s="26">
        <v>1.6890132727272729</v>
      </c>
      <c r="K1826" s="26">
        <v>2.7572585909090912</v>
      </c>
      <c r="L1826" s="26">
        <v>4.1770125454545459</v>
      </c>
      <c r="M1826" s="26">
        <v>5.1985614090909094</v>
      </c>
      <c r="N1826" s="26">
        <v>6.1656822727272731</v>
      </c>
      <c r="O1826" s="26">
        <v>6.4731599999999991</v>
      </c>
      <c r="P1826" s="26">
        <v>5.6692050454545448</v>
      </c>
      <c r="Q1826" s="26">
        <v>4.1913293636363642</v>
      </c>
      <c r="R1826" s="26">
        <v>2.9180972727272727</v>
      </c>
      <c r="S1826" s="26">
        <v>2.0126088636363639</v>
      </c>
      <c r="T1826" s="26">
        <v>1.3804185454545455</v>
      </c>
      <c r="U1826" s="26">
        <v>3.1150420909090912</v>
      </c>
      <c r="V1826" s="26">
        <v>2.9255171818181811</v>
      </c>
      <c r="W1826" s="26">
        <v>3.7917834090909084</v>
      </c>
      <c r="X1826" s="26">
        <v>3.7315922727272732</v>
      </c>
      <c r="Y1826" s="26">
        <v>3.8983235000000005</v>
      </c>
      <c r="Z1826" s="26">
        <v>3.4789229090909091</v>
      </c>
      <c r="AA1826" s="26">
        <v>4.4188827727272724</v>
      </c>
      <c r="AB1826" s="26">
        <v>3.9489615454545448</v>
      </c>
      <c r="AC1826" s="26">
        <v>3.6928906818181817</v>
      </c>
      <c r="AD1826" s="26">
        <v>3.210333954545455</v>
      </c>
      <c r="AE1826" s="26">
        <v>3.7346374545454548</v>
      </c>
      <c r="AF1826" s="26">
        <v>3.4797046818181823</v>
      </c>
      <c r="AG1826" s="26">
        <v>218</v>
      </c>
      <c r="AH1826" s="26">
        <v>4</v>
      </c>
    </row>
    <row r="1827" spans="1:34" x14ac:dyDescent="0.2">
      <c r="A1827" t="s">
        <v>42</v>
      </c>
      <c r="B1827" t="s">
        <v>96</v>
      </c>
      <c r="C1827" t="s">
        <v>468</v>
      </c>
      <c r="D1827">
        <v>1</v>
      </c>
      <c r="E1827" s="21">
        <v>5</v>
      </c>
      <c r="F1827" s="21" t="s">
        <v>6</v>
      </c>
      <c r="G1827" s="21" t="s">
        <v>10</v>
      </c>
      <c r="H1827" s="21" t="s">
        <v>10</v>
      </c>
      <c r="I1827" s="26">
        <v>1.1347850555555554</v>
      </c>
      <c r="J1827" s="26">
        <v>1.4738798888888889</v>
      </c>
      <c r="K1827" s="26">
        <v>2.4956453333333335</v>
      </c>
      <c r="L1827" s="26">
        <v>3.9665172222222216</v>
      </c>
      <c r="M1827" s="26">
        <v>4.986301833333334</v>
      </c>
      <c r="N1827" s="26">
        <v>5.7841641666666659</v>
      </c>
      <c r="O1827" s="26">
        <v>6.1418479999999995</v>
      </c>
      <c r="P1827" s="26">
        <v>5.2513711111111103</v>
      </c>
      <c r="Q1827" s="26">
        <v>3.8092691666666667</v>
      </c>
      <c r="R1827" s="26">
        <v>2.6584808888888887</v>
      </c>
      <c r="S1827" s="26">
        <v>1.7886606666666667</v>
      </c>
      <c r="T1827" s="26">
        <v>1.1684517777777779</v>
      </c>
      <c r="U1827" s="26">
        <v>3.0691019444444447</v>
      </c>
      <c r="V1827" s="26">
        <v>3.0512503333333338</v>
      </c>
      <c r="W1827" s="26">
        <v>3.8174196111111107</v>
      </c>
      <c r="X1827" s="26">
        <v>3.9204097222222227</v>
      </c>
      <c r="Y1827" s="26">
        <v>4.0201306666666659</v>
      </c>
      <c r="Z1827" s="26">
        <v>3.7019125000000006</v>
      </c>
      <c r="AA1827" s="26">
        <v>4.110851888888889</v>
      </c>
      <c r="AB1827" s="26">
        <v>3.8749616666666662</v>
      </c>
      <c r="AC1827" s="26">
        <v>3.8957573333333335</v>
      </c>
      <c r="AD1827" s="26">
        <v>3.3344944444444446</v>
      </c>
      <c r="AE1827" s="26">
        <v>4.1468286111111112</v>
      </c>
      <c r="AF1827" s="26">
        <v>3.561218777777778</v>
      </c>
      <c r="AG1827" s="26">
        <v>219</v>
      </c>
      <c r="AH1827" s="26">
        <v>4</v>
      </c>
    </row>
    <row r="1828" spans="1:34" x14ac:dyDescent="0.2">
      <c r="A1828" t="s">
        <v>42</v>
      </c>
      <c r="B1828" t="s">
        <v>96</v>
      </c>
      <c r="C1828" t="s">
        <v>342</v>
      </c>
      <c r="D1828">
        <v>2</v>
      </c>
      <c r="E1828" s="21">
        <v>4</v>
      </c>
      <c r="F1828" s="21" t="s">
        <v>6</v>
      </c>
      <c r="G1828" s="21" t="s">
        <v>10</v>
      </c>
      <c r="H1828" s="21" t="s">
        <v>10</v>
      </c>
      <c r="I1828" s="26">
        <v>1.3770794230769232</v>
      </c>
      <c r="J1828" s="26">
        <v>1.788236346153846</v>
      </c>
      <c r="K1828" s="26">
        <v>2.8768938846153853</v>
      </c>
      <c r="L1828" s="26">
        <v>4.3428138076923082</v>
      </c>
      <c r="M1828" s="26">
        <v>5.3552161153846161</v>
      </c>
      <c r="N1828" s="26">
        <v>6.3649438461538459</v>
      </c>
      <c r="O1828" s="26">
        <v>6.7307686153846147</v>
      </c>
      <c r="P1828" s="26">
        <v>5.9619768076923059</v>
      </c>
      <c r="Q1828" s="26">
        <v>4.4395641923076932</v>
      </c>
      <c r="R1828" s="26">
        <v>3.0944974230769215</v>
      </c>
      <c r="S1828" s="26">
        <v>2.1320808461538459</v>
      </c>
      <c r="T1828" s="26">
        <v>1.4742986923076924</v>
      </c>
      <c r="U1828" s="26">
        <v>3.1080954230769224</v>
      </c>
      <c r="V1828" s="26">
        <v>2.9761655769230759</v>
      </c>
      <c r="W1828" s="26">
        <v>3.7716801538461531</v>
      </c>
      <c r="X1828" s="26">
        <v>3.7385640769230766</v>
      </c>
      <c r="Y1828" s="26">
        <v>3.9492861153846146</v>
      </c>
      <c r="Z1828" s="26">
        <v>3.2724254615384609</v>
      </c>
      <c r="AA1828" s="26">
        <v>4.3239792307692309</v>
      </c>
      <c r="AB1828" s="26">
        <v>3.8604316153846145</v>
      </c>
      <c r="AC1828" s="26">
        <v>3.5973553076923079</v>
      </c>
      <c r="AD1828" s="26">
        <v>3.1851379615384614</v>
      </c>
      <c r="AE1828" s="26">
        <v>3.7872149230769234</v>
      </c>
      <c r="AF1828" s="26">
        <v>3.4236214230769226</v>
      </c>
      <c r="AG1828" s="26">
        <v>213</v>
      </c>
      <c r="AH1828" s="26">
        <v>4</v>
      </c>
    </row>
    <row r="1829" spans="1:34" x14ac:dyDescent="0.2">
      <c r="A1829" t="s">
        <v>42</v>
      </c>
      <c r="B1829" t="s">
        <v>96</v>
      </c>
      <c r="C1829" t="s">
        <v>620</v>
      </c>
      <c r="D1829">
        <v>1</v>
      </c>
      <c r="E1829" s="21">
        <v>5</v>
      </c>
      <c r="F1829" s="21" t="s">
        <v>6</v>
      </c>
      <c r="G1829" s="21" t="s">
        <v>10</v>
      </c>
      <c r="H1829" s="21" t="s">
        <v>10</v>
      </c>
      <c r="I1829" s="26">
        <v>1.1551769999999997</v>
      </c>
      <c r="J1829" s="26">
        <v>1.5241472999999999</v>
      </c>
      <c r="K1829" s="26">
        <v>2.5756703000000001</v>
      </c>
      <c r="L1829" s="26">
        <v>3.9712009000000004</v>
      </c>
      <c r="M1829" s="26">
        <v>4.9781657999999993</v>
      </c>
      <c r="N1829" s="26">
        <v>5.8821522000000002</v>
      </c>
      <c r="O1829" s="26">
        <v>6.1913931</v>
      </c>
      <c r="P1829" s="26">
        <v>5.3214047000000004</v>
      </c>
      <c r="Q1829" s="26">
        <v>3.8481882000000001</v>
      </c>
      <c r="R1829" s="26">
        <v>2.6626196000000002</v>
      </c>
      <c r="S1829" s="26">
        <v>1.8024005000000003</v>
      </c>
      <c r="T1829" s="26">
        <v>1.2030725</v>
      </c>
      <c r="U1829" s="26">
        <v>3.0476763000000004</v>
      </c>
      <c r="V1829" s="26">
        <v>2.9577892000000006</v>
      </c>
      <c r="W1829" s="26">
        <v>3.6823078999999992</v>
      </c>
      <c r="X1829" s="26">
        <v>3.7457053999999999</v>
      </c>
      <c r="Y1829" s="26">
        <v>3.9269923999999996</v>
      </c>
      <c r="Z1829" s="26">
        <v>3.7429224999999997</v>
      </c>
      <c r="AA1829" s="26">
        <v>4.0910742999999998</v>
      </c>
      <c r="AB1829" s="26">
        <v>3.9825243000000001</v>
      </c>
      <c r="AC1829" s="26">
        <v>3.8486335000000005</v>
      </c>
      <c r="AD1829" s="26">
        <v>3.2814848999999997</v>
      </c>
      <c r="AE1829" s="26">
        <v>3.8381208</v>
      </c>
      <c r="AF1829" s="26">
        <v>3.5110976999999997</v>
      </c>
      <c r="AG1829" s="26">
        <v>212</v>
      </c>
      <c r="AH1829" s="26">
        <v>4</v>
      </c>
    </row>
    <row r="1830" spans="1:34" x14ac:dyDescent="0.2">
      <c r="A1830" t="s">
        <v>43</v>
      </c>
      <c r="B1830" t="s">
        <v>97</v>
      </c>
      <c r="C1830" t="s">
        <v>1314</v>
      </c>
      <c r="D1830">
        <v>1</v>
      </c>
      <c r="E1830" s="21">
        <v>4</v>
      </c>
      <c r="F1830" s="21" t="s">
        <v>74</v>
      </c>
      <c r="G1830" s="21" t="s">
        <v>10</v>
      </c>
      <c r="H1830" s="21" t="s">
        <v>10</v>
      </c>
      <c r="I1830" s="26">
        <v>1.9940018636363639</v>
      </c>
      <c r="J1830" s="26">
        <v>2.9701408636363649</v>
      </c>
      <c r="K1830" s="26">
        <v>4.6752789090909088</v>
      </c>
      <c r="L1830" s="26">
        <v>6.8477387272727279</v>
      </c>
      <c r="M1830" s="26">
        <v>8.6235490909090906</v>
      </c>
      <c r="N1830" s="26">
        <v>10.224896545454545</v>
      </c>
      <c r="O1830" s="26">
        <v>9.2093032727272721</v>
      </c>
      <c r="P1830" s="26">
        <v>7.8364606363636344</v>
      </c>
      <c r="Q1830" s="26">
        <v>6.4172760909090902</v>
      </c>
      <c r="R1830" s="26">
        <v>4.6875010909090911</v>
      </c>
      <c r="S1830" s="26">
        <v>2.8923588181818185</v>
      </c>
      <c r="T1830" s="26">
        <v>1.9149535454545452</v>
      </c>
      <c r="U1830" s="26">
        <v>0.40995690909090909</v>
      </c>
      <c r="V1830" s="26">
        <v>0.45670186363636361</v>
      </c>
      <c r="W1830" s="26">
        <v>0.45641804545454545</v>
      </c>
      <c r="X1830" s="26">
        <v>0.34576645454545463</v>
      </c>
      <c r="Y1830" s="26">
        <v>0.49527336363636371</v>
      </c>
      <c r="Z1830" s="26">
        <v>0.50625345454545456</v>
      </c>
      <c r="AA1830" s="26">
        <v>1.6347340454545454</v>
      </c>
      <c r="AB1830" s="26">
        <v>2.0072855454545455</v>
      </c>
      <c r="AC1830" s="26">
        <v>1.0581409090909093</v>
      </c>
      <c r="AD1830" s="26">
        <v>0.72664854545454549</v>
      </c>
      <c r="AE1830" s="26">
        <v>0.45185700000000001</v>
      </c>
      <c r="AF1830" s="26">
        <v>0.47601563636363642</v>
      </c>
      <c r="AG1830" s="26">
        <v>176</v>
      </c>
      <c r="AH1830" s="26">
        <v>3</v>
      </c>
    </row>
    <row r="1831" spans="1:34" x14ac:dyDescent="0.2">
      <c r="A1831" t="s">
        <v>43</v>
      </c>
      <c r="B1831" t="s">
        <v>97</v>
      </c>
      <c r="C1831" t="s">
        <v>1315</v>
      </c>
      <c r="D1831">
        <v>2</v>
      </c>
      <c r="E1831" s="21">
        <v>5</v>
      </c>
      <c r="F1831" s="21" t="s">
        <v>74</v>
      </c>
      <c r="G1831" s="21" t="s">
        <v>10</v>
      </c>
      <c r="H1831" s="21" t="s">
        <v>10</v>
      </c>
      <c r="I1831" s="26">
        <v>1.8400856666666667</v>
      </c>
      <c r="J1831" s="26">
        <v>2.6508181666666668</v>
      </c>
      <c r="K1831" s="26">
        <v>3.9938473333333331</v>
      </c>
      <c r="L1831" s="26">
        <v>5.8065399999999991</v>
      </c>
      <c r="M1831" s="26">
        <v>7.509301333333334</v>
      </c>
      <c r="N1831" s="26">
        <v>8.9207069999999984</v>
      </c>
      <c r="O1831" s="26">
        <v>7.6473693333333337</v>
      </c>
      <c r="P1831" s="26">
        <v>6.5089928333333331</v>
      </c>
      <c r="Q1831" s="26">
        <v>5.4606743333333334</v>
      </c>
      <c r="R1831" s="26">
        <v>4.0793680000000005</v>
      </c>
      <c r="S1831" s="26">
        <v>2.5831215000000003</v>
      </c>
      <c r="T1831" s="26">
        <v>1.8015218333333334</v>
      </c>
      <c r="U1831" s="26">
        <v>0.70091400000000004</v>
      </c>
      <c r="V1831" s="26">
        <v>0.61473183333333326</v>
      </c>
      <c r="W1831" s="26">
        <v>0.67753583333333334</v>
      </c>
      <c r="X1831" s="26">
        <v>0.3310838333333333</v>
      </c>
      <c r="Y1831" s="26">
        <v>0.26037383333333336</v>
      </c>
      <c r="Z1831" s="26">
        <v>0.49431483333333337</v>
      </c>
      <c r="AA1831" s="26">
        <v>2.9158896666666667</v>
      </c>
      <c r="AB1831" s="26">
        <v>3.0150361666666665</v>
      </c>
      <c r="AC1831" s="26">
        <v>1.5572809999999999</v>
      </c>
      <c r="AD1831" s="26">
        <v>1.0654905000000001</v>
      </c>
      <c r="AE1831" s="26">
        <v>0.58592366666666662</v>
      </c>
      <c r="AF1831" s="26">
        <v>0.79364399999999991</v>
      </c>
      <c r="AG1831" s="26">
        <v>265</v>
      </c>
      <c r="AH1831" s="26">
        <v>5</v>
      </c>
    </row>
    <row r="1832" spans="1:34" x14ac:dyDescent="0.2">
      <c r="A1832" t="s">
        <v>43</v>
      </c>
      <c r="B1832" t="s">
        <v>97</v>
      </c>
      <c r="C1832" t="s">
        <v>1316</v>
      </c>
      <c r="D1832">
        <v>2</v>
      </c>
      <c r="E1832" s="21">
        <v>3</v>
      </c>
      <c r="F1832" s="21" t="s">
        <v>74</v>
      </c>
      <c r="G1832" s="21" t="s">
        <v>10</v>
      </c>
      <c r="H1832" s="21" t="s">
        <v>10</v>
      </c>
      <c r="I1832" s="26">
        <v>2.586052</v>
      </c>
      <c r="J1832" s="26">
        <v>3.6694985999999998</v>
      </c>
      <c r="K1832" s="26">
        <v>5.8075002000000007</v>
      </c>
      <c r="L1832" s="26">
        <v>7.9188445999999999</v>
      </c>
      <c r="M1832" s="26">
        <v>9.2267022000000001</v>
      </c>
      <c r="N1832" s="26">
        <v>10.241678400000001</v>
      </c>
      <c r="O1832" s="26">
        <v>9.4586146000000006</v>
      </c>
      <c r="P1832" s="26">
        <v>8.0425924000000002</v>
      </c>
      <c r="Q1832" s="26">
        <v>6.4062957999999997</v>
      </c>
      <c r="R1832" s="26">
        <v>5.0302686000000003</v>
      </c>
      <c r="S1832" s="26">
        <v>3.5568176</v>
      </c>
      <c r="T1832" s="26">
        <v>2.6069878000000002</v>
      </c>
      <c r="U1832" s="26">
        <v>0.28141539999999998</v>
      </c>
      <c r="V1832" s="26">
        <v>0.28695719999999997</v>
      </c>
      <c r="W1832" s="26">
        <v>0.2180568</v>
      </c>
      <c r="X1832" s="26">
        <v>0.29900479999999996</v>
      </c>
      <c r="Y1832" s="26">
        <v>0.82344519999999988</v>
      </c>
      <c r="Z1832" s="26">
        <v>1.1013024000000002</v>
      </c>
      <c r="AA1832" s="26">
        <v>1.6248216</v>
      </c>
      <c r="AB1832" s="26">
        <v>1.9450778</v>
      </c>
      <c r="AC1832" s="26">
        <v>1.5221186000000002</v>
      </c>
      <c r="AD1832" s="26">
        <v>0.68021259999999995</v>
      </c>
      <c r="AE1832" s="26">
        <v>0.25537120000000002</v>
      </c>
      <c r="AF1832" s="26">
        <v>0.24147400000000002</v>
      </c>
      <c r="AG1832" s="26">
        <v>171</v>
      </c>
      <c r="AH1832" s="26">
        <v>3</v>
      </c>
    </row>
    <row r="1833" spans="1:34" x14ac:dyDescent="0.2">
      <c r="A1833" t="s">
        <v>43</v>
      </c>
      <c r="B1833" t="s">
        <v>97</v>
      </c>
      <c r="C1833" t="s">
        <v>1317</v>
      </c>
      <c r="D1833">
        <v>2</v>
      </c>
      <c r="E1833" s="21">
        <v>4</v>
      </c>
      <c r="F1833" s="21" t="s">
        <v>74</v>
      </c>
      <c r="G1833" s="21" t="s">
        <v>10</v>
      </c>
      <c r="H1833" s="21" t="s">
        <v>10</v>
      </c>
      <c r="I1833" s="26">
        <v>1.7151242857142854</v>
      </c>
      <c r="J1833" s="26">
        <v>2.5912337142857145</v>
      </c>
      <c r="K1833" s="26">
        <v>4.0289671428571427</v>
      </c>
      <c r="L1833" s="26">
        <v>5.9934887142857152</v>
      </c>
      <c r="M1833" s="26">
        <v>7.7810434285714285</v>
      </c>
      <c r="N1833" s="26">
        <v>9.3166621428571421</v>
      </c>
      <c r="O1833" s="26">
        <v>8.3386487142857142</v>
      </c>
      <c r="P1833" s="26">
        <v>7.0906121428571423</v>
      </c>
      <c r="Q1833" s="26">
        <v>5.8356784285714287</v>
      </c>
      <c r="R1833" s="26">
        <v>4.2201371428571424</v>
      </c>
      <c r="S1833" s="26">
        <v>2.5626082857142856</v>
      </c>
      <c r="T1833" s="26">
        <v>1.6810759999999998</v>
      </c>
      <c r="U1833" s="26">
        <v>0.57924771428571431</v>
      </c>
      <c r="V1833" s="26">
        <v>0.54654099999999994</v>
      </c>
      <c r="W1833" s="26">
        <v>0.53679242857142861</v>
      </c>
      <c r="X1833" s="26">
        <v>0.40901399999999999</v>
      </c>
      <c r="Y1833" s="26">
        <v>0.36504614285714287</v>
      </c>
      <c r="Z1833" s="26">
        <v>0.43755285714285713</v>
      </c>
      <c r="AA1833" s="26">
        <v>2.0476829999999997</v>
      </c>
      <c r="AB1833" s="26">
        <v>2.2854552857142858</v>
      </c>
      <c r="AC1833" s="26">
        <v>1.109937</v>
      </c>
      <c r="AD1833" s="26">
        <v>0.89087300000000003</v>
      </c>
      <c r="AE1833" s="26">
        <v>0.50381671428571428</v>
      </c>
      <c r="AF1833" s="26">
        <v>0.59536742857142855</v>
      </c>
      <c r="AG1833" s="26">
        <v>238</v>
      </c>
      <c r="AH1833" s="26">
        <v>4</v>
      </c>
    </row>
    <row r="1834" spans="1:34" x14ac:dyDescent="0.2">
      <c r="A1834" t="s">
        <v>43</v>
      </c>
      <c r="B1834" t="s">
        <v>97</v>
      </c>
      <c r="C1834" t="s">
        <v>1252</v>
      </c>
      <c r="D1834">
        <v>1</v>
      </c>
      <c r="E1834" s="21">
        <v>5</v>
      </c>
      <c r="F1834" s="21" t="s">
        <v>74</v>
      </c>
      <c r="G1834" s="21" t="s">
        <v>10</v>
      </c>
      <c r="H1834" s="21" t="s">
        <v>10</v>
      </c>
      <c r="I1834" s="26">
        <v>1.8060115000000001</v>
      </c>
      <c r="J1834" s="26">
        <v>2.4766318333333333</v>
      </c>
      <c r="K1834" s="26">
        <v>3.6485965</v>
      </c>
      <c r="L1834" s="26">
        <v>5.4300753333333338</v>
      </c>
      <c r="M1834" s="26">
        <v>6.601284166666666</v>
      </c>
      <c r="N1834" s="26">
        <v>7.8941810000000006</v>
      </c>
      <c r="O1834" s="26">
        <v>7.7881148333333323</v>
      </c>
      <c r="P1834" s="26">
        <v>6.5352313333333329</v>
      </c>
      <c r="Q1834" s="26">
        <v>5.4871523333333334</v>
      </c>
      <c r="R1834" s="26">
        <v>4.0370105000000001</v>
      </c>
      <c r="S1834" s="26">
        <v>2.5251428333333332</v>
      </c>
      <c r="T1834" s="26">
        <v>1.7403543333333333</v>
      </c>
      <c r="U1834" s="26">
        <v>0.42276916666666664</v>
      </c>
      <c r="V1834" s="26">
        <v>0.47236699999999998</v>
      </c>
      <c r="W1834" s="26">
        <v>0.80311250000000001</v>
      </c>
      <c r="X1834" s="26">
        <v>0.84040950000000014</v>
      </c>
      <c r="Y1834" s="26">
        <v>1.6478743333333334</v>
      </c>
      <c r="Z1834" s="26">
        <v>1.4688778333333332</v>
      </c>
      <c r="AA1834" s="26">
        <v>2.7495030000000003</v>
      </c>
      <c r="AB1834" s="26">
        <v>3.1016151666666665</v>
      </c>
      <c r="AC1834" s="26">
        <v>1.3105944999999999</v>
      </c>
      <c r="AD1834" s="26">
        <v>0.69902966666666666</v>
      </c>
      <c r="AE1834" s="26">
        <v>0.58874816666666663</v>
      </c>
      <c r="AF1834" s="26">
        <v>0.48200299999999996</v>
      </c>
      <c r="AG1834" s="26">
        <v>242</v>
      </c>
      <c r="AH1834" s="26">
        <v>4</v>
      </c>
    </row>
    <row r="1835" spans="1:34" x14ac:dyDescent="0.2">
      <c r="A1835" t="s">
        <v>43</v>
      </c>
      <c r="B1835" t="s">
        <v>97</v>
      </c>
      <c r="C1835" t="s">
        <v>1318</v>
      </c>
      <c r="D1835">
        <v>2</v>
      </c>
      <c r="E1835" s="21">
        <v>4</v>
      </c>
      <c r="F1835" s="21" t="s">
        <v>74</v>
      </c>
      <c r="G1835" s="21" t="s">
        <v>10</v>
      </c>
      <c r="H1835" s="21" t="s">
        <v>10</v>
      </c>
      <c r="I1835" s="26">
        <v>2.4642802857142856</v>
      </c>
      <c r="J1835" s="26">
        <v>3.2631911428571425</v>
      </c>
      <c r="K1835" s="26">
        <v>5.0078235714285722</v>
      </c>
      <c r="L1835" s="26">
        <v>7.1772034285714286</v>
      </c>
      <c r="M1835" s="26">
        <v>8.2499054285714291</v>
      </c>
      <c r="N1835" s="26">
        <v>9.4061418571428561</v>
      </c>
      <c r="O1835" s="26">
        <v>9.291110428571427</v>
      </c>
      <c r="P1835" s="26">
        <v>7.7843105714285707</v>
      </c>
      <c r="Q1835" s="26">
        <v>6.2365680000000001</v>
      </c>
      <c r="R1835" s="26">
        <v>4.8200632857142853</v>
      </c>
      <c r="S1835" s="26">
        <v>3.3285218571428574</v>
      </c>
      <c r="T1835" s="26">
        <v>2.4409924285714291</v>
      </c>
      <c r="U1835" s="26">
        <v>0.25714371428571431</v>
      </c>
      <c r="V1835" s="26">
        <v>0.38501314285714283</v>
      </c>
      <c r="W1835" s="26">
        <v>0.41659071428571431</v>
      </c>
      <c r="X1835" s="26">
        <v>0.59674328571428581</v>
      </c>
      <c r="Y1835" s="26">
        <v>1.3864940000000001</v>
      </c>
      <c r="Z1835" s="26">
        <v>2.118286571428571</v>
      </c>
      <c r="AA1835" s="26">
        <v>2.3249332857142853</v>
      </c>
      <c r="AB1835" s="26">
        <v>2.4898795714285717</v>
      </c>
      <c r="AC1835" s="26">
        <v>1.6419715714285714</v>
      </c>
      <c r="AD1835" s="26">
        <v>0.85576257142857137</v>
      </c>
      <c r="AE1835" s="26">
        <v>0.4110765714285714</v>
      </c>
      <c r="AF1835" s="26">
        <v>0.31954199999999994</v>
      </c>
      <c r="AG1835" s="26">
        <v>214</v>
      </c>
      <c r="AH1835" s="26">
        <v>4</v>
      </c>
    </row>
    <row r="1836" spans="1:34" x14ac:dyDescent="0.2">
      <c r="A1836" t="s">
        <v>43</v>
      </c>
      <c r="B1836" t="s">
        <v>97</v>
      </c>
      <c r="C1836" t="s">
        <v>1319</v>
      </c>
      <c r="D1836">
        <v>2</v>
      </c>
      <c r="E1836" s="21">
        <v>4</v>
      </c>
      <c r="F1836" s="21" t="s">
        <v>74</v>
      </c>
      <c r="G1836" s="21" t="s">
        <v>10</v>
      </c>
      <c r="H1836" s="21" t="s">
        <v>10</v>
      </c>
      <c r="I1836" s="26">
        <v>2.4791646666666667</v>
      </c>
      <c r="J1836" s="26">
        <v>3.4045766666666668</v>
      </c>
      <c r="K1836" s="26">
        <v>5.2320396666666662</v>
      </c>
      <c r="L1836" s="26">
        <v>7.3620353333333339</v>
      </c>
      <c r="M1836" s="26">
        <v>8.6105023333333346</v>
      </c>
      <c r="N1836" s="26">
        <v>9.7337563333333321</v>
      </c>
      <c r="O1836" s="26">
        <v>9.232855333333335</v>
      </c>
      <c r="P1836" s="26">
        <v>7.7839953333333334</v>
      </c>
      <c r="Q1836" s="26">
        <v>6.3177610000000008</v>
      </c>
      <c r="R1836" s="26">
        <v>4.8293636666666666</v>
      </c>
      <c r="S1836" s="26">
        <v>3.3572573333333331</v>
      </c>
      <c r="T1836" s="26">
        <v>2.4180073333333332</v>
      </c>
      <c r="U1836" s="26">
        <v>0.28493499999999999</v>
      </c>
      <c r="V1836" s="26">
        <v>0.29311566666666672</v>
      </c>
      <c r="W1836" s="26">
        <v>0.29439266666666669</v>
      </c>
      <c r="X1836" s="26">
        <v>0.37199133333333334</v>
      </c>
      <c r="Y1836" s="26">
        <v>0.95268733333333333</v>
      </c>
      <c r="Z1836" s="26">
        <v>1.3949339999999999</v>
      </c>
      <c r="AA1836" s="26">
        <v>2.0047736666666665</v>
      </c>
      <c r="AB1836" s="26">
        <v>2.560713666666667</v>
      </c>
      <c r="AC1836" s="26">
        <v>1.5347803333333332</v>
      </c>
      <c r="AD1836" s="26">
        <v>0.77614766666666668</v>
      </c>
      <c r="AE1836" s="26">
        <v>0.3801383333333333</v>
      </c>
      <c r="AF1836" s="26">
        <v>0.31633866666666666</v>
      </c>
      <c r="AG1836" s="26">
        <v>193</v>
      </c>
      <c r="AH1836" s="26">
        <v>4</v>
      </c>
    </row>
    <row r="1837" spans="1:34" x14ac:dyDescent="0.2">
      <c r="A1837" t="s">
        <v>43</v>
      </c>
      <c r="B1837" t="s">
        <v>97</v>
      </c>
      <c r="C1837" t="s">
        <v>1320</v>
      </c>
      <c r="D1837">
        <v>2</v>
      </c>
      <c r="E1837" s="21">
        <v>3</v>
      </c>
      <c r="F1837" s="21" t="s">
        <v>74</v>
      </c>
      <c r="G1837" s="21" t="s">
        <v>10</v>
      </c>
      <c r="H1837" s="21" t="s">
        <v>10</v>
      </c>
      <c r="I1837" s="26">
        <v>2.6890591578947367</v>
      </c>
      <c r="J1837" s="26">
        <v>3.942798368421053</v>
      </c>
      <c r="K1837" s="26">
        <v>5.9744055789473682</v>
      </c>
      <c r="L1837" s="26">
        <v>8.1901657894736832</v>
      </c>
      <c r="M1837" s="26">
        <v>9.8648426315789468</v>
      </c>
      <c r="N1837" s="26">
        <v>10.969515999999997</v>
      </c>
      <c r="O1837" s="26">
        <v>9.4395723157894746</v>
      </c>
      <c r="P1837" s="26">
        <v>8.113043684210524</v>
      </c>
      <c r="Q1837" s="26">
        <v>6.7113143684210517</v>
      </c>
      <c r="R1837" s="26">
        <v>5.1739605263157893</v>
      </c>
      <c r="S1837" s="26">
        <v>3.623486105263158</v>
      </c>
      <c r="T1837" s="26">
        <v>2.5721753157894738</v>
      </c>
      <c r="U1837" s="26">
        <v>0.39159978947368429</v>
      </c>
      <c r="V1837" s="26">
        <v>0.29617847368421052</v>
      </c>
      <c r="W1837" s="26">
        <v>0.1868287894736842</v>
      </c>
      <c r="X1837" s="26">
        <v>8.7628052631578954E-2</v>
      </c>
      <c r="Y1837" s="26">
        <v>0.13632889473684212</v>
      </c>
      <c r="Z1837" s="26">
        <v>0.38193847368421052</v>
      </c>
      <c r="AA1837" s="26">
        <v>1.525339894736842</v>
      </c>
      <c r="AB1837" s="26">
        <v>1.8623172105263159</v>
      </c>
      <c r="AC1837" s="26">
        <v>1.0073508421052633</v>
      </c>
      <c r="AD1837" s="26">
        <v>0.64646631578947367</v>
      </c>
      <c r="AE1837" s="26">
        <v>0.24098684210526314</v>
      </c>
      <c r="AF1837" s="26">
        <v>0.48524073684210517</v>
      </c>
      <c r="AG1837" s="26">
        <v>156</v>
      </c>
      <c r="AH1837" s="26">
        <v>3</v>
      </c>
    </row>
    <row r="1838" spans="1:34" x14ac:dyDescent="0.2">
      <c r="A1838" t="s">
        <v>43</v>
      </c>
      <c r="B1838" t="s">
        <v>97</v>
      </c>
      <c r="C1838" t="s">
        <v>1321</v>
      </c>
      <c r="D1838">
        <v>2</v>
      </c>
      <c r="E1838" s="21">
        <v>3</v>
      </c>
      <c r="F1838" s="21" t="s">
        <v>74</v>
      </c>
      <c r="G1838" s="21" t="s">
        <v>10</v>
      </c>
      <c r="H1838" s="21" t="s">
        <v>10</v>
      </c>
      <c r="I1838" s="26">
        <v>2.7287745000000001</v>
      </c>
      <c r="J1838" s="26">
        <v>3.81931975</v>
      </c>
      <c r="K1838" s="26">
        <v>5.9647060000000005</v>
      </c>
      <c r="L1838" s="26">
        <v>8.0521414999999994</v>
      </c>
      <c r="M1838" s="26">
        <v>9.2983287499999996</v>
      </c>
      <c r="N1838" s="26">
        <v>10.174244499999999</v>
      </c>
      <c r="O1838" s="26">
        <v>9.2904505000000004</v>
      </c>
      <c r="P1838" s="26">
        <v>7.9678947499999992</v>
      </c>
      <c r="Q1838" s="26">
        <v>6.2890772500000001</v>
      </c>
      <c r="R1838" s="26">
        <v>4.9880269999999998</v>
      </c>
      <c r="S1838" s="26">
        <v>3.5987334999999998</v>
      </c>
      <c r="T1838" s="26">
        <v>2.7167995</v>
      </c>
      <c r="U1838" s="26">
        <v>0.30994499999999997</v>
      </c>
      <c r="V1838" s="26">
        <v>0.32481850000000001</v>
      </c>
      <c r="W1838" s="26">
        <v>0.23907624999999999</v>
      </c>
      <c r="X1838" s="26">
        <v>0.29231324999999997</v>
      </c>
      <c r="Y1838" s="26">
        <v>0.82518475000000002</v>
      </c>
      <c r="Z1838" s="26">
        <v>1.1127247499999999</v>
      </c>
      <c r="AA1838" s="26">
        <v>1.6146007500000001</v>
      </c>
      <c r="AB1838" s="26">
        <v>2.0913645000000001</v>
      </c>
      <c r="AC1838" s="26">
        <v>1.8379405</v>
      </c>
      <c r="AD1838" s="26">
        <v>0.73716499999999996</v>
      </c>
      <c r="AE1838" s="26">
        <v>0.280254</v>
      </c>
      <c r="AF1838" s="26">
        <v>0.27006450000000004</v>
      </c>
      <c r="AG1838" s="26">
        <v>167</v>
      </c>
      <c r="AH1838" s="26">
        <v>3</v>
      </c>
    </row>
    <row r="1839" spans="1:34" x14ac:dyDescent="0.2">
      <c r="A1839" t="s">
        <v>43</v>
      </c>
      <c r="B1839" t="s">
        <v>97</v>
      </c>
      <c r="C1839" t="s">
        <v>311</v>
      </c>
      <c r="D1839">
        <v>2</v>
      </c>
      <c r="E1839" s="21">
        <v>4</v>
      </c>
      <c r="F1839" s="21" t="s">
        <v>74</v>
      </c>
      <c r="G1839" s="21" t="s">
        <v>10</v>
      </c>
      <c r="H1839" s="21" t="s">
        <v>10</v>
      </c>
      <c r="I1839" s="26">
        <v>2.2569939999999997</v>
      </c>
      <c r="J1839" s="26">
        <v>3.1788322499999997</v>
      </c>
      <c r="K1839" s="26">
        <v>4.744822000000001</v>
      </c>
      <c r="L1839" s="26">
        <v>6.6934387499999994</v>
      </c>
      <c r="M1839" s="26">
        <v>8.4567886249999997</v>
      </c>
      <c r="N1839" s="26">
        <v>9.776539875000001</v>
      </c>
      <c r="O1839" s="26">
        <v>8.2080199999999994</v>
      </c>
      <c r="P1839" s="26">
        <v>7.0319803749999998</v>
      </c>
      <c r="Q1839" s="26">
        <v>5.9664018750000007</v>
      </c>
      <c r="R1839" s="26">
        <v>4.5625772499999995</v>
      </c>
      <c r="S1839" s="26">
        <v>3.0377076250000004</v>
      </c>
      <c r="T1839" s="26">
        <v>2.1590293750000003</v>
      </c>
      <c r="U1839" s="26">
        <v>0.71541387499999998</v>
      </c>
      <c r="V1839" s="26">
        <v>0.56510412499999996</v>
      </c>
      <c r="W1839" s="26">
        <v>0.61160300000000001</v>
      </c>
      <c r="X1839" s="26">
        <v>0.17506512500000002</v>
      </c>
      <c r="Y1839" s="26">
        <v>0.15416324999999997</v>
      </c>
      <c r="Z1839" s="26">
        <v>0.49266799999999999</v>
      </c>
      <c r="AA1839" s="26">
        <v>3.1692830000000001</v>
      </c>
      <c r="AB1839" s="26">
        <v>2.9540709999999994</v>
      </c>
      <c r="AC1839" s="26">
        <v>1.5338547500000002</v>
      </c>
      <c r="AD1839" s="26">
        <v>0.90397887499999996</v>
      </c>
      <c r="AE1839" s="26">
        <v>0.51113350000000002</v>
      </c>
      <c r="AF1839" s="26">
        <v>0.8615806250000001</v>
      </c>
      <c r="AG1839" s="26">
        <v>214</v>
      </c>
      <c r="AH1839" s="26">
        <v>4</v>
      </c>
    </row>
    <row r="1840" spans="1:34" x14ac:dyDescent="0.2">
      <c r="A1840" t="s">
        <v>43</v>
      </c>
      <c r="B1840" t="s">
        <v>97</v>
      </c>
      <c r="C1840" t="s">
        <v>1322</v>
      </c>
      <c r="D1840">
        <v>2</v>
      </c>
      <c r="E1840" s="21">
        <v>4</v>
      </c>
      <c r="F1840" s="21" t="s">
        <v>74</v>
      </c>
      <c r="G1840" s="21" t="s">
        <v>10</v>
      </c>
      <c r="H1840" s="21" t="s">
        <v>10</v>
      </c>
      <c r="I1840" s="26">
        <v>2.3020339999999995</v>
      </c>
      <c r="J1840" s="26">
        <v>3.1711511666666667</v>
      </c>
      <c r="K1840" s="26">
        <v>4.7892915</v>
      </c>
      <c r="L1840" s="26">
        <v>6.8481320000000006</v>
      </c>
      <c r="M1840" s="26">
        <v>8.1694866666666659</v>
      </c>
      <c r="N1840" s="26">
        <v>9.4892454999999991</v>
      </c>
      <c r="O1840" s="26">
        <v>8.993035833333332</v>
      </c>
      <c r="P1840" s="26">
        <v>7.5525620000000009</v>
      </c>
      <c r="Q1840" s="26">
        <v>6.1882720000000004</v>
      </c>
      <c r="R1840" s="26">
        <v>4.6816694999999999</v>
      </c>
      <c r="S1840" s="26">
        <v>3.1581245</v>
      </c>
      <c r="T1840" s="26">
        <v>2.2185691666666667</v>
      </c>
      <c r="U1840" s="26">
        <v>0.30346416666666665</v>
      </c>
      <c r="V1840" s="26">
        <v>0.25319116666666669</v>
      </c>
      <c r="W1840" s="26">
        <v>0.34811533333333333</v>
      </c>
      <c r="X1840" s="26">
        <v>0.39006383333333333</v>
      </c>
      <c r="Y1840" s="26">
        <v>1.0662820000000002</v>
      </c>
      <c r="Z1840" s="26">
        <v>1.3180048333333334</v>
      </c>
      <c r="AA1840" s="26">
        <v>2.1870121666666669</v>
      </c>
      <c r="AB1840" s="26">
        <v>2.6792858333333331</v>
      </c>
      <c r="AC1840" s="26">
        <v>1.3677803333333334</v>
      </c>
      <c r="AD1840" s="26">
        <v>0.67439150000000003</v>
      </c>
      <c r="AE1840" s="26">
        <v>0.38286166666666666</v>
      </c>
      <c r="AF1840" s="26">
        <v>0.38668949999999996</v>
      </c>
      <c r="AG1840" s="26">
        <v>206</v>
      </c>
      <c r="AH1840" s="26">
        <v>4</v>
      </c>
    </row>
    <row r="1841" spans="1:34" x14ac:dyDescent="0.2">
      <c r="A1841" t="s">
        <v>43</v>
      </c>
      <c r="B1841" t="s">
        <v>97</v>
      </c>
      <c r="C1841" t="s">
        <v>1323</v>
      </c>
      <c r="D1841">
        <v>2</v>
      </c>
      <c r="E1841" s="21">
        <v>5</v>
      </c>
      <c r="F1841" s="21" t="s">
        <v>74</v>
      </c>
      <c r="G1841" s="21" t="s">
        <v>10</v>
      </c>
      <c r="H1841" s="21" t="s">
        <v>10</v>
      </c>
      <c r="I1841" s="26">
        <v>2.1581237500000001</v>
      </c>
      <c r="J1841" s="26">
        <v>2.9349954999999999</v>
      </c>
      <c r="K1841" s="26">
        <v>4.3381164999999999</v>
      </c>
      <c r="L1841" s="26">
        <v>6.416938</v>
      </c>
      <c r="M1841" s="26">
        <v>7.4822934999999999</v>
      </c>
      <c r="N1841" s="26">
        <v>8.8339379999999998</v>
      </c>
      <c r="O1841" s="26">
        <v>8.8885535000000004</v>
      </c>
      <c r="P1841" s="26">
        <v>7.4006429999999996</v>
      </c>
      <c r="Q1841" s="26">
        <v>6.1858230000000001</v>
      </c>
      <c r="R1841" s="26">
        <v>4.53765325</v>
      </c>
      <c r="S1841" s="26">
        <v>3.0422074999999995</v>
      </c>
      <c r="T1841" s="26">
        <v>2.0614685000000001</v>
      </c>
      <c r="U1841" s="26">
        <v>0.21092449999999999</v>
      </c>
      <c r="V1841" s="26">
        <v>0.23462349999999998</v>
      </c>
      <c r="W1841" s="26">
        <v>0.38546750000000002</v>
      </c>
      <c r="X1841" s="26">
        <v>0.56553575</v>
      </c>
      <c r="Y1841" s="26">
        <v>1.5638784999999999</v>
      </c>
      <c r="Z1841" s="26">
        <v>1.63995925</v>
      </c>
      <c r="AA1841" s="26">
        <v>2.6939772500000001</v>
      </c>
      <c r="AB1841" s="26">
        <v>2.5240309999999999</v>
      </c>
      <c r="AC1841" s="26">
        <v>1.3669042499999999</v>
      </c>
      <c r="AD1841" s="26">
        <v>0.63421375000000002</v>
      </c>
      <c r="AE1841" s="26">
        <v>0.30469074999999995</v>
      </c>
      <c r="AF1841" s="26">
        <v>0.26936125</v>
      </c>
      <c r="AG1841" s="26">
        <v>224</v>
      </c>
      <c r="AH1841" s="26">
        <v>4</v>
      </c>
    </row>
    <row r="1842" spans="1:34" x14ac:dyDescent="0.2">
      <c r="A1842" t="s">
        <v>43</v>
      </c>
      <c r="B1842" t="s">
        <v>97</v>
      </c>
      <c r="C1842" t="s">
        <v>1324</v>
      </c>
      <c r="D1842">
        <v>2</v>
      </c>
      <c r="E1842" s="21">
        <v>3</v>
      </c>
      <c r="F1842" s="21" t="s">
        <v>74</v>
      </c>
      <c r="G1842" s="21" t="s">
        <v>10</v>
      </c>
      <c r="H1842" s="21" t="s">
        <v>10</v>
      </c>
      <c r="I1842" s="26">
        <v>2.6048955</v>
      </c>
      <c r="J1842" s="26">
        <v>3.6237240000000002</v>
      </c>
      <c r="K1842" s="26">
        <v>5.3269004999999998</v>
      </c>
      <c r="L1842" s="26">
        <v>7.4618454999999999</v>
      </c>
      <c r="M1842" s="26">
        <v>9.3582660000000004</v>
      </c>
      <c r="N1842" s="26">
        <v>10.642799999999999</v>
      </c>
      <c r="O1842" s="26">
        <v>8.8089480000000009</v>
      </c>
      <c r="P1842" s="26">
        <v>7.5974895</v>
      </c>
      <c r="Q1842" s="26">
        <v>6.6512549999999999</v>
      </c>
      <c r="R1842" s="26">
        <v>5.1698469999999999</v>
      </c>
      <c r="S1842" s="26">
        <v>3.5082180000000003</v>
      </c>
      <c r="T1842" s="26">
        <v>2.4912730000000001</v>
      </c>
      <c r="U1842" s="26">
        <v>0.64355249999999997</v>
      </c>
      <c r="V1842" s="26">
        <v>0.4525305</v>
      </c>
      <c r="W1842" s="26">
        <v>0.45138250000000002</v>
      </c>
      <c r="X1842" s="26">
        <v>8.2939499999999999E-2</v>
      </c>
      <c r="Y1842" s="26">
        <v>7.9046500000000006E-2</v>
      </c>
      <c r="Z1842" s="26">
        <v>0.2880605</v>
      </c>
      <c r="AA1842" s="26">
        <v>2.4511105</v>
      </c>
      <c r="AB1842" s="26">
        <v>2.2387505000000001</v>
      </c>
      <c r="AC1842" s="26">
        <v>1.1884725</v>
      </c>
      <c r="AD1842" s="26">
        <v>0.72584300000000002</v>
      </c>
      <c r="AE1842" s="26">
        <v>0.3954685</v>
      </c>
      <c r="AF1842" s="26">
        <v>0.66233450000000005</v>
      </c>
      <c r="AG1842" s="26">
        <v>176</v>
      </c>
      <c r="AH1842" s="26">
        <v>3</v>
      </c>
    </row>
    <row r="1843" spans="1:34" x14ac:dyDescent="0.2">
      <c r="A1843" t="s">
        <v>43</v>
      </c>
      <c r="B1843" t="s">
        <v>97</v>
      </c>
      <c r="C1843" t="s">
        <v>1325</v>
      </c>
      <c r="D1843">
        <v>2</v>
      </c>
      <c r="E1843" s="21">
        <v>3</v>
      </c>
      <c r="F1843" s="21" t="s">
        <v>74</v>
      </c>
      <c r="G1843" s="21" t="s">
        <v>10</v>
      </c>
      <c r="H1843" s="21" t="s">
        <v>10</v>
      </c>
      <c r="I1843" s="26">
        <v>2.7469337999999999</v>
      </c>
      <c r="J1843" s="26">
        <v>3.7193335000000003</v>
      </c>
      <c r="K1843" s="26">
        <v>5.8114196999999992</v>
      </c>
      <c r="L1843" s="26">
        <v>7.8882928999999988</v>
      </c>
      <c r="M1843" s="26">
        <v>8.9380819999999979</v>
      </c>
      <c r="N1843" s="26">
        <v>9.7626404000000004</v>
      </c>
      <c r="O1843" s="26">
        <v>9.2993398000000003</v>
      </c>
      <c r="P1843" s="26">
        <v>7.9709940000000001</v>
      </c>
      <c r="Q1843" s="26">
        <v>6.2209362000000006</v>
      </c>
      <c r="R1843" s="26">
        <v>4.9830866999999994</v>
      </c>
      <c r="S1843" s="26">
        <v>3.5723625000000006</v>
      </c>
      <c r="T1843" s="26">
        <v>2.7678847000000002</v>
      </c>
      <c r="U1843" s="26">
        <v>0.21363619999999997</v>
      </c>
      <c r="V1843" s="26">
        <v>0.34101640000000005</v>
      </c>
      <c r="W1843" s="26">
        <v>0.32233219999999996</v>
      </c>
      <c r="X1843" s="26">
        <v>0.41367279999999995</v>
      </c>
      <c r="Y1843" s="26">
        <v>1.3902967999999998</v>
      </c>
      <c r="Z1843" s="26">
        <v>1.7229491999999997</v>
      </c>
      <c r="AA1843" s="26">
        <v>1.7386227999999999</v>
      </c>
      <c r="AB1843" s="26">
        <v>2.1166538000000004</v>
      </c>
      <c r="AC1843" s="26">
        <v>1.8339677000000001</v>
      </c>
      <c r="AD1843" s="26">
        <v>0.79711950000000009</v>
      </c>
      <c r="AE1843" s="26">
        <v>0.31039760000000005</v>
      </c>
      <c r="AF1843" s="26">
        <v>0.27643020000000001</v>
      </c>
      <c r="AG1843" s="26">
        <v>180</v>
      </c>
      <c r="AH1843" s="26">
        <v>3</v>
      </c>
    </row>
    <row r="1844" spans="1:34" x14ac:dyDescent="0.2">
      <c r="A1844" t="s">
        <v>43</v>
      </c>
      <c r="B1844" t="s">
        <v>97</v>
      </c>
      <c r="C1844" t="s">
        <v>319</v>
      </c>
      <c r="D1844">
        <v>2</v>
      </c>
      <c r="E1844" s="21">
        <v>4</v>
      </c>
      <c r="F1844" s="21" t="s">
        <v>74</v>
      </c>
      <c r="G1844" s="21" t="s">
        <v>10</v>
      </c>
      <c r="H1844" s="21" t="s">
        <v>10</v>
      </c>
      <c r="I1844" s="26">
        <v>2.2403278461538463</v>
      </c>
      <c r="J1844" s="26">
        <v>3.1256903846153845</v>
      </c>
      <c r="K1844" s="26">
        <v>4.7635608461538466</v>
      </c>
      <c r="L1844" s="26">
        <v>6.6985351538461533</v>
      </c>
      <c r="M1844" s="26">
        <v>8.0560779999999994</v>
      </c>
      <c r="N1844" s="26">
        <v>8.9916916923076933</v>
      </c>
      <c r="O1844" s="26">
        <v>8.1016550000000009</v>
      </c>
      <c r="P1844" s="26">
        <v>6.8888301538461532</v>
      </c>
      <c r="Q1844" s="26">
        <v>5.5314726153846152</v>
      </c>
      <c r="R1844" s="26">
        <v>4.2983819230769233</v>
      </c>
      <c r="S1844" s="26">
        <v>3.0120959230769229</v>
      </c>
      <c r="T1844" s="26">
        <v>2.2240661538461537</v>
      </c>
      <c r="U1844" s="26">
        <v>0.5212866153846154</v>
      </c>
      <c r="V1844" s="26">
        <v>0.54797530769230773</v>
      </c>
      <c r="W1844" s="26">
        <v>0.45255830769230776</v>
      </c>
      <c r="X1844" s="26">
        <v>0.28870192307692311</v>
      </c>
      <c r="Y1844" s="26">
        <v>0.60861438461538464</v>
      </c>
      <c r="Z1844" s="26">
        <v>1.0954742307692309</v>
      </c>
      <c r="AA1844" s="26">
        <v>2.9718719999999998</v>
      </c>
      <c r="AB1844" s="26">
        <v>3.0093687692307691</v>
      </c>
      <c r="AC1844" s="26">
        <v>1.6237520000000001</v>
      </c>
      <c r="AD1844" s="26">
        <v>0.67647546153846172</v>
      </c>
      <c r="AE1844" s="26">
        <v>0.34458300000000003</v>
      </c>
      <c r="AF1844" s="26">
        <v>0.64007546153846151</v>
      </c>
      <c r="AG1844" s="26">
        <v>226</v>
      </c>
      <c r="AH1844" s="26">
        <v>4</v>
      </c>
    </row>
    <row r="1845" spans="1:34" x14ac:dyDescent="0.2">
      <c r="A1845" t="s">
        <v>43</v>
      </c>
      <c r="B1845" t="s">
        <v>97</v>
      </c>
      <c r="C1845" t="s">
        <v>1326</v>
      </c>
      <c r="D1845">
        <v>2</v>
      </c>
      <c r="E1845" s="21">
        <v>5</v>
      </c>
      <c r="F1845" s="21" t="s">
        <v>74</v>
      </c>
      <c r="G1845" s="21" t="s">
        <v>10</v>
      </c>
      <c r="H1845" s="21" t="s">
        <v>10</v>
      </c>
      <c r="I1845" s="26">
        <v>1.7215590000000001</v>
      </c>
      <c r="J1845" s="26">
        <v>2.4775290000000001</v>
      </c>
      <c r="K1845" s="26">
        <v>3.7741950000000002</v>
      </c>
      <c r="L1845" s="26">
        <v>5.6410869999999997</v>
      </c>
      <c r="M1845" s="26">
        <v>7.2075440000000004</v>
      </c>
      <c r="N1845" s="26">
        <v>8.7097329999999999</v>
      </c>
      <c r="O1845" s="26">
        <v>8.0101209999999998</v>
      </c>
      <c r="P1845" s="26">
        <v>6.7767429999999997</v>
      </c>
      <c r="Q1845" s="26">
        <v>5.549296</v>
      </c>
      <c r="R1845" s="26">
        <v>4.0459800000000001</v>
      </c>
      <c r="S1845" s="26">
        <v>2.4799250000000002</v>
      </c>
      <c r="T1845" s="26">
        <v>1.688094</v>
      </c>
      <c r="U1845" s="26">
        <v>0.91730299999999998</v>
      </c>
      <c r="V1845" s="26">
        <v>0.93643299999999996</v>
      </c>
      <c r="W1845" s="26">
        <v>1.0681020000000001</v>
      </c>
      <c r="X1845" s="26">
        <v>0.75016000000000005</v>
      </c>
      <c r="Y1845" s="26">
        <v>0.92810300000000001</v>
      </c>
      <c r="Z1845" s="26">
        <v>0.83477199999999996</v>
      </c>
      <c r="AA1845" s="26">
        <v>2.5595539999999999</v>
      </c>
      <c r="AB1845" s="26">
        <v>2.817469</v>
      </c>
      <c r="AC1845" s="26">
        <v>1.3548659999999999</v>
      </c>
      <c r="AD1845" s="26">
        <v>1.026829</v>
      </c>
      <c r="AE1845" s="26">
        <v>0.85268600000000006</v>
      </c>
      <c r="AF1845" s="26">
        <v>0.823824</v>
      </c>
      <c r="AG1845" s="26">
        <v>227</v>
      </c>
      <c r="AH1845" s="26">
        <v>4</v>
      </c>
    </row>
    <row r="1846" spans="1:34" x14ac:dyDescent="0.2">
      <c r="A1846" t="s">
        <v>43</v>
      </c>
      <c r="B1846" t="s">
        <v>97</v>
      </c>
      <c r="C1846" t="s">
        <v>1327</v>
      </c>
      <c r="D1846">
        <v>2</v>
      </c>
      <c r="E1846" s="21">
        <v>3</v>
      </c>
      <c r="F1846" s="21" t="s">
        <v>74</v>
      </c>
      <c r="G1846" s="21" t="s">
        <v>10</v>
      </c>
      <c r="H1846" s="21" t="s">
        <v>10</v>
      </c>
      <c r="I1846" s="26">
        <v>2.6039439999999998</v>
      </c>
      <c r="J1846" s="26">
        <v>3.7377310000000001</v>
      </c>
      <c r="K1846" s="26">
        <v>5.656345</v>
      </c>
      <c r="L1846" s="26">
        <v>7.8366639999999999</v>
      </c>
      <c r="M1846" s="26">
        <v>9.6933690000000006</v>
      </c>
      <c r="N1846" s="26">
        <v>10.854462</v>
      </c>
      <c r="O1846" s="26">
        <v>9.1675260000000005</v>
      </c>
      <c r="P1846" s="26">
        <v>7.8923750000000004</v>
      </c>
      <c r="Q1846" s="26">
        <v>6.7011960000000004</v>
      </c>
      <c r="R1846" s="26">
        <v>5.1961579999999996</v>
      </c>
      <c r="S1846" s="26">
        <v>3.5535549999999998</v>
      </c>
      <c r="T1846" s="26">
        <v>2.473007</v>
      </c>
      <c r="U1846" s="26">
        <v>0.431614</v>
      </c>
      <c r="V1846" s="26">
        <v>0.30276700000000001</v>
      </c>
      <c r="W1846" s="26">
        <v>0.22037599999999999</v>
      </c>
      <c r="X1846" s="26">
        <v>5.6750000000000002E-2</v>
      </c>
      <c r="Y1846" s="26">
        <v>7.0379999999999998E-2</v>
      </c>
      <c r="Z1846" s="26">
        <v>0.252722</v>
      </c>
      <c r="AA1846" s="26">
        <v>1.9371430000000001</v>
      </c>
      <c r="AB1846" s="26">
        <v>1.7800990000000001</v>
      </c>
      <c r="AC1846" s="26">
        <v>1.0627850000000001</v>
      </c>
      <c r="AD1846" s="26">
        <v>0.64533600000000002</v>
      </c>
      <c r="AE1846" s="26">
        <v>0.30105599999999999</v>
      </c>
      <c r="AF1846" s="26">
        <v>0.56756399999999996</v>
      </c>
      <c r="AG1846" s="26">
        <v>184</v>
      </c>
      <c r="AH1846" s="26">
        <v>3</v>
      </c>
    </row>
    <row r="1847" spans="1:34" x14ac:dyDescent="0.2">
      <c r="A1847" t="s">
        <v>43</v>
      </c>
      <c r="B1847" t="s">
        <v>97</v>
      </c>
      <c r="C1847" t="s">
        <v>1328</v>
      </c>
      <c r="D1847">
        <v>2</v>
      </c>
      <c r="E1847" s="21">
        <v>5</v>
      </c>
      <c r="F1847" s="21" t="s">
        <v>74</v>
      </c>
      <c r="G1847" s="21" t="s">
        <v>10</v>
      </c>
      <c r="H1847" s="21" t="s">
        <v>10</v>
      </c>
      <c r="I1847" s="26">
        <v>1.5319752727272726</v>
      </c>
      <c r="J1847" s="26">
        <v>2.4014614545454545</v>
      </c>
      <c r="K1847" s="26">
        <v>3.7834978181818184</v>
      </c>
      <c r="L1847" s="26">
        <v>5.7124261818181825</v>
      </c>
      <c r="M1847" s="26">
        <v>7.5898300000000001</v>
      </c>
      <c r="N1847" s="26">
        <v>9.2801480909090905</v>
      </c>
      <c r="O1847" s="26">
        <v>8.4561455454545449</v>
      </c>
      <c r="P1847" s="26">
        <v>7.1977482727272735</v>
      </c>
      <c r="Q1847" s="26">
        <v>5.8552284545454532</v>
      </c>
      <c r="R1847" s="26">
        <v>4.1216947272727271</v>
      </c>
      <c r="S1847" s="26">
        <v>2.4068560909090908</v>
      </c>
      <c r="T1847" s="26">
        <v>1.5145129090909093</v>
      </c>
      <c r="U1847" s="26">
        <v>0.69205945454545459</v>
      </c>
      <c r="V1847" s="26">
        <v>0.60201572727272723</v>
      </c>
      <c r="W1847" s="26">
        <v>0.68032309090909082</v>
      </c>
      <c r="X1847" s="26">
        <v>0.44708790909090917</v>
      </c>
      <c r="Y1847" s="26">
        <v>0.37805545454545447</v>
      </c>
      <c r="Z1847" s="26">
        <v>0.35099081818181815</v>
      </c>
      <c r="AA1847" s="26">
        <v>1.7726145454545452</v>
      </c>
      <c r="AB1847" s="26">
        <v>1.956840818181818</v>
      </c>
      <c r="AC1847" s="26">
        <v>0.94420672727272748</v>
      </c>
      <c r="AD1847" s="26">
        <v>0.90756427272727258</v>
      </c>
      <c r="AE1847" s="26">
        <v>0.6611946363636364</v>
      </c>
      <c r="AF1847" s="26">
        <v>0.67158290909090912</v>
      </c>
      <c r="AG1847" s="26">
        <v>225</v>
      </c>
      <c r="AH1847" s="26">
        <v>4</v>
      </c>
    </row>
    <row r="1848" spans="1:34" x14ac:dyDescent="0.2">
      <c r="A1848" t="s">
        <v>43</v>
      </c>
      <c r="B1848" t="s">
        <v>97</v>
      </c>
      <c r="C1848" t="s">
        <v>1329</v>
      </c>
      <c r="D1848">
        <v>1</v>
      </c>
      <c r="E1848" s="21">
        <v>5</v>
      </c>
      <c r="F1848" s="21" t="s">
        <v>74</v>
      </c>
      <c r="G1848" s="21" t="s">
        <v>10</v>
      </c>
      <c r="H1848" s="21" t="s">
        <v>10</v>
      </c>
      <c r="I1848" s="26">
        <v>1.7588364285714284</v>
      </c>
      <c r="J1848" s="26">
        <v>2.4065708571428575</v>
      </c>
      <c r="K1848" s="26">
        <v>3.5481791428571432</v>
      </c>
      <c r="L1848" s="26">
        <v>5.2440240000000005</v>
      </c>
      <c r="M1848" s="26">
        <v>6.4890338571428572</v>
      </c>
      <c r="N1848" s="26">
        <v>7.7135608571428573</v>
      </c>
      <c r="O1848" s="26">
        <v>7.4248050000000001</v>
      </c>
      <c r="P1848" s="26">
        <v>6.2435791428571434</v>
      </c>
      <c r="Q1848" s="26">
        <v>5.1851989999999999</v>
      </c>
      <c r="R1848" s="26">
        <v>3.8392472857142854</v>
      </c>
      <c r="S1848" s="26">
        <v>2.4311324285714284</v>
      </c>
      <c r="T1848" s="26">
        <v>1.7089894285714284</v>
      </c>
      <c r="U1848" s="26">
        <v>0.55315528571428574</v>
      </c>
      <c r="V1848" s="26">
        <v>0.58913357142857137</v>
      </c>
      <c r="W1848" s="26">
        <v>0.91806914285714281</v>
      </c>
      <c r="X1848" s="26">
        <v>0.80176671428571422</v>
      </c>
      <c r="Y1848" s="26">
        <v>1.486973857142857</v>
      </c>
      <c r="Z1848" s="26">
        <v>1.5206925714285713</v>
      </c>
      <c r="AA1848" s="26">
        <v>3.1888794285714286</v>
      </c>
      <c r="AB1848" s="26">
        <v>3.5093769999999997</v>
      </c>
      <c r="AC1848" s="26">
        <v>1.482464</v>
      </c>
      <c r="AD1848" s="26">
        <v>0.78680328571428571</v>
      </c>
      <c r="AE1848" s="26">
        <v>0.62274914285714278</v>
      </c>
      <c r="AF1848" s="26">
        <v>0.56890542857142856</v>
      </c>
      <c r="AG1848" s="26">
        <v>239</v>
      </c>
      <c r="AH1848" s="26">
        <v>4</v>
      </c>
    </row>
    <row r="1849" spans="1:34" x14ac:dyDescent="0.2">
      <c r="A1849" t="s">
        <v>43</v>
      </c>
      <c r="B1849" t="s">
        <v>97</v>
      </c>
      <c r="C1849" t="s">
        <v>442</v>
      </c>
      <c r="D1849">
        <v>2</v>
      </c>
      <c r="E1849" s="21">
        <v>3</v>
      </c>
      <c r="F1849" s="21" t="s">
        <v>74</v>
      </c>
      <c r="G1849" s="21" t="s">
        <v>10</v>
      </c>
      <c r="H1849" s="21" t="s">
        <v>10</v>
      </c>
      <c r="I1849" s="26">
        <v>2.4274698181818182</v>
      </c>
      <c r="J1849" s="26">
        <v>3.4219389090909091</v>
      </c>
      <c r="K1849" s="26">
        <v>5.2055056363636369</v>
      </c>
      <c r="L1849" s="26">
        <v>7.2076799999999999</v>
      </c>
      <c r="M1849" s="26">
        <v>8.5802904545454552</v>
      </c>
      <c r="N1849" s="26">
        <v>9.558218272727272</v>
      </c>
      <c r="O1849" s="26">
        <v>8.3730494545454555</v>
      </c>
      <c r="P1849" s="26">
        <v>7.1937381818181798</v>
      </c>
      <c r="Q1849" s="26">
        <v>5.835914909090909</v>
      </c>
      <c r="R1849" s="26">
        <v>4.5670164545454544</v>
      </c>
      <c r="S1849" s="26">
        <v>3.2157164545454551</v>
      </c>
      <c r="T1849" s="26">
        <v>2.3529054545454553</v>
      </c>
      <c r="U1849" s="26">
        <v>0.64197099999999996</v>
      </c>
      <c r="V1849" s="26">
        <v>0.61837654545454557</v>
      </c>
      <c r="W1849" s="26">
        <v>0.4608246363636363</v>
      </c>
      <c r="X1849" s="26">
        <v>0.23489190909090907</v>
      </c>
      <c r="Y1849" s="26">
        <v>0.46371072727272727</v>
      </c>
      <c r="Z1849" s="26">
        <v>0.95289636363636354</v>
      </c>
      <c r="AA1849" s="26">
        <v>2.6213215454545451</v>
      </c>
      <c r="AB1849" s="26">
        <v>2.9308814545454549</v>
      </c>
      <c r="AC1849" s="26">
        <v>1.7924300909090909</v>
      </c>
      <c r="AD1849" s="26">
        <v>0.79611627272727281</v>
      </c>
      <c r="AE1849" s="26">
        <v>0.42471363636363646</v>
      </c>
      <c r="AF1849" s="26">
        <v>0.65346590909090907</v>
      </c>
      <c r="AG1849" s="26">
        <v>258</v>
      </c>
      <c r="AH1849" s="26">
        <v>5</v>
      </c>
    </row>
    <row r="1850" spans="1:34" x14ac:dyDescent="0.2">
      <c r="A1850" t="s">
        <v>43</v>
      </c>
      <c r="B1850" t="s">
        <v>97</v>
      </c>
      <c r="C1850" t="s">
        <v>1330</v>
      </c>
      <c r="D1850">
        <v>2</v>
      </c>
      <c r="E1850" s="21">
        <v>4</v>
      </c>
      <c r="F1850" s="21" t="s">
        <v>74</v>
      </c>
      <c r="G1850" s="21" t="s">
        <v>10</v>
      </c>
      <c r="H1850" s="21" t="s">
        <v>10</v>
      </c>
      <c r="I1850" s="26">
        <v>2.4105562857142857</v>
      </c>
      <c r="J1850" s="26">
        <v>3.2026270000000001</v>
      </c>
      <c r="K1850" s="26">
        <v>4.8767248571428583</v>
      </c>
      <c r="L1850" s="26">
        <v>7.1126688571428565</v>
      </c>
      <c r="M1850" s="26">
        <v>8.1470781428571435</v>
      </c>
      <c r="N1850" s="26">
        <v>9.4699568571428561</v>
      </c>
      <c r="O1850" s="26">
        <v>9.5053285714285725</v>
      </c>
      <c r="P1850" s="26">
        <v>7.9049531428571429</v>
      </c>
      <c r="Q1850" s="26">
        <v>6.4532791428571432</v>
      </c>
      <c r="R1850" s="26">
        <v>4.8382102857142852</v>
      </c>
      <c r="S1850" s="26">
        <v>3.3409057142857139</v>
      </c>
      <c r="T1850" s="26">
        <v>2.3470502857142854</v>
      </c>
      <c r="U1850" s="26">
        <v>0.26220657142857146</v>
      </c>
      <c r="V1850" s="26">
        <v>0.3473208571428571</v>
      </c>
      <c r="W1850" s="26">
        <v>0.44134299999999999</v>
      </c>
      <c r="X1850" s="26">
        <v>0.63418099999999999</v>
      </c>
      <c r="Y1850" s="26">
        <v>1.4594494285714286</v>
      </c>
      <c r="Z1850" s="26">
        <v>1.7849625714285717</v>
      </c>
      <c r="AA1850" s="26">
        <v>2.5536952857142858</v>
      </c>
      <c r="AB1850" s="26">
        <v>2.5155341428571427</v>
      </c>
      <c r="AC1850" s="26">
        <v>1.4934359999999998</v>
      </c>
      <c r="AD1850" s="26">
        <v>0.76025628571428583</v>
      </c>
      <c r="AE1850" s="26">
        <v>0.41111357142857141</v>
      </c>
      <c r="AF1850" s="26">
        <v>0.28689457142857144</v>
      </c>
      <c r="AG1850" s="26">
        <v>197</v>
      </c>
      <c r="AH1850" s="26">
        <v>4</v>
      </c>
    </row>
    <row r="1851" spans="1:34" x14ac:dyDescent="0.2">
      <c r="A1851" t="s">
        <v>43</v>
      </c>
      <c r="B1851" t="s">
        <v>97</v>
      </c>
      <c r="C1851" t="s">
        <v>1331</v>
      </c>
      <c r="D1851">
        <v>1</v>
      </c>
      <c r="E1851" s="21">
        <v>5</v>
      </c>
      <c r="F1851" s="21" t="s">
        <v>74</v>
      </c>
      <c r="G1851" s="21" t="s">
        <v>10</v>
      </c>
      <c r="H1851" s="21" t="s">
        <v>10</v>
      </c>
      <c r="I1851" s="26">
        <v>1.5626651875000002</v>
      </c>
      <c r="J1851" s="26">
        <v>2.2894847500000002</v>
      </c>
      <c r="K1851" s="26">
        <v>3.5308552500000001</v>
      </c>
      <c r="L1851" s="26">
        <v>5.3444762500000005</v>
      </c>
      <c r="M1851" s="26">
        <v>6.877622125000002</v>
      </c>
      <c r="N1851" s="26">
        <v>8.416388624999998</v>
      </c>
      <c r="O1851" s="26">
        <v>7.9254041249999991</v>
      </c>
      <c r="P1851" s="26">
        <v>6.7098490624999991</v>
      </c>
      <c r="Q1851" s="26">
        <v>5.4823386249999988</v>
      </c>
      <c r="R1851" s="26">
        <v>3.9498889999999998</v>
      </c>
      <c r="S1851" s="26">
        <v>2.3257163750000003</v>
      </c>
      <c r="T1851" s="26">
        <v>1.5560959999999999</v>
      </c>
      <c r="U1851" s="26">
        <v>0.92857862499999988</v>
      </c>
      <c r="V1851" s="26">
        <v>0.95521718749999995</v>
      </c>
      <c r="W1851" s="26">
        <v>1.14113525</v>
      </c>
      <c r="X1851" s="26">
        <v>0.82720981250000014</v>
      </c>
      <c r="Y1851" s="26">
        <v>0.92226337499999989</v>
      </c>
      <c r="Z1851" s="26">
        <v>0.80728343750000009</v>
      </c>
      <c r="AA1851" s="26">
        <v>2.1518756875</v>
      </c>
      <c r="AB1851" s="26">
        <v>2.5577749999999995</v>
      </c>
      <c r="AC1851" s="26">
        <v>1.3666732499999998</v>
      </c>
      <c r="AD1851" s="26">
        <v>1.08090975</v>
      </c>
      <c r="AE1851" s="26">
        <v>0.93461875000000005</v>
      </c>
      <c r="AF1851" s="26">
        <v>0.8691005624999999</v>
      </c>
      <c r="AG1851" s="26">
        <v>212</v>
      </c>
      <c r="AH1851" s="26">
        <v>4</v>
      </c>
    </row>
    <row r="1852" spans="1:34" x14ac:dyDescent="0.2">
      <c r="A1852" t="s">
        <v>43</v>
      </c>
      <c r="B1852" t="s">
        <v>97</v>
      </c>
      <c r="C1852" t="s">
        <v>1234</v>
      </c>
      <c r="D1852">
        <v>2</v>
      </c>
      <c r="E1852" s="21">
        <v>4</v>
      </c>
      <c r="F1852" s="21" t="s">
        <v>74</v>
      </c>
      <c r="G1852" s="21" t="s">
        <v>10</v>
      </c>
      <c r="H1852" s="21" t="s">
        <v>10</v>
      </c>
      <c r="I1852" s="26">
        <v>2.5561158749999997</v>
      </c>
      <c r="J1852" s="26">
        <v>3.4254313750000001</v>
      </c>
      <c r="K1852" s="26">
        <v>5.31479225</v>
      </c>
      <c r="L1852" s="26">
        <v>7.4371006250000011</v>
      </c>
      <c r="M1852" s="26">
        <v>8.5104144999999995</v>
      </c>
      <c r="N1852" s="26">
        <v>9.4871104999999982</v>
      </c>
      <c r="O1852" s="26">
        <v>9.2003138750000009</v>
      </c>
      <c r="P1852" s="26">
        <v>7.7655109999999992</v>
      </c>
      <c r="Q1852" s="26">
        <v>6.1582776250000011</v>
      </c>
      <c r="R1852" s="26">
        <v>4.8397953750000005</v>
      </c>
      <c r="S1852" s="26">
        <v>3.38672175</v>
      </c>
      <c r="T1852" s="26">
        <v>2.547596</v>
      </c>
      <c r="U1852" s="26">
        <v>0.27521762499999997</v>
      </c>
      <c r="V1852" s="26">
        <v>0.37995912499999995</v>
      </c>
      <c r="W1852" s="26">
        <v>0.35328899999999996</v>
      </c>
      <c r="X1852" s="26">
        <v>0.497450375</v>
      </c>
      <c r="Y1852" s="26">
        <v>1.393847375</v>
      </c>
      <c r="Z1852" s="26">
        <v>2.0212807499999998</v>
      </c>
      <c r="AA1852" s="26">
        <v>2.1988073749999999</v>
      </c>
      <c r="AB1852" s="26">
        <v>2.4192637500000003</v>
      </c>
      <c r="AC1852" s="26">
        <v>1.7150258749999998</v>
      </c>
      <c r="AD1852" s="26">
        <v>0.87611599999999989</v>
      </c>
      <c r="AE1852" s="26">
        <v>0.398576875</v>
      </c>
      <c r="AF1852" s="26">
        <v>0.32978162499999997</v>
      </c>
      <c r="AG1852" s="26">
        <v>208</v>
      </c>
      <c r="AH1852" s="26">
        <v>4</v>
      </c>
    </row>
    <row r="1853" spans="1:34" x14ac:dyDescent="0.2">
      <c r="A1853" t="s">
        <v>43</v>
      </c>
      <c r="B1853" t="s">
        <v>97</v>
      </c>
      <c r="C1853" t="s">
        <v>452</v>
      </c>
      <c r="D1853">
        <v>2</v>
      </c>
      <c r="E1853" s="21">
        <v>5</v>
      </c>
      <c r="F1853" s="21" t="s">
        <v>74</v>
      </c>
      <c r="G1853" s="21" t="s">
        <v>10</v>
      </c>
      <c r="H1853" s="21" t="s">
        <v>10</v>
      </c>
      <c r="I1853" s="26">
        <v>1.4026435833333333</v>
      </c>
      <c r="J1853" s="26">
        <v>2.3828508333333338</v>
      </c>
      <c r="K1853" s="26">
        <v>3.9021292500000002</v>
      </c>
      <c r="L1853" s="26">
        <v>5.9797769999999995</v>
      </c>
      <c r="M1853" s="26">
        <v>7.9601827500000004</v>
      </c>
      <c r="N1853" s="26">
        <v>10.040070916666666</v>
      </c>
      <c r="O1853" s="26">
        <v>9.4716951666666649</v>
      </c>
      <c r="P1853" s="26">
        <v>8.1313080000000006</v>
      </c>
      <c r="Q1853" s="26">
        <v>6.474142416666667</v>
      </c>
      <c r="R1853" s="26">
        <v>4.3710144166666671</v>
      </c>
      <c r="S1853" s="26">
        <v>2.3964335833333332</v>
      </c>
      <c r="T1853" s="26">
        <v>1.4215071666666665</v>
      </c>
      <c r="U1853" s="26">
        <v>0.68650008333333334</v>
      </c>
      <c r="V1853" s="26">
        <v>0.60950683333333322</v>
      </c>
      <c r="W1853" s="26">
        <v>0.65120075000000011</v>
      </c>
      <c r="X1853" s="26">
        <v>0.55185766666666669</v>
      </c>
      <c r="Y1853" s="26">
        <v>0.42779766666666669</v>
      </c>
      <c r="Z1853" s="26">
        <v>0.24881541666666671</v>
      </c>
      <c r="AA1853" s="26">
        <v>1.05294975</v>
      </c>
      <c r="AB1853" s="26">
        <v>1.3138713333333334</v>
      </c>
      <c r="AC1853" s="26">
        <v>0.85546116666666672</v>
      </c>
      <c r="AD1853" s="26">
        <v>0.98766600000000004</v>
      </c>
      <c r="AE1853" s="26">
        <v>0.71588699999999994</v>
      </c>
      <c r="AF1853" s="26">
        <v>0.74826708333333325</v>
      </c>
      <c r="AG1853" s="26">
        <v>215</v>
      </c>
      <c r="AH1853" s="26">
        <v>4</v>
      </c>
    </row>
    <row r="1854" spans="1:34" x14ac:dyDescent="0.2">
      <c r="A1854" t="s">
        <v>43</v>
      </c>
      <c r="B1854" t="s">
        <v>97</v>
      </c>
      <c r="C1854" t="s">
        <v>453</v>
      </c>
      <c r="D1854">
        <v>1</v>
      </c>
      <c r="E1854" s="21">
        <v>5</v>
      </c>
      <c r="F1854" s="21" t="s">
        <v>74</v>
      </c>
      <c r="G1854" s="21" t="s">
        <v>10</v>
      </c>
      <c r="H1854" s="21" t="s">
        <v>10</v>
      </c>
      <c r="I1854" s="26">
        <v>1.9879254545454543</v>
      </c>
      <c r="J1854" s="26">
        <v>2.7189723636363636</v>
      </c>
      <c r="K1854" s="26">
        <v>4.051578272727272</v>
      </c>
      <c r="L1854" s="26">
        <v>5.9073295454545454</v>
      </c>
      <c r="M1854" s="26">
        <v>7.2102704545454541</v>
      </c>
      <c r="N1854" s="26">
        <v>8.4940829999999998</v>
      </c>
      <c r="O1854" s="26">
        <v>8.0572883636363617</v>
      </c>
      <c r="P1854" s="26">
        <v>6.7684847272727273</v>
      </c>
      <c r="Q1854" s="26">
        <v>5.5997687272727266</v>
      </c>
      <c r="R1854" s="26">
        <v>4.1862032727272727</v>
      </c>
      <c r="S1854" s="26">
        <v>2.7423829999999998</v>
      </c>
      <c r="T1854" s="26">
        <v>1.9244486363636364</v>
      </c>
      <c r="U1854" s="26">
        <v>0.44285245454545447</v>
      </c>
      <c r="V1854" s="26">
        <v>0.43637063636363638</v>
      </c>
      <c r="W1854" s="26">
        <v>0.60925363636363639</v>
      </c>
      <c r="X1854" s="26">
        <v>0.55917627272727277</v>
      </c>
      <c r="Y1854" s="26">
        <v>1.2843209090909091</v>
      </c>
      <c r="Z1854" s="26">
        <v>1.3707234545454545</v>
      </c>
      <c r="AA1854" s="26">
        <v>2.8592265454545456</v>
      </c>
      <c r="AB1854" s="26">
        <v>3.1442096363636365</v>
      </c>
      <c r="AC1854" s="26">
        <v>1.4513349090909089</v>
      </c>
      <c r="AD1854" s="26">
        <v>0.73820045454545458</v>
      </c>
      <c r="AE1854" s="26">
        <v>0.47576463636363636</v>
      </c>
      <c r="AF1854" s="26">
        <v>0.48827727272727267</v>
      </c>
      <c r="AG1854" s="26">
        <v>239</v>
      </c>
      <c r="AH1854" s="26">
        <v>4</v>
      </c>
    </row>
    <row r="1855" spans="1:34" x14ac:dyDescent="0.2">
      <c r="A1855" t="s">
        <v>43</v>
      </c>
      <c r="B1855" t="s">
        <v>97</v>
      </c>
      <c r="C1855" t="s">
        <v>1332</v>
      </c>
      <c r="D1855">
        <v>2</v>
      </c>
      <c r="E1855" s="21">
        <v>5</v>
      </c>
      <c r="F1855" s="21" t="s">
        <v>74</v>
      </c>
      <c r="G1855" s="21" t="s">
        <v>10</v>
      </c>
      <c r="H1855" s="21" t="s">
        <v>10</v>
      </c>
      <c r="I1855" s="26">
        <v>1.7931465294117646</v>
      </c>
      <c r="J1855" s="26">
        <v>2.6496237058823526</v>
      </c>
      <c r="K1855" s="26">
        <v>4.0996224705882351</v>
      </c>
      <c r="L1855" s="26">
        <v>6.0950152352941176</v>
      </c>
      <c r="M1855" s="26">
        <v>7.7788051764705886</v>
      </c>
      <c r="N1855" s="26">
        <v>9.3984310588235314</v>
      </c>
      <c r="O1855" s="26">
        <v>8.6029141176470567</v>
      </c>
      <c r="P1855" s="26">
        <v>7.302034470588235</v>
      </c>
      <c r="Q1855" s="26">
        <v>5.9671232352941175</v>
      </c>
      <c r="R1855" s="26">
        <v>4.3167395882352935</v>
      </c>
      <c r="S1855" s="26">
        <v>2.6116470588235292</v>
      </c>
      <c r="T1855" s="26">
        <v>1.7479101176470588</v>
      </c>
      <c r="U1855" s="26">
        <v>0.78245217647058829</v>
      </c>
      <c r="V1855" s="26">
        <v>0.77241500000000007</v>
      </c>
      <c r="W1855" s="26">
        <v>0.83792600000000006</v>
      </c>
      <c r="X1855" s="26">
        <v>0.60790494117647054</v>
      </c>
      <c r="Y1855" s="26">
        <v>0.73396335294117643</v>
      </c>
      <c r="Z1855" s="26">
        <v>0.65283829411764716</v>
      </c>
      <c r="AA1855" s="26">
        <v>2.1792563529411768</v>
      </c>
      <c r="AB1855" s="26">
        <v>2.5526772941176472</v>
      </c>
      <c r="AC1855" s="26">
        <v>1.2326551176470586</v>
      </c>
      <c r="AD1855" s="26">
        <v>0.99612388235294114</v>
      </c>
      <c r="AE1855" s="26">
        <v>0.76164717647058811</v>
      </c>
      <c r="AF1855" s="26">
        <v>0.73150270588235311</v>
      </c>
      <c r="AG1855" s="26">
        <v>230</v>
      </c>
      <c r="AH1855" s="26">
        <v>4</v>
      </c>
    </row>
    <row r="1856" spans="1:34" x14ac:dyDescent="0.2">
      <c r="A1856" t="s">
        <v>43</v>
      </c>
      <c r="B1856" t="s">
        <v>97</v>
      </c>
      <c r="C1856" t="s">
        <v>1333</v>
      </c>
      <c r="D1856">
        <v>1</v>
      </c>
      <c r="E1856" s="21">
        <v>5</v>
      </c>
      <c r="F1856" s="21" t="s">
        <v>74</v>
      </c>
      <c r="G1856" s="21" t="s">
        <v>10</v>
      </c>
      <c r="H1856" s="21" t="s">
        <v>10</v>
      </c>
      <c r="I1856" s="26">
        <v>1.8940612727272728</v>
      </c>
      <c r="J1856" s="26">
        <v>2.7032564545454547</v>
      </c>
      <c r="K1856" s="26">
        <v>4.1224619999999996</v>
      </c>
      <c r="L1856" s="26">
        <v>6.0449126363636347</v>
      </c>
      <c r="M1856" s="26">
        <v>7.5795736363636363</v>
      </c>
      <c r="N1856" s="26">
        <v>9.020647363636364</v>
      </c>
      <c r="O1856" s="26">
        <v>8.2128868181818202</v>
      </c>
      <c r="P1856" s="26">
        <v>6.9525808181818185</v>
      </c>
      <c r="Q1856" s="26">
        <v>5.7154406363636365</v>
      </c>
      <c r="R1856" s="26">
        <v>4.2669402727272727</v>
      </c>
      <c r="S1856" s="26">
        <v>2.6769752727272729</v>
      </c>
      <c r="T1856" s="26">
        <v>1.850997909090909</v>
      </c>
      <c r="U1856" s="26">
        <v>0.56894872727272727</v>
      </c>
      <c r="V1856" s="26">
        <v>0.58347481818181812</v>
      </c>
      <c r="W1856" s="26">
        <v>0.68581545454545456</v>
      </c>
      <c r="X1856" s="26">
        <v>0.51304690909090922</v>
      </c>
      <c r="Y1856" s="26">
        <v>0.89014709090909105</v>
      </c>
      <c r="Z1856" s="26">
        <v>0.87133927272727263</v>
      </c>
      <c r="AA1856" s="26">
        <v>2.3339197272727272</v>
      </c>
      <c r="AB1856" s="26">
        <v>2.5667440909090904</v>
      </c>
      <c r="AC1856" s="26">
        <v>1.2973246363636366</v>
      </c>
      <c r="AD1856" s="26">
        <v>0.80271890909090904</v>
      </c>
      <c r="AE1856" s="26">
        <v>0.58165609090909087</v>
      </c>
      <c r="AF1856" s="26">
        <v>0.59107009090909091</v>
      </c>
      <c r="AG1856" s="26">
        <v>240</v>
      </c>
      <c r="AH1856" s="26">
        <v>5</v>
      </c>
    </row>
    <row r="1857" spans="1:34" x14ac:dyDescent="0.2">
      <c r="A1857" t="s">
        <v>43</v>
      </c>
      <c r="B1857" t="s">
        <v>97</v>
      </c>
      <c r="C1857" t="s">
        <v>390</v>
      </c>
      <c r="D1857">
        <v>2</v>
      </c>
      <c r="E1857" s="21">
        <v>4</v>
      </c>
      <c r="F1857" s="21" t="s">
        <v>74</v>
      </c>
      <c r="G1857" s="21" t="s">
        <v>10</v>
      </c>
      <c r="H1857" s="21" t="s">
        <v>10</v>
      </c>
      <c r="I1857" s="26">
        <v>2.3715720000000005</v>
      </c>
      <c r="J1857" s="26">
        <v>3.4637355714285714</v>
      </c>
      <c r="K1857" s="26">
        <v>5.2838632857142853</v>
      </c>
      <c r="L1857" s="26">
        <v>7.3974511428571432</v>
      </c>
      <c r="M1857" s="26">
        <v>9.1479570000000017</v>
      </c>
      <c r="N1857" s="26">
        <v>10.407591285714288</v>
      </c>
      <c r="O1857" s="26">
        <v>8.891431714285714</v>
      </c>
      <c r="P1857" s="26">
        <v>7.6038058571428566</v>
      </c>
      <c r="Q1857" s="26">
        <v>6.3298177142857144</v>
      </c>
      <c r="R1857" s="26">
        <v>4.8416575714285717</v>
      </c>
      <c r="S1857" s="26">
        <v>3.2473195714285716</v>
      </c>
      <c r="T1857" s="26">
        <v>2.270514571428571</v>
      </c>
      <c r="U1857" s="26">
        <v>0.43150285714285713</v>
      </c>
      <c r="V1857" s="26">
        <v>0.34579842857142856</v>
      </c>
      <c r="W1857" s="26">
        <v>0.32786799999999999</v>
      </c>
      <c r="X1857" s="26">
        <v>0.140873</v>
      </c>
      <c r="Y1857" s="26">
        <v>0.18325828571428573</v>
      </c>
      <c r="Z1857" s="26">
        <v>0.43400214285714289</v>
      </c>
      <c r="AA1857" s="26">
        <v>2.0922417142857141</v>
      </c>
      <c r="AB1857" s="26">
        <v>2.2243088571428573</v>
      </c>
      <c r="AC1857" s="26">
        <v>1.3365235714285715</v>
      </c>
      <c r="AD1857" s="26">
        <v>0.7277297142857142</v>
      </c>
      <c r="AE1857" s="26">
        <v>0.31847228571428571</v>
      </c>
      <c r="AF1857" s="26">
        <v>0.570187</v>
      </c>
      <c r="AG1857" s="26">
        <v>166</v>
      </c>
      <c r="AH1857" s="26">
        <v>3</v>
      </c>
    </row>
    <row r="1858" spans="1:34" x14ac:dyDescent="0.2">
      <c r="A1858" t="s">
        <v>43</v>
      </c>
      <c r="B1858" t="s">
        <v>97</v>
      </c>
      <c r="C1858" t="s">
        <v>1334</v>
      </c>
      <c r="D1858">
        <v>2</v>
      </c>
      <c r="E1858" s="21">
        <v>4</v>
      </c>
      <c r="F1858" s="21" t="s">
        <v>74</v>
      </c>
      <c r="G1858" s="21" t="s">
        <v>10</v>
      </c>
      <c r="H1858" s="21" t="s">
        <v>10</v>
      </c>
      <c r="I1858" s="26">
        <v>2.1468124285714287</v>
      </c>
      <c r="J1858" s="26">
        <v>3.2305950000000001</v>
      </c>
      <c r="K1858" s="26">
        <v>5.0674422857142858</v>
      </c>
      <c r="L1858" s="26">
        <v>7.2300172857142853</v>
      </c>
      <c r="M1858" s="26">
        <v>8.9560261428571426</v>
      </c>
      <c r="N1858" s="26">
        <v>10.332424</v>
      </c>
      <c r="O1858" s="26">
        <v>9.0712398571428565</v>
      </c>
      <c r="P1858" s="26">
        <v>7.7433581428571427</v>
      </c>
      <c r="Q1858" s="26">
        <v>6.3793472857142861</v>
      </c>
      <c r="R1858" s="26">
        <v>4.7926487142857139</v>
      </c>
      <c r="S1858" s="26">
        <v>3.0645384285714288</v>
      </c>
      <c r="T1858" s="26">
        <v>2.0764577142857141</v>
      </c>
      <c r="U1858" s="26">
        <v>0.27873642857142861</v>
      </c>
      <c r="V1858" s="26">
        <v>0.30599571428571432</v>
      </c>
      <c r="W1858" s="26">
        <v>0.31494428571428568</v>
      </c>
      <c r="X1858" s="26">
        <v>0.25209857142857139</v>
      </c>
      <c r="Y1858" s="26">
        <v>0.33668185714285714</v>
      </c>
      <c r="Z1858" s="26">
        <v>0.41841657142857136</v>
      </c>
      <c r="AA1858" s="26">
        <v>1.6120092857142854</v>
      </c>
      <c r="AB1858" s="26">
        <v>1.9679449999999998</v>
      </c>
      <c r="AC1858" s="26">
        <v>1.1974232857142855</v>
      </c>
      <c r="AD1858" s="26">
        <v>0.7484384285714285</v>
      </c>
      <c r="AE1858" s="26">
        <v>0.28278742857142863</v>
      </c>
      <c r="AF1858" s="26">
        <v>0.41201014285714294</v>
      </c>
      <c r="AG1858" s="26">
        <v>206</v>
      </c>
      <c r="AH1858" s="26">
        <v>4</v>
      </c>
    </row>
    <row r="1859" spans="1:34" x14ac:dyDescent="0.2">
      <c r="A1859" t="s">
        <v>43</v>
      </c>
      <c r="B1859" t="s">
        <v>97</v>
      </c>
      <c r="C1859" t="s">
        <v>1335</v>
      </c>
      <c r="D1859">
        <v>1</v>
      </c>
      <c r="E1859" s="21">
        <v>5</v>
      </c>
      <c r="F1859" s="21" t="s">
        <v>74</v>
      </c>
      <c r="G1859" s="21" t="s">
        <v>10</v>
      </c>
      <c r="H1859" s="21" t="s">
        <v>10</v>
      </c>
      <c r="I1859" s="26">
        <v>1.4933215833333335</v>
      </c>
      <c r="J1859" s="26">
        <v>2.1078550833333334</v>
      </c>
      <c r="K1859" s="26">
        <v>3.1969775833333336</v>
      </c>
      <c r="L1859" s="26">
        <v>4.8344390833333337</v>
      </c>
      <c r="M1859" s="26">
        <v>6.1280855000000001</v>
      </c>
      <c r="N1859" s="26">
        <v>7.4423191666666666</v>
      </c>
      <c r="O1859" s="26">
        <v>7.1680328333333341</v>
      </c>
      <c r="P1859" s="26">
        <v>6.0255988333333335</v>
      </c>
      <c r="Q1859" s="26">
        <v>4.9754518333333335</v>
      </c>
      <c r="R1859" s="26">
        <v>3.6112105000000003</v>
      </c>
      <c r="S1859" s="26">
        <v>2.147672333333333</v>
      </c>
      <c r="T1859" s="26">
        <v>1.4743800833333331</v>
      </c>
      <c r="U1859" s="26">
        <v>0.73791816666666665</v>
      </c>
      <c r="V1859" s="26">
        <v>0.78375916666666667</v>
      </c>
      <c r="W1859" s="26">
        <v>1.2460319166666667</v>
      </c>
      <c r="X1859" s="26">
        <v>0.9683685833333332</v>
      </c>
      <c r="Y1859" s="26">
        <v>1.1675934166666666</v>
      </c>
      <c r="Z1859" s="26">
        <v>1.1583159999999999</v>
      </c>
      <c r="AA1859" s="26">
        <v>2.5521358333333333</v>
      </c>
      <c r="AB1859" s="26">
        <v>2.8705821666666664</v>
      </c>
      <c r="AC1859" s="26">
        <v>1.3566310833333333</v>
      </c>
      <c r="AD1859" s="26">
        <v>0.92228091666666678</v>
      </c>
      <c r="AE1859" s="26">
        <v>0.88210291666666674</v>
      </c>
      <c r="AF1859" s="26">
        <v>0.77002391666666681</v>
      </c>
      <c r="AG1859" s="26">
        <v>248</v>
      </c>
      <c r="AH1859" s="26">
        <v>5</v>
      </c>
    </row>
    <row r="1860" spans="1:34" x14ac:dyDescent="0.2">
      <c r="A1860" t="s">
        <v>43</v>
      </c>
      <c r="B1860" t="s">
        <v>97</v>
      </c>
      <c r="C1860" t="s">
        <v>1336</v>
      </c>
      <c r="D1860">
        <v>2</v>
      </c>
      <c r="E1860" s="21">
        <v>5</v>
      </c>
      <c r="F1860" s="21" t="s">
        <v>74</v>
      </c>
      <c r="G1860" s="21" t="s">
        <v>10</v>
      </c>
      <c r="H1860" s="21" t="s">
        <v>10</v>
      </c>
      <c r="I1860" s="26">
        <v>2.0508861666666665</v>
      </c>
      <c r="J1860" s="26">
        <v>2.9184560000000004</v>
      </c>
      <c r="K1860" s="26">
        <v>4.4648220000000007</v>
      </c>
      <c r="L1860" s="26">
        <v>6.3826815000000003</v>
      </c>
      <c r="M1860" s="26">
        <v>7.8958499999999994</v>
      </c>
      <c r="N1860" s="26">
        <v>9.2332564999999995</v>
      </c>
      <c r="O1860" s="26">
        <v>8.326573333333334</v>
      </c>
      <c r="P1860" s="26">
        <v>7.0430545000000002</v>
      </c>
      <c r="Q1860" s="26">
        <v>5.7535441666666669</v>
      </c>
      <c r="R1860" s="26">
        <v>4.3321366666666661</v>
      </c>
      <c r="S1860" s="26">
        <v>2.8233245</v>
      </c>
      <c r="T1860" s="26">
        <v>1.9746703333333333</v>
      </c>
      <c r="U1860" s="26">
        <v>0.42157550000000005</v>
      </c>
      <c r="V1860" s="26">
        <v>0.46395133333333333</v>
      </c>
      <c r="W1860" s="26">
        <v>0.46414766666666668</v>
      </c>
      <c r="X1860" s="26">
        <v>0.3269873333333333</v>
      </c>
      <c r="Y1860" s="26">
        <v>0.67860183333333346</v>
      </c>
      <c r="Z1860" s="26">
        <v>0.81571450000000001</v>
      </c>
      <c r="AA1860" s="26">
        <v>2.2773913333333331</v>
      </c>
      <c r="AB1860" s="26">
        <v>2.5441919999999998</v>
      </c>
      <c r="AC1860" s="26">
        <v>1.3875405000000001</v>
      </c>
      <c r="AD1860" s="26">
        <v>0.73027016666666666</v>
      </c>
      <c r="AE1860" s="26">
        <v>0.43628850000000002</v>
      </c>
      <c r="AF1860" s="26">
        <v>0.60300566666666666</v>
      </c>
      <c r="AG1860" s="26">
        <v>256</v>
      </c>
      <c r="AH1860" s="26">
        <v>5</v>
      </c>
    </row>
    <row r="1861" spans="1:34" x14ac:dyDescent="0.2">
      <c r="A1861" t="s">
        <v>43</v>
      </c>
      <c r="B1861" t="s">
        <v>97</v>
      </c>
      <c r="C1861" t="s">
        <v>342</v>
      </c>
      <c r="D1861">
        <v>2</v>
      </c>
      <c r="E1861" s="21">
        <v>4</v>
      </c>
      <c r="F1861" s="21" t="s">
        <v>74</v>
      </c>
      <c r="G1861" s="21" t="s">
        <v>10</v>
      </c>
      <c r="H1861" s="21" t="s">
        <v>10</v>
      </c>
      <c r="I1861" s="26">
        <v>2.096714</v>
      </c>
      <c r="J1861" s="26">
        <v>2.7762074999999999</v>
      </c>
      <c r="K1861" s="26">
        <v>4.0121865000000003</v>
      </c>
      <c r="L1861" s="26">
        <v>6.0475617499999998</v>
      </c>
      <c r="M1861" s="26">
        <v>6.9471263749999999</v>
      </c>
      <c r="N1861" s="26">
        <v>8.3338293749999988</v>
      </c>
      <c r="O1861" s="26">
        <v>8.6994404999999997</v>
      </c>
      <c r="P1861" s="26">
        <v>7.1866436250000003</v>
      </c>
      <c r="Q1861" s="26">
        <v>6.0651297500000005</v>
      </c>
      <c r="R1861" s="26">
        <v>4.3571409999999995</v>
      </c>
      <c r="S1861" s="26">
        <v>2.9392678750000001</v>
      </c>
      <c r="T1861" s="26">
        <v>1.9926952500000001</v>
      </c>
      <c r="U1861" s="26">
        <v>0.232751875</v>
      </c>
      <c r="V1861" s="26">
        <v>0.25641250000000004</v>
      </c>
      <c r="W1861" s="26">
        <v>0.47194799999999998</v>
      </c>
      <c r="X1861" s="26">
        <v>0.67699587500000002</v>
      </c>
      <c r="Y1861" s="26">
        <v>1.834194125</v>
      </c>
      <c r="Z1861" s="26">
        <v>1.6367869999999998</v>
      </c>
      <c r="AA1861" s="26">
        <v>2.7353009999999998</v>
      </c>
      <c r="AB1861" s="26">
        <v>2.5329106250000004</v>
      </c>
      <c r="AC1861" s="26">
        <v>1.2519900000000002</v>
      </c>
      <c r="AD1861" s="26">
        <v>0.56555137499999997</v>
      </c>
      <c r="AE1861" s="26">
        <v>0.3412655</v>
      </c>
      <c r="AF1861" s="26">
        <v>0.27602399999999999</v>
      </c>
      <c r="AG1861" s="26">
        <v>233</v>
      </c>
      <c r="AH1861" s="26">
        <v>4</v>
      </c>
    </row>
    <row r="1862" spans="1:34" x14ac:dyDescent="0.2">
      <c r="A1862" t="s">
        <v>43</v>
      </c>
      <c r="B1862" t="s">
        <v>97</v>
      </c>
      <c r="C1862" t="s">
        <v>1337</v>
      </c>
      <c r="D1862">
        <v>2</v>
      </c>
      <c r="E1862" s="21">
        <v>4</v>
      </c>
      <c r="F1862" s="21" t="s">
        <v>74</v>
      </c>
      <c r="G1862" s="21" t="s">
        <v>10</v>
      </c>
      <c r="H1862" s="21" t="s">
        <v>10</v>
      </c>
      <c r="I1862" s="26">
        <v>2.0623371428571429</v>
      </c>
      <c r="J1862" s="26">
        <v>3.1065754285714284</v>
      </c>
      <c r="K1862" s="26">
        <v>4.9109951428571437</v>
      </c>
      <c r="L1862" s="26">
        <v>7.1151461428571423</v>
      </c>
      <c r="M1862" s="26">
        <v>8.9032078571428581</v>
      </c>
      <c r="N1862" s="26">
        <v>10.415018571428572</v>
      </c>
      <c r="O1862" s="26">
        <v>9.3062820000000013</v>
      </c>
      <c r="P1862" s="26">
        <v>7.9400969999999989</v>
      </c>
      <c r="Q1862" s="26">
        <v>6.5345768571428566</v>
      </c>
      <c r="R1862" s="26">
        <v>4.8087578571428571</v>
      </c>
      <c r="S1862" s="26">
        <v>3.0044267142857142</v>
      </c>
      <c r="T1862" s="26">
        <v>1.9833605714285714</v>
      </c>
      <c r="U1862" s="26">
        <v>0.29070642857142859</v>
      </c>
      <c r="V1862" s="26">
        <v>0.36974428571428575</v>
      </c>
      <c r="W1862" s="26">
        <v>0.32496257142857138</v>
      </c>
      <c r="X1862" s="26">
        <v>0.2896664285714286</v>
      </c>
      <c r="Y1862" s="26">
        <v>0.36442071428571421</v>
      </c>
      <c r="Z1862" s="26">
        <v>0.41364042857142858</v>
      </c>
      <c r="AA1862" s="26">
        <v>1.3625282857142857</v>
      </c>
      <c r="AB1862" s="26">
        <v>1.8275257142857144</v>
      </c>
      <c r="AC1862" s="26">
        <v>1.0749488571428572</v>
      </c>
      <c r="AD1862" s="26">
        <v>0.69196471428571438</v>
      </c>
      <c r="AE1862" s="26">
        <v>0.31931285714285712</v>
      </c>
      <c r="AF1862" s="26">
        <v>0.38041614285714287</v>
      </c>
      <c r="AG1862" s="26">
        <v>211</v>
      </c>
      <c r="AH1862" s="26">
        <v>4</v>
      </c>
    </row>
    <row r="1863" spans="1:34" x14ac:dyDescent="0.2">
      <c r="A1863" t="s">
        <v>45</v>
      </c>
      <c r="B1863" t="s">
        <v>79</v>
      </c>
      <c r="C1863" t="s">
        <v>1338</v>
      </c>
      <c r="D1863">
        <v>1</v>
      </c>
      <c r="E1863" s="21">
        <v>5</v>
      </c>
      <c r="F1863" s="21" t="s">
        <v>6</v>
      </c>
      <c r="G1863" s="21" t="s">
        <v>10</v>
      </c>
      <c r="H1863" s="21" t="s">
        <v>10</v>
      </c>
      <c r="I1863" s="26">
        <v>0.87057165624999988</v>
      </c>
      <c r="J1863" s="26">
        <v>1.1605561875000001</v>
      </c>
      <c r="K1863" s="26">
        <v>2.09601025</v>
      </c>
      <c r="L1863" s="26">
        <v>3.5813070625000001</v>
      </c>
      <c r="M1863" s="26">
        <v>4.6958435312500004</v>
      </c>
      <c r="N1863" s="26">
        <v>5.4740089999999997</v>
      </c>
      <c r="O1863" s="26">
        <v>5.8406608124999986</v>
      </c>
      <c r="P1863" s="26">
        <v>4.8024220937500015</v>
      </c>
      <c r="Q1863" s="26">
        <v>3.3550324375000002</v>
      </c>
      <c r="R1863" s="26">
        <v>2.3178643750000005</v>
      </c>
      <c r="S1863" s="26">
        <v>1.4619436562500001</v>
      </c>
      <c r="T1863" s="26">
        <v>0.89677681249999985</v>
      </c>
      <c r="U1863" s="26">
        <v>2.3759624374999997</v>
      </c>
      <c r="V1863" s="26">
        <v>2.3328392812499996</v>
      </c>
      <c r="W1863" s="26">
        <v>2.9223023437499998</v>
      </c>
      <c r="X1863" s="26">
        <v>3.1935719374999989</v>
      </c>
      <c r="Y1863" s="26">
        <v>3.3973380937499993</v>
      </c>
      <c r="Z1863" s="26">
        <v>3.3849358750000005</v>
      </c>
      <c r="AA1863" s="26">
        <v>3.2444807812500005</v>
      </c>
      <c r="AB1863" s="26">
        <v>3.4883964062500001</v>
      </c>
      <c r="AC1863" s="26">
        <v>3.0424807187500007</v>
      </c>
      <c r="AD1863" s="26">
        <v>2.8232036562499991</v>
      </c>
      <c r="AE1863" s="26">
        <v>3.2213098125000004</v>
      </c>
      <c r="AF1863" s="26">
        <v>2.9023429687500006</v>
      </c>
      <c r="AG1863" s="26">
        <v>233</v>
      </c>
      <c r="AH1863" s="26">
        <v>4</v>
      </c>
    </row>
    <row r="1864" spans="1:34" x14ac:dyDescent="0.2">
      <c r="A1864" t="s">
        <v>45</v>
      </c>
      <c r="B1864" t="s">
        <v>79</v>
      </c>
      <c r="C1864" t="s">
        <v>984</v>
      </c>
      <c r="D1864">
        <v>1</v>
      </c>
      <c r="E1864" s="21">
        <v>6</v>
      </c>
      <c r="F1864" s="21" t="s">
        <v>6</v>
      </c>
      <c r="G1864" s="21" t="s">
        <v>10</v>
      </c>
      <c r="H1864" s="21" t="s">
        <v>10</v>
      </c>
      <c r="I1864" s="26">
        <v>0.79602195652173913</v>
      </c>
      <c r="J1864" s="26">
        <v>0.98654543478260837</v>
      </c>
      <c r="K1864" s="26">
        <v>1.7880016956521738</v>
      </c>
      <c r="L1864" s="26">
        <v>3.0851575217391307</v>
      </c>
      <c r="M1864" s="26">
        <v>4.3351094347826091</v>
      </c>
      <c r="N1864" s="26">
        <v>5.1504862173913049</v>
      </c>
      <c r="O1864" s="26">
        <v>5.422155173913044</v>
      </c>
      <c r="P1864" s="26">
        <v>4.4326360434782615</v>
      </c>
      <c r="Q1864" s="26">
        <v>3.0906963478260878</v>
      </c>
      <c r="R1864" s="26">
        <v>2.0804991739130436</v>
      </c>
      <c r="S1864" s="26">
        <v>1.3002477826086956</v>
      </c>
      <c r="T1864" s="26">
        <v>0.81825165217391305</v>
      </c>
      <c r="U1864" s="26">
        <v>2.1019429130434779</v>
      </c>
      <c r="V1864" s="26">
        <v>2.1163252173913047</v>
      </c>
      <c r="W1864" s="26">
        <v>2.5064265217391299</v>
      </c>
      <c r="X1864" s="26">
        <v>2.9536709999999999</v>
      </c>
      <c r="Y1864" s="26">
        <v>3.1201902608695651</v>
      </c>
      <c r="Z1864" s="26">
        <v>4.1059361739130429</v>
      </c>
      <c r="AA1864" s="26">
        <v>3.5405471739130432</v>
      </c>
      <c r="AB1864" s="26">
        <v>3.2359423043478257</v>
      </c>
      <c r="AC1864" s="26">
        <v>3.3718333478260862</v>
      </c>
      <c r="AD1864" s="26">
        <v>2.7530035217391302</v>
      </c>
      <c r="AE1864" s="26">
        <v>3.0793209130434778</v>
      </c>
      <c r="AF1864" s="26">
        <v>2.8059898260869569</v>
      </c>
      <c r="AG1864" s="26">
        <v>269</v>
      </c>
      <c r="AH1864" s="26">
        <v>5</v>
      </c>
    </row>
    <row r="1865" spans="1:34" x14ac:dyDescent="0.2">
      <c r="A1865" t="s">
        <v>45</v>
      </c>
      <c r="B1865" t="s">
        <v>79</v>
      </c>
      <c r="C1865" t="s">
        <v>1339</v>
      </c>
      <c r="D1865">
        <v>3</v>
      </c>
      <c r="E1865" s="21">
        <v>4</v>
      </c>
      <c r="F1865" s="21" t="s">
        <v>6</v>
      </c>
      <c r="G1865" s="21" t="s">
        <v>10</v>
      </c>
      <c r="H1865" s="21" t="s">
        <v>10</v>
      </c>
      <c r="I1865" s="26">
        <v>1.5105108399999998</v>
      </c>
      <c r="J1865" s="26">
        <v>1.86917044</v>
      </c>
      <c r="K1865" s="26">
        <v>2.87123252</v>
      </c>
      <c r="L1865" s="26">
        <v>4.3128068000000006</v>
      </c>
      <c r="M1865" s="26">
        <v>5.2741668000000006</v>
      </c>
      <c r="N1865" s="26">
        <v>6.2646704399999997</v>
      </c>
      <c r="O1865" s="26">
        <v>6.7001699599999993</v>
      </c>
      <c r="P1865" s="26">
        <v>5.9470717599999992</v>
      </c>
      <c r="Q1865" s="26">
        <v>4.4804014800000003</v>
      </c>
      <c r="R1865" s="26">
        <v>3.2007598800000001</v>
      </c>
      <c r="S1865" s="26">
        <v>2.2621810399999998</v>
      </c>
      <c r="T1865" s="26">
        <v>1.6054620400000001</v>
      </c>
      <c r="U1865" s="26">
        <v>2.8528891200000004</v>
      </c>
      <c r="V1865" s="26">
        <v>2.9201590000000004</v>
      </c>
      <c r="W1865" s="26">
        <v>3.738012920000001</v>
      </c>
      <c r="X1865" s="26">
        <v>3.7322543600000007</v>
      </c>
      <c r="Y1865" s="26">
        <v>3.6491788400000003</v>
      </c>
      <c r="Z1865" s="26">
        <v>3.1062192000000004</v>
      </c>
      <c r="AA1865" s="26">
        <v>3.6623458000000007</v>
      </c>
      <c r="AB1865" s="26">
        <v>3.5671046399999988</v>
      </c>
      <c r="AC1865" s="26">
        <v>3.2610199599999987</v>
      </c>
      <c r="AD1865" s="26">
        <v>3.0682877999999993</v>
      </c>
      <c r="AE1865" s="26">
        <v>3.6952982799999989</v>
      </c>
      <c r="AF1865" s="26">
        <v>3.4627339999999998</v>
      </c>
      <c r="AG1865" s="26">
        <v>150</v>
      </c>
      <c r="AH1865" s="26">
        <v>3</v>
      </c>
    </row>
    <row r="1866" spans="1:34" x14ac:dyDescent="0.2">
      <c r="A1866" t="s">
        <v>45</v>
      </c>
      <c r="B1866" t="s">
        <v>79</v>
      </c>
      <c r="C1866" t="s">
        <v>1340</v>
      </c>
      <c r="D1866">
        <v>1</v>
      </c>
      <c r="E1866" s="21">
        <v>6</v>
      </c>
      <c r="F1866" s="21" t="s">
        <v>6</v>
      </c>
      <c r="G1866" s="21" t="s">
        <v>10</v>
      </c>
      <c r="H1866" s="21" t="s">
        <v>10</v>
      </c>
      <c r="I1866" s="26">
        <v>0.83826285714285698</v>
      </c>
      <c r="J1866" s="26">
        <v>1.0810730476190478</v>
      </c>
      <c r="K1866" s="26">
        <v>1.9298371904761904</v>
      </c>
      <c r="L1866" s="26">
        <v>3.3203270000000007</v>
      </c>
      <c r="M1866" s="26">
        <v>4.5169430476190469</v>
      </c>
      <c r="N1866" s="26">
        <v>5.2612343809523807</v>
      </c>
      <c r="O1866" s="26">
        <v>5.620881619047621</v>
      </c>
      <c r="P1866" s="26">
        <v>4.6346930476190478</v>
      </c>
      <c r="Q1866" s="26">
        <v>3.1990652380952374</v>
      </c>
      <c r="R1866" s="26">
        <v>2.1769742857142855</v>
      </c>
      <c r="S1866" s="26">
        <v>1.3516109523809525</v>
      </c>
      <c r="T1866" s="26">
        <v>0.84055852380952378</v>
      </c>
      <c r="U1866" s="26">
        <v>2.315267904761904</v>
      </c>
      <c r="V1866" s="26">
        <v>2.3224634285714281</v>
      </c>
      <c r="W1866" s="26">
        <v>2.7833419523809533</v>
      </c>
      <c r="X1866" s="26">
        <v>3.2102612380952382</v>
      </c>
      <c r="Y1866" s="26">
        <v>3.3296213333333333</v>
      </c>
      <c r="Z1866" s="26">
        <v>3.501495666666667</v>
      </c>
      <c r="AA1866" s="26">
        <v>3.3883400952380951</v>
      </c>
      <c r="AB1866" s="26">
        <v>3.2691819047619042</v>
      </c>
      <c r="AC1866" s="26">
        <v>3.142473714285714</v>
      </c>
      <c r="AD1866" s="26">
        <v>2.7911061428571426</v>
      </c>
      <c r="AE1866" s="26">
        <v>3.2788070952380957</v>
      </c>
      <c r="AF1866" s="26">
        <v>2.9271172380952386</v>
      </c>
      <c r="AG1866" s="26">
        <v>223</v>
      </c>
      <c r="AH1866" s="26">
        <v>4</v>
      </c>
    </row>
    <row r="1867" spans="1:34" x14ac:dyDescent="0.2">
      <c r="A1867" t="s">
        <v>45</v>
      </c>
      <c r="B1867" t="s">
        <v>79</v>
      </c>
      <c r="C1867" t="s">
        <v>1341</v>
      </c>
      <c r="D1867">
        <v>1</v>
      </c>
      <c r="E1867" s="21">
        <v>6</v>
      </c>
      <c r="F1867" s="21" t="s">
        <v>6</v>
      </c>
      <c r="G1867" s="21" t="s">
        <v>10</v>
      </c>
      <c r="H1867" s="21" t="s">
        <v>10</v>
      </c>
      <c r="I1867" s="26">
        <v>0.80484837500000006</v>
      </c>
      <c r="J1867" s="26">
        <v>0.98118974999999997</v>
      </c>
      <c r="K1867" s="26">
        <v>1.7471854999999996</v>
      </c>
      <c r="L1867" s="26">
        <v>3.0632865416666664</v>
      </c>
      <c r="M1867" s="26">
        <v>4.3233643333333331</v>
      </c>
      <c r="N1867" s="26">
        <v>5.1838531250000015</v>
      </c>
      <c r="O1867" s="26">
        <v>5.4555772500000002</v>
      </c>
      <c r="P1867" s="26">
        <v>4.4696793333333318</v>
      </c>
      <c r="Q1867" s="26">
        <v>3.1851352500000001</v>
      </c>
      <c r="R1867" s="26">
        <v>2.1378076666666668</v>
      </c>
      <c r="S1867" s="26">
        <v>1.3245644166666666</v>
      </c>
      <c r="T1867" s="26">
        <v>0.83992037500000016</v>
      </c>
      <c r="U1867" s="26">
        <v>2.6789209583333329</v>
      </c>
      <c r="V1867" s="26">
        <v>2.4614156250000003</v>
      </c>
      <c r="W1867" s="26">
        <v>2.7571982083333335</v>
      </c>
      <c r="X1867" s="26">
        <v>3.2034729583333337</v>
      </c>
      <c r="Y1867" s="26">
        <v>3.2983222083333339</v>
      </c>
      <c r="Z1867" s="26">
        <v>4.2377420416666665</v>
      </c>
      <c r="AA1867" s="26">
        <v>3.6920660416666657</v>
      </c>
      <c r="AB1867" s="26">
        <v>3.6743288333333339</v>
      </c>
      <c r="AC1867" s="26">
        <v>3.8693530000000007</v>
      </c>
      <c r="AD1867" s="26">
        <v>3.1724867499999996</v>
      </c>
      <c r="AE1867" s="26">
        <v>3.7376923333333338</v>
      </c>
      <c r="AF1867" s="26">
        <v>3.4945789166666663</v>
      </c>
      <c r="AG1867" s="26">
        <v>252</v>
      </c>
      <c r="AH1867" s="26">
        <v>5</v>
      </c>
    </row>
    <row r="1868" spans="1:34" x14ac:dyDescent="0.2">
      <c r="A1868" t="s">
        <v>45</v>
      </c>
      <c r="B1868" t="s">
        <v>79</v>
      </c>
      <c r="C1868" t="s">
        <v>1342</v>
      </c>
      <c r="D1868">
        <v>1</v>
      </c>
      <c r="E1868" s="21">
        <v>5</v>
      </c>
      <c r="F1868" s="21" t="s">
        <v>6</v>
      </c>
      <c r="G1868" s="21" t="s">
        <v>10</v>
      </c>
      <c r="H1868" s="21" t="s">
        <v>10</v>
      </c>
      <c r="I1868" s="26">
        <v>0.83854814285714296</v>
      </c>
      <c r="J1868" s="26">
        <v>1.0330945714285715</v>
      </c>
      <c r="K1868" s="26">
        <v>1.8186329285714284</v>
      </c>
      <c r="L1868" s="26">
        <v>3.1815458571428574</v>
      </c>
      <c r="M1868" s="26">
        <v>4.4345077142857141</v>
      </c>
      <c r="N1868" s="26">
        <v>5.3389055714285716</v>
      </c>
      <c r="O1868" s="26">
        <v>5.7624498571428573</v>
      </c>
      <c r="P1868" s="26">
        <v>4.7173992857142855</v>
      </c>
      <c r="Q1868" s="26">
        <v>3.2789778571428569</v>
      </c>
      <c r="R1868" s="26">
        <v>2.1477262142857141</v>
      </c>
      <c r="S1868" s="26">
        <v>1.3672449285714285</v>
      </c>
      <c r="T1868" s="26">
        <v>0.84810142857142867</v>
      </c>
      <c r="U1868" s="26">
        <v>2.1716022142857141</v>
      </c>
      <c r="V1868" s="26">
        <v>2.0470109999999999</v>
      </c>
      <c r="W1868" s="26">
        <v>2.3894158571428572</v>
      </c>
      <c r="X1868" s="26">
        <v>2.901691357142858</v>
      </c>
      <c r="Y1868" s="26">
        <v>2.8356160000000004</v>
      </c>
      <c r="Z1868" s="26">
        <v>3.1575549999999999</v>
      </c>
      <c r="AA1868" s="26">
        <v>3.0591664999999995</v>
      </c>
      <c r="AB1868" s="26">
        <v>3.0331249285714286</v>
      </c>
      <c r="AC1868" s="26">
        <v>3.1982642857142856</v>
      </c>
      <c r="AD1868" s="26">
        <v>2.8035405</v>
      </c>
      <c r="AE1868" s="26">
        <v>3.2634240714285716</v>
      </c>
      <c r="AF1868" s="26">
        <v>2.8991317857142853</v>
      </c>
      <c r="AG1868" s="26">
        <v>228</v>
      </c>
      <c r="AH1868" s="26">
        <v>4</v>
      </c>
    </row>
    <row r="1869" spans="1:34" x14ac:dyDescent="0.2">
      <c r="A1869" t="s">
        <v>45</v>
      </c>
      <c r="B1869" t="s">
        <v>79</v>
      </c>
      <c r="C1869" t="s">
        <v>812</v>
      </c>
      <c r="D1869">
        <v>1</v>
      </c>
      <c r="E1869" s="21">
        <v>5</v>
      </c>
      <c r="F1869" s="21" t="s">
        <v>6</v>
      </c>
      <c r="G1869" s="21" t="s">
        <v>10</v>
      </c>
      <c r="H1869" s="21" t="s">
        <v>10</v>
      </c>
      <c r="I1869" s="26">
        <v>0.8201709629629631</v>
      </c>
      <c r="J1869" s="26">
        <v>0.99055351851851847</v>
      </c>
      <c r="K1869" s="26">
        <v>1.7249556666666666</v>
      </c>
      <c r="L1869" s="26">
        <v>3.0282985925925936</v>
      </c>
      <c r="M1869" s="26">
        <v>4.2947324814814811</v>
      </c>
      <c r="N1869" s="26">
        <v>5.2462205185185171</v>
      </c>
      <c r="O1869" s="26">
        <v>5.5542347407407409</v>
      </c>
      <c r="P1869" s="26">
        <v>4.5937007037037043</v>
      </c>
      <c r="Q1869" s="26">
        <v>3.2935224814814821</v>
      </c>
      <c r="R1869" s="26">
        <v>2.2399856666666671</v>
      </c>
      <c r="S1869" s="26">
        <v>1.3922724074074073</v>
      </c>
      <c r="T1869" s="26">
        <v>0.87687077777777778</v>
      </c>
      <c r="U1869" s="26">
        <v>2.5306607037037034</v>
      </c>
      <c r="V1869" s="26">
        <v>2.2355985185185183</v>
      </c>
      <c r="W1869" s="26">
        <v>2.9026562962962963</v>
      </c>
      <c r="X1869" s="26">
        <v>3.3106962592592599</v>
      </c>
      <c r="Y1869" s="26">
        <v>3.3641140740740747</v>
      </c>
      <c r="Z1869" s="26">
        <v>3.9857468888888885</v>
      </c>
      <c r="AA1869" s="26">
        <v>3.6037318148148154</v>
      </c>
      <c r="AB1869" s="26">
        <v>3.779763111111111</v>
      </c>
      <c r="AC1869" s="26">
        <v>4.1927711111111119</v>
      </c>
      <c r="AD1869" s="26">
        <v>3.4577469629629625</v>
      </c>
      <c r="AE1869" s="26">
        <v>4.0152901481481482</v>
      </c>
      <c r="AF1869" s="26">
        <v>3.5411904814814812</v>
      </c>
      <c r="AG1869" s="26">
        <v>207</v>
      </c>
      <c r="AH1869" s="26">
        <v>4</v>
      </c>
    </row>
    <row r="1870" spans="1:34" x14ac:dyDescent="0.2">
      <c r="A1870" t="s">
        <v>45</v>
      </c>
      <c r="B1870" t="s">
        <v>79</v>
      </c>
      <c r="C1870" t="s">
        <v>1343</v>
      </c>
      <c r="D1870">
        <v>1</v>
      </c>
      <c r="E1870" s="21">
        <v>5</v>
      </c>
      <c r="F1870" s="21" t="s">
        <v>6</v>
      </c>
      <c r="G1870" s="21" t="s">
        <v>10</v>
      </c>
      <c r="H1870" s="21" t="s">
        <v>10</v>
      </c>
      <c r="I1870" s="26">
        <v>0.85121360000000013</v>
      </c>
      <c r="J1870" s="26">
        <v>1.0754330000000001</v>
      </c>
      <c r="K1870" s="26">
        <v>1.9223473999999998</v>
      </c>
      <c r="L1870" s="26">
        <v>3.2910531999999995</v>
      </c>
      <c r="M1870" s="26">
        <v>4.4643788666666673</v>
      </c>
      <c r="N1870" s="26">
        <v>5.2122406000000003</v>
      </c>
      <c r="O1870" s="26">
        <v>5.5926276666666679</v>
      </c>
      <c r="P1870" s="26">
        <v>4.5574736666666666</v>
      </c>
      <c r="Q1870" s="26">
        <v>3.1446074000000004</v>
      </c>
      <c r="R1870" s="26">
        <v>2.0848638666666668</v>
      </c>
      <c r="S1870" s="26">
        <v>1.3496502000000001</v>
      </c>
      <c r="T1870" s="26">
        <v>0.86760939999999998</v>
      </c>
      <c r="U1870" s="26">
        <v>1.7257100666666672</v>
      </c>
      <c r="V1870" s="26">
        <v>1.9010978666666669</v>
      </c>
      <c r="W1870" s="26">
        <v>2.3595506666666659</v>
      </c>
      <c r="X1870" s="26">
        <v>2.7300889333333336</v>
      </c>
      <c r="Y1870" s="26">
        <v>3.0513365333333335</v>
      </c>
      <c r="Z1870" s="26">
        <v>3.3754852666666659</v>
      </c>
      <c r="AA1870" s="26">
        <v>3.2371606666666666</v>
      </c>
      <c r="AB1870" s="26">
        <v>2.9993486666666667</v>
      </c>
      <c r="AC1870" s="26">
        <v>2.9246201333333333</v>
      </c>
      <c r="AD1870" s="26">
        <v>2.539009533333334</v>
      </c>
      <c r="AE1870" s="26">
        <v>2.8652425333333329</v>
      </c>
      <c r="AF1870" s="26">
        <v>2.3022433333333341</v>
      </c>
      <c r="AG1870" s="26">
        <v>237</v>
      </c>
      <c r="AH1870" s="26">
        <v>4</v>
      </c>
    </row>
    <row r="1871" spans="1:34" x14ac:dyDescent="0.2">
      <c r="A1871" t="s">
        <v>45</v>
      </c>
      <c r="B1871" t="s">
        <v>79</v>
      </c>
      <c r="C1871" t="s">
        <v>1344</v>
      </c>
      <c r="D1871">
        <v>1</v>
      </c>
      <c r="E1871" s="21">
        <v>6</v>
      </c>
      <c r="F1871" s="21" t="s">
        <v>6</v>
      </c>
      <c r="G1871" s="21" t="s">
        <v>10</v>
      </c>
      <c r="H1871" s="21" t="s">
        <v>10</v>
      </c>
      <c r="I1871" s="26">
        <v>0.78662831578947379</v>
      </c>
      <c r="J1871" s="26">
        <v>1.0175611052631579</v>
      </c>
      <c r="K1871" s="26">
        <v>1.828938842105263</v>
      </c>
      <c r="L1871" s="26">
        <v>3.1729977894736847</v>
      </c>
      <c r="M1871" s="26">
        <v>4.3740211578947363</v>
      </c>
      <c r="N1871" s="26">
        <v>5.0976542631578941</v>
      </c>
      <c r="O1871" s="26">
        <v>5.4445456315789498</v>
      </c>
      <c r="P1871" s="26">
        <v>4.4593195789473681</v>
      </c>
      <c r="Q1871" s="26">
        <v>3.0916771578947366</v>
      </c>
      <c r="R1871" s="26">
        <v>2.1010372631578944</v>
      </c>
      <c r="S1871" s="26">
        <v>1.2781899473684211</v>
      </c>
      <c r="T1871" s="26">
        <v>0.78626026315789466</v>
      </c>
      <c r="U1871" s="26">
        <v>2.5940196315789477</v>
      </c>
      <c r="V1871" s="26">
        <v>2.4820751052631582</v>
      </c>
      <c r="W1871" s="26">
        <v>2.8979289999999991</v>
      </c>
      <c r="X1871" s="26">
        <v>3.289207105263158</v>
      </c>
      <c r="Y1871" s="26">
        <v>3.5223073157894738</v>
      </c>
      <c r="Z1871" s="26">
        <v>3.7583348947368425</v>
      </c>
      <c r="AA1871" s="26">
        <v>3.3349477368421052</v>
      </c>
      <c r="AB1871" s="26">
        <v>3.3687444210526309</v>
      </c>
      <c r="AC1871" s="26">
        <v>3.4741566842105263</v>
      </c>
      <c r="AD1871" s="26">
        <v>2.9803454736842103</v>
      </c>
      <c r="AE1871" s="26">
        <v>3.483429210526316</v>
      </c>
      <c r="AF1871" s="26">
        <v>3.2618446842105264</v>
      </c>
      <c r="AG1871" s="26">
        <v>258</v>
      </c>
      <c r="AH1871" s="26">
        <v>5</v>
      </c>
    </row>
    <row r="1872" spans="1:34" x14ac:dyDescent="0.2">
      <c r="A1872" t="s">
        <v>45</v>
      </c>
      <c r="B1872" t="s">
        <v>79</v>
      </c>
      <c r="C1872" t="s">
        <v>673</v>
      </c>
      <c r="D1872">
        <v>2</v>
      </c>
      <c r="E1872" s="21">
        <v>6</v>
      </c>
      <c r="F1872" s="21" t="s">
        <v>6</v>
      </c>
      <c r="G1872" s="21" t="s">
        <v>10</v>
      </c>
      <c r="H1872" s="21" t="s">
        <v>10</v>
      </c>
      <c r="I1872" s="26">
        <v>0.64056954166666646</v>
      </c>
      <c r="J1872" s="26">
        <v>0.85414020833333337</v>
      </c>
      <c r="K1872" s="26">
        <v>1.5742912083333334</v>
      </c>
      <c r="L1872" s="26">
        <v>2.9038644999999996</v>
      </c>
      <c r="M1872" s="26">
        <v>4.2949375833333336</v>
      </c>
      <c r="N1872" s="26">
        <v>5.0318480416666658</v>
      </c>
      <c r="O1872" s="26">
        <v>5.2862769583333336</v>
      </c>
      <c r="P1872" s="26">
        <v>4.2139890416666663</v>
      </c>
      <c r="Q1872" s="26">
        <v>2.8443619166666667</v>
      </c>
      <c r="R1872" s="26">
        <v>1.8395659583333333</v>
      </c>
      <c r="S1872" s="26">
        <v>1.0472485000000002</v>
      </c>
      <c r="T1872" s="26">
        <v>0.64306683333333325</v>
      </c>
      <c r="U1872" s="26">
        <v>1.8089934583333338</v>
      </c>
      <c r="V1872" s="26">
        <v>1.7954038333333335</v>
      </c>
      <c r="W1872" s="26">
        <v>2.0765551250000001</v>
      </c>
      <c r="X1872" s="26">
        <v>2.568991041666667</v>
      </c>
      <c r="Y1872" s="26">
        <v>2.8191955833333338</v>
      </c>
      <c r="Z1872" s="26">
        <v>3.0416353749999998</v>
      </c>
      <c r="AA1872" s="26">
        <v>3.2544884583333338</v>
      </c>
      <c r="AB1872" s="26">
        <v>3.8483494583333315</v>
      </c>
      <c r="AC1872" s="26">
        <v>3.1123872083333333</v>
      </c>
      <c r="AD1872" s="26">
        <v>2.7886327083333331</v>
      </c>
      <c r="AE1872" s="26">
        <v>2.8811987083333332</v>
      </c>
      <c r="AF1872" s="26">
        <v>2.434433958333333</v>
      </c>
      <c r="AG1872" s="26">
        <v>231</v>
      </c>
      <c r="AH1872" s="26">
        <v>4</v>
      </c>
    </row>
    <row r="1873" spans="1:34" x14ac:dyDescent="0.2">
      <c r="A1873" t="s">
        <v>45</v>
      </c>
      <c r="B1873" t="s">
        <v>79</v>
      </c>
      <c r="C1873" t="s">
        <v>300</v>
      </c>
      <c r="D1873">
        <v>1</v>
      </c>
      <c r="E1873" s="21">
        <v>5</v>
      </c>
      <c r="F1873" s="21" t="s">
        <v>6</v>
      </c>
      <c r="G1873" s="21" t="s">
        <v>10</v>
      </c>
      <c r="H1873" s="21" t="s">
        <v>10</v>
      </c>
      <c r="I1873" s="26">
        <v>0.95300786956521732</v>
      </c>
      <c r="J1873" s="26">
        <v>1.2446090869565221</v>
      </c>
      <c r="K1873" s="26">
        <v>2.1692516086956526</v>
      </c>
      <c r="L1873" s="26">
        <v>3.6315431304347827</v>
      </c>
      <c r="M1873" s="26">
        <v>4.7169816521739145</v>
      </c>
      <c r="N1873" s="26">
        <v>5.4849890434782616</v>
      </c>
      <c r="O1873" s="26">
        <v>5.8364310434782602</v>
      </c>
      <c r="P1873" s="26">
        <v>4.8544579999999993</v>
      </c>
      <c r="Q1873" s="26">
        <v>3.4163990869565213</v>
      </c>
      <c r="R1873" s="26">
        <v>2.3896246521739131</v>
      </c>
      <c r="S1873" s="26">
        <v>1.5297528695652176</v>
      </c>
      <c r="T1873" s="26">
        <v>0.97026134782608697</v>
      </c>
      <c r="U1873" s="26">
        <v>2.6497863913043487</v>
      </c>
      <c r="V1873" s="26">
        <v>2.55951352173913</v>
      </c>
      <c r="W1873" s="26">
        <v>3.0060128695652177</v>
      </c>
      <c r="X1873" s="26">
        <v>3.5000792173913045</v>
      </c>
      <c r="Y1873" s="26">
        <v>3.5807572608695653</v>
      </c>
      <c r="Z1873" s="26">
        <v>3.4393456956521744</v>
      </c>
      <c r="AA1873" s="26">
        <v>3.4490633913043478</v>
      </c>
      <c r="AB1873" s="26">
        <v>3.7543327391304344</v>
      </c>
      <c r="AC1873" s="26">
        <v>3.293002304347826</v>
      </c>
      <c r="AD1873" s="26">
        <v>3.0024135217391308</v>
      </c>
      <c r="AE1873" s="26">
        <v>3.5109344347826088</v>
      </c>
      <c r="AF1873" s="26">
        <v>3.0765374347826082</v>
      </c>
      <c r="AG1873" s="26">
        <v>218</v>
      </c>
      <c r="AH1873" s="26">
        <v>4</v>
      </c>
    </row>
    <row r="1874" spans="1:34" x14ac:dyDescent="0.2">
      <c r="A1874" t="s">
        <v>45</v>
      </c>
      <c r="B1874" t="s">
        <v>79</v>
      </c>
      <c r="C1874" t="s">
        <v>1345</v>
      </c>
      <c r="D1874">
        <v>1</v>
      </c>
      <c r="E1874" s="21">
        <v>5</v>
      </c>
      <c r="F1874" s="21" t="s">
        <v>6</v>
      </c>
      <c r="G1874" s="21" t="s">
        <v>10</v>
      </c>
      <c r="H1874" s="21" t="s">
        <v>10</v>
      </c>
      <c r="I1874" s="26">
        <v>0.78607162500000005</v>
      </c>
      <c r="J1874" s="26">
        <v>1.0077536249999999</v>
      </c>
      <c r="K1874" s="26">
        <v>1.7960492499999998</v>
      </c>
      <c r="L1874" s="26">
        <v>3.140430125</v>
      </c>
      <c r="M1874" s="26">
        <v>4.3916304999999998</v>
      </c>
      <c r="N1874" s="26">
        <v>5.1650455000000006</v>
      </c>
      <c r="O1874" s="26">
        <v>5.5284442499999997</v>
      </c>
      <c r="P1874" s="26">
        <v>4.5159462500000007</v>
      </c>
      <c r="Q1874" s="26">
        <v>3.1130543750000004</v>
      </c>
      <c r="R1874" s="26">
        <v>2.0964689999999999</v>
      </c>
      <c r="S1874" s="26">
        <v>1.2811541249999998</v>
      </c>
      <c r="T1874" s="26">
        <v>0.78370662499999999</v>
      </c>
      <c r="U1874" s="26">
        <v>2.4677256249999999</v>
      </c>
      <c r="V1874" s="26">
        <v>2.436677</v>
      </c>
      <c r="W1874" s="26">
        <v>2.8175977500000005</v>
      </c>
      <c r="X1874" s="26">
        <v>3.20886775</v>
      </c>
      <c r="Y1874" s="26">
        <v>3.2847979999999999</v>
      </c>
      <c r="Z1874" s="26">
        <v>3.6198129999999997</v>
      </c>
      <c r="AA1874" s="26">
        <v>3.3136512499999995</v>
      </c>
      <c r="AB1874" s="26">
        <v>3.2707078749999998</v>
      </c>
      <c r="AC1874" s="26">
        <v>3.3885538749999995</v>
      </c>
      <c r="AD1874" s="26">
        <v>2.9117803750000002</v>
      </c>
      <c r="AE1874" s="26">
        <v>3.4199889999999993</v>
      </c>
      <c r="AF1874" s="26">
        <v>3.3608437499999999</v>
      </c>
      <c r="AG1874" s="26">
        <v>225</v>
      </c>
      <c r="AH1874" s="26">
        <v>4</v>
      </c>
    </row>
    <row r="1875" spans="1:34" x14ac:dyDescent="0.2">
      <c r="A1875" t="s">
        <v>45</v>
      </c>
      <c r="B1875" t="s">
        <v>79</v>
      </c>
      <c r="C1875" t="s">
        <v>725</v>
      </c>
      <c r="D1875">
        <v>1</v>
      </c>
      <c r="E1875" s="21">
        <v>6</v>
      </c>
      <c r="F1875" s="21" t="s">
        <v>6</v>
      </c>
      <c r="G1875" s="21" t="s">
        <v>10</v>
      </c>
      <c r="H1875" s="21" t="s">
        <v>10</v>
      </c>
      <c r="I1875" s="26">
        <v>0.82775499999999991</v>
      </c>
      <c r="J1875" s="26">
        <v>1.0667917857142859</v>
      </c>
      <c r="K1875" s="26">
        <v>1.9323089285714288</v>
      </c>
      <c r="L1875" s="26">
        <v>3.2671125000000005</v>
      </c>
      <c r="M1875" s="26">
        <v>4.3695433571428568</v>
      </c>
      <c r="N1875" s="26">
        <v>5.026584821428572</v>
      </c>
      <c r="O1875" s="26">
        <v>5.3253708571428566</v>
      </c>
      <c r="P1875" s="26">
        <v>4.3939267142857146</v>
      </c>
      <c r="Q1875" s="26">
        <v>3.08783275</v>
      </c>
      <c r="R1875" s="26">
        <v>2.1331015357142862</v>
      </c>
      <c r="S1875" s="26">
        <v>1.3103492857142858</v>
      </c>
      <c r="T1875" s="26">
        <v>0.82243182142857152</v>
      </c>
      <c r="U1875" s="26">
        <v>2.7205163214285712</v>
      </c>
      <c r="V1875" s="26">
        <v>2.5849873928571432</v>
      </c>
      <c r="W1875" s="26">
        <v>3.1928327857142862</v>
      </c>
      <c r="X1875" s="26">
        <v>3.5571834285714288</v>
      </c>
      <c r="Y1875" s="26">
        <v>3.8204927857142863</v>
      </c>
      <c r="Z1875" s="26">
        <v>3.8806178214285723</v>
      </c>
      <c r="AA1875" s="26">
        <v>3.6430695000000002</v>
      </c>
      <c r="AB1875" s="26">
        <v>3.7721293214285723</v>
      </c>
      <c r="AC1875" s="26">
        <v>3.6063844642857141</v>
      </c>
      <c r="AD1875" s="26">
        <v>3.2004568928571429</v>
      </c>
      <c r="AE1875" s="26">
        <v>3.8199081071428558</v>
      </c>
      <c r="AF1875" s="26">
        <v>3.3301131428571429</v>
      </c>
      <c r="AG1875" s="26">
        <v>268</v>
      </c>
      <c r="AH1875" s="26">
        <v>5</v>
      </c>
    </row>
    <row r="1876" spans="1:34" x14ac:dyDescent="0.2">
      <c r="A1876" t="s">
        <v>45</v>
      </c>
      <c r="B1876" t="s">
        <v>79</v>
      </c>
      <c r="C1876" t="s">
        <v>1346</v>
      </c>
      <c r="D1876">
        <v>1</v>
      </c>
      <c r="E1876" s="21">
        <v>5</v>
      </c>
      <c r="F1876" s="21" t="s">
        <v>6</v>
      </c>
      <c r="G1876" s="21" t="s">
        <v>10</v>
      </c>
      <c r="H1876" s="21" t="s">
        <v>10</v>
      </c>
      <c r="I1876" s="26">
        <v>1.0846934333333331</v>
      </c>
      <c r="J1876" s="26">
        <v>1.4023587666666664</v>
      </c>
      <c r="K1876" s="26">
        <v>2.3515519666666669</v>
      </c>
      <c r="L1876" s="26">
        <v>3.7965260000000001</v>
      </c>
      <c r="M1876" s="26">
        <v>4.8534250333333322</v>
      </c>
      <c r="N1876" s="26">
        <v>5.6365026333333343</v>
      </c>
      <c r="O1876" s="26">
        <v>6.0166137000000015</v>
      </c>
      <c r="P1876" s="26">
        <v>5.1460808000000009</v>
      </c>
      <c r="Q1876" s="26">
        <v>3.7094301000000001</v>
      </c>
      <c r="R1876" s="26">
        <v>2.5991667333333339</v>
      </c>
      <c r="S1876" s="26">
        <v>1.7114161333333338</v>
      </c>
      <c r="T1876" s="26">
        <v>1.1116623333333335</v>
      </c>
      <c r="U1876" s="26">
        <v>2.6738509000000001</v>
      </c>
      <c r="V1876" s="26">
        <v>2.6728404333333331</v>
      </c>
      <c r="W1876" s="26">
        <v>3.2253327666666669</v>
      </c>
      <c r="X1876" s="26">
        <v>3.6525713666666659</v>
      </c>
      <c r="Y1876" s="26">
        <v>3.6146212666666666</v>
      </c>
      <c r="Z1876" s="26">
        <v>3.3773175333333332</v>
      </c>
      <c r="AA1876" s="26">
        <v>3.6036519000000005</v>
      </c>
      <c r="AB1876" s="26">
        <v>3.6562055999999998</v>
      </c>
      <c r="AC1876" s="26">
        <v>3.4518301999999985</v>
      </c>
      <c r="AD1876" s="26">
        <v>3.0131197666666663</v>
      </c>
      <c r="AE1876" s="26">
        <v>3.5967830999999992</v>
      </c>
      <c r="AF1876" s="26">
        <v>3.2614955333333322</v>
      </c>
      <c r="AG1876" s="26">
        <v>253</v>
      </c>
      <c r="AH1876" s="26">
        <v>5</v>
      </c>
    </row>
    <row r="1877" spans="1:34" x14ac:dyDescent="0.2">
      <c r="A1877" t="s">
        <v>45</v>
      </c>
      <c r="B1877" t="s">
        <v>79</v>
      </c>
      <c r="C1877" t="s">
        <v>1347</v>
      </c>
      <c r="D1877">
        <v>1</v>
      </c>
      <c r="E1877" s="21">
        <v>5</v>
      </c>
      <c r="F1877" s="21" t="s">
        <v>6</v>
      </c>
      <c r="G1877" s="21" t="s">
        <v>10</v>
      </c>
      <c r="H1877" s="21" t="s">
        <v>10</v>
      </c>
      <c r="I1877" s="26">
        <v>0.82374301639344316</v>
      </c>
      <c r="J1877" s="26">
        <v>0.97036872131147534</v>
      </c>
      <c r="K1877" s="26">
        <v>1.7026613606557381</v>
      </c>
      <c r="L1877" s="26">
        <v>3.0393940327868854</v>
      </c>
      <c r="M1877" s="26">
        <v>4.3907679672131161</v>
      </c>
      <c r="N1877" s="26">
        <v>5.4543538196721304</v>
      </c>
      <c r="O1877" s="26">
        <v>5.8801353606557392</v>
      </c>
      <c r="P1877" s="26">
        <v>4.8116321311475403</v>
      </c>
      <c r="Q1877" s="26">
        <v>3.3969228196721315</v>
      </c>
      <c r="R1877" s="26">
        <v>2.2063032622950818</v>
      </c>
      <c r="S1877" s="26">
        <v>1.3540871475409841</v>
      </c>
      <c r="T1877" s="26">
        <v>0.85377304918032781</v>
      </c>
      <c r="U1877" s="26">
        <v>2.7938357540983607</v>
      </c>
      <c r="V1877" s="26">
        <v>2.463387721311475</v>
      </c>
      <c r="W1877" s="26">
        <v>2.5626919180327867</v>
      </c>
      <c r="X1877" s="26">
        <v>2.9505961967213121</v>
      </c>
      <c r="Y1877" s="26">
        <v>2.861631573770492</v>
      </c>
      <c r="Z1877" s="26">
        <v>3.3953091475409831</v>
      </c>
      <c r="AA1877" s="26">
        <v>2.8186277213114757</v>
      </c>
      <c r="AB1877" s="26">
        <v>3.5446036229508198</v>
      </c>
      <c r="AC1877" s="26">
        <v>3.4262700983606544</v>
      </c>
      <c r="AD1877" s="26">
        <v>2.8749824426229496</v>
      </c>
      <c r="AE1877" s="26">
        <v>3.5258747704918023</v>
      </c>
      <c r="AF1877" s="26">
        <v>3.5758056393442623</v>
      </c>
      <c r="AG1877" s="26">
        <v>245</v>
      </c>
      <c r="AH1877" s="26">
        <v>4</v>
      </c>
    </row>
    <row r="1878" spans="1:34" x14ac:dyDescent="0.2">
      <c r="A1878" t="s">
        <v>45</v>
      </c>
      <c r="B1878" t="s">
        <v>79</v>
      </c>
      <c r="C1878" t="s">
        <v>1005</v>
      </c>
      <c r="D1878">
        <v>3</v>
      </c>
      <c r="E1878" s="21">
        <v>6</v>
      </c>
      <c r="F1878" s="21" t="s">
        <v>6</v>
      </c>
      <c r="G1878" s="21" t="s">
        <v>10</v>
      </c>
      <c r="H1878" s="21" t="s">
        <v>10</v>
      </c>
      <c r="I1878" s="26">
        <v>0.67562365384615397</v>
      </c>
      <c r="J1878" s="26">
        <v>0.90570465384615395</v>
      </c>
      <c r="K1878" s="26">
        <v>1.6674100769230764</v>
      </c>
      <c r="L1878" s="26">
        <v>2.9805680000000003</v>
      </c>
      <c r="M1878" s="26">
        <v>4.254886307692308</v>
      </c>
      <c r="N1878" s="26">
        <v>4.9698441153846158</v>
      </c>
      <c r="O1878" s="26">
        <v>5.243755423076923</v>
      </c>
      <c r="P1878" s="26">
        <v>4.2124718461538473</v>
      </c>
      <c r="Q1878" s="26">
        <v>2.8663746923076925</v>
      </c>
      <c r="R1878" s="26">
        <v>1.8842777307692311</v>
      </c>
      <c r="S1878" s="26">
        <v>1.0917076153846152</v>
      </c>
      <c r="T1878" s="26">
        <v>0.66726630769230788</v>
      </c>
      <c r="U1878" s="26">
        <v>2.0213694615384616</v>
      </c>
      <c r="V1878" s="26">
        <v>1.8881250769230771</v>
      </c>
      <c r="W1878" s="26">
        <v>2.372340692307692</v>
      </c>
      <c r="X1878" s="26">
        <v>2.634436038461538</v>
      </c>
      <c r="Y1878" s="26">
        <v>3.1093163461538462</v>
      </c>
      <c r="Z1878" s="26">
        <v>3.2011174999999996</v>
      </c>
      <c r="AA1878" s="26">
        <v>3.3201075769230761</v>
      </c>
      <c r="AB1878" s="26">
        <v>3.9611998846153846</v>
      </c>
      <c r="AC1878" s="26">
        <v>3.2973001538461535</v>
      </c>
      <c r="AD1878" s="26">
        <v>2.8227623846153844</v>
      </c>
      <c r="AE1878" s="26">
        <v>3.1096753846153842</v>
      </c>
      <c r="AF1878" s="26">
        <v>2.5641733076923074</v>
      </c>
      <c r="AG1878" s="26">
        <v>253</v>
      </c>
      <c r="AH1878" s="26">
        <v>5</v>
      </c>
    </row>
    <row r="1879" spans="1:34" x14ac:dyDescent="0.2">
      <c r="A1879" t="s">
        <v>45</v>
      </c>
      <c r="B1879" t="s">
        <v>79</v>
      </c>
      <c r="C1879" t="s">
        <v>207</v>
      </c>
      <c r="D1879">
        <v>3</v>
      </c>
      <c r="E1879" s="21">
        <v>6</v>
      </c>
      <c r="F1879" s="21" t="s">
        <v>6</v>
      </c>
      <c r="G1879" s="21" t="s">
        <v>10</v>
      </c>
      <c r="H1879" s="21" t="s">
        <v>10</v>
      </c>
      <c r="I1879" s="26">
        <v>0.61266044444444456</v>
      </c>
      <c r="J1879" s="26">
        <v>0.8359428333333333</v>
      </c>
      <c r="K1879" s="26">
        <v>1.5353837777777779</v>
      </c>
      <c r="L1879" s="26">
        <v>2.8525244444444446</v>
      </c>
      <c r="M1879" s="26">
        <v>4.1725266666666672</v>
      </c>
      <c r="N1879" s="26">
        <v>4.9352241666666679</v>
      </c>
      <c r="O1879" s="26">
        <v>5.2013729444444445</v>
      </c>
      <c r="P1879" s="26">
        <v>4.1673789444444447</v>
      </c>
      <c r="Q1879" s="26">
        <v>2.7811131666666662</v>
      </c>
      <c r="R1879" s="26">
        <v>1.7978093333333334</v>
      </c>
      <c r="S1879" s="26">
        <v>1.0213202222222222</v>
      </c>
      <c r="T1879" s="26">
        <v>0.6100836111111112</v>
      </c>
      <c r="U1879" s="26">
        <v>2.3288934444444447</v>
      </c>
      <c r="V1879" s="26">
        <v>2.1932358888888888</v>
      </c>
      <c r="W1879" s="26">
        <v>2.4208010000000004</v>
      </c>
      <c r="X1879" s="26">
        <v>2.798969111111111</v>
      </c>
      <c r="Y1879" s="26">
        <v>3.0497480555555558</v>
      </c>
      <c r="Z1879" s="26">
        <v>3.3597452777777779</v>
      </c>
      <c r="AA1879" s="26">
        <v>3.5624801666666661</v>
      </c>
      <c r="AB1879" s="26">
        <v>4.2505537222222225</v>
      </c>
      <c r="AC1879" s="26">
        <v>3.5970849444444446</v>
      </c>
      <c r="AD1879" s="26">
        <v>3.0758661666666662</v>
      </c>
      <c r="AE1879" s="26">
        <v>3.3452018333333324</v>
      </c>
      <c r="AF1879" s="26">
        <v>3.0189290555555557</v>
      </c>
      <c r="AG1879" s="26">
        <v>252</v>
      </c>
      <c r="AH1879" s="26">
        <v>4</v>
      </c>
    </row>
    <row r="1880" spans="1:34" x14ac:dyDescent="0.2">
      <c r="A1880" t="s">
        <v>45</v>
      </c>
      <c r="B1880" t="s">
        <v>79</v>
      </c>
      <c r="C1880" t="s">
        <v>309</v>
      </c>
      <c r="D1880">
        <v>3</v>
      </c>
      <c r="E1880" s="21">
        <v>6</v>
      </c>
      <c r="F1880" s="21" t="s">
        <v>6</v>
      </c>
      <c r="G1880" s="21" t="s">
        <v>10</v>
      </c>
      <c r="H1880" s="21" t="s">
        <v>10</v>
      </c>
      <c r="I1880" s="26">
        <v>0.71403899999999987</v>
      </c>
      <c r="J1880" s="26">
        <v>0.95320142857142842</v>
      </c>
      <c r="K1880" s="26">
        <v>1.742319142857143</v>
      </c>
      <c r="L1880" s="26">
        <v>3.1230998571428574</v>
      </c>
      <c r="M1880" s="26">
        <v>4.3011144285714291</v>
      </c>
      <c r="N1880" s="26">
        <v>5.0287507142857146</v>
      </c>
      <c r="O1880" s="26">
        <v>5.3455822857142863</v>
      </c>
      <c r="P1880" s="26">
        <v>4.3546584285714278</v>
      </c>
      <c r="Q1880" s="26">
        <v>2.9873044285714285</v>
      </c>
      <c r="R1880" s="26">
        <v>2.0142832857142858</v>
      </c>
      <c r="S1880" s="26">
        <v>1.1995921428571428</v>
      </c>
      <c r="T1880" s="26">
        <v>0.72310814285714275</v>
      </c>
      <c r="U1880" s="26">
        <v>2.7344932857142861</v>
      </c>
      <c r="V1880" s="26">
        <v>2.5482582857142857</v>
      </c>
      <c r="W1880" s="26">
        <v>3.1154371428571426</v>
      </c>
      <c r="X1880" s="26">
        <v>3.4301968571428572</v>
      </c>
      <c r="Y1880" s="26">
        <v>3.7279358571428567</v>
      </c>
      <c r="Z1880" s="26">
        <v>3.8247548571428576</v>
      </c>
      <c r="AA1880" s="26">
        <v>3.5293209999999999</v>
      </c>
      <c r="AB1880" s="26">
        <v>3.885843571428572</v>
      </c>
      <c r="AC1880" s="26">
        <v>3.7189262857142853</v>
      </c>
      <c r="AD1880" s="26">
        <v>3.2105674285714292</v>
      </c>
      <c r="AE1880" s="26">
        <v>3.7820770000000001</v>
      </c>
      <c r="AF1880" s="26">
        <v>3.3714521428571431</v>
      </c>
      <c r="AG1880" s="26">
        <v>237</v>
      </c>
      <c r="AH1880" s="26">
        <v>4</v>
      </c>
    </row>
    <row r="1881" spans="1:34" x14ac:dyDescent="0.2">
      <c r="A1881" t="s">
        <v>45</v>
      </c>
      <c r="B1881" t="s">
        <v>79</v>
      </c>
      <c r="C1881" t="s">
        <v>1026</v>
      </c>
      <c r="D1881">
        <v>1</v>
      </c>
      <c r="E1881" s="21">
        <v>5</v>
      </c>
      <c r="F1881" s="21" t="s">
        <v>6</v>
      </c>
      <c r="G1881" s="21" t="s">
        <v>10</v>
      </c>
      <c r="H1881" s="21" t="s">
        <v>10</v>
      </c>
      <c r="I1881" s="26">
        <v>0.81411178571428555</v>
      </c>
      <c r="J1881" s="26">
        <v>0.96620778571428567</v>
      </c>
      <c r="K1881" s="26">
        <v>1.7414837857142855</v>
      </c>
      <c r="L1881" s="26">
        <v>3.111157785714286</v>
      </c>
      <c r="M1881" s="26">
        <v>4.5018371428571422</v>
      </c>
      <c r="N1881" s="26">
        <v>5.4867520714285716</v>
      </c>
      <c r="O1881" s="26">
        <v>5.8976074285714279</v>
      </c>
      <c r="P1881" s="26">
        <v>4.7529742142857136</v>
      </c>
      <c r="Q1881" s="26">
        <v>3.2996217142857143</v>
      </c>
      <c r="R1881" s="26">
        <v>2.1410073571428567</v>
      </c>
      <c r="S1881" s="26">
        <v>1.3298365000000001</v>
      </c>
      <c r="T1881" s="26">
        <v>0.8267350714285715</v>
      </c>
      <c r="U1881" s="26">
        <v>1.7659320714285716</v>
      </c>
      <c r="V1881" s="26">
        <v>1.6974907857142856</v>
      </c>
      <c r="W1881" s="26">
        <v>1.9629458571428573</v>
      </c>
      <c r="X1881" s="26">
        <v>2.7074754285714286</v>
      </c>
      <c r="Y1881" s="26">
        <v>2.7088067857142861</v>
      </c>
      <c r="Z1881" s="26">
        <v>3.1320887857142847</v>
      </c>
      <c r="AA1881" s="26">
        <v>2.6423192857142856</v>
      </c>
      <c r="AB1881" s="26">
        <v>3.3173634285714289</v>
      </c>
      <c r="AC1881" s="26">
        <v>3.0698448571428578</v>
      </c>
      <c r="AD1881" s="26">
        <v>2.5369387142857143</v>
      </c>
      <c r="AE1881" s="26">
        <v>2.6999405000000003</v>
      </c>
      <c r="AF1881" s="26">
        <v>2.4160396428571427</v>
      </c>
      <c r="AG1881" s="26">
        <v>216</v>
      </c>
      <c r="AH1881" s="26">
        <v>4</v>
      </c>
    </row>
    <row r="1882" spans="1:34" x14ac:dyDescent="0.2">
      <c r="A1882" t="s">
        <v>45</v>
      </c>
      <c r="B1882" t="s">
        <v>79</v>
      </c>
      <c r="C1882" t="s">
        <v>209</v>
      </c>
      <c r="D1882">
        <v>1</v>
      </c>
      <c r="E1882" s="21">
        <v>5</v>
      </c>
      <c r="F1882" s="21" t="s">
        <v>6</v>
      </c>
      <c r="G1882" s="21" t="s">
        <v>10</v>
      </c>
      <c r="H1882" s="21" t="s">
        <v>10</v>
      </c>
      <c r="I1882" s="26">
        <v>0.88056568749999986</v>
      </c>
      <c r="J1882" s="26">
        <v>1.1536163124999999</v>
      </c>
      <c r="K1882" s="26">
        <v>2.0566707500000003</v>
      </c>
      <c r="L1882" s="26">
        <v>3.4796146562499999</v>
      </c>
      <c r="M1882" s="26">
        <v>4.5566084374999996</v>
      </c>
      <c r="N1882" s="26">
        <v>5.2573592499999995</v>
      </c>
      <c r="O1882" s="26">
        <v>5.5916766874999997</v>
      </c>
      <c r="P1882" s="26">
        <v>4.6425997500000005</v>
      </c>
      <c r="Q1882" s="26">
        <v>3.2662936562499993</v>
      </c>
      <c r="R1882" s="26">
        <v>2.2758184687499998</v>
      </c>
      <c r="S1882" s="26">
        <v>1.4275692500000001</v>
      </c>
      <c r="T1882" s="26">
        <v>0.89183249999999969</v>
      </c>
      <c r="U1882" s="26">
        <v>2.7438976562500001</v>
      </c>
      <c r="V1882" s="26">
        <v>2.6773315312499997</v>
      </c>
      <c r="W1882" s="26">
        <v>3.2915288437499988</v>
      </c>
      <c r="X1882" s="26">
        <v>3.6326068437500001</v>
      </c>
      <c r="Y1882" s="26">
        <v>3.7720209687500001</v>
      </c>
      <c r="Z1882" s="26">
        <v>3.6278158437500001</v>
      </c>
      <c r="AA1882" s="26">
        <v>3.5921851875000006</v>
      </c>
      <c r="AB1882" s="26">
        <v>3.7744937187500001</v>
      </c>
      <c r="AC1882" s="26">
        <v>3.5209699062499995</v>
      </c>
      <c r="AD1882" s="26">
        <v>3.1491723125000006</v>
      </c>
      <c r="AE1882" s="26">
        <v>3.6640297812500005</v>
      </c>
      <c r="AF1882" s="26">
        <v>3.3188087187500006</v>
      </c>
      <c r="AG1882" s="26">
        <v>227</v>
      </c>
      <c r="AH1882" s="26">
        <v>4</v>
      </c>
    </row>
    <row r="1883" spans="1:34" x14ac:dyDescent="0.2">
      <c r="A1883" t="s">
        <v>45</v>
      </c>
      <c r="B1883" t="s">
        <v>79</v>
      </c>
      <c r="C1883" t="s">
        <v>487</v>
      </c>
      <c r="D1883">
        <v>3</v>
      </c>
      <c r="E1883" s="21">
        <v>6</v>
      </c>
      <c r="F1883" s="21" t="s">
        <v>6</v>
      </c>
      <c r="G1883" s="21" t="s">
        <v>10</v>
      </c>
      <c r="H1883" s="21" t="s">
        <v>10</v>
      </c>
      <c r="I1883" s="26">
        <v>0.6254343</v>
      </c>
      <c r="J1883" s="26">
        <v>0.84119549999999987</v>
      </c>
      <c r="K1883" s="26">
        <v>1.5323049999999998</v>
      </c>
      <c r="L1883" s="26">
        <v>2.7673031999999997</v>
      </c>
      <c r="M1883" s="26">
        <v>3.9919740999999993</v>
      </c>
      <c r="N1883" s="26">
        <v>4.6391662</v>
      </c>
      <c r="O1883" s="26">
        <v>4.9482356999999988</v>
      </c>
      <c r="P1883" s="26">
        <v>4.0123319999999998</v>
      </c>
      <c r="Q1883" s="26">
        <v>2.7284067999999997</v>
      </c>
      <c r="R1883" s="26">
        <v>1.8064704999999996</v>
      </c>
      <c r="S1883" s="26">
        <v>1.0403793999999997</v>
      </c>
      <c r="T1883" s="26">
        <v>0.62137940000000003</v>
      </c>
      <c r="U1883" s="26">
        <v>2.8028727000000004</v>
      </c>
      <c r="V1883" s="26">
        <v>2.5664752999999996</v>
      </c>
      <c r="W1883" s="26">
        <v>3.0228454999999999</v>
      </c>
      <c r="X1883" s="26">
        <v>3.2787577000000008</v>
      </c>
      <c r="Y1883" s="26">
        <v>3.6745825999999999</v>
      </c>
      <c r="Z1883" s="26">
        <v>3.7242182999999995</v>
      </c>
      <c r="AA1883" s="26">
        <v>3.6725625000000002</v>
      </c>
      <c r="AB1883" s="26">
        <v>4.1946624999999997</v>
      </c>
      <c r="AC1883" s="26">
        <v>4.0187270000000002</v>
      </c>
      <c r="AD1883" s="26">
        <v>3.4188862000000002</v>
      </c>
      <c r="AE1883" s="26">
        <v>3.9504354999999998</v>
      </c>
      <c r="AF1883" s="26">
        <v>3.3654262000000004</v>
      </c>
      <c r="AG1883" s="26">
        <v>264</v>
      </c>
      <c r="AH1883" s="26">
        <v>5</v>
      </c>
    </row>
    <row r="1884" spans="1:34" x14ac:dyDescent="0.2">
      <c r="A1884" t="s">
        <v>45</v>
      </c>
      <c r="B1884" t="s">
        <v>79</v>
      </c>
      <c r="C1884" t="s">
        <v>1348</v>
      </c>
      <c r="D1884">
        <v>3</v>
      </c>
      <c r="E1884" s="21">
        <v>6</v>
      </c>
      <c r="F1884" s="21" t="s">
        <v>6</v>
      </c>
      <c r="G1884" s="21" t="s">
        <v>10</v>
      </c>
      <c r="H1884" s="21" t="s">
        <v>10</v>
      </c>
      <c r="I1884" s="26">
        <v>0.72535006250000011</v>
      </c>
      <c r="J1884" s="26">
        <v>0.9556066875</v>
      </c>
      <c r="K1884" s="26">
        <v>1.7265933750000002</v>
      </c>
      <c r="L1884" s="26">
        <v>3.1036656249999997</v>
      </c>
      <c r="M1884" s="26">
        <v>4.3179431250000002</v>
      </c>
      <c r="N1884" s="26">
        <v>5.0586444999999998</v>
      </c>
      <c r="O1884" s="26">
        <v>5.4087266874999997</v>
      </c>
      <c r="P1884" s="26">
        <v>4.4051678125000002</v>
      </c>
      <c r="Q1884" s="26">
        <v>3.04029075</v>
      </c>
      <c r="R1884" s="26">
        <v>2.0406206250000003</v>
      </c>
      <c r="S1884" s="26">
        <v>1.2128525625000002</v>
      </c>
      <c r="T1884" s="26">
        <v>0.73186875000000007</v>
      </c>
      <c r="U1884" s="26">
        <v>2.6650793125000001</v>
      </c>
      <c r="V1884" s="26">
        <v>2.4280855625000006</v>
      </c>
      <c r="W1884" s="26">
        <v>2.9356388750000004</v>
      </c>
      <c r="X1884" s="26">
        <v>3.5044739375000002</v>
      </c>
      <c r="Y1884" s="26">
        <v>3.6456538750000003</v>
      </c>
      <c r="Z1884" s="26">
        <v>3.9572766874999998</v>
      </c>
      <c r="AA1884" s="26">
        <v>3.6644651875000003</v>
      </c>
      <c r="AB1884" s="26">
        <v>3.8302298125000003</v>
      </c>
      <c r="AC1884" s="26">
        <v>3.8922263124999996</v>
      </c>
      <c r="AD1884" s="26">
        <v>3.1779809375000001</v>
      </c>
      <c r="AE1884" s="26">
        <v>3.8993633749999996</v>
      </c>
      <c r="AF1884" s="26">
        <v>3.3268171250000003</v>
      </c>
      <c r="AG1884" s="26">
        <v>240</v>
      </c>
      <c r="AH1884" s="26">
        <v>4</v>
      </c>
    </row>
    <row r="1885" spans="1:34" x14ac:dyDescent="0.2">
      <c r="A1885" t="s">
        <v>45</v>
      </c>
      <c r="B1885" t="s">
        <v>79</v>
      </c>
      <c r="C1885" t="s">
        <v>214</v>
      </c>
      <c r="D1885">
        <v>2</v>
      </c>
      <c r="E1885" s="21">
        <v>6</v>
      </c>
      <c r="F1885" s="21" t="s">
        <v>6</v>
      </c>
      <c r="G1885" s="21" t="s">
        <v>10</v>
      </c>
      <c r="H1885" s="21" t="s">
        <v>10</v>
      </c>
      <c r="I1885" s="26">
        <v>0.68012216129032266</v>
      </c>
      <c r="J1885" s="26">
        <v>0.87951593548387097</v>
      </c>
      <c r="K1885" s="26">
        <v>1.5988602258064515</v>
      </c>
      <c r="L1885" s="26">
        <v>2.9867665483870973</v>
      </c>
      <c r="M1885" s="26">
        <v>4.1907535483870966</v>
      </c>
      <c r="N1885" s="26">
        <v>4.9908858387096755</v>
      </c>
      <c r="O1885" s="26">
        <v>5.5075360967741931</v>
      </c>
      <c r="P1885" s="26">
        <v>4.5187207741935485</v>
      </c>
      <c r="Q1885" s="26">
        <v>3.0558658387096775</v>
      </c>
      <c r="R1885" s="26">
        <v>1.9653389677419362</v>
      </c>
      <c r="S1885" s="26">
        <v>1.1822846774193549</v>
      </c>
      <c r="T1885" s="26">
        <v>0.70208822580645158</v>
      </c>
      <c r="U1885" s="26">
        <v>2.6638572580645157</v>
      </c>
      <c r="V1885" s="26">
        <v>2.1651477741935481</v>
      </c>
      <c r="W1885" s="26">
        <v>2.4337491612903226</v>
      </c>
      <c r="X1885" s="26">
        <v>2.7189305806451616</v>
      </c>
      <c r="Y1885" s="26">
        <v>2.8652883225806445</v>
      </c>
      <c r="Z1885" s="26">
        <v>2.8396089677419356</v>
      </c>
      <c r="AA1885" s="26">
        <v>2.4522982580645163</v>
      </c>
      <c r="AB1885" s="26">
        <v>3.380211870967742</v>
      </c>
      <c r="AC1885" s="26">
        <v>3.5839075161290319</v>
      </c>
      <c r="AD1885" s="26">
        <v>3.071466612903226</v>
      </c>
      <c r="AE1885" s="26">
        <v>3.7553496774193547</v>
      </c>
      <c r="AF1885" s="26">
        <v>3.3805150967741935</v>
      </c>
      <c r="AG1885" s="26">
        <v>224</v>
      </c>
      <c r="AH1885" s="26">
        <v>4</v>
      </c>
    </row>
    <row r="1886" spans="1:34" x14ac:dyDescent="0.2">
      <c r="A1886" t="s">
        <v>45</v>
      </c>
      <c r="B1886" t="s">
        <v>79</v>
      </c>
      <c r="C1886" t="s">
        <v>362</v>
      </c>
      <c r="D1886">
        <v>3</v>
      </c>
      <c r="E1886" s="21">
        <v>4</v>
      </c>
      <c r="F1886" s="21" t="s">
        <v>6</v>
      </c>
      <c r="G1886" s="21" t="s">
        <v>10</v>
      </c>
      <c r="H1886" s="21" t="s">
        <v>10</v>
      </c>
      <c r="I1886" s="26">
        <v>1.5137573421052632</v>
      </c>
      <c r="J1886" s="26">
        <v>1.8905846052631579</v>
      </c>
      <c r="K1886" s="26">
        <v>2.9111021052631583</v>
      </c>
      <c r="L1886" s="26">
        <v>4.2925701578947359</v>
      </c>
      <c r="M1886" s="26">
        <v>5.2415104999999986</v>
      </c>
      <c r="N1886" s="26">
        <v>6.2757742105263157</v>
      </c>
      <c r="O1886" s="26">
        <v>6.7105297368421066</v>
      </c>
      <c r="P1886" s="26">
        <v>6.0233097105263154</v>
      </c>
      <c r="Q1886" s="26">
        <v>4.5365670526315798</v>
      </c>
      <c r="R1886" s="26">
        <v>3.2432232631578937</v>
      </c>
      <c r="S1886" s="26">
        <v>2.2779778421052623</v>
      </c>
      <c r="T1886" s="26">
        <v>1.6382798157894738</v>
      </c>
      <c r="U1886" s="26">
        <v>2.9569832631578947</v>
      </c>
      <c r="V1886" s="26">
        <v>2.9690546315789481</v>
      </c>
      <c r="W1886" s="26">
        <v>3.6561051315789475</v>
      </c>
      <c r="X1886" s="26">
        <v>3.6486795263157896</v>
      </c>
      <c r="Y1886" s="26">
        <v>3.6652856578947368</v>
      </c>
      <c r="Z1886" s="26">
        <v>3.1420193157894727</v>
      </c>
      <c r="AA1886" s="26">
        <v>3.7837174210526316</v>
      </c>
      <c r="AB1886" s="26">
        <v>3.4807237894736844</v>
      </c>
      <c r="AC1886" s="26">
        <v>3.1921837368421051</v>
      </c>
      <c r="AD1886" s="26">
        <v>2.9445164210526307</v>
      </c>
      <c r="AE1886" s="26">
        <v>3.5509998421052646</v>
      </c>
      <c r="AF1886" s="26">
        <v>3.343216921052631</v>
      </c>
      <c r="AG1886" s="26">
        <v>149</v>
      </c>
      <c r="AH1886" s="26">
        <v>3</v>
      </c>
    </row>
    <row r="1887" spans="1:34" x14ac:dyDescent="0.2">
      <c r="A1887" t="s">
        <v>45</v>
      </c>
      <c r="B1887" t="s">
        <v>79</v>
      </c>
      <c r="C1887" t="s">
        <v>655</v>
      </c>
      <c r="D1887">
        <v>2</v>
      </c>
      <c r="E1887" s="21">
        <v>6</v>
      </c>
      <c r="F1887" s="21" t="s">
        <v>6</v>
      </c>
      <c r="G1887" s="21" t="s">
        <v>10</v>
      </c>
      <c r="H1887" s="21" t="s">
        <v>10</v>
      </c>
      <c r="I1887" s="26">
        <v>0.65877358333333336</v>
      </c>
      <c r="J1887" s="26">
        <v>0.86302274999999984</v>
      </c>
      <c r="K1887" s="26">
        <v>1.57353275</v>
      </c>
      <c r="L1887" s="26">
        <v>2.9139441666666666</v>
      </c>
      <c r="M1887" s="26">
        <v>4.1727435000000002</v>
      </c>
      <c r="N1887" s="26">
        <v>4.9172181666666672</v>
      </c>
      <c r="O1887" s="26">
        <v>5.2976492500000001</v>
      </c>
      <c r="P1887" s="26">
        <v>4.2925057499999992</v>
      </c>
      <c r="Q1887" s="26">
        <v>2.9323658333333333</v>
      </c>
      <c r="R1887" s="26">
        <v>1.9289815833333337</v>
      </c>
      <c r="S1887" s="26">
        <v>1.1273874166666666</v>
      </c>
      <c r="T1887" s="26">
        <v>0.67075166666666675</v>
      </c>
      <c r="U1887" s="26">
        <v>3.0303222499999998</v>
      </c>
      <c r="V1887" s="26">
        <v>2.5802705833333328</v>
      </c>
      <c r="W1887" s="26">
        <v>2.8689944166666668</v>
      </c>
      <c r="X1887" s="26">
        <v>3.2936115833333335</v>
      </c>
      <c r="Y1887" s="26">
        <v>3.3612614999999995</v>
      </c>
      <c r="Z1887" s="26">
        <v>3.4931846666666666</v>
      </c>
      <c r="AA1887" s="26">
        <v>3.3906360833333333</v>
      </c>
      <c r="AB1887" s="26">
        <v>3.8539810000000005</v>
      </c>
      <c r="AC1887" s="26">
        <v>3.8880243333333335</v>
      </c>
      <c r="AD1887" s="26">
        <v>3.3590916666666666</v>
      </c>
      <c r="AE1887" s="26">
        <v>4.0938664166666667</v>
      </c>
      <c r="AF1887" s="26">
        <v>3.7134994999999997</v>
      </c>
      <c r="AG1887" s="26">
        <v>250</v>
      </c>
      <c r="AH1887" s="26">
        <v>4</v>
      </c>
    </row>
    <row r="1888" spans="1:34" x14ac:dyDescent="0.2">
      <c r="A1888" t="s">
        <v>45</v>
      </c>
      <c r="B1888" t="s">
        <v>79</v>
      </c>
      <c r="C1888" t="s">
        <v>693</v>
      </c>
      <c r="D1888">
        <v>1</v>
      </c>
      <c r="E1888" s="21">
        <v>5</v>
      </c>
      <c r="F1888" s="21" t="s">
        <v>6</v>
      </c>
      <c r="G1888" s="21" t="s">
        <v>10</v>
      </c>
      <c r="H1888" s="21" t="s">
        <v>10</v>
      </c>
      <c r="I1888" s="26">
        <v>0.83786405555555565</v>
      </c>
      <c r="J1888" s="26">
        <v>1.0020511666666667</v>
      </c>
      <c r="K1888" s="26">
        <v>1.8064426111111109</v>
      </c>
      <c r="L1888" s="26">
        <v>3.1681432777777778</v>
      </c>
      <c r="M1888" s="26">
        <v>4.5137261666666673</v>
      </c>
      <c r="N1888" s="26">
        <v>5.4562366666666664</v>
      </c>
      <c r="O1888" s="26">
        <v>5.7900302222222217</v>
      </c>
      <c r="P1888" s="26">
        <v>4.7122327222222218</v>
      </c>
      <c r="Q1888" s="26">
        <v>3.2451001111111117</v>
      </c>
      <c r="R1888" s="26">
        <v>2.1365890555555556</v>
      </c>
      <c r="S1888" s="26">
        <v>1.3442135555555554</v>
      </c>
      <c r="T1888" s="26">
        <v>0.84439533333333339</v>
      </c>
      <c r="U1888" s="26">
        <v>1.556513888888889</v>
      </c>
      <c r="V1888" s="26">
        <v>1.5780098333333332</v>
      </c>
      <c r="W1888" s="26">
        <v>2.0459939999999999</v>
      </c>
      <c r="X1888" s="26">
        <v>2.7232600555555555</v>
      </c>
      <c r="Y1888" s="26">
        <v>2.7577766666666665</v>
      </c>
      <c r="Z1888" s="26">
        <v>3.259880388888889</v>
      </c>
      <c r="AA1888" s="26">
        <v>2.8476105555555553</v>
      </c>
      <c r="AB1888" s="26">
        <v>3.0537092777777777</v>
      </c>
      <c r="AC1888" s="26">
        <v>2.9615263888888892</v>
      </c>
      <c r="AD1888" s="26">
        <v>2.4497216111111109</v>
      </c>
      <c r="AE1888" s="26">
        <v>2.6345791666666671</v>
      </c>
      <c r="AF1888" s="26">
        <v>2.1760374444444448</v>
      </c>
      <c r="AG1888" s="26">
        <v>223</v>
      </c>
      <c r="AH1888" s="26">
        <v>4</v>
      </c>
    </row>
    <row r="1889" spans="1:34" x14ac:dyDescent="0.2">
      <c r="A1889" t="s">
        <v>45</v>
      </c>
      <c r="B1889" t="s">
        <v>79</v>
      </c>
      <c r="C1889" t="s">
        <v>222</v>
      </c>
      <c r="D1889">
        <v>1</v>
      </c>
      <c r="E1889" s="21">
        <v>6</v>
      </c>
      <c r="F1889" s="21" t="s">
        <v>6</v>
      </c>
      <c r="G1889" s="21" t="s">
        <v>10</v>
      </c>
      <c r="H1889" s="21" t="s">
        <v>10</v>
      </c>
      <c r="I1889" s="26">
        <v>0.76325388888888879</v>
      </c>
      <c r="J1889" s="26">
        <v>0.98494016666666673</v>
      </c>
      <c r="K1889" s="26">
        <v>1.7680223888888893</v>
      </c>
      <c r="L1889" s="26">
        <v>3.1335995000000003</v>
      </c>
      <c r="M1889" s="26">
        <v>4.3557164999999998</v>
      </c>
      <c r="N1889" s="26">
        <v>5.0999158888888889</v>
      </c>
      <c r="O1889" s="26">
        <v>5.4768401666666673</v>
      </c>
      <c r="P1889" s="26">
        <v>4.4350165555555545</v>
      </c>
      <c r="Q1889" s="26">
        <v>3.0839462222222225</v>
      </c>
      <c r="R1889" s="26">
        <v>2.071650722222222</v>
      </c>
      <c r="S1889" s="26">
        <v>1.267733111111111</v>
      </c>
      <c r="T1889" s="26">
        <v>0.77339383333333322</v>
      </c>
      <c r="U1889" s="26">
        <v>2.7588530555555559</v>
      </c>
      <c r="V1889" s="26">
        <v>2.5155730555555555</v>
      </c>
      <c r="W1889" s="26">
        <v>2.8655836666666668</v>
      </c>
      <c r="X1889" s="26">
        <v>3.2514001111111117</v>
      </c>
      <c r="Y1889" s="26">
        <v>3.5463401111111121</v>
      </c>
      <c r="Z1889" s="26">
        <v>3.732901</v>
      </c>
      <c r="AA1889" s="26">
        <v>3.3109059444444444</v>
      </c>
      <c r="AB1889" s="26">
        <v>3.4454628888888887</v>
      </c>
      <c r="AC1889" s="26">
        <v>3.6481624444444449</v>
      </c>
      <c r="AD1889" s="26">
        <v>3.0396595000000004</v>
      </c>
      <c r="AE1889" s="26">
        <v>3.510675111111111</v>
      </c>
      <c r="AF1889" s="26">
        <v>3.4189357777777771</v>
      </c>
      <c r="AG1889" s="26">
        <v>240</v>
      </c>
      <c r="AH1889" s="26">
        <v>4</v>
      </c>
    </row>
    <row r="1890" spans="1:34" x14ac:dyDescent="0.2">
      <c r="A1890" t="s">
        <v>45</v>
      </c>
      <c r="B1890" t="s">
        <v>79</v>
      </c>
      <c r="C1890" t="s">
        <v>227</v>
      </c>
      <c r="D1890">
        <v>2</v>
      </c>
      <c r="E1890" s="21">
        <v>5</v>
      </c>
      <c r="F1890" s="21" t="s">
        <v>6</v>
      </c>
      <c r="G1890" s="21" t="s">
        <v>10</v>
      </c>
      <c r="H1890" s="21" t="s">
        <v>10</v>
      </c>
      <c r="I1890" s="26">
        <v>0.85238920930232565</v>
      </c>
      <c r="J1890" s="26">
        <v>1.0120803488372092</v>
      </c>
      <c r="K1890" s="26">
        <v>1.7902018604651162</v>
      </c>
      <c r="L1890" s="26">
        <v>3.2039558372093011</v>
      </c>
      <c r="M1890" s="26">
        <v>4.5447671395348825</v>
      </c>
      <c r="N1890" s="26">
        <v>5.5249322325581396</v>
      </c>
      <c r="O1890" s="26">
        <v>5.9637773953488376</v>
      </c>
      <c r="P1890" s="26">
        <v>4.8196357209302327</v>
      </c>
      <c r="Q1890" s="26">
        <v>3.3181621860465116</v>
      </c>
      <c r="R1890" s="26">
        <v>2.1590234651162792</v>
      </c>
      <c r="S1890" s="26">
        <v>1.3635971162790699</v>
      </c>
      <c r="T1890" s="26">
        <v>0.84581141860465103</v>
      </c>
      <c r="U1890" s="26">
        <v>1.792781186046511</v>
      </c>
      <c r="V1890" s="26">
        <v>1.8026772325581397</v>
      </c>
      <c r="W1890" s="26">
        <v>2.1412475813953487</v>
      </c>
      <c r="X1890" s="26">
        <v>2.5908292093023255</v>
      </c>
      <c r="Y1890" s="26">
        <v>2.4974403953488364</v>
      </c>
      <c r="Z1890" s="26">
        <v>2.6761566976744189</v>
      </c>
      <c r="AA1890" s="26">
        <v>2.3780288372093019</v>
      </c>
      <c r="AB1890" s="26">
        <v>2.9723958139534878</v>
      </c>
      <c r="AC1890" s="26">
        <v>2.7582129069767447</v>
      </c>
      <c r="AD1890" s="26">
        <v>2.3509779534883721</v>
      </c>
      <c r="AE1890" s="26">
        <v>2.720671581395349</v>
      </c>
      <c r="AF1890" s="26">
        <v>2.3748064651162792</v>
      </c>
      <c r="AG1890" s="26">
        <v>215</v>
      </c>
      <c r="AH1890" s="26">
        <v>4</v>
      </c>
    </row>
    <row r="1891" spans="1:34" x14ac:dyDescent="0.2">
      <c r="A1891" t="s">
        <v>45</v>
      </c>
      <c r="B1891" t="s">
        <v>79</v>
      </c>
      <c r="C1891" t="s">
        <v>228</v>
      </c>
      <c r="D1891">
        <v>2</v>
      </c>
      <c r="E1891" s="21">
        <v>6</v>
      </c>
      <c r="F1891" s="21" t="s">
        <v>6</v>
      </c>
      <c r="G1891" s="21" t="s">
        <v>10</v>
      </c>
      <c r="H1891" s="21" t="s">
        <v>10</v>
      </c>
      <c r="I1891" s="26">
        <v>0.79369718181818183</v>
      </c>
      <c r="J1891" s="26">
        <v>1.0475993636363639</v>
      </c>
      <c r="K1891" s="26">
        <v>1.9010560909090908</v>
      </c>
      <c r="L1891" s="26">
        <v>3.3615388181818187</v>
      </c>
      <c r="M1891" s="26">
        <v>4.5188656363636364</v>
      </c>
      <c r="N1891" s="26">
        <v>5.308142181818182</v>
      </c>
      <c r="O1891" s="26">
        <v>5.6360549090909089</v>
      </c>
      <c r="P1891" s="26">
        <v>4.610070545454545</v>
      </c>
      <c r="Q1891" s="26">
        <v>3.188034636363636</v>
      </c>
      <c r="R1891" s="26">
        <v>2.1903844545454545</v>
      </c>
      <c r="S1891" s="26">
        <v>1.315285</v>
      </c>
      <c r="T1891" s="26">
        <v>0.80072063636363633</v>
      </c>
      <c r="U1891" s="26">
        <v>2.5649391818181821</v>
      </c>
      <c r="V1891" s="26">
        <v>2.4234329090909088</v>
      </c>
      <c r="W1891" s="26">
        <v>3.0228357272727266</v>
      </c>
      <c r="X1891" s="26">
        <v>3.3842827272727267</v>
      </c>
      <c r="Y1891" s="26">
        <v>3.6144620000000005</v>
      </c>
      <c r="Z1891" s="26">
        <v>3.7461084545454542</v>
      </c>
      <c r="AA1891" s="26">
        <v>3.4674079999999994</v>
      </c>
      <c r="AB1891" s="26">
        <v>3.6691026363636365</v>
      </c>
      <c r="AC1891" s="26">
        <v>3.4923344545454542</v>
      </c>
      <c r="AD1891" s="26">
        <v>3.0011797272727274</v>
      </c>
      <c r="AE1891" s="26">
        <v>3.5614107272727278</v>
      </c>
      <c r="AF1891" s="26">
        <v>3.1978250000000004</v>
      </c>
      <c r="AG1891" s="26">
        <v>237</v>
      </c>
      <c r="AH1891" s="26">
        <v>4</v>
      </c>
    </row>
    <row r="1892" spans="1:34" x14ac:dyDescent="0.2">
      <c r="A1892" t="s">
        <v>45</v>
      </c>
      <c r="B1892" t="s">
        <v>79</v>
      </c>
      <c r="C1892" t="s">
        <v>501</v>
      </c>
      <c r="D1892">
        <v>3</v>
      </c>
      <c r="E1892" s="21">
        <v>4</v>
      </c>
      <c r="F1892" s="21" t="s">
        <v>6</v>
      </c>
      <c r="G1892" s="21" t="s">
        <v>10</v>
      </c>
      <c r="H1892" s="21" t="s">
        <v>10</v>
      </c>
      <c r="I1892" s="26">
        <v>1.4808575522388061</v>
      </c>
      <c r="J1892" s="26">
        <v>1.8209026567164173</v>
      </c>
      <c r="K1892" s="26">
        <v>2.7395610746268657</v>
      </c>
      <c r="L1892" s="26">
        <v>4.0321441044776112</v>
      </c>
      <c r="M1892" s="26">
        <v>4.8689466417910428</v>
      </c>
      <c r="N1892" s="26">
        <v>5.8241226417910434</v>
      </c>
      <c r="O1892" s="26">
        <v>6.2840126716417872</v>
      </c>
      <c r="P1892" s="26">
        <v>5.6548063582089521</v>
      </c>
      <c r="Q1892" s="26">
        <v>4.3078683283582082</v>
      </c>
      <c r="R1892" s="26">
        <v>3.0793355671641782</v>
      </c>
      <c r="S1892" s="26">
        <v>2.1874020447761193</v>
      </c>
      <c r="T1892" s="26">
        <v>1.5999719701492539</v>
      </c>
      <c r="U1892" s="26">
        <v>2.9750972238805975</v>
      </c>
      <c r="V1892" s="26">
        <v>2.9815071492537317</v>
      </c>
      <c r="W1892" s="26">
        <v>3.6531481641791044</v>
      </c>
      <c r="X1892" s="26">
        <v>3.7649823731343277</v>
      </c>
      <c r="Y1892" s="26">
        <v>3.6224549701492528</v>
      </c>
      <c r="Z1892" s="26">
        <v>3.1736103432835816</v>
      </c>
      <c r="AA1892" s="26">
        <v>3.4066246865671639</v>
      </c>
      <c r="AB1892" s="26">
        <v>3.3388177910447761</v>
      </c>
      <c r="AC1892" s="26">
        <v>3.081233373134328</v>
      </c>
      <c r="AD1892" s="26">
        <v>2.9376643283582102</v>
      </c>
      <c r="AE1892" s="26">
        <v>3.5294909402985066</v>
      </c>
      <c r="AF1892" s="26">
        <v>3.5302237910447762</v>
      </c>
      <c r="AG1892" s="26">
        <v>166</v>
      </c>
      <c r="AH1892" s="26">
        <v>3</v>
      </c>
    </row>
    <row r="1893" spans="1:34" x14ac:dyDescent="0.2">
      <c r="A1893" t="s">
        <v>45</v>
      </c>
      <c r="B1893" t="s">
        <v>79</v>
      </c>
      <c r="C1893" t="s">
        <v>1349</v>
      </c>
      <c r="D1893">
        <v>3</v>
      </c>
      <c r="E1893" s="21">
        <v>4</v>
      </c>
      <c r="F1893" s="21" t="s">
        <v>6</v>
      </c>
      <c r="G1893" s="21" t="s">
        <v>10</v>
      </c>
      <c r="H1893" s="21" t="s">
        <v>10</v>
      </c>
      <c r="I1893" s="26">
        <v>1.5176694523809526</v>
      </c>
      <c r="J1893" s="26">
        <v>1.8993425238095232</v>
      </c>
      <c r="K1893" s="26">
        <v>2.9459482619047614</v>
      </c>
      <c r="L1893" s="26">
        <v>4.3938309999999987</v>
      </c>
      <c r="M1893" s="26">
        <v>5.3501780952380953</v>
      </c>
      <c r="N1893" s="26">
        <v>6.3993523333333329</v>
      </c>
      <c r="O1893" s="26">
        <v>6.8296253809523808</v>
      </c>
      <c r="P1893" s="26">
        <v>6.0795009047619057</v>
      </c>
      <c r="Q1893" s="26">
        <v>4.5530983571428578</v>
      </c>
      <c r="R1893" s="26">
        <v>3.280378523809524</v>
      </c>
      <c r="S1893" s="26">
        <v>2.2969415952380947</v>
      </c>
      <c r="T1893" s="26">
        <v>1.6307080714285711</v>
      </c>
      <c r="U1893" s="26">
        <v>2.9151905238095246</v>
      </c>
      <c r="V1893" s="26">
        <v>2.9517854285714273</v>
      </c>
      <c r="W1893" s="26">
        <v>3.7148209047619041</v>
      </c>
      <c r="X1893" s="26">
        <v>3.6804484761904765</v>
      </c>
      <c r="Y1893" s="26">
        <v>3.7016095714285719</v>
      </c>
      <c r="Z1893" s="26">
        <v>3.1291008571428578</v>
      </c>
      <c r="AA1893" s="26">
        <v>3.7916544285714284</v>
      </c>
      <c r="AB1893" s="26">
        <v>3.5535959285714283</v>
      </c>
      <c r="AC1893" s="26">
        <v>3.2735010476190483</v>
      </c>
      <c r="AD1893" s="26">
        <v>3.035546547619048</v>
      </c>
      <c r="AE1893" s="26">
        <v>3.6713114285714292</v>
      </c>
      <c r="AF1893" s="26">
        <v>3.3838227857142855</v>
      </c>
      <c r="AG1893" s="26">
        <v>154</v>
      </c>
      <c r="AH1893" s="26">
        <v>3</v>
      </c>
    </row>
    <row r="1894" spans="1:34" x14ac:dyDescent="0.2">
      <c r="A1894" t="s">
        <v>45</v>
      </c>
      <c r="B1894" t="s">
        <v>79</v>
      </c>
      <c r="C1894" t="s">
        <v>1350</v>
      </c>
      <c r="D1894">
        <v>2</v>
      </c>
      <c r="E1894" s="21">
        <v>5</v>
      </c>
      <c r="F1894" s="21" t="s">
        <v>6</v>
      </c>
      <c r="G1894" s="21" t="s">
        <v>10</v>
      </c>
      <c r="H1894" s="21" t="s">
        <v>10</v>
      </c>
      <c r="I1894" s="26">
        <v>0.79745333333333324</v>
      </c>
      <c r="J1894" s="26">
        <v>0.95909583333333337</v>
      </c>
      <c r="K1894" s="26">
        <v>1.6517649444444447</v>
      </c>
      <c r="L1894" s="26">
        <v>3.0037769444444447</v>
      </c>
      <c r="M1894" s="26">
        <v>4.3701658333333331</v>
      </c>
      <c r="N1894" s="26">
        <v>5.4531179999999999</v>
      </c>
      <c r="O1894" s="26">
        <v>5.9620670555555551</v>
      </c>
      <c r="P1894" s="26">
        <v>4.8674178888888893</v>
      </c>
      <c r="Q1894" s="26">
        <v>3.3929939444444446</v>
      </c>
      <c r="R1894" s="26">
        <v>2.1441656111111111</v>
      </c>
      <c r="S1894" s="26">
        <v>1.3053709444444441</v>
      </c>
      <c r="T1894" s="26">
        <v>0.82016544444444417</v>
      </c>
      <c r="U1894" s="26">
        <v>2.3001234444444449</v>
      </c>
      <c r="V1894" s="26">
        <v>2.1874617777777776</v>
      </c>
      <c r="W1894" s="26">
        <v>2.5364209444444445</v>
      </c>
      <c r="X1894" s="26">
        <v>2.8996997222222221</v>
      </c>
      <c r="Y1894" s="26">
        <v>2.7568740555555555</v>
      </c>
      <c r="Z1894" s="26">
        <v>2.8703496111111106</v>
      </c>
      <c r="AA1894" s="26">
        <v>2.419187944444444</v>
      </c>
      <c r="AB1894" s="26">
        <v>3.1897944999999996</v>
      </c>
      <c r="AC1894" s="26">
        <v>3.1808631666666667</v>
      </c>
      <c r="AD1894" s="26">
        <v>2.5888922777777781</v>
      </c>
      <c r="AE1894" s="26">
        <v>3.1309431111111103</v>
      </c>
      <c r="AF1894" s="26">
        <v>3.1288067222222229</v>
      </c>
      <c r="AG1894" s="26">
        <v>211</v>
      </c>
      <c r="AH1894" s="26">
        <v>4</v>
      </c>
    </row>
    <row r="1895" spans="1:34" x14ac:dyDescent="0.2">
      <c r="A1895" t="s">
        <v>45</v>
      </c>
      <c r="B1895" t="s">
        <v>79</v>
      </c>
      <c r="C1895" t="s">
        <v>658</v>
      </c>
      <c r="D1895">
        <v>2</v>
      </c>
      <c r="E1895" s="21">
        <v>6</v>
      </c>
      <c r="F1895" s="21" t="s">
        <v>6</v>
      </c>
      <c r="G1895" s="21" t="s">
        <v>10</v>
      </c>
      <c r="H1895" s="21" t="s">
        <v>10</v>
      </c>
      <c r="I1895" s="26">
        <v>0.74856023684210526</v>
      </c>
      <c r="J1895" s="26">
        <v>0.97832342105263148</v>
      </c>
      <c r="K1895" s="26">
        <v>1.7536916052631579</v>
      </c>
      <c r="L1895" s="26">
        <v>3.1716246315789469</v>
      </c>
      <c r="M1895" s="26">
        <v>4.4096180263157896</v>
      </c>
      <c r="N1895" s="26">
        <v>5.1891746578947364</v>
      </c>
      <c r="O1895" s="26">
        <v>5.5698901052631582</v>
      </c>
      <c r="P1895" s="26">
        <v>4.5302780263157878</v>
      </c>
      <c r="Q1895" s="26">
        <v>3.1308386842105258</v>
      </c>
      <c r="R1895" s="26">
        <v>2.0908940526315791</v>
      </c>
      <c r="S1895" s="26">
        <v>1.2725953157894736</v>
      </c>
      <c r="T1895" s="26">
        <v>0.76091052631578948</v>
      </c>
      <c r="U1895" s="26">
        <v>3.0142555526315795</v>
      </c>
      <c r="V1895" s="26">
        <v>2.5829304736842102</v>
      </c>
      <c r="W1895" s="26">
        <v>2.9673685526315792</v>
      </c>
      <c r="X1895" s="26">
        <v>3.3955287105263157</v>
      </c>
      <c r="Y1895" s="26">
        <v>3.504425736842105</v>
      </c>
      <c r="Z1895" s="26">
        <v>3.6219917368421051</v>
      </c>
      <c r="AA1895" s="26">
        <v>3.4498280526315792</v>
      </c>
      <c r="AB1895" s="26">
        <v>3.5714484210526312</v>
      </c>
      <c r="AC1895" s="26">
        <v>3.7514183157894734</v>
      </c>
      <c r="AD1895" s="26">
        <v>3.062254342105263</v>
      </c>
      <c r="AE1895" s="26">
        <v>3.8339568947368425</v>
      </c>
      <c r="AF1895" s="26">
        <v>3.607733631578947</v>
      </c>
      <c r="AG1895" s="26">
        <v>233</v>
      </c>
      <c r="AH1895" s="26">
        <v>4</v>
      </c>
    </row>
    <row r="1896" spans="1:34" x14ac:dyDescent="0.2">
      <c r="A1896" t="s">
        <v>45</v>
      </c>
      <c r="B1896" t="s">
        <v>79</v>
      </c>
      <c r="C1896" t="s">
        <v>1351</v>
      </c>
      <c r="D1896">
        <v>1</v>
      </c>
      <c r="E1896" s="21">
        <v>5</v>
      </c>
      <c r="F1896" s="21" t="s">
        <v>6</v>
      </c>
      <c r="G1896" s="21" t="s">
        <v>10</v>
      </c>
      <c r="H1896" s="21" t="s">
        <v>10</v>
      </c>
      <c r="I1896" s="26">
        <v>0.82602385365853648</v>
      </c>
      <c r="J1896" s="26">
        <v>1.038602756097561</v>
      </c>
      <c r="K1896" s="26">
        <v>1.8161214878048781</v>
      </c>
      <c r="L1896" s="26">
        <v>3.2217045609756099</v>
      </c>
      <c r="M1896" s="26">
        <v>4.4756219024390251</v>
      </c>
      <c r="N1896" s="26">
        <v>5.3042224878048776</v>
      </c>
      <c r="O1896" s="26">
        <v>5.728030414634147</v>
      </c>
      <c r="P1896" s="26">
        <v>4.6430400243902428</v>
      </c>
      <c r="Q1896" s="26">
        <v>3.2790620000000006</v>
      </c>
      <c r="R1896" s="26">
        <v>2.1643896829268301</v>
      </c>
      <c r="S1896" s="26">
        <v>1.3657531707317074</v>
      </c>
      <c r="T1896" s="26">
        <v>0.83729251219512202</v>
      </c>
      <c r="U1896" s="26">
        <v>2.3554120487804875</v>
      </c>
      <c r="V1896" s="26">
        <v>2.1797814878048785</v>
      </c>
      <c r="W1896" s="26">
        <v>2.6133342926829268</v>
      </c>
      <c r="X1896" s="26">
        <v>3.1343982439024387</v>
      </c>
      <c r="Y1896" s="26">
        <v>3.0913255609756094</v>
      </c>
      <c r="Z1896" s="26">
        <v>3.3895438048780488</v>
      </c>
      <c r="AA1896" s="26">
        <v>3.3233402926829263</v>
      </c>
      <c r="AB1896" s="26">
        <v>3.2535209999999992</v>
      </c>
      <c r="AC1896" s="26">
        <v>3.4533882682926818</v>
      </c>
      <c r="AD1896" s="26">
        <v>2.9089460731707324</v>
      </c>
      <c r="AE1896" s="26">
        <v>3.5285107804878053</v>
      </c>
      <c r="AF1896" s="26">
        <v>3.2155265121951215</v>
      </c>
      <c r="AG1896" s="26">
        <v>217</v>
      </c>
      <c r="AH1896" s="26">
        <v>4</v>
      </c>
    </row>
    <row r="1897" spans="1:34" x14ac:dyDescent="0.2">
      <c r="A1897" t="s">
        <v>45</v>
      </c>
      <c r="B1897" t="s">
        <v>79</v>
      </c>
      <c r="C1897" t="s">
        <v>1352</v>
      </c>
      <c r="D1897">
        <v>1</v>
      </c>
      <c r="E1897" s="21">
        <v>5</v>
      </c>
      <c r="F1897" s="21" t="s">
        <v>6</v>
      </c>
      <c r="G1897" s="21" t="s">
        <v>10</v>
      </c>
      <c r="H1897" s="21" t="s">
        <v>10</v>
      </c>
      <c r="I1897" s="26">
        <v>0.84189676923076917</v>
      </c>
      <c r="J1897" s="26">
        <v>1.0131466923076922</v>
      </c>
      <c r="K1897" s="26">
        <v>1.8068667692307694</v>
      </c>
      <c r="L1897" s="26">
        <v>3.1950831538461548</v>
      </c>
      <c r="M1897" s="26">
        <v>4.4809852307692308</v>
      </c>
      <c r="N1897" s="26">
        <v>5.4035897692307691</v>
      </c>
      <c r="O1897" s="26">
        <v>5.7908803076923068</v>
      </c>
      <c r="P1897" s="26">
        <v>4.7216447692307701</v>
      </c>
      <c r="Q1897" s="26">
        <v>3.2718859230769235</v>
      </c>
      <c r="R1897" s="26">
        <v>2.1224516153846156</v>
      </c>
      <c r="S1897" s="26">
        <v>1.3471939230769232</v>
      </c>
      <c r="T1897" s="26">
        <v>0.83346776923076926</v>
      </c>
      <c r="U1897" s="26">
        <v>1.7128523076923077</v>
      </c>
      <c r="V1897" s="26">
        <v>1.7462719230769232</v>
      </c>
      <c r="W1897" s="26">
        <v>2.1844201538461538</v>
      </c>
      <c r="X1897" s="26">
        <v>2.6968486153846154</v>
      </c>
      <c r="Y1897" s="26">
        <v>2.7133035384615387</v>
      </c>
      <c r="Z1897" s="26">
        <v>3.0185534615384619</v>
      </c>
      <c r="AA1897" s="26">
        <v>2.7242983076923077</v>
      </c>
      <c r="AB1897" s="26">
        <v>2.9235068461538463</v>
      </c>
      <c r="AC1897" s="26">
        <v>2.8655985384615383</v>
      </c>
      <c r="AD1897" s="26">
        <v>2.5657447692307693</v>
      </c>
      <c r="AE1897" s="26">
        <v>2.8192038461538464</v>
      </c>
      <c r="AF1897" s="26">
        <v>2.2854233846153851</v>
      </c>
      <c r="AG1897" s="26">
        <v>210</v>
      </c>
      <c r="AH1897" s="26">
        <v>4</v>
      </c>
    </row>
    <row r="1898" spans="1:34" x14ac:dyDescent="0.2">
      <c r="A1898" t="s">
        <v>45</v>
      </c>
      <c r="B1898" t="s">
        <v>79</v>
      </c>
      <c r="C1898" t="s">
        <v>375</v>
      </c>
      <c r="D1898">
        <v>1</v>
      </c>
      <c r="E1898" s="21">
        <v>5</v>
      </c>
      <c r="F1898" s="21" t="s">
        <v>6</v>
      </c>
      <c r="G1898" s="21" t="s">
        <v>10</v>
      </c>
      <c r="H1898" s="21" t="s">
        <v>10</v>
      </c>
      <c r="I1898" s="26">
        <v>1.1479440263157892</v>
      </c>
      <c r="J1898" s="26">
        <v>1.4769963947368421</v>
      </c>
      <c r="K1898" s="26">
        <v>2.4973569473684205</v>
      </c>
      <c r="L1898" s="26">
        <v>3.9895932894736852</v>
      </c>
      <c r="M1898" s="26">
        <v>5.0189546315789473</v>
      </c>
      <c r="N1898" s="26">
        <v>5.8265961315789481</v>
      </c>
      <c r="O1898" s="26">
        <v>6.1918672105263157</v>
      </c>
      <c r="P1898" s="26">
        <v>5.3135592894736847</v>
      </c>
      <c r="Q1898" s="26">
        <v>3.8744881315789472</v>
      </c>
      <c r="R1898" s="26">
        <v>2.710784763157895</v>
      </c>
      <c r="S1898" s="26">
        <v>1.8038564473684213</v>
      </c>
      <c r="T1898" s="26">
        <v>1.1743519210526314</v>
      </c>
      <c r="U1898" s="26">
        <v>2.8082081578947369</v>
      </c>
      <c r="V1898" s="26">
        <v>2.8517505789473687</v>
      </c>
      <c r="W1898" s="26">
        <v>3.5146504999999997</v>
      </c>
      <c r="X1898" s="26">
        <v>3.7560203421052645</v>
      </c>
      <c r="Y1898" s="26">
        <v>3.8329520000000001</v>
      </c>
      <c r="Z1898" s="26">
        <v>3.5348068421052643</v>
      </c>
      <c r="AA1898" s="26">
        <v>3.7197852105263163</v>
      </c>
      <c r="AB1898" s="26">
        <v>3.5803420526315781</v>
      </c>
      <c r="AC1898" s="26">
        <v>3.5710512368421039</v>
      </c>
      <c r="AD1898" s="26">
        <v>3.1100876578947365</v>
      </c>
      <c r="AE1898" s="26">
        <v>3.9197033421052621</v>
      </c>
      <c r="AF1898" s="26">
        <v>3.3512227368421055</v>
      </c>
      <c r="AG1898" s="26">
        <v>226</v>
      </c>
      <c r="AH1898" s="26">
        <v>4</v>
      </c>
    </row>
    <row r="1899" spans="1:34" x14ac:dyDescent="0.2">
      <c r="A1899" t="s">
        <v>45</v>
      </c>
      <c r="B1899" t="s">
        <v>79</v>
      </c>
      <c r="C1899" t="s">
        <v>951</v>
      </c>
      <c r="D1899">
        <v>2</v>
      </c>
      <c r="E1899" s="21">
        <v>5</v>
      </c>
      <c r="F1899" s="21" t="s">
        <v>6</v>
      </c>
      <c r="G1899" s="21" t="s">
        <v>10</v>
      </c>
      <c r="H1899" s="21" t="s">
        <v>10</v>
      </c>
      <c r="I1899" s="26">
        <v>0.8090748571428571</v>
      </c>
      <c r="J1899" s="26">
        <v>0.97111628571428577</v>
      </c>
      <c r="K1899" s="26">
        <v>1.6983354285714285</v>
      </c>
      <c r="L1899" s="26">
        <v>3.0728531428571424</v>
      </c>
      <c r="M1899" s="26">
        <v>4.4353585714285719</v>
      </c>
      <c r="N1899" s="26">
        <v>5.4454824285714292</v>
      </c>
      <c r="O1899" s="26">
        <v>5.9365182857142855</v>
      </c>
      <c r="P1899" s="26">
        <v>4.8150585714285716</v>
      </c>
      <c r="Q1899" s="26">
        <v>3.3254285714285716</v>
      </c>
      <c r="R1899" s="26">
        <v>2.1272575714285713</v>
      </c>
      <c r="S1899" s="26">
        <v>1.3109055714285713</v>
      </c>
      <c r="T1899" s="26">
        <v>0.80857599999999985</v>
      </c>
      <c r="U1899" s="26">
        <v>1.6959250000000001</v>
      </c>
      <c r="V1899" s="26">
        <v>1.6420481428571427</v>
      </c>
      <c r="W1899" s="26">
        <v>2.0893298571428569</v>
      </c>
      <c r="X1899" s="26">
        <v>2.7028018571428567</v>
      </c>
      <c r="Y1899" s="26">
        <v>2.6085071428571429</v>
      </c>
      <c r="Z1899" s="26">
        <v>2.6962189999999997</v>
      </c>
      <c r="AA1899" s="26">
        <v>2.295568857142857</v>
      </c>
      <c r="AB1899" s="26">
        <v>3.1071335714285717</v>
      </c>
      <c r="AC1899" s="26">
        <v>2.9350342857142855</v>
      </c>
      <c r="AD1899" s="26">
        <v>2.4403620000000004</v>
      </c>
      <c r="AE1899" s="26">
        <v>2.8072012857142856</v>
      </c>
      <c r="AF1899" s="26">
        <v>2.4116295714285712</v>
      </c>
      <c r="AG1899" s="26">
        <v>214</v>
      </c>
      <c r="AH1899" s="26">
        <v>4</v>
      </c>
    </row>
    <row r="1900" spans="1:34" x14ac:dyDescent="0.2">
      <c r="A1900" t="s">
        <v>45</v>
      </c>
      <c r="B1900" t="s">
        <v>79</v>
      </c>
      <c r="C1900" t="s">
        <v>1353</v>
      </c>
      <c r="D1900">
        <v>2</v>
      </c>
      <c r="E1900" s="21">
        <v>5</v>
      </c>
      <c r="F1900" s="21" t="s">
        <v>6</v>
      </c>
      <c r="G1900" s="21" t="s">
        <v>10</v>
      </c>
      <c r="H1900" s="21" t="s">
        <v>10</v>
      </c>
      <c r="I1900" s="26">
        <v>0.77712895238095236</v>
      </c>
      <c r="J1900" s="26">
        <v>0.98352328571428571</v>
      </c>
      <c r="K1900" s="26">
        <v>1.7266321428571427</v>
      </c>
      <c r="L1900" s="26">
        <v>3.1055232857142863</v>
      </c>
      <c r="M1900" s="26">
        <v>4.312963571428571</v>
      </c>
      <c r="N1900" s="26">
        <v>5.1488785714285701</v>
      </c>
      <c r="O1900" s="26">
        <v>5.6215115714285719</v>
      </c>
      <c r="P1900" s="26">
        <v>4.5801177619047611</v>
      </c>
      <c r="Q1900" s="26">
        <v>3.203541714285715</v>
      </c>
      <c r="R1900" s="26">
        <v>2.0969160476190476</v>
      </c>
      <c r="S1900" s="26">
        <v>1.3089899999999999</v>
      </c>
      <c r="T1900" s="26">
        <v>0.79001857142857135</v>
      </c>
      <c r="U1900" s="26">
        <v>2.7687161904761912</v>
      </c>
      <c r="V1900" s="26">
        <v>2.4246275714285712</v>
      </c>
      <c r="W1900" s="26">
        <v>2.6541928095238099</v>
      </c>
      <c r="X1900" s="26">
        <v>3.0963558571428575</v>
      </c>
      <c r="Y1900" s="26">
        <v>3.0645529999999996</v>
      </c>
      <c r="Z1900" s="26">
        <v>3.2056309523809521</v>
      </c>
      <c r="AA1900" s="26">
        <v>2.878536285714286</v>
      </c>
      <c r="AB1900" s="26">
        <v>3.333676619047619</v>
      </c>
      <c r="AC1900" s="26">
        <v>3.6079984285714293</v>
      </c>
      <c r="AD1900" s="26">
        <v>3.0539765714285716</v>
      </c>
      <c r="AE1900" s="26">
        <v>3.8680544285714284</v>
      </c>
      <c r="AF1900" s="26">
        <v>3.4941223809523811</v>
      </c>
      <c r="AG1900" s="26">
        <v>226</v>
      </c>
      <c r="AH1900" s="26">
        <v>4</v>
      </c>
    </row>
    <row r="1901" spans="1:34" x14ac:dyDescent="0.2">
      <c r="A1901" t="s">
        <v>45</v>
      </c>
      <c r="B1901" t="s">
        <v>79</v>
      </c>
      <c r="C1901" t="s">
        <v>1063</v>
      </c>
      <c r="D1901">
        <v>1</v>
      </c>
      <c r="E1901" s="21">
        <v>6</v>
      </c>
      <c r="F1901" s="21" t="s">
        <v>6</v>
      </c>
      <c r="G1901" s="21" t="s">
        <v>10</v>
      </c>
      <c r="H1901" s="21" t="s">
        <v>10</v>
      </c>
      <c r="I1901" s="26">
        <v>0.79936555172413792</v>
      </c>
      <c r="J1901" s="26">
        <v>1.0320178965517242</v>
      </c>
      <c r="K1901" s="26">
        <v>1.868126068965517</v>
      </c>
      <c r="L1901" s="26">
        <v>3.2123113793103446</v>
      </c>
      <c r="M1901" s="26">
        <v>4.3726917931034492</v>
      </c>
      <c r="N1901" s="26">
        <v>5.0650159310344831</v>
      </c>
      <c r="O1901" s="26">
        <v>5.391285965517242</v>
      </c>
      <c r="P1901" s="26">
        <v>4.4214508620689648</v>
      </c>
      <c r="Q1901" s="26">
        <v>3.0933217931034482</v>
      </c>
      <c r="R1901" s="26">
        <v>2.1079342758620685</v>
      </c>
      <c r="S1901" s="26">
        <v>1.2910586206896548</v>
      </c>
      <c r="T1901" s="26">
        <v>0.79739568965517271</v>
      </c>
      <c r="U1901" s="26">
        <v>2.5516454137931039</v>
      </c>
      <c r="V1901" s="26">
        <v>2.3355627586206897</v>
      </c>
      <c r="W1901" s="26">
        <v>2.9382805172413793</v>
      </c>
      <c r="X1901" s="26">
        <v>3.3514807931034496</v>
      </c>
      <c r="Y1901" s="26">
        <v>3.6151230000000001</v>
      </c>
      <c r="Z1901" s="26">
        <v>3.8920743793103441</v>
      </c>
      <c r="AA1901" s="26">
        <v>3.4747292758620696</v>
      </c>
      <c r="AB1901" s="26">
        <v>3.6110994482758616</v>
      </c>
      <c r="AC1901" s="26">
        <v>3.5609028275862071</v>
      </c>
      <c r="AD1901" s="26">
        <v>3.0308881379310346</v>
      </c>
      <c r="AE1901" s="26">
        <v>3.6211497931034491</v>
      </c>
      <c r="AF1901" s="26">
        <v>3.1488799655172426</v>
      </c>
      <c r="AG1901" s="26">
        <v>249</v>
      </c>
      <c r="AH1901" s="26">
        <v>5</v>
      </c>
    </row>
    <row r="1902" spans="1:34" x14ac:dyDescent="0.2">
      <c r="A1902" t="s">
        <v>45</v>
      </c>
      <c r="B1902" t="s">
        <v>79</v>
      </c>
      <c r="C1902" t="s">
        <v>508</v>
      </c>
      <c r="D1902">
        <v>1</v>
      </c>
      <c r="E1902" s="21">
        <v>5</v>
      </c>
      <c r="F1902" s="21" t="s">
        <v>6</v>
      </c>
      <c r="G1902" s="21" t="s">
        <v>10</v>
      </c>
      <c r="H1902" s="21" t="s">
        <v>10</v>
      </c>
      <c r="I1902" s="26">
        <v>1.18990975</v>
      </c>
      <c r="J1902" s="26">
        <v>1.5339557499999998</v>
      </c>
      <c r="K1902" s="26">
        <v>2.504384875</v>
      </c>
      <c r="L1902" s="26">
        <v>3.949081375</v>
      </c>
      <c r="M1902" s="26">
        <v>4.945011375</v>
      </c>
      <c r="N1902" s="26">
        <v>5.7666662500000001</v>
      </c>
      <c r="O1902" s="26">
        <v>6.1613993749999993</v>
      </c>
      <c r="P1902" s="26">
        <v>5.3349420000000007</v>
      </c>
      <c r="Q1902" s="26">
        <v>3.9275811249999997</v>
      </c>
      <c r="R1902" s="26">
        <v>2.7819996250000001</v>
      </c>
      <c r="S1902" s="26">
        <v>1.8553769999999998</v>
      </c>
      <c r="T1902" s="26">
        <v>1.2266342500000003</v>
      </c>
      <c r="U1902" s="26">
        <v>2.9103633749999998</v>
      </c>
      <c r="V1902" s="26">
        <v>3.0464633750000001</v>
      </c>
      <c r="W1902" s="26">
        <v>3.58361975</v>
      </c>
      <c r="X1902" s="26">
        <v>3.8620457500000001</v>
      </c>
      <c r="Y1902" s="26">
        <v>3.7932135000000002</v>
      </c>
      <c r="Z1902" s="26">
        <v>3.3794676250000002</v>
      </c>
      <c r="AA1902" s="26">
        <v>3.7090397500000001</v>
      </c>
      <c r="AB1902" s="26">
        <v>3.7305108749999998</v>
      </c>
      <c r="AC1902" s="26">
        <v>3.6559946249999999</v>
      </c>
      <c r="AD1902" s="26">
        <v>3.2394228749999998</v>
      </c>
      <c r="AE1902" s="26">
        <v>3.9463712499999994</v>
      </c>
      <c r="AF1902" s="26">
        <v>3.6357326250000002</v>
      </c>
      <c r="AG1902" s="26">
        <v>205</v>
      </c>
      <c r="AH1902" s="26">
        <v>4</v>
      </c>
    </row>
    <row r="1903" spans="1:34" x14ac:dyDescent="0.2">
      <c r="A1903" t="s">
        <v>45</v>
      </c>
      <c r="B1903" t="s">
        <v>79</v>
      </c>
      <c r="C1903" t="s">
        <v>1354</v>
      </c>
      <c r="D1903">
        <v>3</v>
      </c>
      <c r="E1903" s="21">
        <v>4</v>
      </c>
      <c r="F1903" s="21" t="s">
        <v>6</v>
      </c>
      <c r="G1903" s="21" t="s">
        <v>10</v>
      </c>
      <c r="H1903" s="21" t="s">
        <v>10</v>
      </c>
      <c r="I1903" s="26">
        <v>1.5375450476190475</v>
      </c>
      <c r="J1903" s="26">
        <v>1.8921340793650794</v>
      </c>
      <c r="K1903" s="26">
        <v>2.8647580952380962</v>
      </c>
      <c r="L1903" s="26">
        <v>4.2133296666666649</v>
      </c>
      <c r="M1903" s="26">
        <v>5.1111846190476182</v>
      </c>
      <c r="N1903" s="26">
        <v>6.1109347460317478</v>
      </c>
      <c r="O1903" s="26">
        <v>6.5781062063492097</v>
      </c>
      <c r="P1903" s="26">
        <v>5.9282406507936516</v>
      </c>
      <c r="Q1903" s="26">
        <v>4.5046900317460308</v>
      </c>
      <c r="R1903" s="26">
        <v>3.2240699206349199</v>
      </c>
      <c r="S1903" s="26">
        <v>2.2847664285714284</v>
      </c>
      <c r="T1903" s="26">
        <v>1.6606174444444446</v>
      </c>
      <c r="U1903" s="26">
        <v>2.8704759841269838</v>
      </c>
      <c r="V1903" s="26">
        <v>2.8962443492063494</v>
      </c>
      <c r="W1903" s="26">
        <v>3.5696004444444447</v>
      </c>
      <c r="X1903" s="26">
        <v>3.6320523650793648</v>
      </c>
      <c r="Y1903" s="26">
        <v>3.5717357460317478</v>
      </c>
      <c r="Z1903" s="26">
        <v>3.1604844444444438</v>
      </c>
      <c r="AA1903" s="26">
        <v>3.5708740317460315</v>
      </c>
      <c r="AB1903" s="26">
        <v>3.329600507936509</v>
      </c>
      <c r="AC1903" s="26">
        <v>3.0874261269841266</v>
      </c>
      <c r="AD1903" s="26">
        <v>2.8752322857142865</v>
      </c>
      <c r="AE1903" s="26">
        <v>3.414954380952381</v>
      </c>
      <c r="AF1903" s="26">
        <v>3.3523360952380949</v>
      </c>
      <c r="AG1903" s="26">
        <v>154</v>
      </c>
      <c r="AH1903" s="26">
        <v>3</v>
      </c>
    </row>
    <row r="1904" spans="1:34" x14ac:dyDescent="0.2">
      <c r="A1904" t="s">
        <v>45</v>
      </c>
      <c r="B1904" t="s">
        <v>79</v>
      </c>
      <c r="C1904" t="s">
        <v>1355</v>
      </c>
      <c r="D1904">
        <v>1</v>
      </c>
      <c r="E1904" s="21">
        <v>5</v>
      </c>
      <c r="F1904" s="21" t="s">
        <v>6</v>
      </c>
      <c r="G1904" s="21" t="s">
        <v>10</v>
      </c>
      <c r="H1904" s="21" t="s">
        <v>10</v>
      </c>
      <c r="I1904" s="26">
        <v>0.86392559999999985</v>
      </c>
      <c r="J1904" s="26">
        <v>1.1560090000000001</v>
      </c>
      <c r="K1904" s="26">
        <v>2.0719593199999999</v>
      </c>
      <c r="L1904" s="26">
        <v>3.5353460399999994</v>
      </c>
      <c r="M1904" s="26">
        <v>4.6634113199999998</v>
      </c>
      <c r="N1904" s="26">
        <v>5.3913831599999993</v>
      </c>
      <c r="O1904" s="26">
        <v>5.7527216400000007</v>
      </c>
      <c r="P1904" s="26">
        <v>4.7178283599999995</v>
      </c>
      <c r="Q1904" s="26">
        <v>3.2805415200000012</v>
      </c>
      <c r="R1904" s="26">
        <v>2.2584245200000002</v>
      </c>
      <c r="S1904" s="26">
        <v>1.42294196</v>
      </c>
      <c r="T1904" s="26">
        <v>0.88077664</v>
      </c>
      <c r="U1904" s="26">
        <v>2.5769501599999995</v>
      </c>
      <c r="V1904" s="26">
        <v>2.5144046800000002</v>
      </c>
      <c r="W1904" s="26">
        <v>3.0291763200000004</v>
      </c>
      <c r="X1904" s="26">
        <v>3.3486126400000007</v>
      </c>
      <c r="Y1904" s="26">
        <v>3.5132198800000003</v>
      </c>
      <c r="Z1904" s="26">
        <v>3.4370846800000003</v>
      </c>
      <c r="AA1904" s="26">
        <v>3.3218200800000006</v>
      </c>
      <c r="AB1904" s="26">
        <v>3.6687686400000001</v>
      </c>
      <c r="AC1904" s="26">
        <v>3.1110890000000002</v>
      </c>
      <c r="AD1904" s="26">
        <v>2.9585615999999999</v>
      </c>
      <c r="AE1904" s="26">
        <v>3.4041814400000008</v>
      </c>
      <c r="AF1904" s="26">
        <v>3.0499070399999995</v>
      </c>
      <c r="AG1904" s="26">
        <v>232</v>
      </c>
      <c r="AH1904" s="26">
        <v>4</v>
      </c>
    </row>
    <row r="1905" spans="1:34" x14ac:dyDescent="0.2">
      <c r="A1905" t="s">
        <v>45</v>
      </c>
      <c r="B1905" t="s">
        <v>79</v>
      </c>
      <c r="C1905" t="s">
        <v>598</v>
      </c>
      <c r="D1905">
        <v>3</v>
      </c>
      <c r="E1905" s="21">
        <v>4</v>
      </c>
      <c r="F1905" s="21" t="s">
        <v>6</v>
      </c>
      <c r="G1905" s="21" t="s">
        <v>10</v>
      </c>
      <c r="H1905" s="21" t="s">
        <v>10</v>
      </c>
      <c r="I1905" s="26">
        <v>1.440613083333333</v>
      </c>
      <c r="J1905" s="26">
        <v>1.8554085</v>
      </c>
      <c r="K1905" s="26">
        <v>2.911812916666666</v>
      </c>
      <c r="L1905" s="26">
        <v>4.3404766666666665</v>
      </c>
      <c r="M1905" s="26">
        <v>5.3184629166666664</v>
      </c>
      <c r="N1905" s="26">
        <v>6.3745201666666667</v>
      </c>
      <c r="O1905" s="26">
        <v>6.784698249999999</v>
      </c>
      <c r="P1905" s="26">
        <v>6.0369872500000001</v>
      </c>
      <c r="Q1905" s="26">
        <v>4.5380415833333343</v>
      </c>
      <c r="R1905" s="26">
        <v>3.181203833333333</v>
      </c>
      <c r="S1905" s="26">
        <v>2.2154482500000001</v>
      </c>
      <c r="T1905" s="26">
        <v>1.5702195833333334</v>
      </c>
      <c r="U1905" s="26">
        <v>3.0678972499999997</v>
      </c>
      <c r="V1905" s="26">
        <v>2.982707</v>
      </c>
      <c r="W1905" s="26">
        <v>3.7151372500000002</v>
      </c>
      <c r="X1905" s="26">
        <v>3.6649660833333328</v>
      </c>
      <c r="Y1905" s="26">
        <v>3.7984768333333339</v>
      </c>
      <c r="Z1905" s="26">
        <v>3.1144851666666669</v>
      </c>
      <c r="AA1905" s="26">
        <v>4.0978679166666661</v>
      </c>
      <c r="AB1905" s="26">
        <v>3.6793238333333331</v>
      </c>
      <c r="AC1905" s="26">
        <v>3.3581923333333332</v>
      </c>
      <c r="AD1905" s="26">
        <v>2.9925831666666665</v>
      </c>
      <c r="AE1905" s="26">
        <v>3.6426184999999998</v>
      </c>
      <c r="AF1905" s="26">
        <v>3.3612369999999996</v>
      </c>
      <c r="AG1905" s="26">
        <v>166</v>
      </c>
      <c r="AH1905" s="26">
        <v>3</v>
      </c>
    </row>
    <row r="1906" spans="1:34" x14ac:dyDescent="0.2">
      <c r="A1906" t="s">
        <v>45</v>
      </c>
      <c r="B1906" t="s">
        <v>79</v>
      </c>
      <c r="C1906" t="s">
        <v>1356</v>
      </c>
      <c r="D1906">
        <v>3</v>
      </c>
      <c r="E1906" s="21">
        <v>5</v>
      </c>
      <c r="F1906" s="21" t="s">
        <v>6</v>
      </c>
      <c r="G1906" s="21" t="s">
        <v>10</v>
      </c>
      <c r="H1906" s="21" t="s">
        <v>10</v>
      </c>
      <c r="I1906" s="26">
        <v>1.3234187692307688</v>
      </c>
      <c r="J1906" s="26">
        <v>1.6751358076923073</v>
      </c>
      <c r="K1906" s="26">
        <v>2.7051823461538458</v>
      </c>
      <c r="L1906" s="26">
        <v>4.1972661538461535</v>
      </c>
      <c r="M1906" s="26">
        <v>5.187354</v>
      </c>
      <c r="N1906" s="26">
        <v>6.0942680384615402</v>
      </c>
      <c r="O1906" s="26">
        <v>6.5069058846153842</v>
      </c>
      <c r="P1906" s="26">
        <v>5.6601799999999987</v>
      </c>
      <c r="Q1906" s="26">
        <v>4.2043686153846158</v>
      </c>
      <c r="R1906" s="26">
        <v>2.9852964230769223</v>
      </c>
      <c r="S1906" s="26">
        <v>2.0409345384615389</v>
      </c>
      <c r="T1906" s="26">
        <v>1.3763812692307695</v>
      </c>
      <c r="U1906" s="26">
        <v>2.9246680384615384</v>
      </c>
      <c r="V1906" s="26">
        <v>3.030810307692307</v>
      </c>
      <c r="W1906" s="26">
        <v>3.7539835769230772</v>
      </c>
      <c r="X1906" s="26">
        <v>3.8879267692307695</v>
      </c>
      <c r="Y1906" s="26">
        <v>3.9094699230769225</v>
      </c>
      <c r="Z1906" s="26">
        <v>3.3494862692307685</v>
      </c>
      <c r="AA1906" s="26">
        <v>3.7895375384615373</v>
      </c>
      <c r="AB1906" s="26">
        <v>3.7464865769230773</v>
      </c>
      <c r="AC1906" s="26">
        <v>3.5984087692307698</v>
      </c>
      <c r="AD1906" s="26">
        <v>3.282821115384615</v>
      </c>
      <c r="AE1906" s="26">
        <v>4.0771527307692308</v>
      </c>
      <c r="AF1906" s="26">
        <v>3.5721275769230774</v>
      </c>
      <c r="AG1906" s="26">
        <v>199</v>
      </c>
      <c r="AH1906" s="26">
        <v>4</v>
      </c>
    </row>
    <row r="1907" spans="1:34" x14ac:dyDescent="0.2">
      <c r="A1907" t="s">
        <v>45</v>
      </c>
      <c r="B1907" t="s">
        <v>79</v>
      </c>
      <c r="C1907" t="s">
        <v>1357</v>
      </c>
      <c r="D1907">
        <v>2</v>
      </c>
      <c r="E1907" s="21">
        <v>6</v>
      </c>
      <c r="F1907" s="21" t="s">
        <v>6</v>
      </c>
      <c r="G1907" s="21" t="s">
        <v>10</v>
      </c>
      <c r="H1907" s="21" t="s">
        <v>10</v>
      </c>
      <c r="I1907" s="26">
        <v>0.63755697297297287</v>
      </c>
      <c r="J1907" s="26">
        <v>0.8493574054054055</v>
      </c>
      <c r="K1907" s="26">
        <v>1.5712425945945945</v>
      </c>
      <c r="L1907" s="26">
        <v>2.9447107567567574</v>
      </c>
      <c r="M1907" s="26">
        <v>4.2651435675675682</v>
      </c>
      <c r="N1907" s="26">
        <v>5.0311463783783772</v>
      </c>
      <c r="O1907" s="26">
        <v>5.4049354594594599</v>
      </c>
      <c r="P1907" s="26">
        <v>4.3524456216216212</v>
      </c>
      <c r="Q1907" s="26">
        <v>2.9287270270270271</v>
      </c>
      <c r="R1907" s="26">
        <v>1.8977982972972969</v>
      </c>
      <c r="S1907" s="26">
        <v>1.0822738108108108</v>
      </c>
      <c r="T1907" s="26">
        <v>0.63860081081081066</v>
      </c>
      <c r="U1907" s="26">
        <v>2.2436639999999999</v>
      </c>
      <c r="V1907" s="26">
        <v>2.0371947297297295</v>
      </c>
      <c r="W1907" s="26">
        <v>2.2581050540540537</v>
      </c>
      <c r="X1907" s="26">
        <v>2.7699925135135133</v>
      </c>
      <c r="Y1907" s="26">
        <v>2.9655059459459454</v>
      </c>
      <c r="Z1907" s="26">
        <v>3.1513320270270264</v>
      </c>
      <c r="AA1907" s="26">
        <v>3.2937471621621612</v>
      </c>
      <c r="AB1907" s="26">
        <v>3.8405991891891902</v>
      </c>
      <c r="AC1907" s="26">
        <v>3.5827816216216219</v>
      </c>
      <c r="AD1907" s="26">
        <v>3.0366258918918918</v>
      </c>
      <c r="AE1907" s="26">
        <v>3.3879569459459464</v>
      </c>
      <c r="AF1907" s="26">
        <v>2.9424953783783776</v>
      </c>
      <c r="AG1907" s="26">
        <v>254</v>
      </c>
      <c r="AH1907" s="26">
        <v>4</v>
      </c>
    </row>
    <row r="1908" spans="1:34" x14ac:dyDescent="0.2">
      <c r="A1908" t="s">
        <v>45</v>
      </c>
      <c r="B1908" t="s">
        <v>79</v>
      </c>
      <c r="C1908" t="s">
        <v>1358</v>
      </c>
      <c r="D1908">
        <v>2</v>
      </c>
      <c r="E1908" s="21">
        <v>5</v>
      </c>
      <c r="F1908" s="21" t="s">
        <v>6</v>
      </c>
      <c r="G1908" s="21" t="s">
        <v>10</v>
      </c>
      <c r="H1908" s="21" t="s">
        <v>10</v>
      </c>
      <c r="I1908" s="26">
        <v>0.79148380000000018</v>
      </c>
      <c r="J1908" s="26">
        <v>1.0678864499999998</v>
      </c>
      <c r="K1908" s="26">
        <v>1.9764732500000002</v>
      </c>
      <c r="L1908" s="26">
        <v>3.4714074500000001</v>
      </c>
      <c r="M1908" s="26">
        <v>4.6357070499999988</v>
      </c>
      <c r="N1908" s="26">
        <v>5.3850452999999998</v>
      </c>
      <c r="O1908" s="26">
        <v>5.7376829499999991</v>
      </c>
      <c r="P1908" s="26">
        <v>4.6602772000000012</v>
      </c>
      <c r="Q1908" s="26">
        <v>3.19964855</v>
      </c>
      <c r="R1908" s="26">
        <v>2.1830207000000001</v>
      </c>
      <c r="S1908" s="26">
        <v>1.3439201999999999</v>
      </c>
      <c r="T1908" s="26">
        <v>0.81494320000000009</v>
      </c>
      <c r="U1908" s="26">
        <v>2.5875516000000003</v>
      </c>
      <c r="V1908" s="26">
        <v>2.4303262999999999</v>
      </c>
      <c r="W1908" s="26">
        <v>3.0338160999999997</v>
      </c>
      <c r="X1908" s="26">
        <v>3.2282219999999997</v>
      </c>
      <c r="Y1908" s="26">
        <v>3.4722870500000007</v>
      </c>
      <c r="Z1908" s="26">
        <v>3.4705985999999998</v>
      </c>
      <c r="AA1908" s="26">
        <v>3.1960282499999999</v>
      </c>
      <c r="AB1908" s="26">
        <v>3.55387165</v>
      </c>
      <c r="AC1908" s="26">
        <v>3.1126097499999998</v>
      </c>
      <c r="AD1908" s="26">
        <v>2.8836227499999998</v>
      </c>
      <c r="AE1908" s="26">
        <v>3.3692975000000005</v>
      </c>
      <c r="AF1908" s="26">
        <v>3.0991205500000003</v>
      </c>
      <c r="AG1908" s="26">
        <v>232</v>
      </c>
      <c r="AH1908" s="26">
        <v>4</v>
      </c>
    </row>
    <row r="1909" spans="1:34" x14ac:dyDescent="0.2">
      <c r="A1909" t="s">
        <v>45</v>
      </c>
      <c r="B1909" t="s">
        <v>79</v>
      </c>
      <c r="C1909" t="s">
        <v>1359</v>
      </c>
      <c r="D1909">
        <v>2</v>
      </c>
      <c r="E1909" s="21">
        <v>5</v>
      </c>
      <c r="F1909" s="21" t="s">
        <v>6</v>
      </c>
      <c r="G1909" s="21" t="s">
        <v>10</v>
      </c>
      <c r="H1909" s="21" t="s">
        <v>10</v>
      </c>
      <c r="I1909" s="26">
        <v>0.81897069230769237</v>
      </c>
      <c r="J1909" s="26">
        <v>1.1047244615384615</v>
      </c>
      <c r="K1909" s="26">
        <v>2.037793230769231</v>
      </c>
      <c r="L1909" s="26">
        <v>3.5398086153846151</v>
      </c>
      <c r="M1909" s="26">
        <v>4.6406642307692314</v>
      </c>
      <c r="N1909" s="26">
        <v>5.4418273076923072</v>
      </c>
      <c r="O1909" s="26">
        <v>5.7898163846153841</v>
      </c>
      <c r="P1909" s="26">
        <v>4.7379272307692304</v>
      </c>
      <c r="Q1909" s="26">
        <v>3.2796180769230765</v>
      </c>
      <c r="R1909" s="26">
        <v>2.2617572307692311</v>
      </c>
      <c r="S1909" s="26">
        <v>1.4014116153846154</v>
      </c>
      <c r="T1909" s="26">
        <v>0.84908199999999989</v>
      </c>
      <c r="U1909" s="26">
        <v>2.4740216923076925</v>
      </c>
      <c r="V1909" s="26">
        <v>2.3924794615384615</v>
      </c>
      <c r="W1909" s="26">
        <v>2.9907015384615385</v>
      </c>
      <c r="X1909" s="26">
        <v>3.2163169999999996</v>
      </c>
      <c r="Y1909" s="26">
        <v>3.4383719999999993</v>
      </c>
      <c r="Z1909" s="26">
        <v>3.4958803076923077</v>
      </c>
      <c r="AA1909" s="26">
        <v>3.2279228461538461</v>
      </c>
      <c r="AB1909" s="26">
        <v>3.4764648461538461</v>
      </c>
      <c r="AC1909" s="26">
        <v>3.1053203846153847</v>
      </c>
      <c r="AD1909" s="26">
        <v>2.8549273846153844</v>
      </c>
      <c r="AE1909" s="26">
        <v>3.3204028461538466</v>
      </c>
      <c r="AF1909" s="26">
        <v>3.0487237692307696</v>
      </c>
      <c r="AG1909" s="26">
        <v>221</v>
      </c>
      <c r="AH1909" s="26">
        <v>4</v>
      </c>
    </row>
    <row r="1910" spans="1:34" x14ac:dyDescent="0.2">
      <c r="A1910" t="s">
        <v>45</v>
      </c>
      <c r="B1910" t="s">
        <v>79</v>
      </c>
      <c r="C1910" t="s">
        <v>1360</v>
      </c>
      <c r="D1910">
        <v>1</v>
      </c>
      <c r="E1910" s="21">
        <v>6</v>
      </c>
      <c r="F1910" s="21" t="s">
        <v>6</v>
      </c>
      <c r="G1910" s="21" t="s">
        <v>10</v>
      </c>
      <c r="H1910" s="21" t="s">
        <v>10</v>
      </c>
      <c r="I1910" s="26">
        <v>0.80461970588235299</v>
      </c>
      <c r="J1910" s="26">
        <v>1.0537559999999999</v>
      </c>
      <c r="K1910" s="26">
        <v>1.9084106470588238</v>
      </c>
      <c r="L1910" s="26">
        <v>3.3007253529411766</v>
      </c>
      <c r="M1910" s="26">
        <v>4.4219928235294121</v>
      </c>
      <c r="N1910" s="26">
        <v>5.1215336470588237</v>
      </c>
      <c r="O1910" s="26">
        <v>5.4303161764705887</v>
      </c>
      <c r="P1910" s="26">
        <v>4.4620592941176467</v>
      </c>
      <c r="Q1910" s="26">
        <v>3.1065591176470586</v>
      </c>
      <c r="R1910" s="26">
        <v>2.1579853529411763</v>
      </c>
      <c r="S1910" s="26">
        <v>1.307448588235294</v>
      </c>
      <c r="T1910" s="26">
        <v>0.80338235294117666</v>
      </c>
      <c r="U1910" s="26">
        <v>2.6883155882352945</v>
      </c>
      <c r="V1910" s="26">
        <v>2.5409335882352941</v>
      </c>
      <c r="W1910" s="26">
        <v>3.1913805882352939</v>
      </c>
      <c r="X1910" s="26">
        <v>3.5327009999999994</v>
      </c>
      <c r="Y1910" s="26">
        <v>3.7599633529411762</v>
      </c>
      <c r="Z1910" s="26">
        <v>3.8483647058823531</v>
      </c>
      <c r="AA1910" s="26">
        <v>3.5793087647058823</v>
      </c>
      <c r="AB1910" s="26">
        <v>3.7770782352941183</v>
      </c>
      <c r="AC1910" s="26">
        <v>3.5974404705882357</v>
      </c>
      <c r="AD1910" s="26">
        <v>3.1389064705882355</v>
      </c>
      <c r="AE1910" s="26">
        <v>3.6993592941176465</v>
      </c>
      <c r="AF1910" s="26">
        <v>3.3161830588235293</v>
      </c>
      <c r="AG1910" s="26">
        <v>244</v>
      </c>
      <c r="AH1910" s="26">
        <v>4</v>
      </c>
    </row>
    <row r="1911" spans="1:34" x14ac:dyDescent="0.2">
      <c r="A1911" t="s">
        <v>45</v>
      </c>
      <c r="B1911" t="s">
        <v>79</v>
      </c>
      <c r="C1911" t="s">
        <v>709</v>
      </c>
      <c r="D1911">
        <v>1</v>
      </c>
      <c r="E1911" s="21">
        <v>6</v>
      </c>
      <c r="F1911" s="21" t="s">
        <v>6</v>
      </c>
      <c r="G1911" s="21" t="s">
        <v>10</v>
      </c>
      <c r="H1911" s="21" t="s">
        <v>10</v>
      </c>
      <c r="I1911" s="26">
        <v>0.84822390000000003</v>
      </c>
      <c r="J1911" s="26">
        <v>1.0470351</v>
      </c>
      <c r="K1911" s="26">
        <v>1.8818307999999999</v>
      </c>
      <c r="L1911" s="26">
        <v>3.2295908999999994</v>
      </c>
      <c r="M1911" s="26">
        <v>4.4587105000000005</v>
      </c>
      <c r="N1911" s="26">
        <v>5.2463637999999992</v>
      </c>
      <c r="O1911" s="26">
        <v>5.6042833000000005</v>
      </c>
      <c r="P1911" s="26">
        <v>4.5719165999999998</v>
      </c>
      <c r="Q1911" s="26">
        <v>3.1511066999999997</v>
      </c>
      <c r="R1911" s="26">
        <v>2.0839550999999998</v>
      </c>
      <c r="S1911" s="26">
        <v>1.3433625</v>
      </c>
      <c r="T1911" s="26">
        <v>0.84738650000000004</v>
      </c>
      <c r="U1911" s="26">
        <v>1.7062292999999999</v>
      </c>
      <c r="V1911" s="26">
        <v>1.8311099</v>
      </c>
      <c r="W1911" s="26">
        <v>2.2994780000000001</v>
      </c>
      <c r="X1911" s="26">
        <v>2.7258363000000001</v>
      </c>
      <c r="Y1911" s="26">
        <v>2.9294549999999999</v>
      </c>
      <c r="Z1911" s="26">
        <v>3.3069686000000003</v>
      </c>
      <c r="AA1911" s="26">
        <v>3.1696719999999998</v>
      </c>
      <c r="AB1911" s="26">
        <v>2.9774793000000002</v>
      </c>
      <c r="AC1911" s="26">
        <v>2.9287522999999998</v>
      </c>
      <c r="AD1911" s="26">
        <v>2.5758245000000004</v>
      </c>
      <c r="AE1911" s="26">
        <v>2.8383420999999998</v>
      </c>
      <c r="AF1911" s="26">
        <v>2.3085231000000004</v>
      </c>
      <c r="AG1911" s="26">
        <v>245</v>
      </c>
      <c r="AH1911" s="26">
        <v>4</v>
      </c>
    </row>
    <row r="1912" spans="1:34" x14ac:dyDescent="0.2">
      <c r="A1912" t="s">
        <v>45</v>
      </c>
      <c r="B1912" t="s">
        <v>79</v>
      </c>
      <c r="C1912" t="s">
        <v>1361</v>
      </c>
      <c r="D1912">
        <v>1</v>
      </c>
      <c r="E1912" s="21">
        <v>5</v>
      </c>
      <c r="F1912" s="21" t="s">
        <v>6</v>
      </c>
      <c r="G1912" s="21" t="s">
        <v>10</v>
      </c>
      <c r="H1912" s="21" t="s">
        <v>10</v>
      </c>
      <c r="I1912" s="26">
        <v>0.85738583333333329</v>
      </c>
      <c r="J1912" s="26">
        <v>1.0528298333333332</v>
      </c>
      <c r="K1912" s="26">
        <v>1.859253</v>
      </c>
      <c r="L1912" s="26">
        <v>3.2450191666666668</v>
      </c>
      <c r="M1912" s="26">
        <v>4.5008870000000005</v>
      </c>
      <c r="N1912" s="26">
        <v>5.4072501666666675</v>
      </c>
      <c r="O1912" s="26">
        <v>5.8290118333333334</v>
      </c>
      <c r="P1912" s="26">
        <v>4.7505826666666664</v>
      </c>
      <c r="Q1912" s="26">
        <v>3.2992173333333334</v>
      </c>
      <c r="R1912" s="26">
        <v>2.150771666666667</v>
      </c>
      <c r="S1912" s="26">
        <v>1.3899541666666666</v>
      </c>
      <c r="T1912" s="26">
        <v>0.86916249999999995</v>
      </c>
      <c r="U1912" s="26">
        <v>1.7608786666666667</v>
      </c>
      <c r="V1912" s="26">
        <v>1.7643373333333334</v>
      </c>
      <c r="W1912" s="26">
        <v>2.1642649999999999</v>
      </c>
      <c r="X1912" s="26">
        <v>2.716405</v>
      </c>
      <c r="Y1912" s="26">
        <v>2.7320266666666666</v>
      </c>
      <c r="Z1912" s="26">
        <v>3.1083186666666669</v>
      </c>
      <c r="AA1912" s="26">
        <v>2.9687701666666668</v>
      </c>
      <c r="AB1912" s="26">
        <v>2.9101073333333329</v>
      </c>
      <c r="AC1912" s="26">
        <v>2.9577953333333333</v>
      </c>
      <c r="AD1912" s="26">
        <v>2.6206910000000003</v>
      </c>
      <c r="AE1912" s="26">
        <v>2.896281333333333</v>
      </c>
      <c r="AF1912" s="26">
        <v>2.3872973333333332</v>
      </c>
      <c r="AG1912" s="26">
        <v>213</v>
      </c>
      <c r="AH1912" s="26">
        <v>4</v>
      </c>
    </row>
    <row r="1913" spans="1:34" x14ac:dyDescent="0.2">
      <c r="A1913" t="s">
        <v>45</v>
      </c>
      <c r="B1913" t="s">
        <v>79</v>
      </c>
      <c r="C1913" t="s">
        <v>750</v>
      </c>
      <c r="D1913">
        <v>1</v>
      </c>
      <c r="E1913" s="21">
        <v>6</v>
      </c>
      <c r="F1913" s="21" t="s">
        <v>6</v>
      </c>
      <c r="G1913" s="21" t="s">
        <v>10</v>
      </c>
      <c r="H1913" s="21" t="s">
        <v>10</v>
      </c>
      <c r="I1913" s="26">
        <v>0.8208484583333332</v>
      </c>
      <c r="J1913" s="26">
        <v>1.026444125</v>
      </c>
      <c r="K1913" s="26">
        <v>1.8435686666666669</v>
      </c>
      <c r="L1913" s="26">
        <v>3.1674381249999999</v>
      </c>
      <c r="M1913" s="26">
        <v>4.3825032916666675</v>
      </c>
      <c r="N1913" s="26">
        <v>5.1918383749999988</v>
      </c>
      <c r="O1913" s="26">
        <v>5.4862815833333336</v>
      </c>
      <c r="P1913" s="26">
        <v>4.4857778333333336</v>
      </c>
      <c r="Q1913" s="26">
        <v>3.0904826250000004</v>
      </c>
      <c r="R1913" s="26">
        <v>2.0514812499999997</v>
      </c>
      <c r="S1913" s="26">
        <v>1.3150887916666669</v>
      </c>
      <c r="T1913" s="26">
        <v>0.8347594583333332</v>
      </c>
      <c r="U1913" s="26">
        <v>1.7191940416666667</v>
      </c>
      <c r="V1913" s="26">
        <v>1.7977427500000001</v>
      </c>
      <c r="W1913" s="26">
        <v>2.3415809583333336</v>
      </c>
      <c r="X1913" s="26">
        <v>2.7809702083333332</v>
      </c>
      <c r="Y1913" s="26">
        <v>2.9797500416666671</v>
      </c>
      <c r="Z1913" s="26">
        <v>3.5415072500000004</v>
      </c>
      <c r="AA1913" s="26">
        <v>3.2827480833333329</v>
      </c>
      <c r="AB1913" s="26">
        <v>2.8262173750000001</v>
      </c>
      <c r="AC1913" s="26">
        <v>2.9239842500000006</v>
      </c>
      <c r="AD1913" s="26">
        <v>2.4925546249999995</v>
      </c>
      <c r="AE1913" s="26">
        <v>2.7933318749999998</v>
      </c>
      <c r="AF1913" s="26">
        <v>2.3926686666666668</v>
      </c>
      <c r="AG1913" s="26">
        <v>249</v>
      </c>
      <c r="AH1913" s="26">
        <v>4</v>
      </c>
    </row>
    <row r="1914" spans="1:34" x14ac:dyDescent="0.2">
      <c r="A1914" t="s">
        <v>45</v>
      </c>
      <c r="B1914" t="s">
        <v>79</v>
      </c>
      <c r="C1914" t="s">
        <v>1010</v>
      </c>
      <c r="D1914">
        <v>3</v>
      </c>
      <c r="E1914" s="21">
        <v>4</v>
      </c>
      <c r="F1914" s="21" t="s">
        <v>6</v>
      </c>
      <c r="G1914" s="21" t="s">
        <v>10</v>
      </c>
      <c r="H1914" s="21" t="s">
        <v>10</v>
      </c>
      <c r="I1914" s="26">
        <v>1.3656822417582413</v>
      </c>
      <c r="J1914" s="26">
        <v>1.6799297472527479</v>
      </c>
      <c r="K1914" s="26">
        <v>2.5758604725274719</v>
      </c>
      <c r="L1914" s="26">
        <v>3.8028068131868147</v>
      </c>
      <c r="M1914" s="26">
        <v>4.6054057362637346</v>
      </c>
      <c r="N1914" s="26">
        <v>5.5036547032967009</v>
      </c>
      <c r="O1914" s="26">
        <v>5.8670953846153839</v>
      </c>
      <c r="P1914" s="26">
        <v>5.1942546813186832</v>
      </c>
      <c r="Q1914" s="26">
        <v>3.9549810989010981</v>
      </c>
      <c r="R1914" s="26">
        <v>2.8558528901098907</v>
      </c>
      <c r="S1914" s="26">
        <v>2.0147050659340668</v>
      </c>
      <c r="T1914" s="26">
        <v>1.4977425054945057</v>
      </c>
      <c r="U1914" s="26">
        <v>3.2688014835164836</v>
      </c>
      <c r="V1914" s="26">
        <v>3.2884163186813193</v>
      </c>
      <c r="W1914" s="26">
        <v>3.9658512747252757</v>
      </c>
      <c r="X1914" s="26">
        <v>3.7254287032967017</v>
      </c>
      <c r="Y1914" s="26">
        <v>3.4114017912087902</v>
      </c>
      <c r="Z1914" s="26">
        <v>2.8217360219780216</v>
      </c>
      <c r="AA1914" s="26">
        <v>2.9912963186813188</v>
      </c>
      <c r="AB1914" s="26">
        <v>3.5372115054945059</v>
      </c>
      <c r="AC1914" s="26">
        <v>3.0957504615384619</v>
      </c>
      <c r="AD1914" s="26">
        <v>3.153599923076924</v>
      </c>
      <c r="AE1914" s="26">
        <v>3.9419925604395609</v>
      </c>
      <c r="AF1914" s="26">
        <v>3.9915763186813193</v>
      </c>
      <c r="AG1914" s="26">
        <v>172</v>
      </c>
      <c r="AH1914" s="26">
        <v>3</v>
      </c>
    </row>
    <row r="1915" spans="1:34" x14ac:dyDescent="0.2">
      <c r="A1915" t="s">
        <v>45</v>
      </c>
      <c r="B1915" t="s">
        <v>79</v>
      </c>
      <c r="C1915" t="s">
        <v>751</v>
      </c>
      <c r="D1915">
        <v>1</v>
      </c>
      <c r="E1915" s="21">
        <v>6</v>
      </c>
      <c r="F1915" s="21" t="s">
        <v>6</v>
      </c>
      <c r="G1915" s="21" t="s">
        <v>10</v>
      </c>
      <c r="H1915" s="21" t="s">
        <v>10</v>
      </c>
      <c r="I1915" s="26">
        <v>0.95279880434782593</v>
      </c>
      <c r="J1915" s="26">
        <v>1.2468627173913043</v>
      </c>
      <c r="K1915" s="26">
        <v>2.2006908478260869</v>
      </c>
      <c r="L1915" s="26">
        <v>3.6323351956521748</v>
      </c>
      <c r="M1915" s="26">
        <v>4.6866481086956533</v>
      </c>
      <c r="N1915" s="26">
        <v>5.3775829347826081</v>
      </c>
      <c r="O1915" s="26">
        <v>5.6934384782608696</v>
      </c>
      <c r="P1915" s="26">
        <v>4.7814384565217392</v>
      </c>
      <c r="Q1915" s="26">
        <v>3.4041097391304347</v>
      </c>
      <c r="R1915" s="26">
        <v>2.3607495652173909</v>
      </c>
      <c r="S1915" s="26">
        <v>1.5023932173913044</v>
      </c>
      <c r="T1915" s="26">
        <v>0.96551573913043509</v>
      </c>
      <c r="U1915" s="26">
        <v>2.8293684347826082</v>
      </c>
      <c r="V1915" s="26">
        <v>2.786682673913043</v>
      </c>
      <c r="W1915" s="26">
        <v>3.4598744565217392</v>
      </c>
      <c r="X1915" s="26">
        <v>3.7509064347826069</v>
      </c>
      <c r="Y1915" s="26">
        <v>3.9311191956521738</v>
      </c>
      <c r="Z1915" s="26">
        <v>3.7153374782608695</v>
      </c>
      <c r="AA1915" s="26">
        <v>3.8231522173913048</v>
      </c>
      <c r="AB1915" s="26">
        <v>3.690874086956522</v>
      </c>
      <c r="AC1915" s="26">
        <v>3.6799839130434777</v>
      </c>
      <c r="AD1915" s="26">
        <v>3.170947239130435</v>
      </c>
      <c r="AE1915" s="26">
        <v>3.8807863478260867</v>
      </c>
      <c r="AF1915" s="26">
        <v>3.4048293478260869</v>
      </c>
      <c r="AG1915" s="26">
        <v>241</v>
      </c>
      <c r="AH1915" s="26">
        <v>4</v>
      </c>
    </row>
    <row r="1916" spans="1:34" x14ac:dyDescent="0.2">
      <c r="A1916" t="s">
        <v>45</v>
      </c>
      <c r="B1916" t="s">
        <v>79</v>
      </c>
      <c r="C1916" t="s">
        <v>1362</v>
      </c>
      <c r="D1916">
        <v>1</v>
      </c>
      <c r="E1916" s="21">
        <v>5</v>
      </c>
      <c r="F1916" s="21" t="s">
        <v>6</v>
      </c>
      <c r="G1916" s="21" t="s">
        <v>10</v>
      </c>
      <c r="H1916" s="21" t="s">
        <v>10</v>
      </c>
      <c r="I1916" s="26">
        <v>0.83979749999999986</v>
      </c>
      <c r="J1916" s="26">
        <v>1.0700711666666667</v>
      </c>
      <c r="K1916" s="26">
        <v>1.9136988333333333</v>
      </c>
      <c r="L1916" s="26">
        <v>3.2971321666666671</v>
      </c>
      <c r="M1916" s="26">
        <v>4.4883016666666666</v>
      </c>
      <c r="N1916" s="26">
        <v>5.2312473333333331</v>
      </c>
      <c r="O1916" s="26">
        <v>5.6140105833333331</v>
      </c>
      <c r="P1916" s="26">
        <v>4.6256857499999997</v>
      </c>
      <c r="Q1916" s="26">
        <v>3.1542314999999994</v>
      </c>
      <c r="R1916" s="26">
        <v>2.1478024999999996</v>
      </c>
      <c r="S1916" s="26">
        <v>1.3520649166666665</v>
      </c>
      <c r="T1916" s="26">
        <v>0.85253200000000007</v>
      </c>
      <c r="U1916" s="26">
        <v>1.9599896666666667</v>
      </c>
      <c r="V1916" s="26">
        <v>2.0912694166666665</v>
      </c>
      <c r="W1916" s="26">
        <v>2.5168352499999997</v>
      </c>
      <c r="X1916" s="26">
        <v>2.9511258333333337</v>
      </c>
      <c r="Y1916" s="26">
        <v>3.1428741666666666</v>
      </c>
      <c r="Z1916" s="26">
        <v>3.3883565000000004</v>
      </c>
      <c r="AA1916" s="26">
        <v>3.2603825000000004</v>
      </c>
      <c r="AB1916" s="26">
        <v>3.1423934999999994</v>
      </c>
      <c r="AC1916" s="26">
        <v>3.075337583333333</v>
      </c>
      <c r="AD1916" s="26">
        <v>2.6595968333333331</v>
      </c>
      <c r="AE1916" s="26">
        <v>3.0345677499999995</v>
      </c>
      <c r="AF1916" s="26">
        <v>2.5972585000000001</v>
      </c>
      <c r="AG1916" s="26">
        <v>252</v>
      </c>
      <c r="AH1916" s="26">
        <v>5</v>
      </c>
    </row>
    <row r="1917" spans="1:34" x14ac:dyDescent="0.2">
      <c r="A1917" t="s">
        <v>45</v>
      </c>
      <c r="B1917" t="s">
        <v>79</v>
      </c>
      <c r="C1917" t="s">
        <v>1363</v>
      </c>
      <c r="D1917">
        <v>1</v>
      </c>
      <c r="E1917" s="21">
        <v>6</v>
      </c>
      <c r="F1917" s="21" t="s">
        <v>6</v>
      </c>
      <c r="G1917" s="21" t="s">
        <v>10</v>
      </c>
      <c r="H1917" s="21" t="s">
        <v>10</v>
      </c>
      <c r="I1917" s="26">
        <v>0.82697529999999997</v>
      </c>
      <c r="J1917" s="26">
        <v>1.0371075000000001</v>
      </c>
      <c r="K1917" s="26">
        <v>1.8520693000000001</v>
      </c>
      <c r="L1917" s="26">
        <v>3.1962824999999997</v>
      </c>
      <c r="M1917" s="26">
        <v>4.4415196999999997</v>
      </c>
      <c r="N1917" s="26">
        <v>5.2316327000000005</v>
      </c>
      <c r="O1917" s="26">
        <v>5.6094581999999997</v>
      </c>
      <c r="P1917" s="26">
        <v>4.6006428000000001</v>
      </c>
      <c r="Q1917" s="26">
        <v>3.1452884000000001</v>
      </c>
      <c r="R1917" s="26">
        <v>2.1156496000000002</v>
      </c>
      <c r="S1917" s="26">
        <v>1.3391754999999999</v>
      </c>
      <c r="T1917" s="26">
        <v>0.83078600000000002</v>
      </c>
      <c r="U1917" s="26">
        <v>1.9447879000000001</v>
      </c>
      <c r="V1917" s="26">
        <v>2.0344886000000004</v>
      </c>
      <c r="W1917" s="26">
        <v>2.4443698999999999</v>
      </c>
      <c r="X1917" s="26">
        <v>2.9138633</v>
      </c>
      <c r="Y1917" s="26">
        <v>3.0533328000000002</v>
      </c>
      <c r="Z1917" s="26">
        <v>3.4259296000000008</v>
      </c>
      <c r="AA1917" s="26">
        <v>3.2677512000000006</v>
      </c>
      <c r="AB1917" s="26">
        <v>3.1778329999999997</v>
      </c>
      <c r="AC1917" s="26">
        <v>3.1982165</v>
      </c>
      <c r="AD1917" s="26">
        <v>2.7678155999999996</v>
      </c>
      <c r="AE1917" s="26">
        <v>3.0641004000000001</v>
      </c>
      <c r="AF1917" s="26">
        <v>2.6835578</v>
      </c>
      <c r="AG1917" s="26">
        <v>244</v>
      </c>
      <c r="AH1917" s="26">
        <v>4</v>
      </c>
    </row>
    <row r="1918" spans="1:34" x14ac:dyDescent="0.2">
      <c r="A1918" t="s">
        <v>45</v>
      </c>
      <c r="B1918" t="s">
        <v>79</v>
      </c>
      <c r="C1918" t="s">
        <v>1364</v>
      </c>
      <c r="D1918">
        <v>1</v>
      </c>
      <c r="E1918" s="21">
        <v>6</v>
      </c>
      <c r="F1918" s="21" t="s">
        <v>6</v>
      </c>
      <c r="G1918" s="21" t="s">
        <v>10</v>
      </c>
      <c r="H1918" s="21" t="s">
        <v>10</v>
      </c>
      <c r="I1918" s="26">
        <v>0.98878549999999976</v>
      </c>
      <c r="J1918" s="26">
        <v>1.2839704047619049</v>
      </c>
      <c r="K1918" s="26">
        <v>2.2337896904761898</v>
      </c>
      <c r="L1918" s="26">
        <v>3.6666553095238106</v>
      </c>
      <c r="M1918" s="26">
        <v>4.7044463095238118</v>
      </c>
      <c r="N1918" s="26">
        <v>5.4488260476190469</v>
      </c>
      <c r="O1918" s="26">
        <v>5.8147177142857132</v>
      </c>
      <c r="P1918" s="26">
        <v>4.9222631428571422</v>
      </c>
      <c r="Q1918" s="26">
        <v>3.4931838095238112</v>
      </c>
      <c r="R1918" s="26">
        <v>2.4428865000000006</v>
      </c>
      <c r="S1918" s="26">
        <v>1.5755660952380954</v>
      </c>
      <c r="T1918" s="26">
        <v>1.0097039761904762</v>
      </c>
      <c r="U1918" s="26">
        <v>2.735076238095238</v>
      </c>
      <c r="V1918" s="26">
        <v>2.6990555952380957</v>
      </c>
      <c r="W1918" s="26">
        <v>3.3651192142857136</v>
      </c>
      <c r="X1918" s="26">
        <v>3.7333613095238101</v>
      </c>
      <c r="Y1918" s="26">
        <v>3.8323106428571432</v>
      </c>
      <c r="Z1918" s="26">
        <v>3.5400676428571427</v>
      </c>
      <c r="AA1918" s="26">
        <v>3.6734358333333339</v>
      </c>
      <c r="AB1918" s="26">
        <v>3.6487991666666666</v>
      </c>
      <c r="AC1918" s="26">
        <v>3.553073214285714</v>
      </c>
      <c r="AD1918" s="26">
        <v>3.1057866190476191</v>
      </c>
      <c r="AE1918" s="26">
        <v>3.6637686428571432</v>
      </c>
      <c r="AF1918" s="26">
        <v>3.3053959285714294</v>
      </c>
      <c r="AG1918" s="26">
        <v>197</v>
      </c>
      <c r="AH1918" s="26">
        <v>4</v>
      </c>
    </row>
    <row r="1919" spans="1:34" x14ac:dyDescent="0.2">
      <c r="A1919" t="s">
        <v>45</v>
      </c>
      <c r="B1919" t="s">
        <v>79</v>
      </c>
      <c r="C1919" t="s">
        <v>620</v>
      </c>
      <c r="D1919">
        <v>3</v>
      </c>
      <c r="E1919" s="21">
        <v>6</v>
      </c>
      <c r="F1919" s="21" t="s">
        <v>6</v>
      </c>
      <c r="G1919" s="21" t="s">
        <v>10</v>
      </c>
      <c r="H1919" s="21" t="s">
        <v>10</v>
      </c>
      <c r="I1919" s="26">
        <v>0.7169334444444444</v>
      </c>
      <c r="J1919" s="26">
        <v>0.96876988888888882</v>
      </c>
      <c r="K1919" s="26">
        <v>1.7869654999999998</v>
      </c>
      <c r="L1919" s="26">
        <v>3.1666883888888884</v>
      </c>
      <c r="M1919" s="26">
        <v>4.3781305555555559</v>
      </c>
      <c r="N1919" s="26">
        <v>5.0919203333333334</v>
      </c>
      <c r="O1919" s="26">
        <v>5.4203521111111108</v>
      </c>
      <c r="P1919" s="26">
        <v>4.3671925555555564</v>
      </c>
      <c r="Q1919" s="26">
        <v>2.9819570555555557</v>
      </c>
      <c r="R1919" s="26">
        <v>1.9875963888888886</v>
      </c>
      <c r="S1919" s="26">
        <v>1.1837498333333332</v>
      </c>
      <c r="T1919" s="26">
        <v>0.72123661111111126</v>
      </c>
      <c r="U1919" s="26">
        <v>2.4401790555555558</v>
      </c>
      <c r="V1919" s="26">
        <v>2.1881488333333334</v>
      </c>
      <c r="W1919" s="26">
        <v>2.8367674444444444</v>
      </c>
      <c r="X1919" s="26">
        <v>2.9355427222222219</v>
      </c>
      <c r="Y1919" s="26">
        <v>3.3910072777777778</v>
      </c>
      <c r="Z1919" s="26">
        <v>3.2579729999999998</v>
      </c>
      <c r="AA1919" s="26">
        <v>3.143279166666666</v>
      </c>
      <c r="AB1919" s="26">
        <v>3.7668813333333326</v>
      </c>
      <c r="AC1919" s="26">
        <v>3.2932826111111111</v>
      </c>
      <c r="AD1919" s="26">
        <v>2.8823276666666664</v>
      </c>
      <c r="AE1919" s="26">
        <v>3.3144832777777773</v>
      </c>
      <c r="AF1919" s="26">
        <v>2.921902777777778</v>
      </c>
      <c r="AG1919" s="26">
        <v>255</v>
      </c>
      <c r="AH1919" s="26">
        <v>5</v>
      </c>
    </row>
    <row r="1920" spans="1:34" x14ac:dyDescent="0.2">
      <c r="A1920" t="s">
        <v>45</v>
      </c>
      <c r="B1920" t="s">
        <v>79</v>
      </c>
      <c r="C1920" t="s">
        <v>242</v>
      </c>
      <c r="D1920">
        <v>1</v>
      </c>
      <c r="E1920" s="21">
        <v>5</v>
      </c>
      <c r="F1920" s="21" t="s">
        <v>6</v>
      </c>
      <c r="G1920" s="21" t="s">
        <v>10</v>
      </c>
      <c r="H1920" s="21" t="s">
        <v>10</v>
      </c>
      <c r="I1920" s="26">
        <v>0.78876452631578953</v>
      </c>
      <c r="J1920" s="26">
        <v>1.0683751578947367</v>
      </c>
      <c r="K1920" s="26">
        <v>1.9592372105263158</v>
      </c>
      <c r="L1920" s="26">
        <v>3.4159235263157894</v>
      </c>
      <c r="M1920" s="26">
        <v>4.6250613157894733</v>
      </c>
      <c r="N1920" s="26">
        <v>5.3481255263157905</v>
      </c>
      <c r="O1920" s="26">
        <v>5.6990249999999998</v>
      </c>
      <c r="P1920" s="26">
        <v>4.630184105263158</v>
      </c>
      <c r="Q1920" s="26">
        <v>3.1660718421052634</v>
      </c>
      <c r="R1920" s="26">
        <v>2.1281078421052633</v>
      </c>
      <c r="S1920" s="26">
        <v>1.3010398947368425</v>
      </c>
      <c r="T1920" s="26">
        <v>0.79905610526315796</v>
      </c>
      <c r="U1920" s="26">
        <v>2.4374471578947365</v>
      </c>
      <c r="V1920" s="26">
        <v>2.2039933157894738</v>
      </c>
      <c r="W1920" s="26">
        <v>2.8817009473684205</v>
      </c>
      <c r="X1920" s="26">
        <v>3.0451063684210524</v>
      </c>
      <c r="Y1920" s="26">
        <v>3.3882267368421051</v>
      </c>
      <c r="Z1920" s="26">
        <v>3.1778478947368418</v>
      </c>
      <c r="AA1920" s="26">
        <v>3.075794842105263</v>
      </c>
      <c r="AB1920" s="26">
        <v>3.6208711578947366</v>
      </c>
      <c r="AC1920" s="26">
        <v>3.0076692631578941</v>
      </c>
      <c r="AD1920" s="26">
        <v>2.7681087894736844</v>
      </c>
      <c r="AE1920" s="26">
        <v>3.2016520000000002</v>
      </c>
      <c r="AF1920" s="26">
        <v>2.9217849473684212</v>
      </c>
      <c r="AG1920" s="26">
        <v>248</v>
      </c>
      <c r="AH1920" s="26">
        <v>4</v>
      </c>
    </row>
    <row r="1921" spans="1:34" x14ac:dyDescent="0.2">
      <c r="A1921" t="s">
        <v>45</v>
      </c>
      <c r="B1921" t="s">
        <v>79</v>
      </c>
      <c r="C1921" t="s">
        <v>621</v>
      </c>
      <c r="D1921">
        <v>2</v>
      </c>
      <c r="E1921" s="21">
        <v>5</v>
      </c>
      <c r="F1921" s="21" t="s">
        <v>6</v>
      </c>
      <c r="G1921" s="21" t="s">
        <v>10</v>
      </c>
      <c r="H1921" s="21" t="s">
        <v>10</v>
      </c>
      <c r="I1921" s="26">
        <v>0.83914273333333333</v>
      </c>
      <c r="J1921" s="26">
        <v>1.0162464</v>
      </c>
      <c r="K1921" s="26">
        <v>1.7734524666666664</v>
      </c>
      <c r="L1921" s="26">
        <v>3.1622382666666673</v>
      </c>
      <c r="M1921" s="26">
        <v>4.4089627999999994</v>
      </c>
      <c r="N1921" s="26">
        <v>5.3636302666666662</v>
      </c>
      <c r="O1921" s="26">
        <v>5.8327667333333331</v>
      </c>
      <c r="P1921" s="26">
        <v>4.7641906000000009</v>
      </c>
      <c r="Q1921" s="26">
        <v>3.3095006000000002</v>
      </c>
      <c r="R1921" s="26">
        <v>2.1528221333333333</v>
      </c>
      <c r="S1921" s="26">
        <v>1.3735259999999996</v>
      </c>
      <c r="T1921" s="26">
        <v>0.83989440000000004</v>
      </c>
      <c r="U1921" s="26">
        <v>2.1395923999999997</v>
      </c>
      <c r="V1921" s="26">
        <v>2.0372886666666665</v>
      </c>
      <c r="W1921" s="26">
        <v>2.2816668666666668</v>
      </c>
      <c r="X1921" s="26">
        <v>2.7736394666666668</v>
      </c>
      <c r="Y1921" s="26">
        <v>2.6733916666666668</v>
      </c>
      <c r="Z1921" s="26">
        <v>2.9120904666666667</v>
      </c>
      <c r="AA1921" s="26">
        <v>2.5684916666666671</v>
      </c>
      <c r="AB1921" s="26">
        <v>2.8811328666666665</v>
      </c>
      <c r="AC1921" s="26">
        <v>2.9897633333333333</v>
      </c>
      <c r="AD1921" s="26">
        <v>2.6827573999999998</v>
      </c>
      <c r="AE1921" s="26">
        <v>3.158206133333334</v>
      </c>
      <c r="AF1921" s="26">
        <v>2.7503105333333333</v>
      </c>
      <c r="AG1921" s="26">
        <v>220</v>
      </c>
      <c r="AH1921" s="26">
        <v>4</v>
      </c>
    </row>
    <row r="1922" spans="1:34" x14ac:dyDescent="0.2">
      <c r="A1922" t="s">
        <v>45</v>
      </c>
      <c r="B1922" t="s">
        <v>79</v>
      </c>
      <c r="C1922" t="s">
        <v>1365</v>
      </c>
      <c r="D1922">
        <v>3</v>
      </c>
      <c r="E1922" s="21">
        <v>4</v>
      </c>
      <c r="F1922" s="21" t="s">
        <v>6</v>
      </c>
      <c r="G1922" s="21" t="s">
        <v>10</v>
      </c>
      <c r="H1922" s="21" t="s">
        <v>10</v>
      </c>
      <c r="I1922" s="26">
        <v>1.3532392500000001</v>
      </c>
      <c r="J1922" s="26">
        <v>1.7003537647058828</v>
      </c>
      <c r="K1922" s="26">
        <v>2.6752820294117639</v>
      </c>
      <c r="L1922" s="26">
        <v>4.1179859852941183</v>
      </c>
      <c r="M1922" s="26">
        <v>5.0519221911764713</v>
      </c>
      <c r="N1922" s="26">
        <v>5.9563551470588223</v>
      </c>
      <c r="O1922" s="26">
        <v>6.3821052941176468</v>
      </c>
      <c r="P1922" s="26">
        <v>5.5901007794117659</v>
      </c>
      <c r="Q1922" s="26">
        <v>4.1826083676470578</v>
      </c>
      <c r="R1922" s="26">
        <v>2.9641869705882358</v>
      </c>
      <c r="S1922" s="26">
        <v>2.0445058235294113</v>
      </c>
      <c r="T1922" s="26">
        <v>1.4126411176470584</v>
      </c>
      <c r="U1922" s="26">
        <v>2.9491849705882358</v>
      </c>
      <c r="V1922" s="26">
        <v>3.0481303676470581</v>
      </c>
      <c r="W1922" s="26">
        <v>3.8169187205882356</v>
      </c>
      <c r="X1922" s="26">
        <v>3.9818896764705896</v>
      </c>
      <c r="Y1922" s="26">
        <v>3.8923290441176457</v>
      </c>
      <c r="Z1922" s="26">
        <v>3.2112770294117641</v>
      </c>
      <c r="AA1922" s="26">
        <v>3.684424867647059</v>
      </c>
      <c r="AB1922" s="26">
        <v>3.7742786764705887</v>
      </c>
      <c r="AC1922" s="26">
        <v>3.5020544558823521</v>
      </c>
      <c r="AD1922" s="26">
        <v>3.2419052941176467</v>
      </c>
      <c r="AE1922" s="26">
        <v>3.9934683088235299</v>
      </c>
      <c r="AF1922" s="26">
        <v>3.6947733676470578</v>
      </c>
      <c r="AG1922" s="26">
        <v>195</v>
      </c>
      <c r="AH1922" s="26">
        <v>4</v>
      </c>
    </row>
    <row r="1923" spans="1:34" x14ac:dyDescent="0.2">
      <c r="A1923" t="s">
        <v>45</v>
      </c>
      <c r="B1923" t="s">
        <v>79</v>
      </c>
      <c r="C1923" t="s">
        <v>1366</v>
      </c>
      <c r="D1923">
        <v>1</v>
      </c>
      <c r="E1923" s="21">
        <v>6</v>
      </c>
      <c r="F1923" s="21" t="s">
        <v>6</v>
      </c>
      <c r="G1923" s="21" t="s">
        <v>10</v>
      </c>
      <c r="H1923" s="21" t="s">
        <v>10</v>
      </c>
      <c r="I1923" s="26">
        <v>0.79804405882352947</v>
      </c>
      <c r="J1923" s="26">
        <v>0.94650047058823528</v>
      </c>
      <c r="K1923" s="26">
        <v>1.7310451764705885</v>
      </c>
      <c r="L1923" s="26">
        <v>3.0661698823529413</v>
      </c>
      <c r="M1923" s="26">
        <v>4.4053451764705871</v>
      </c>
      <c r="N1923" s="26">
        <v>5.3053272352941168</v>
      </c>
      <c r="O1923" s="26">
        <v>5.6463615882352931</v>
      </c>
      <c r="P1923" s="26">
        <v>4.565396999999999</v>
      </c>
      <c r="Q1923" s="26">
        <v>3.1851344705882347</v>
      </c>
      <c r="R1923" s="26">
        <v>2.1147741764705881</v>
      </c>
      <c r="S1923" s="26">
        <v>1.2941000588235294</v>
      </c>
      <c r="T1923" s="26">
        <v>0.8063288823529412</v>
      </c>
      <c r="U1923" s="26">
        <v>2.2944471764705874</v>
      </c>
      <c r="V1923" s="26">
        <v>2.1268660000000001</v>
      </c>
      <c r="W1923" s="26">
        <v>2.1427994705882352</v>
      </c>
      <c r="X1923" s="26">
        <v>2.8204419411764707</v>
      </c>
      <c r="Y1923" s="26">
        <v>2.8341908823529418</v>
      </c>
      <c r="Z1923" s="26">
        <v>3.8694969411764704</v>
      </c>
      <c r="AA1923" s="26">
        <v>3.1153416470588229</v>
      </c>
      <c r="AB1923" s="26">
        <v>3.5210261176470583</v>
      </c>
      <c r="AC1923" s="26">
        <v>3.3180459411764702</v>
      </c>
      <c r="AD1923" s="26">
        <v>2.6844107647058824</v>
      </c>
      <c r="AE1923" s="26">
        <v>2.9642950588235299</v>
      </c>
      <c r="AF1923" s="26">
        <v>2.9605593529411762</v>
      </c>
      <c r="AG1923" s="26">
        <v>239</v>
      </c>
      <c r="AH1923" s="26">
        <v>4</v>
      </c>
    </row>
    <row r="1924" spans="1:34" x14ac:dyDescent="0.2">
      <c r="A1924" t="s">
        <v>45</v>
      </c>
      <c r="B1924" t="s">
        <v>79</v>
      </c>
      <c r="C1924" t="s">
        <v>1367</v>
      </c>
      <c r="D1924">
        <v>1</v>
      </c>
      <c r="E1924" s="21">
        <v>5</v>
      </c>
      <c r="F1924" s="21" t="s">
        <v>6</v>
      </c>
      <c r="G1924" s="21" t="s">
        <v>10</v>
      </c>
      <c r="H1924" s="21" t="s">
        <v>10</v>
      </c>
      <c r="I1924" s="26">
        <v>0.84444322222222223</v>
      </c>
      <c r="J1924" s="26">
        <v>1.0345882222222222</v>
      </c>
      <c r="K1924" s="26">
        <v>1.8596777777777775</v>
      </c>
      <c r="L1924" s="26">
        <v>3.2265272222222223</v>
      </c>
      <c r="M1924" s="26">
        <v>4.5031117777777787</v>
      </c>
      <c r="N1924" s="26">
        <v>5.3554909999999989</v>
      </c>
      <c r="O1924" s="26">
        <v>5.7107780000000004</v>
      </c>
      <c r="P1924" s="26">
        <v>4.6680242222222219</v>
      </c>
      <c r="Q1924" s="26">
        <v>3.2386811111111111</v>
      </c>
      <c r="R1924" s="26">
        <v>2.1182181111111111</v>
      </c>
      <c r="S1924" s="26">
        <v>1.3474119999999998</v>
      </c>
      <c r="T1924" s="26">
        <v>0.85170044444444448</v>
      </c>
      <c r="U1924" s="26">
        <v>1.6226290000000001</v>
      </c>
      <c r="V1924" s="26">
        <v>1.7073100000000001</v>
      </c>
      <c r="W1924" s="26">
        <v>2.211641333333334</v>
      </c>
      <c r="X1924" s="26">
        <v>2.6561970000000001</v>
      </c>
      <c r="Y1924" s="26">
        <v>2.7623454444444442</v>
      </c>
      <c r="Z1924" s="26">
        <v>3.067633888888889</v>
      </c>
      <c r="AA1924" s="26">
        <v>2.8775741111111111</v>
      </c>
      <c r="AB1924" s="26">
        <v>2.8692491111111109</v>
      </c>
      <c r="AC1924" s="26">
        <v>2.8198506666666665</v>
      </c>
      <c r="AD1924" s="26">
        <v>2.5512024444444439</v>
      </c>
      <c r="AE1924" s="26">
        <v>2.7723628888888885</v>
      </c>
      <c r="AF1924" s="26">
        <v>2.1791198888888892</v>
      </c>
      <c r="AG1924" s="26">
        <v>215</v>
      </c>
      <c r="AH1924" s="26">
        <v>4</v>
      </c>
    </row>
    <row r="1925" spans="1:34" x14ac:dyDescent="0.2">
      <c r="A1925" t="s">
        <v>37</v>
      </c>
      <c r="B1925" t="s">
        <v>98</v>
      </c>
      <c r="C1925" t="s">
        <v>1368</v>
      </c>
      <c r="D1925">
        <v>3</v>
      </c>
      <c r="E1925" s="21">
        <v>4</v>
      </c>
      <c r="F1925" s="21" t="s">
        <v>6</v>
      </c>
      <c r="G1925" s="21" t="s">
        <v>10</v>
      </c>
      <c r="H1925" s="21" t="s">
        <v>10</v>
      </c>
      <c r="I1925" s="26">
        <v>1.7070598571428572</v>
      </c>
      <c r="J1925" s="26">
        <v>2.3185110000000004</v>
      </c>
      <c r="K1925" s="26">
        <v>3.4896698571428568</v>
      </c>
      <c r="L1925" s="26">
        <v>4.9801907142857136</v>
      </c>
      <c r="M1925" s="26">
        <v>5.3249828571428566</v>
      </c>
      <c r="N1925" s="26">
        <v>6.0050108571428567</v>
      </c>
      <c r="O1925" s="26">
        <v>5.9790257142857133</v>
      </c>
      <c r="P1925" s="26">
        <v>5.2603844285714283</v>
      </c>
      <c r="Q1925" s="26">
        <v>4.2139932857142854</v>
      </c>
      <c r="R1925" s="26">
        <v>3.0467455714285712</v>
      </c>
      <c r="S1925" s="26">
        <v>2.305539</v>
      </c>
      <c r="T1925" s="26">
        <v>1.692190571428571</v>
      </c>
      <c r="U1925" s="26">
        <v>3.3230087142857143</v>
      </c>
      <c r="V1925" s="26">
        <v>3.4357454285714288</v>
      </c>
      <c r="W1925" s="26">
        <v>3.864759571428571</v>
      </c>
      <c r="X1925" s="26">
        <v>3.0080848571428573</v>
      </c>
      <c r="Y1925" s="26">
        <v>3.8904120000000004</v>
      </c>
      <c r="Z1925" s="26">
        <v>3.6744647142857145</v>
      </c>
      <c r="AA1925" s="26">
        <v>3.9577640000000001</v>
      </c>
      <c r="AB1925" s="26">
        <v>3.7735195714285714</v>
      </c>
      <c r="AC1925" s="26">
        <v>2.8359415714285712</v>
      </c>
      <c r="AD1925" s="26">
        <v>2.9228565714285715</v>
      </c>
      <c r="AE1925" s="26">
        <v>2.824486857142857</v>
      </c>
      <c r="AF1925" s="26">
        <v>3.1000655714285719</v>
      </c>
      <c r="AG1925" s="26">
        <v>176</v>
      </c>
      <c r="AH1925" s="26">
        <v>3</v>
      </c>
    </row>
    <row r="1926" spans="1:34" x14ac:dyDescent="0.2">
      <c r="A1926" t="s">
        <v>37</v>
      </c>
      <c r="B1926" t="s">
        <v>98</v>
      </c>
      <c r="C1926" t="s">
        <v>666</v>
      </c>
      <c r="D1926">
        <v>2</v>
      </c>
      <c r="E1926" s="21">
        <v>4</v>
      </c>
      <c r="F1926" s="21" t="s">
        <v>6</v>
      </c>
      <c r="G1926" s="21" t="s">
        <v>10</v>
      </c>
      <c r="H1926" s="21" t="s">
        <v>10</v>
      </c>
      <c r="I1926" s="26">
        <v>1.6967056666666667</v>
      </c>
      <c r="J1926" s="26">
        <v>2.3188109999999997</v>
      </c>
      <c r="K1926" s="26">
        <v>3.4975906666666661</v>
      </c>
      <c r="L1926" s="26">
        <v>4.9974259999999999</v>
      </c>
      <c r="M1926" s="26">
        <v>5.4435569999999993</v>
      </c>
      <c r="N1926" s="26">
        <v>6.0356403333333333</v>
      </c>
      <c r="O1926" s="26">
        <v>6.0069446666666666</v>
      </c>
      <c r="P1926" s="26">
        <v>5.3115103333333336</v>
      </c>
      <c r="Q1926" s="26">
        <v>4.192293666666667</v>
      </c>
      <c r="R1926" s="26">
        <v>3.0889699999999998</v>
      </c>
      <c r="S1926" s="26">
        <v>2.2248243333333333</v>
      </c>
      <c r="T1926" s="26">
        <v>1.6668936666666667</v>
      </c>
      <c r="U1926" s="26">
        <v>3.2140663333333337</v>
      </c>
      <c r="V1926" s="26">
        <v>3.5303363333333331</v>
      </c>
      <c r="W1926" s="26">
        <v>4.3646753333333335</v>
      </c>
      <c r="X1926" s="26">
        <v>3.1565543333333337</v>
      </c>
      <c r="Y1926" s="26">
        <v>3.8847836666666669</v>
      </c>
      <c r="Z1926" s="26">
        <v>4.0112076666666665</v>
      </c>
      <c r="AA1926" s="26">
        <v>3.7971629999999998</v>
      </c>
      <c r="AB1926" s="26">
        <v>3.6611863333333332</v>
      </c>
      <c r="AC1926" s="26">
        <v>3.291385</v>
      </c>
      <c r="AD1926" s="26">
        <v>2.8540833333333331</v>
      </c>
      <c r="AE1926" s="26">
        <v>2.9391696666666665</v>
      </c>
      <c r="AF1926" s="26">
        <v>3.3252846666666667</v>
      </c>
      <c r="AG1926" s="26">
        <v>160</v>
      </c>
      <c r="AH1926" s="26">
        <v>3</v>
      </c>
    </row>
    <row r="1927" spans="1:34" x14ac:dyDescent="0.2">
      <c r="A1927" t="s">
        <v>37</v>
      </c>
      <c r="B1927" t="s">
        <v>98</v>
      </c>
      <c r="C1927" t="s">
        <v>1369</v>
      </c>
      <c r="D1927">
        <v>1</v>
      </c>
      <c r="E1927" s="21">
        <v>5</v>
      </c>
      <c r="F1927" s="21" t="s">
        <v>6</v>
      </c>
      <c r="G1927" s="21" t="s">
        <v>10</v>
      </c>
      <c r="H1927" s="21" t="s">
        <v>10</v>
      </c>
      <c r="I1927" s="26">
        <v>1.4068456666666667</v>
      </c>
      <c r="J1927" s="26">
        <v>1.9052210000000001</v>
      </c>
      <c r="K1927" s="26">
        <v>3.0413036666666664</v>
      </c>
      <c r="L1927" s="26">
        <v>4.3561299999999994</v>
      </c>
      <c r="M1927" s="26">
        <v>4.862721333333333</v>
      </c>
      <c r="N1927" s="26">
        <v>5.3589846666666672</v>
      </c>
      <c r="O1927" s="26">
        <v>5.2992521666666663</v>
      </c>
      <c r="P1927" s="26">
        <v>4.6624026666666678</v>
      </c>
      <c r="Q1927" s="26">
        <v>3.6348764999999994</v>
      </c>
      <c r="R1927" s="26">
        <v>2.6727998333333329</v>
      </c>
      <c r="S1927" s="26">
        <v>1.9402968333333332</v>
      </c>
      <c r="T1927" s="26">
        <v>1.4139116666666667</v>
      </c>
      <c r="U1927" s="26">
        <v>3.0823261666666664</v>
      </c>
      <c r="V1927" s="26">
        <v>3.3216768333333331</v>
      </c>
      <c r="W1927" s="26">
        <v>4.012704666666667</v>
      </c>
      <c r="X1927" s="26">
        <v>3.5151046666666672</v>
      </c>
      <c r="Y1927" s="26">
        <v>4.1225158333333338</v>
      </c>
      <c r="Z1927" s="26">
        <v>3.7087416666666666</v>
      </c>
      <c r="AA1927" s="26">
        <v>4.1819546666666669</v>
      </c>
      <c r="AB1927" s="26">
        <v>3.7486145</v>
      </c>
      <c r="AC1927" s="26">
        <v>3.2953778333333332</v>
      </c>
      <c r="AD1927" s="26">
        <v>3.0229803333333329</v>
      </c>
      <c r="AE1927" s="26">
        <v>3.0139139999999998</v>
      </c>
      <c r="AF1927" s="26">
        <v>3.1411138333333337</v>
      </c>
      <c r="AG1927" s="26">
        <v>248</v>
      </c>
      <c r="AH1927" s="26">
        <v>4</v>
      </c>
    </row>
    <row r="1928" spans="1:34" x14ac:dyDescent="0.2">
      <c r="A1928" t="s">
        <v>37</v>
      </c>
      <c r="B1928" t="s">
        <v>98</v>
      </c>
      <c r="C1928" t="s">
        <v>1370</v>
      </c>
      <c r="D1928">
        <v>3</v>
      </c>
      <c r="E1928" s="21">
        <v>3</v>
      </c>
      <c r="F1928" s="21" t="s">
        <v>6</v>
      </c>
      <c r="G1928" s="21" t="s">
        <v>10</v>
      </c>
      <c r="H1928" s="21" t="s">
        <v>10</v>
      </c>
      <c r="I1928" s="26">
        <v>1.8559405999999998</v>
      </c>
      <c r="J1928" s="26">
        <v>2.5315184000000004</v>
      </c>
      <c r="K1928" s="26">
        <v>3.6941826</v>
      </c>
      <c r="L1928" s="26">
        <v>5.2048985999999999</v>
      </c>
      <c r="M1928" s="26">
        <v>5.6991998000000006</v>
      </c>
      <c r="N1928" s="26">
        <v>6.3031068000000001</v>
      </c>
      <c r="O1928" s="26">
        <v>6.3332223999999995</v>
      </c>
      <c r="P1928" s="26">
        <v>5.5580891999999995</v>
      </c>
      <c r="Q1928" s="26">
        <v>4.4768509999999999</v>
      </c>
      <c r="R1928" s="26">
        <v>3.2628954000000001</v>
      </c>
      <c r="S1928" s="26">
        <v>2.3898213999999998</v>
      </c>
      <c r="T1928" s="26">
        <v>1.8211831999999997</v>
      </c>
      <c r="U1928" s="26">
        <v>3.7609918000000002</v>
      </c>
      <c r="V1928" s="26">
        <v>3.6635642000000006</v>
      </c>
      <c r="W1928" s="26">
        <v>4.3112387999999999</v>
      </c>
      <c r="X1928" s="26">
        <v>2.8731388000000004</v>
      </c>
      <c r="Y1928" s="26">
        <v>3.4011336000000001</v>
      </c>
      <c r="Z1928" s="26">
        <v>4.1548843999999994</v>
      </c>
      <c r="AA1928" s="26">
        <v>4.8315336000000002</v>
      </c>
      <c r="AB1928" s="26">
        <v>4.4556403999999992</v>
      </c>
      <c r="AC1928" s="26">
        <v>3.2577486000000002</v>
      </c>
      <c r="AD1928" s="26">
        <v>2.6700088000000002</v>
      </c>
      <c r="AE1928" s="26">
        <v>2.6180672</v>
      </c>
      <c r="AF1928" s="26">
        <v>3.0860276000000004</v>
      </c>
      <c r="AG1928" s="26">
        <v>171</v>
      </c>
      <c r="AH1928" s="26">
        <v>3</v>
      </c>
    </row>
    <row r="1929" spans="1:34" x14ac:dyDescent="0.2">
      <c r="A1929" t="s">
        <v>37</v>
      </c>
      <c r="B1929" t="s">
        <v>98</v>
      </c>
      <c r="C1929" t="s">
        <v>1371</v>
      </c>
      <c r="D1929">
        <v>2</v>
      </c>
      <c r="E1929" s="21">
        <v>5</v>
      </c>
      <c r="F1929" s="21" t="s">
        <v>6</v>
      </c>
      <c r="G1929" s="21" t="s">
        <v>10</v>
      </c>
      <c r="H1929" s="21" t="s">
        <v>10</v>
      </c>
      <c r="I1929" s="26">
        <v>1.3203841000000001</v>
      </c>
      <c r="J1929" s="26">
        <v>1.7937081999999998</v>
      </c>
      <c r="K1929" s="26">
        <v>2.8756478999999997</v>
      </c>
      <c r="L1929" s="26">
        <v>4.1228742</v>
      </c>
      <c r="M1929" s="26">
        <v>4.6300726000000001</v>
      </c>
      <c r="N1929" s="26">
        <v>5.101628400000001</v>
      </c>
      <c r="O1929" s="26">
        <v>5.0361092999999997</v>
      </c>
      <c r="P1929" s="26">
        <v>4.4374221</v>
      </c>
      <c r="Q1929" s="26">
        <v>3.4486737999999995</v>
      </c>
      <c r="R1929" s="26">
        <v>2.5419673999999999</v>
      </c>
      <c r="S1929" s="26">
        <v>1.8236923</v>
      </c>
      <c r="T1929" s="26">
        <v>1.3267796000000001</v>
      </c>
      <c r="U1929" s="26">
        <v>3.2162582</v>
      </c>
      <c r="V1929" s="26">
        <v>3.4359440000000001</v>
      </c>
      <c r="W1929" s="26">
        <v>4.0950934999999999</v>
      </c>
      <c r="X1929" s="26">
        <v>3.5996282000000002</v>
      </c>
      <c r="Y1929" s="26">
        <v>4.1381274000000001</v>
      </c>
      <c r="Z1929" s="26">
        <v>3.7878000999999997</v>
      </c>
      <c r="AA1929" s="26">
        <v>4.3017894999999999</v>
      </c>
      <c r="AB1929" s="26">
        <v>3.8618119000000002</v>
      </c>
      <c r="AC1929" s="26">
        <v>3.2966205999999998</v>
      </c>
      <c r="AD1929" s="26">
        <v>2.9899443000000003</v>
      </c>
      <c r="AE1929" s="26">
        <v>3.1213594999999996</v>
      </c>
      <c r="AF1929" s="26">
        <v>3.1477452999999995</v>
      </c>
      <c r="AG1929" s="26">
        <v>246</v>
      </c>
      <c r="AH1929" s="26">
        <v>4</v>
      </c>
    </row>
    <row r="1930" spans="1:34" x14ac:dyDescent="0.2">
      <c r="A1930" t="s">
        <v>37</v>
      </c>
      <c r="B1930" t="s">
        <v>98</v>
      </c>
      <c r="C1930" t="s">
        <v>1372</v>
      </c>
      <c r="D1930">
        <v>2</v>
      </c>
      <c r="E1930" s="21">
        <v>5</v>
      </c>
      <c r="F1930" s="21" t="s">
        <v>6</v>
      </c>
      <c r="G1930" s="21" t="s">
        <v>10</v>
      </c>
      <c r="H1930" s="21" t="s">
        <v>10</v>
      </c>
      <c r="I1930" s="26">
        <v>1.3385576666666668</v>
      </c>
      <c r="J1930" s="26">
        <v>1.8177990000000002</v>
      </c>
      <c r="K1930" s="26">
        <v>2.8989836666666666</v>
      </c>
      <c r="L1930" s="26">
        <v>4.1195093333333332</v>
      </c>
      <c r="M1930" s="26">
        <v>4.5960289999999997</v>
      </c>
      <c r="N1930" s="26">
        <v>5.0548720000000005</v>
      </c>
      <c r="O1930" s="26">
        <v>4.987825</v>
      </c>
      <c r="P1930" s="26">
        <v>4.3621759999999998</v>
      </c>
      <c r="Q1930" s="26">
        <v>3.4358690000000003</v>
      </c>
      <c r="R1930" s="26">
        <v>2.5415446666666668</v>
      </c>
      <c r="S1930" s="26">
        <v>1.8064653333333334</v>
      </c>
      <c r="T1930" s="26">
        <v>1.3460946666666667</v>
      </c>
      <c r="U1930" s="26">
        <v>3.383767666666667</v>
      </c>
      <c r="V1930" s="26">
        <v>3.6395893333333333</v>
      </c>
      <c r="W1930" s="26">
        <v>4.3588199999999997</v>
      </c>
      <c r="X1930" s="26">
        <v>3.6981233333333332</v>
      </c>
      <c r="Y1930" s="26">
        <v>4.0546959999999999</v>
      </c>
      <c r="Z1930" s="26">
        <v>3.8366233333333333</v>
      </c>
      <c r="AA1930" s="26">
        <v>4.3274100000000004</v>
      </c>
      <c r="AB1930" s="26">
        <v>4.0379380000000005</v>
      </c>
      <c r="AC1930" s="26">
        <v>3.4206446666666666</v>
      </c>
      <c r="AD1930" s="26">
        <v>3.0149729999999999</v>
      </c>
      <c r="AE1930" s="26">
        <v>3.2573110000000001</v>
      </c>
      <c r="AF1930" s="26">
        <v>3.2121326666666667</v>
      </c>
      <c r="AG1930" s="26">
        <v>236</v>
      </c>
      <c r="AH1930" s="26">
        <v>4</v>
      </c>
    </row>
    <row r="1931" spans="1:34" x14ac:dyDescent="0.2">
      <c r="A1931" t="s">
        <v>37</v>
      </c>
      <c r="B1931" t="s">
        <v>98</v>
      </c>
      <c r="C1931" t="s">
        <v>1373</v>
      </c>
      <c r="D1931">
        <v>3</v>
      </c>
      <c r="E1931" s="21">
        <v>3</v>
      </c>
      <c r="F1931" s="21" t="s">
        <v>6</v>
      </c>
      <c r="G1931" s="21" t="s">
        <v>10</v>
      </c>
      <c r="H1931" s="21" t="s">
        <v>10</v>
      </c>
      <c r="I1931" s="26">
        <v>1.9046631111111114</v>
      </c>
      <c r="J1931" s="26">
        <v>2.4101453333333338</v>
      </c>
      <c r="K1931" s="26">
        <v>3.4725368888888886</v>
      </c>
      <c r="L1931" s="26">
        <v>4.9065537777777779</v>
      </c>
      <c r="M1931" s="26">
        <v>5.4461656666666665</v>
      </c>
      <c r="N1931" s="26">
        <v>6.1103485555555554</v>
      </c>
      <c r="O1931" s="26">
        <v>6.1184154444444445</v>
      </c>
      <c r="P1931" s="26">
        <v>5.4763411111111102</v>
      </c>
      <c r="Q1931" s="26">
        <v>4.4947832222222228</v>
      </c>
      <c r="R1931" s="26">
        <v>3.3349736666666665</v>
      </c>
      <c r="S1931" s="26">
        <v>2.5212912222222226</v>
      </c>
      <c r="T1931" s="26">
        <v>1.9621339999999998</v>
      </c>
      <c r="U1931" s="26">
        <v>4.0159487777777771</v>
      </c>
      <c r="V1931" s="26">
        <v>3.5630090000000001</v>
      </c>
      <c r="W1931" s="26">
        <v>3.8055007777777781</v>
      </c>
      <c r="X1931" s="26">
        <v>2.9190905555555555</v>
      </c>
      <c r="Y1931" s="26">
        <v>4.1044262222222221</v>
      </c>
      <c r="Z1931" s="26">
        <v>4.3345705555555547</v>
      </c>
      <c r="AA1931" s="26">
        <v>5.4809628888888877</v>
      </c>
      <c r="AB1931" s="26">
        <v>5.4517072222222227</v>
      </c>
      <c r="AC1931" s="26">
        <v>4.1104644444444451</v>
      </c>
      <c r="AD1931" s="26">
        <v>2.7615149999999997</v>
      </c>
      <c r="AE1931" s="26">
        <v>2.8432983333333337</v>
      </c>
      <c r="AF1931" s="26">
        <v>3.2424711111111106</v>
      </c>
      <c r="AG1931" s="26">
        <v>133</v>
      </c>
      <c r="AH1931" s="26">
        <v>2</v>
      </c>
    </row>
    <row r="1932" spans="1:34" x14ac:dyDescent="0.2">
      <c r="A1932" t="s">
        <v>37</v>
      </c>
      <c r="B1932" t="s">
        <v>98</v>
      </c>
      <c r="C1932" t="s">
        <v>1374</v>
      </c>
      <c r="D1932">
        <v>3</v>
      </c>
      <c r="E1932" s="21">
        <v>4</v>
      </c>
      <c r="F1932" s="21" t="s">
        <v>6</v>
      </c>
      <c r="G1932" s="21" t="s">
        <v>10</v>
      </c>
      <c r="H1932" s="21" t="s">
        <v>10</v>
      </c>
      <c r="I1932" s="26">
        <v>1.8228691428571426</v>
      </c>
      <c r="J1932" s="26">
        <v>2.3147584285714289</v>
      </c>
      <c r="K1932" s="26">
        <v>3.460995</v>
      </c>
      <c r="L1932" s="26">
        <v>4.9178840000000008</v>
      </c>
      <c r="M1932" s="26">
        <v>5.4795777142857149</v>
      </c>
      <c r="N1932" s="26">
        <v>6.2105278571428579</v>
      </c>
      <c r="O1932" s="26">
        <v>6.1991529999999999</v>
      </c>
      <c r="P1932" s="26">
        <v>5.4718595714285723</v>
      </c>
      <c r="Q1932" s="26">
        <v>4.4126774285714285</v>
      </c>
      <c r="R1932" s="26">
        <v>3.2259320000000002</v>
      </c>
      <c r="S1932" s="26">
        <v>2.4557814285714281</v>
      </c>
      <c r="T1932" s="26">
        <v>1.883764</v>
      </c>
      <c r="U1932" s="26">
        <v>3.6711978571428574</v>
      </c>
      <c r="V1932" s="26">
        <v>3.4947178571428572</v>
      </c>
      <c r="W1932" s="26">
        <v>3.8264471428571434</v>
      </c>
      <c r="X1932" s="26">
        <v>3.0044154285714284</v>
      </c>
      <c r="Y1932" s="26">
        <v>3.861611571428571</v>
      </c>
      <c r="Z1932" s="26">
        <v>4.0246232857142861</v>
      </c>
      <c r="AA1932" s="26">
        <v>4.8250685714285719</v>
      </c>
      <c r="AB1932" s="26">
        <v>4.8890091428571418</v>
      </c>
      <c r="AC1932" s="26">
        <v>3.6281235714285716</v>
      </c>
      <c r="AD1932" s="26">
        <v>2.5442384285714286</v>
      </c>
      <c r="AE1932" s="26">
        <v>2.5732118571428573</v>
      </c>
      <c r="AF1932" s="26">
        <v>2.9266595714285715</v>
      </c>
      <c r="AG1932" s="26">
        <v>182</v>
      </c>
      <c r="AH1932" s="26">
        <v>3</v>
      </c>
    </row>
    <row r="1933" spans="1:34" x14ac:dyDescent="0.2">
      <c r="A1933" t="s">
        <v>37</v>
      </c>
      <c r="B1933" t="s">
        <v>98</v>
      </c>
      <c r="C1933" t="s">
        <v>1375</v>
      </c>
      <c r="D1933">
        <v>3</v>
      </c>
      <c r="E1933" s="21">
        <v>3</v>
      </c>
      <c r="F1933" s="21" t="s">
        <v>6</v>
      </c>
      <c r="G1933" s="21" t="s">
        <v>10</v>
      </c>
      <c r="H1933" s="21" t="s">
        <v>10</v>
      </c>
      <c r="I1933" s="26">
        <v>1.9625865714285715</v>
      </c>
      <c r="J1933" s="26">
        <v>2.6105018571428573</v>
      </c>
      <c r="K1933" s="26">
        <v>3.7171344285714283</v>
      </c>
      <c r="L1933" s="26">
        <v>5.2191499999999991</v>
      </c>
      <c r="M1933" s="26">
        <v>5.6658817142857147</v>
      </c>
      <c r="N1933" s="26">
        <v>6.2354431428571431</v>
      </c>
      <c r="O1933" s="26">
        <v>6.2676872857142865</v>
      </c>
      <c r="P1933" s="26">
        <v>5.4745569999999999</v>
      </c>
      <c r="Q1933" s="26">
        <v>4.4770861428571438</v>
      </c>
      <c r="R1933" s="26">
        <v>3.3693484285714281</v>
      </c>
      <c r="S1933" s="26">
        <v>2.5378394285714285</v>
      </c>
      <c r="T1933" s="26">
        <v>1.9678901428571431</v>
      </c>
      <c r="U1933" s="26">
        <v>3.5875835714285711</v>
      </c>
      <c r="V1933" s="26">
        <v>3.4355135714285714</v>
      </c>
      <c r="W1933" s="26">
        <v>3.916098571428571</v>
      </c>
      <c r="X1933" s="26">
        <v>2.5792258571428568</v>
      </c>
      <c r="Y1933" s="26">
        <v>3.6473085714285713</v>
      </c>
      <c r="Z1933" s="26">
        <v>4.5618702857142859</v>
      </c>
      <c r="AA1933" s="26">
        <v>5.8848741428571429</v>
      </c>
      <c r="AB1933" s="26">
        <v>5.2370221428571426</v>
      </c>
      <c r="AC1933" s="26">
        <v>4.0409302857142864</v>
      </c>
      <c r="AD1933" s="26">
        <v>2.3655918571428569</v>
      </c>
      <c r="AE1933" s="26">
        <v>2.5565518571428569</v>
      </c>
      <c r="AF1933" s="26">
        <v>3.0422647142857144</v>
      </c>
      <c r="AG1933" s="26">
        <v>168</v>
      </c>
      <c r="AH1933" s="26">
        <v>3</v>
      </c>
    </row>
    <row r="1934" spans="1:34" x14ac:dyDescent="0.2">
      <c r="A1934" t="s">
        <v>37</v>
      </c>
      <c r="B1934" t="s">
        <v>98</v>
      </c>
      <c r="C1934" t="s">
        <v>1376</v>
      </c>
      <c r="D1934">
        <v>3</v>
      </c>
      <c r="E1934" s="21">
        <v>3</v>
      </c>
      <c r="F1934" s="21" t="s">
        <v>6</v>
      </c>
      <c r="G1934" s="21" t="s">
        <v>114</v>
      </c>
      <c r="H1934" s="21" t="s">
        <v>10</v>
      </c>
      <c r="I1934" s="26">
        <v>2.0362292499999999</v>
      </c>
      <c r="J1934" s="26">
        <v>2.6489148333333334</v>
      </c>
      <c r="K1934" s="26">
        <v>3.6816496666666669</v>
      </c>
      <c r="L1934" s="26">
        <v>5.1260852500000009</v>
      </c>
      <c r="M1934" s="26">
        <v>5.6433854166666677</v>
      </c>
      <c r="N1934" s="26">
        <v>6.1906034166666659</v>
      </c>
      <c r="O1934" s="26">
        <v>6.2419666666666673</v>
      </c>
      <c r="P1934" s="26">
        <v>5.467636333333334</v>
      </c>
      <c r="Q1934" s="26">
        <v>4.5072213333333329</v>
      </c>
      <c r="R1934" s="26">
        <v>3.4571193333333343</v>
      </c>
      <c r="S1934" s="26">
        <v>2.5996150833333336</v>
      </c>
      <c r="T1934" s="26">
        <v>2.0561254166666671</v>
      </c>
      <c r="U1934" s="26">
        <v>3.9341249999999994</v>
      </c>
      <c r="V1934" s="26">
        <v>3.6666175833333328</v>
      </c>
      <c r="W1934" s="26">
        <v>4.0718419166666671</v>
      </c>
      <c r="X1934" s="26">
        <v>2.4671010833333331</v>
      </c>
      <c r="Y1934" s="26">
        <v>3.7240077500000002</v>
      </c>
      <c r="Z1934" s="26">
        <v>4.7136460833333329</v>
      </c>
      <c r="AA1934" s="26">
        <v>6.3829346666666664</v>
      </c>
      <c r="AB1934" s="26">
        <v>6.0427320833333331</v>
      </c>
      <c r="AC1934" s="26">
        <v>5.2706226666666671</v>
      </c>
      <c r="AD1934" s="26">
        <v>2.6600530833333336</v>
      </c>
      <c r="AE1934" s="26">
        <v>2.6398879999999996</v>
      </c>
      <c r="AF1934" s="26">
        <v>3.3452260000000003</v>
      </c>
      <c r="AG1934" s="26">
        <v>171</v>
      </c>
      <c r="AH1934" s="26">
        <v>3</v>
      </c>
    </row>
    <row r="1935" spans="1:34" x14ac:dyDescent="0.2">
      <c r="A1935" t="s">
        <v>37</v>
      </c>
      <c r="B1935" t="s">
        <v>98</v>
      </c>
      <c r="C1935" t="s">
        <v>1377</v>
      </c>
      <c r="D1935">
        <v>1</v>
      </c>
      <c r="E1935" s="21">
        <v>4</v>
      </c>
      <c r="F1935" s="21" t="s">
        <v>6</v>
      </c>
      <c r="G1935" s="21" t="s">
        <v>10</v>
      </c>
      <c r="H1935" s="21" t="s">
        <v>10</v>
      </c>
      <c r="I1935" s="26">
        <v>1.4179086428571428</v>
      </c>
      <c r="J1935" s="26">
        <v>1.9495289999999998</v>
      </c>
      <c r="K1935" s="26">
        <v>3.065616642857143</v>
      </c>
      <c r="L1935" s="26">
        <v>4.3017190000000003</v>
      </c>
      <c r="M1935" s="26">
        <v>4.7397983571428579</v>
      </c>
      <c r="N1935" s="26">
        <v>5.2272200714285715</v>
      </c>
      <c r="O1935" s="26">
        <v>5.1281297142857145</v>
      </c>
      <c r="P1935" s="26">
        <v>4.4792524285714288</v>
      </c>
      <c r="Q1935" s="26">
        <v>3.4879287142857143</v>
      </c>
      <c r="R1935" s="26">
        <v>2.6148877857142856</v>
      </c>
      <c r="S1935" s="26">
        <v>1.8730227142857143</v>
      </c>
      <c r="T1935" s="26">
        <v>1.4272089285714284</v>
      </c>
      <c r="U1935" s="26">
        <v>3.4811777857142849</v>
      </c>
      <c r="V1935" s="26">
        <v>3.8761037142857147</v>
      </c>
      <c r="W1935" s="26">
        <v>4.7150835000000004</v>
      </c>
      <c r="X1935" s="26">
        <v>3.4989680714285711</v>
      </c>
      <c r="Y1935" s="26">
        <v>4.1076156428571426</v>
      </c>
      <c r="Z1935" s="26">
        <v>3.947593714285714</v>
      </c>
      <c r="AA1935" s="26">
        <v>4.2682647142857144</v>
      </c>
      <c r="AB1935" s="26">
        <v>4.4023751428571432</v>
      </c>
      <c r="AC1935" s="26">
        <v>3.4106870714285713</v>
      </c>
      <c r="AD1935" s="26">
        <v>3.1280320714285708</v>
      </c>
      <c r="AE1935" s="26">
        <v>3.4487038571428572</v>
      </c>
      <c r="AF1935" s="26">
        <v>3.5801147142857142</v>
      </c>
      <c r="AG1935" s="26">
        <v>188</v>
      </c>
      <c r="AH1935" s="26">
        <v>3</v>
      </c>
    </row>
    <row r="1936" spans="1:34" x14ac:dyDescent="0.2">
      <c r="A1936" t="s">
        <v>37</v>
      </c>
      <c r="B1936" t="s">
        <v>98</v>
      </c>
      <c r="C1936" t="s">
        <v>532</v>
      </c>
      <c r="D1936">
        <v>2</v>
      </c>
      <c r="E1936" s="21">
        <v>4</v>
      </c>
      <c r="F1936" s="21" t="s">
        <v>6</v>
      </c>
      <c r="G1936" s="21" t="s">
        <v>10</v>
      </c>
      <c r="H1936" s="21" t="s">
        <v>10</v>
      </c>
      <c r="I1936" s="26">
        <v>1.7059360000000001</v>
      </c>
      <c r="J1936" s="26">
        <v>2.3413780000000002</v>
      </c>
      <c r="K1936" s="26">
        <v>3.5576822499999996</v>
      </c>
      <c r="L1936" s="26">
        <v>5.0117984999999994</v>
      </c>
      <c r="M1936" s="26">
        <v>5.4196790000000004</v>
      </c>
      <c r="N1936" s="26">
        <v>5.9868612500000005</v>
      </c>
      <c r="O1936" s="26">
        <v>5.9258982499999995</v>
      </c>
      <c r="P1936" s="26">
        <v>5.2368152500000003</v>
      </c>
      <c r="Q1936" s="26">
        <v>4.1228897500000006</v>
      </c>
      <c r="R1936" s="26">
        <v>3.0681615</v>
      </c>
      <c r="S1936" s="26">
        <v>2.2104992499999998</v>
      </c>
      <c r="T1936" s="26">
        <v>1.6817757499999999</v>
      </c>
      <c r="U1936" s="26">
        <v>3.5862090000000002</v>
      </c>
      <c r="V1936" s="26">
        <v>3.8566419999999999</v>
      </c>
      <c r="W1936" s="26">
        <v>4.6109635000000004</v>
      </c>
      <c r="X1936" s="26">
        <v>3.3151942499999998</v>
      </c>
      <c r="Y1936" s="26">
        <v>4.1837677500000003</v>
      </c>
      <c r="Z1936" s="26">
        <v>4.2944607499999998</v>
      </c>
      <c r="AA1936" s="26">
        <v>3.9922095000000004</v>
      </c>
      <c r="AB1936" s="26">
        <v>3.7713860000000001</v>
      </c>
      <c r="AC1936" s="26">
        <v>3.5991277500000005</v>
      </c>
      <c r="AD1936" s="26">
        <v>3.2111777500000001</v>
      </c>
      <c r="AE1936" s="26">
        <v>3.2502477499999998</v>
      </c>
      <c r="AF1936" s="26">
        <v>3.4884705</v>
      </c>
      <c r="AG1936" s="26">
        <v>194</v>
      </c>
      <c r="AH1936" s="26">
        <v>3</v>
      </c>
    </row>
    <row r="1937" spans="1:34" x14ac:dyDescent="0.2">
      <c r="A1937" t="s">
        <v>37</v>
      </c>
      <c r="B1937" t="s">
        <v>98</v>
      </c>
      <c r="C1937" t="s">
        <v>1378</v>
      </c>
      <c r="D1937">
        <v>3</v>
      </c>
      <c r="E1937" s="21">
        <v>3</v>
      </c>
      <c r="F1937" s="21" t="s">
        <v>6</v>
      </c>
      <c r="G1937" s="21" t="s">
        <v>10</v>
      </c>
      <c r="H1937" s="21" t="s">
        <v>10</v>
      </c>
      <c r="I1937" s="26">
        <v>1.7827421428571431</v>
      </c>
      <c r="J1937" s="26">
        <v>2.4710331428571428</v>
      </c>
      <c r="K1937" s="26">
        <v>3.6263315714285715</v>
      </c>
      <c r="L1937" s="26">
        <v>5.1425471428571425</v>
      </c>
      <c r="M1937" s="26">
        <v>5.6544335714285712</v>
      </c>
      <c r="N1937" s="26">
        <v>6.302454142857143</v>
      </c>
      <c r="O1937" s="26">
        <v>6.332319285714286</v>
      </c>
      <c r="P1937" s="26">
        <v>5.596449714285713</v>
      </c>
      <c r="Q1937" s="26">
        <v>4.462922714285714</v>
      </c>
      <c r="R1937" s="26">
        <v>3.2187147142857144</v>
      </c>
      <c r="S1937" s="26">
        <v>2.3312315714285714</v>
      </c>
      <c r="T1937" s="26">
        <v>1.7760174285714285</v>
      </c>
      <c r="U1937" s="26">
        <v>3.4753945714285721</v>
      </c>
      <c r="V1937" s="26">
        <v>3.6621181428571425</v>
      </c>
      <c r="W1937" s="26">
        <v>4.3117325714285721</v>
      </c>
      <c r="X1937" s="26">
        <v>2.9462667142857142</v>
      </c>
      <c r="Y1937" s="26">
        <v>3.3753989999999994</v>
      </c>
      <c r="Z1937" s="26">
        <v>3.6915812857142858</v>
      </c>
      <c r="AA1937" s="26">
        <v>3.9259565714285718</v>
      </c>
      <c r="AB1937" s="26">
        <v>3.6985005714285712</v>
      </c>
      <c r="AC1937" s="26">
        <v>3.0307781428571432</v>
      </c>
      <c r="AD1937" s="26">
        <v>2.6215421428571433</v>
      </c>
      <c r="AE1937" s="26">
        <v>2.7889884285714288</v>
      </c>
      <c r="AF1937" s="26">
        <v>3.1930464285714284</v>
      </c>
      <c r="AG1937" s="26">
        <v>174</v>
      </c>
      <c r="AH1937" s="26">
        <v>3</v>
      </c>
    </row>
    <row r="1938" spans="1:34" x14ac:dyDescent="0.2">
      <c r="A1938" t="s">
        <v>37</v>
      </c>
      <c r="B1938" t="s">
        <v>98</v>
      </c>
      <c r="C1938" t="s">
        <v>883</v>
      </c>
      <c r="D1938">
        <v>2</v>
      </c>
      <c r="E1938" s="21">
        <v>4</v>
      </c>
      <c r="F1938" s="21" t="s">
        <v>6</v>
      </c>
      <c r="G1938" s="21" t="s">
        <v>10</v>
      </c>
      <c r="H1938" s="21" t="s">
        <v>10</v>
      </c>
      <c r="I1938" s="26">
        <v>1.6227227499999999</v>
      </c>
      <c r="J1938" s="26">
        <v>2.2173997500000002</v>
      </c>
      <c r="K1938" s="26">
        <v>3.4107317500000001</v>
      </c>
      <c r="L1938" s="26">
        <v>4.8286422499999997</v>
      </c>
      <c r="M1938" s="26">
        <v>5.2462724999999999</v>
      </c>
      <c r="N1938" s="26">
        <v>5.7878607500000001</v>
      </c>
      <c r="O1938" s="26">
        <v>5.7239135000000001</v>
      </c>
      <c r="P1938" s="26">
        <v>5.0592232500000005</v>
      </c>
      <c r="Q1938" s="26">
        <v>3.9841584999999999</v>
      </c>
      <c r="R1938" s="26">
        <v>2.9555802500000001</v>
      </c>
      <c r="S1938" s="26">
        <v>2.13554975</v>
      </c>
      <c r="T1938" s="26">
        <v>1.6082602499999998</v>
      </c>
      <c r="U1938" s="26">
        <v>3.3162992500000001</v>
      </c>
      <c r="V1938" s="26">
        <v>3.6339874999999999</v>
      </c>
      <c r="W1938" s="26">
        <v>4.4054207500000002</v>
      </c>
      <c r="X1938" s="26">
        <v>3.3841532500000002</v>
      </c>
      <c r="Y1938" s="26">
        <v>4.1211024999999992</v>
      </c>
      <c r="Z1938" s="26">
        <v>4.0930119999999999</v>
      </c>
      <c r="AA1938" s="26">
        <v>4.1250960000000001</v>
      </c>
      <c r="AB1938" s="26">
        <v>3.7492882500000002</v>
      </c>
      <c r="AC1938" s="26">
        <v>3.5106099999999998</v>
      </c>
      <c r="AD1938" s="26">
        <v>3.1095509999999997</v>
      </c>
      <c r="AE1938" s="26">
        <v>3.142503</v>
      </c>
      <c r="AF1938" s="26">
        <v>3.3063912500000003</v>
      </c>
      <c r="AG1938" s="26">
        <v>192</v>
      </c>
      <c r="AH1938" s="26">
        <v>3</v>
      </c>
    </row>
    <row r="1939" spans="1:34" x14ac:dyDescent="0.2">
      <c r="A1939" t="s">
        <v>37</v>
      </c>
      <c r="B1939" t="s">
        <v>98</v>
      </c>
      <c r="C1939" t="s">
        <v>534</v>
      </c>
      <c r="D1939">
        <v>3</v>
      </c>
      <c r="E1939" s="21">
        <v>3</v>
      </c>
      <c r="F1939" s="21" t="s">
        <v>6</v>
      </c>
      <c r="G1939" s="21" t="s">
        <v>10</v>
      </c>
      <c r="H1939" s="21" t="s">
        <v>10</v>
      </c>
      <c r="I1939" s="26">
        <v>1.8541716666666666</v>
      </c>
      <c r="J1939" s="26">
        <v>2.2924130000000003</v>
      </c>
      <c r="K1939" s="26">
        <v>3.3705270000000005</v>
      </c>
      <c r="L1939" s="26">
        <v>4.7368893333333331</v>
      </c>
      <c r="M1939" s="26">
        <v>5.4022126666666663</v>
      </c>
      <c r="N1939" s="26">
        <v>6.1917043333333339</v>
      </c>
      <c r="O1939" s="26">
        <v>6.1938286666666675</v>
      </c>
      <c r="P1939" s="26">
        <v>5.5452133333333329</v>
      </c>
      <c r="Q1939" s="26">
        <v>4.5126599999999994</v>
      </c>
      <c r="R1939" s="26">
        <v>3.2811626666666669</v>
      </c>
      <c r="S1939" s="26">
        <v>2.491899333333333</v>
      </c>
      <c r="T1939" s="26">
        <v>1.9461950000000001</v>
      </c>
      <c r="U1939" s="26">
        <v>3.6923323333333333</v>
      </c>
      <c r="V1939" s="26">
        <v>3.3047869999999997</v>
      </c>
      <c r="W1939" s="26">
        <v>3.6255980000000001</v>
      </c>
      <c r="X1939" s="26">
        <v>2.6993180000000003</v>
      </c>
      <c r="Y1939" s="26">
        <v>3.6410843333333331</v>
      </c>
      <c r="Z1939" s="26">
        <v>3.6544056666666669</v>
      </c>
      <c r="AA1939" s="26">
        <v>4.7675679999999998</v>
      </c>
      <c r="AB1939" s="26">
        <v>4.726426</v>
      </c>
      <c r="AC1939" s="26">
        <v>3.5692703333333333</v>
      </c>
      <c r="AD1939" s="26">
        <v>2.8035316666666668</v>
      </c>
      <c r="AE1939" s="26">
        <v>2.5910636666666669</v>
      </c>
      <c r="AF1939" s="26">
        <v>2.8458023333333333</v>
      </c>
      <c r="AG1939" s="26">
        <v>169</v>
      </c>
      <c r="AH1939" s="26">
        <v>3</v>
      </c>
    </row>
    <row r="1940" spans="1:34" x14ac:dyDescent="0.2">
      <c r="A1940" t="s">
        <v>37</v>
      </c>
      <c r="B1940" t="s">
        <v>98</v>
      </c>
      <c r="C1940" t="s">
        <v>1379</v>
      </c>
      <c r="D1940">
        <v>3</v>
      </c>
      <c r="E1940" s="21">
        <v>3</v>
      </c>
      <c r="F1940" s="21" t="s">
        <v>6</v>
      </c>
      <c r="G1940" s="21" t="s">
        <v>114</v>
      </c>
      <c r="H1940" s="21" t="s">
        <v>10</v>
      </c>
      <c r="I1940" s="26">
        <v>1.9816582142857144</v>
      </c>
      <c r="J1940" s="26">
        <v>2.4907452142857154</v>
      </c>
      <c r="K1940" s="26">
        <v>3.4489444285714277</v>
      </c>
      <c r="L1940" s="26">
        <v>4.8272407857142863</v>
      </c>
      <c r="M1940" s="26">
        <v>5.4145597142857156</v>
      </c>
      <c r="N1940" s="26">
        <v>6.0632139999999994</v>
      </c>
      <c r="O1940" s="26">
        <v>6.1141687142857126</v>
      </c>
      <c r="P1940" s="26">
        <v>5.5212177857142857</v>
      </c>
      <c r="Q1940" s="26">
        <v>4.594998071428571</v>
      </c>
      <c r="R1940" s="26">
        <v>3.4779251428571429</v>
      </c>
      <c r="S1940" s="26">
        <v>2.5986687857142856</v>
      </c>
      <c r="T1940" s="26">
        <v>2.0403612142857139</v>
      </c>
      <c r="U1940" s="26">
        <v>4.184895142857143</v>
      </c>
      <c r="V1940" s="26">
        <v>3.665981785714286</v>
      </c>
      <c r="W1940" s="26">
        <v>3.7659952142857156</v>
      </c>
      <c r="X1940" s="26">
        <v>2.6159308571428568</v>
      </c>
      <c r="Y1940" s="26">
        <v>4.0199094285714292</v>
      </c>
      <c r="Z1940" s="26">
        <v>4.1451386428571428</v>
      </c>
      <c r="AA1940" s="26">
        <v>6.0940242142857155</v>
      </c>
      <c r="AB1940" s="26">
        <v>5.6689555714285707</v>
      </c>
      <c r="AC1940" s="26">
        <v>4.5456060714285709</v>
      </c>
      <c r="AD1940" s="26">
        <v>3.3504992142857142</v>
      </c>
      <c r="AE1940" s="26">
        <v>3.2367882142857147</v>
      </c>
      <c r="AF1940" s="26">
        <v>3.642722</v>
      </c>
      <c r="AG1940" s="26">
        <v>148</v>
      </c>
      <c r="AH1940" s="26">
        <v>3</v>
      </c>
    </row>
    <row r="1941" spans="1:34" x14ac:dyDescent="0.2">
      <c r="A1941" t="s">
        <v>37</v>
      </c>
      <c r="B1941" t="s">
        <v>98</v>
      </c>
      <c r="C1941" t="s">
        <v>1380</v>
      </c>
      <c r="D1941">
        <v>2</v>
      </c>
      <c r="E1941" s="21">
        <v>4</v>
      </c>
      <c r="F1941" s="21" t="s">
        <v>6</v>
      </c>
      <c r="G1941" s="21" t="s">
        <v>10</v>
      </c>
      <c r="H1941" s="21" t="s">
        <v>10</v>
      </c>
      <c r="I1941" s="26">
        <v>1.691399857142857</v>
      </c>
      <c r="J1941" s="26">
        <v>2.3119098571428571</v>
      </c>
      <c r="K1941" s="26">
        <v>3.4706775714285714</v>
      </c>
      <c r="L1941" s="26">
        <v>5.0282558571428577</v>
      </c>
      <c r="M1941" s="26">
        <v>5.3383600000000007</v>
      </c>
      <c r="N1941" s="26">
        <v>6.1227178571428578</v>
      </c>
      <c r="O1941" s="26">
        <v>6.0057859999999996</v>
      </c>
      <c r="P1941" s="26">
        <v>5.2988418571428566</v>
      </c>
      <c r="Q1941" s="26">
        <v>4.2521369999999994</v>
      </c>
      <c r="R1941" s="26">
        <v>3.0606234285714291</v>
      </c>
      <c r="S1941" s="26">
        <v>2.3205179999999999</v>
      </c>
      <c r="T1941" s="26">
        <v>1.672639</v>
      </c>
      <c r="U1941" s="26">
        <v>3.2443634285714289</v>
      </c>
      <c r="V1941" s="26">
        <v>3.2703195714285713</v>
      </c>
      <c r="W1941" s="26">
        <v>3.7186538571428569</v>
      </c>
      <c r="X1941" s="26">
        <v>3.0548375714285716</v>
      </c>
      <c r="Y1941" s="26">
        <v>3.7033398571428569</v>
      </c>
      <c r="Z1941" s="26">
        <v>3.3596585714285712</v>
      </c>
      <c r="AA1941" s="26">
        <v>3.9462218571428571</v>
      </c>
      <c r="AB1941" s="26">
        <v>3.5511161428571429</v>
      </c>
      <c r="AC1941" s="26">
        <v>2.8663957142857148</v>
      </c>
      <c r="AD1941" s="26">
        <v>2.9167238571428569</v>
      </c>
      <c r="AE1941" s="26">
        <v>2.8326554285714285</v>
      </c>
      <c r="AF1941" s="26">
        <v>3.0243008571428569</v>
      </c>
      <c r="AG1941" s="26">
        <v>170</v>
      </c>
      <c r="AH1941" s="26">
        <v>3</v>
      </c>
    </row>
    <row r="1942" spans="1:34" x14ac:dyDescent="0.2">
      <c r="A1942" t="s">
        <v>37</v>
      </c>
      <c r="B1942" t="s">
        <v>98</v>
      </c>
      <c r="C1942" t="s">
        <v>1381</v>
      </c>
      <c r="D1942">
        <v>2</v>
      </c>
      <c r="E1942" s="21">
        <v>4</v>
      </c>
      <c r="F1942" s="21" t="s">
        <v>6</v>
      </c>
      <c r="G1942" s="21" t="s">
        <v>10</v>
      </c>
      <c r="H1942" s="21" t="s">
        <v>10</v>
      </c>
      <c r="I1942" s="26">
        <v>1.7521551111111109</v>
      </c>
      <c r="J1942" s="26">
        <v>2.4039073333333341</v>
      </c>
      <c r="K1942" s="26">
        <v>3.5942662222222221</v>
      </c>
      <c r="L1942" s="26">
        <v>5.1226325555555556</v>
      </c>
      <c r="M1942" s="26">
        <v>5.5719634444444441</v>
      </c>
      <c r="N1942" s="26">
        <v>6.191351444444444</v>
      </c>
      <c r="O1942" s="26">
        <v>6.1491784444444448</v>
      </c>
      <c r="P1942" s="26">
        <v>5.4571865555555563</v>
      </c>
      <c r="Q1942" s="26">
        <v>4.3285958888888887</v>
      </c>
      <c r="R1942" s="26">
        <v>3.1641106666666667</v>
      </c>
      <c r="S1942" s="26">
        <v>2.2843464444444441</v>
      </c>
      <c r="T1942" s="26">
        <v>1.730577777777778</v>
      </c>
      <c r="U1942" s="26">
        <v>3.4278732222222223</v>
      </c>
      <c r="V1942" s="26">
        <v>3.674984666666667</v>
      </c>
      <c r="W1942" s="26">
        <v>4.5348522222222227</v>
      </c>
      <c r="X1942" s="26">
        <v>3.0482253333333329</v>
      </c>
      <c r="Y1942" s="26">
        <v>3.7884181111111115</v>
      </c>
      <c r="Z1942" s="26">
        <v>4.043749</v>
      </c>
      <c r="AA1942" s="26">
        <v>3.7359751111111117</v>
      </c>
      <c r="AB1942" s="26">
        <v>3.6408654444444446</v>
      </c>
      <c r="AC1942" s="26">
        <v>3.2953915555555557</v>
      </c>
      <c r="AD1942" s="26">
        <v>2.8152492222222225</v>
      </c>
      <c r="AE1942" s="26">
        <v>2.9619354444444443</v>
      </c>
      <c r="AF1942" s="26">
        <v>3.4078110000000001</v>
      </c>
      <c r="AG1942" s="26">
        <v>175</v>
      </c>
      <c r="AH1942" s="26">
        <v>3</v>
      </c>
    </row>
    <row r="1943" spans="1:34" x14ac:dyDescent="0.2">
      <c r="A1943" t="s">
        <v>37</v>
      </c>
      <c r="B1943" t="s">
        <v>98</v>
      </c>
      <c r="C1943" t="s">
        <v>538</v>
      </c>
      <c r="D1943">
        <v>3</v>
      </c>
      <c r="E1943" s="21">
        <v>4</v>
      </c>
      <c r="F1943" s="21" t="s">
        <v>6</v>
      </c>
      <c r="G1943" s="21" t="s">
        <v>10</v>
      </c>
      <c r="H1943" s="21" t="s">
        <v>10</v>
      </c>
      <c r="I1943" s="26">
        <v>1.7709773333333334</v>
      </c>
      <c r="J1943" s="26">
        <v>2.3877853333333339</v>
      </c>
      <c r="K1943" s="26">
        <v>3.564188833333334</v>
      </c>
      <c r="L1943" s="26">
        <v>5.0357846666666672</v>
      </c>
      <c r="M1943" s="26">
        <v>5.4091000000000014</v>
      </c>
      <c r="N1943" s="26">
        <v>6.0502314999999998</v>
      </c>
      <c r="O1943" s="26">
        <v>6.0460998333333329</v>
      </c>
      <c r="P1943" s="26">
        <v>5.3110408333333332</v>
      </c>
      <c r="Q1943" s="26">
        <v>4.2789808333333328</v>
      </c>
      <c r="R1943" s="26">
        <v>3.1296505000000003</v>
      </c>
      <c r="S1943" s="26">
        <v>2.3516121666666669</v>
      </c>
      <c r="T1943" s="26">
        <v>1.7475738333333333</v>
      </c>
      <c r="U1943" s="26">
        <v>3.3228911666666665</v>
      </c>
      <c r="V1943" s="26">
        <v>3.6111698333333333</v>
      </c>
      <c r="W1943" s="26">
        <v>3.904296</v>
      </c>
      <c r="X1943" s="26">
        <v>2.9699581666666663</v>
      </c>
      <c r="Y1943" s="26">
        <v>3.7713086666666666</v>
      </c>
      <c r="Z1943" s="26">
        <v>4.0070283333333334</v>
      </c>
      <c r="AA1943" s="26">
        <v>4.3836070000000005</v>
      </c>
      <c r="AB1943" s="26">
        <v>4.1232068333333327</v>
      </c>
      <c r="AC1943" s="26">
        <v>2.950510833333333</v>
      </c>
      <c r="AD1943" s="26">
        <v>2.7528919999999997</v>
      </c>
      <c r="AE1943" s="26">
        <v>2.6638541666666664</v>
      </c>
      <c r="AF1943" s="26">
        <v>3.0776508333333337</v>
      </c>
      <c r="AG1943" s="26">
        <v>174</v>
      </c>
      <c r="AH1943" s="26">
        <v>3</v>
      </c>
    </row>
    <row r="1944" spans="1:34" x14ac:dyDescent="0.2">
      <c r="A1944" t="s">
        <v>37</v>
      </c>
      <c r="B1944" t="s">
        <v>98</v>
      </c>
      <c r="C1944" t="s">
        <v>187</v>
      </c>
      <c r="D1944">
        <v>1</v>
      </c>
      <c r="E1944" s="21">
        <v>4</v>
      </c>
      <c r="F1944" s="21" t="s">
        <v>6</v>
      </c>
      <c r="G1944" s="21" t="s">
        <v>10</v>
      </c>
      <c r="H1944" s="21" t="s">
        <v>10</v>
      </c>
      <c r="I1944" s="26">
        <v>1.4503612499999998</v>
      </c>
      <c r="J1944" s="26">
        <v>2.0312727500000003</v>
      </c>
      <c r="K1944" s="26">
        <v>3.1240030000000001</v>
      </c>
      <c r="L1944" s="26">
        <v>4.4235230000000003</v>
      </c>
      <c r="M1944" s="26">
        <v>4.9146780000000003</v>
      </c>
      <c r="N1944" s="26">
        <v>5.4511785000000001</v>
      </c>
      <c r="O1944" s="26">
        <v>5.36066325</v>
      </c>
      <c r="P1944" s="26">
        <v>4.8207067499999994</v>
      </c>
      <c r="Q1944" s="26">
        <v>3.7477557500000001</v>
      </c>
      <c r="R1944" s="26">
        <v>2.7249842499999999</v>
      </c>
      <c r="S1944" s="26">
        <v>1.8975522500000002</v>
      </c>
      <c r="T1944" s="26">
        <v>1.4319040000000001</v>
      </c>
      <c r="U1944" s="26">
        <v>5.5972359999999997</v>
      </c>
      <c r="V1944" s="26">
        <v>5.4328197499999993</v>
      </c>
      <c r="W1944" s="26">
        <v>6.4514000000000005</v>
      </c>
      <c r="X1944" s="26">
        <v>4.971724</v>
      </c>
      <c r="Y1944" s="26">
        <v>5.3329717499999996</v>
      </c>
      <c r="Z1944" s="26">
        <v>4.9267252500000005</v>
      </c>
      <c r="AA1944" s="26">
        <v>5.4379120000000007</v>
      </c>
      <c r="AB1944" s="26">
        <v>5.0464579999999994</v>
      </c>
      <c r="AC1944" s="26">
        <v>4.5744515000000003</v>
      </c>
      <c r="AD1944" s="26">
        <v>3.8886685000000001</v>
      </c>
      <c r="AE1944" s="26">
        <v>5.1964297500000001</v>
      </c>
      <c r="AF1944" s="26">
        <v>5.6749724999999991</v>
      </c>
      <c r="AG1944" s="26">
        <v>207</v>
      </c>
      <c r="AH1944" s="26">
        <v>4</v>
      </c>
    </row>
    <row r="1945" spans="1:34" x14ac:dyDescent="0.2">
      <c r="A1945" t="s">
        <v>37</v>
      </c>
      <c r="B1945" t="s">
        <v>98</v>
      </c>
      <c r="C1945" t="s">
        <v>1382</v>
      </c>
      <c r="D1945">
        <v>3</v>
      </c>
      <c r="E1945" s="21">
        <v>3</v>
      </c>
      <c r="F1945" s="21" t="s">
        <v>6</v>
      </c>
      <c r="G1945" s="21" t="s">
        <v>10</v>
      </c>
      <c r="H1945" s="21" t="s">
        <v>10</v>
      </c>
      <c r="I1945" s="26">
        <v>1.8606644999999999</v>
      </c>
      <c r="J1945" s="26">
        <v>2.3312965000000001</v>
      </c>
      <c r="K1945" s="26">
        <v>3.4197894999999998</v>
      </c>
      <c r="L1945" s="26">
        <v>4.8534945</v>
      </c>
      <c r="M1945" s="26">
        <v>5.4147754999999993</v>
      </c>
      <c r="N1945" s="26">
        <v>6.1772875000000003</v>
      </c>
      <c r="O1945" s="26">
        <v>6.1731365</v>
      </c>
      <c r="P1945" s="26">
        <v>5.4843204999999999</v>
      </c>
      <c r="Q1945" s="26">
        <v>4.4611045000000003</v>
      </c>
      <c r="R1945" s="26">
        <v>3.2278929999999999</v>
      </c>
      <c r="S1945" s="26">
        <v>2.47411</v>
      </c>
      <c r="T1945" s="26">
        <v>1.9263189999999999</v>
      </c>
      <c r="U1945" s="26">
        <v>3.7468764999999999</v>
      </c>
      <c r="V1945" s="26">
        <v>3.3916195</v>
      </c>
      <c r="W1945" s="26">
        <v>3.8056760000000001</v>
      </c>
      <c r="X1945" s="26">
        <v>3.0548095000000002</v>
      </c>
      <c r="Y1945" s="26">
        <v>4.0606620000000007</v>
      </c>
      <c r="Z1945" s="26">
        <v>4.1187769999999997</v>
      </c>
      <c r="AA1945" s="26">
        <v>4.9607635000000005</v>
      </c>
      <c r="AB1945" s="26">
        <v>4.8680284999999994</v>
      </c>
      <c r="AC1945" s="26">
        <v>3.7125870000000001</v>
      </c>
      <c r="AD1945" s="26">
        <v>2.7118454999999999</v>
      </c>
      <c r="AE1945" s="26">
        <v>2.5886015000000002</v>
      </c>
      <c r="AF1945" s="26">
        <v>2.8518140000000001</v>
      </c>
      <c r="AG1945" s="26">
        <v>151</v>
      </c>
      <c r="AH1945" s="26">
        <v>3</v>
      </c>
    </row>
    <row r="1946" spans="1:34" x14ac:dyDescent="0.2">
      <c r="A1946" t="s">
        <v>37</v>
      </c>
      <c r="B1946" t="s">
        <v>98</v>
      </c>
      <c r="C1946" t="s">
        <v>191</v>
      </c>
      <c r="D1946">
        <v>2</v>
      </c>
      <c r="E1946" s="21">
        <v>4</v>
      </c>
      <c r="F1946" s="21" t="s">
        <v>6</v>
      </c>
      <c r="G1946" s="21" t="s">
        <v>10</v>
      </c>
      <c r="H1946" s="21" t="s">
        <v>10</v>
      </c>
      <c r="I1946" s="26">
        <v>1.4952076666666667</v>
      </c>
      <c r="J1946" s="26">
        <v>2.0940220000000003</v>
      </c>
      <c r="K1946" s="26">
        <v>3.1767730000000003</v>
      </c>
      <c r="L1946" s="26">
        <v>4.4892113333333334</v>
      </c>
      <c r="M1946" s="26">
        <v>4.9829629999999998</v>
      </c>
      <c r="N1946" s="26">
        <v>5.5277810000000001</v>
      </c>
      <c r="O1946" s="26">
        <v>5.4407099999999993</v>
      </c>
      <c r="P1946" s="26">
        <v>4.8849076666666669</v>
      </c>
      <c r="Q1946" s="26">
        <v>3.8107250000000001</v>
      </c>
      <c r="R1946" s="26">
        <v>2.7791716666666666</v>
      </c>
      <c r="S1946" s="26">
        <v>1.9557226666666665</v>
      </c>
      <c r="T1946" s="26">
        <v>1.4834326666666666</v>
      </c>
      <c r="U1946" s="26">
        <v>5.7406453333333332</v>
      </c>
      <c r="V1946" s="26">
        <v>5.5312686666666666</v>
      </c>
      <c r="W1946" s="26">
        <v>6.5369583333333336</v>
      </c>
      <c r="X1946" s="26">
        <v>5.0284839999999997</v>
      </c>
      <c r="Y1946" s="26">
        <v>5.4115613333333341</v>
      </c>
      <c r="Z1946" s="26">
        <v>4.8536053333333333</v>
      </c>
      <c r="AA1946" s="26">
        <v>5.4415273333333332</v>
      </c>
      <c r="AB1946" s="26">
        <v>5.0400863333333339</v>
      </c>
      <c r="AC1946" s="26">
        <v>4.640746</v>
      </c>
      <c r="AD1946" s="26">
        <v>3.9265773333333338</v>
      </c>
      <c r="AE1946" s="26">
        <v>5.2316906666666663</v>
      </c>
      <c r="AF1946" s="26">
        <v>5.7292279999999991</v>
      </c>
      <c r="AG1946" s="26">
        <v>210</v>
      </c>
      <c r="AH1946" s="26">
        <v>4</v>
      </c>
    </row>
    <row r="1947" spans="1:34" x14ac:dyDescent="0.2">
      <c r="A1947" t="s">
        <v>37</v>
      </c>
      <c r="B1947" t="s">
        <v>98</v>
      </c>
      <c r="C1947" t="s">
        <v>299</v>
      </c>
      <c r="D1947">
        <v>2</v>
      </c>
      <c r="E1947" s="21">
        <v>4</v>
      </c>
      <c r="F1947" s="21" t="s">
        <v>6</v>
      </c>
      <c r="G1947" s="21" t="s">
        <v>10</v>
      </c>
      <c r="H1947" s="21" t="s">
        <v>10</v>
      </c>
      <c r="I1947" s="26">
        <v>1.7951757142857143</v>
      </c>
      <c r="J1947" s="26">
        <v>2.4808732857142854</v>
      </c>
      <c r="K1947" s="26">
        <v>3.7012525714285718</v>
      </c>
      <c r="L1947" s="26">
        <v>5.1748221428571437</v>
      </c>
      <c r="M1947" s="26">
        <v>5.6121529999999993</v>
      </c>
      <c r="N1947" s="26">
        <v>6.217365428571429</v>
      </c>
      <c r="O1947" s="26">
        <v>6.1638694285714291</v>
      </c>
      <c r="P1947" s="26">
        <v>5.4399692857142856</v>
      </c>
      <c r="Q1947" s="26">
        <v>4.3261125714285722</v>
      </c>
      <c r="R1947" s="26">
        <v>3.190566</v>
      </c>
      <c r="S1947" s="26">
        <v>2.3183561428571431</v>
      </c>
      <c r="T1947" s="26">
        <v>1.7665724285714286</v>
      </c>
      <c r="U1947" s="26">
        <v>3.7985372857142856</v>
      </c>
      <c r="V1947" s="26">
        <v>3.9670488571428568</v>
      </c>
      <c r="W1947" s="26">
        <v>4.8407494285714288</v>
      </c>
      <c r="X1947" s="26">
        <v>3.1821067142857138</v>
      </c>
      <c r="Y1947" s="26">
        <v>3.9112537142857144</v>
      </c>
      <c r="Z1947" s="26">
        <v>4.1896091428571429</v>
      </c>
      <c r="AA1947" s="26">
        <v>3.8951055714285716</v>
      </c>
      <c r="AB1947" s="26">
        <v>3.854535714285714</v>
      </c>
      <c r="AC1947" s="26">
        <v>3.5392149999999996</v>
      </c>
      <c r="AD1947" s="26">
        <v>3.1257814285714285</v>
      </c>
      <c r="AE1947" s="26">
        <v>3.233167857142857</v>
      </c>
      <c r="AF1947" s="26">
        <v>3.5710994285714284</v>
      </c>
      <c r="AG1947" s="26">
        <v>194</v>
      </c>
      <c r="AH1947" s="26">
        <v>3</v>
      </c>
    </row>
    <row r="1948" spans="1:34" x14ac:dyDescent="0.2">
      <c r="A1948" t="s">
        <v>37</v>
      </c>
      <c r="B1948" t="s">
        <v>98</v>
      </c>
      <c r="C1948" t="s">
        <v>1383</v>
      </c>
      <c r="D1948">
        <v>3</v>
      </c>
      <c r="E1948" s="21">
        <v>3</v>
      </c>
      <c r="F1948" s="21" t="s">
        <v>6</v>
      </c>
      <c r="G1948" s="21" t="s">
        <v>114</v>
      </c>
      <c r="H1948" s="21" t="s">
        <v>10</v>
      </c>
      <c r="I1948" s="26">
        <v>2.0084818461538458</v>
      </c>
      <c r="J1948" s="26">
        <v>2.6656219230769227</v>
      </c>
      <c r="K1948" s="26">
        <v>3.7511886923076925</v>
      </c>
      <c r="L1948" s="26">
        <v>5.2356656153846144</v>
      </c>
      <c r="M1948" s="26">
        <v>5.7242940000000004</v>
      </c>
      <c r="N1948" s="26">
        <v>6.2705664615384613</v>
      </c>
      <c r="O1948" s="26">
        <v>6.3112568461538467</v>
      </c>
      <c r="P1948" s="26">
        <v>5.4992223846153845</v>
      </c>
      <c r="Q1948" s="26">
        <v>4.5243853846153854</v>
      </c>
      <c r="R1948" s="26">
        <v>3.4328272307692305</v>
      </c>
      <c r="S1948" s="26">
        <v>2.5832817692307697</v>
      </c>
      <c r="T1948" s="26">
        <v>2.0142731538461538</v>
      </c>
      <c r="U1948" s="26">
        <v>3.6658949999999999</v>
      </c>
      <c r="V1948" s="26">
        <v>3.4295003076923076</v>
      </c>
      <c r="W1948" s="26">
        <v>3.9344973076923071</v>
      </c>
      <c r="X1948" s="26">
        <v>2.5268428461538468</v>
      </c>
      <c r="Y1948" s="26">
        <v>3.7131430000000001</v>
      </c>
      <c r="Z1948" s="26">
        <v>4.7206219230769229</v>
      </c>
      <c r="AA1948" s="26">
        <v>6.0581542307692295</v>
      </c>
      <c r="AB1948" s="26">
        <v>5.3998509230769223</v>
      </c>
      <c r="AC1948" s="26">
        <v>4.4214644615384611</v>
      </c>
      <c r="AD1948" s="26">
        <v>2.4261323846153848</v>
      </c>
      <c r="AE1948" s="26">
        <v>2.4818690000000001</v>
      </c>
      <c r="AF1948" s="26">
        <v>3.0461307692307691</v>
      </c>
      <c r="AG1948" s="26">
        <v>168</v>
      </c>
      <c r="AH1948" s="26">
        <v>3</v>
      </c>
    </row>
    <row r="1949" spans="1:34" x14ac:dyDescent="0.2">
      <c r="A1949" t="s">
        <v>37</v>
      </c>
      <c r="B1949" t="s">
        <v>98</v>
      </c>
      <c r="C1949" t="s">
        <v>1384</v>
      </c>
      <c r="D1949">
        <v>3</v>
      </c>
      <c r="E1949" s="21">
        <v>3</v>
      </c>
      <c r="F1949" s="21" t="s">
        <v>6</v>
      </c>
      <c r="G1949" s="21" t="s">
        <v>10</v>
      </c>
      <c r="H1949" s="21" t="s">
        <v>10</v>
      </c>
      <c r="I1949" s="26">
        <v>1.9306225714285714</v>
      </c>
      <c r="J1949" s="26">
        <v>2.4740257142857138</v>
      </c>
      <c r="K1949" s="26">
        <v>3.5425428571428568</v>
      </c>
      <c r="L1949" s="26">
        <v>5.0112105714285713</v>
      </c>
      <c r="M1949" s="26">
        <v>5.488727571428571</v>
      </c>
      <c r="N1949" s="26">
        <v>6.1257871428571429</v>
      </c>
      <c r="O1949" s="26">
        <v>6.1258055714285717</v>
      </c>
      <c r="P1949" s="26">
        <v>5.4644421428571421</v>
      </c>
      <c r="Q1949" s="26">
        <v>4.5207868571428573</v>
      </c>
      <c r="R1949" s="26">
        <v>3.3660421428571432</v>
      </c>
      <c r="S1949" s="26">
        <v>2.5525278571428567</v>
      </c>
      <c r="T1949" s="26">
        <v>1.971686</v>
      </c>
      <c r="U1949" s="26">
        <v>3.948257857142857</v>
      </c>
      <c r="V1949" s="26">
        <v>3.5456682857142856</v>
      </c>
      <c r="W1949" s="26">
        <v>3.7245011428571426</v>
      </c>
      <c r="X1949" s="26">
        <v>2.8548901428571432</v>
      </c>
      <c r="Y1949" s="26">
        <v>4.1252608571428571</v>
      </c>
      <c r="Z1949" s="26">
        <v>4.5521938571428571</v>
      </c>
      <c r="AA1949" s="26">
        <v>6.0169930000000003</v>
      </c>
      <c r="AB1949" s="26">
        <v>5.6690399999999999</v>
      </c>
      <c r="AC1949" s="26">
        <v>4.2014002857142865</v>
      </c>
      <c r="AD1949" s="26">
        <v>2.6069761428571425</v>
      </c>
      <c r="AE1949" s="26">
        <v>2.7616424285714287</v>
      </c>
      <c r="AF1949" s="26">
        <v>3.2959162857142856</v>
      </c>
      <c r="AG1949" s="26">
        <v>149</v>
      </c>
      <c r="AH1949" s="26">
        <v>3</v>
      </c>
    </row>
    <row r="1950" spans="1:34" x14ac:dyDescent="0.2">
      <c r="A1950" t="s">
        <v>37</v>
      </c>
      <c r="B1950" t="s">
        <v>98</v>
      </c>
      <c r="C1950" t="s">
        <v>675</v>
      </c>
      <c r="D1950">
        <v>3</v>
      </c>
      <c r="E1950" s="21">
        <v>3</v>
      </c>
      <c r="F1950" s="21" t="s">
        <v>6</v>
      </c>
      <c r="G1950" s="21" t="s">
        <v>10</v>
      </c>
      <c r="H1950" s="21" t="s">
        <v>10</v>
      </c>
      <c r="I1950" s="26">
        <v>1.8655895625000001</v>
      </c>
      <c r="J1950" s="26">
        <v>2.4985965000000001</v>
      </c>
      <c r="K1950" s="26">
        <v>3.6552306875</v>
      </c>
      <c r="L1950" s="26">
        <v>5.1611653124999997</v>
      </c>
      <c r="M1950" s="26">
        <v>5.5651190625</v>
      </c>
      <c r="N1950" s="26">
        <v>6.1661638125000007</v>
      </c>
      <c r="O1950" s="26">
        <v>6.1701108749999998</v>
      </c>
      <c r="P1950" s="26">
        <v>5.4067096875000002</v>
      </c>
      <c r="Q1950" s="26">
        <v>4.3821220624999997</v>
      </c>
      <c r="R1950" s="26">
        <v>3.2411615</v>
      </c>
      <c r="S1950" s="26">
        <v>2.4421840000000001</v>
      </c>
      <c r="T1950" s="26">
        <v>1.8409028749999998</v>
      </c>
      <c r="U1950" s="26">
        <v>3.3880616875</v>
      </c>
      <c r="V1950" s="26">
        <v>3.6122739999999993</v>
      </c>
      <c r="W1950" s="26">
        <v>3.8605503750000003</v>
      </c>
      <c r="X1950" s="26">
        <v>2.8237743750000002</v>
      </c>
      <c r="Y1950" s="26">
        <v>3.3393999374999992</v>
      </c>
      <c r="Z1950" s="26">
        <v>4.1886740625000005</v>
      </c>
      <c r="AA1950" s="26">
        <v>5.3768264374999992</v>
      </c>
      <c r="AB1950" s="26">
        <v>4.8504735624999995</v>
      </c>
      <c r="AC1950" s="26">
        <v>3.5301955625000003</v>
      </c>
      <c r="AD1950" s="26">
        <v>2.4402685624999996</v>
      </c>
      <c r="AE1950" s="26">
        <v>2.4231163124999999</v>
      </c>
      <c r="AF1950" s="26">
        <v>3.0200916874999999</v>
      </c>
      <c r="AG1950" s="26">
        <v>166</v>
      </c>
      <c r="AH1950" s="26">
        <v>3</v>
      </c>
    </row>
    <row r="1951" spans="1:34" x14ac:dyDescent="0.2">
      <c r="A1951" t="s">
        <v>37</v>
      </c>
      <c r="B1951" t="s">
        <v>98</v>
      </c>
      <c r="C1951" t="s">
        <v>1385</v>
      </c>
      <c r="D1951">
        <v>3</v>
      </c>
      <c r="E1951" s="21">
        <v>3</v>
      </c>
      <c r="F1951" s="21" t="s">
        <v>6</v>
      </c>
      <c r="G1951" s="21" t="s">
        <v>10</v>
      </c>
      <c r="H1951" s="21" t="s">
        <v>10</v>
      </c>
      <c r="I1951" s="26">
        <v>1.8625414666666662</v>
      </c>
      <c r="J1951" s="26">
        <v>2.2854768666666661</v>
      </c>
      <c r="K1951" s="26">
        <v>3.3068194666666666</v>
      </c>
      <c r="L1951" s="26">
        <v>4.6497397999999999</v>
      </c>
      <c r="M1951" s="26">
        <v>5.3115319333333337</v>
      </c>
      <c r="N1951" s="26">
        <v>6.0956483333333322</v>
      </c>
      <c r="O1951" s="26">
        <v>6.1545864666666663</v>
      </c>
      <c r="P1951" s="26">
        <v>5.5167886666666668</v>
      </c>
      <c r="Q1951" s="26">
        <v>4.5345965333333327</v>
      </c>
      <c r="R1951" s="26">
        <v>3.2811517333333327</v>
      </c>
      <c r="S1951" s="26">
        <v>2.4923297999999998</v>
      </c>
      <c r="T1951" s="26">
        <v>1.9531327333333333</v>
      </c>
      <c r="U1951" s="26">
        <v>3.7991106666666665</v>
      </c>
      <c r="V1951" s="26">
        <v>3.3620563999999997</v>
      </c>
      <c r="W1951" s="26">
        <v>3.639893466666666</v>
      </c>
      <c r="X1951" s="26">
        <v>2.675336133333333</v>
      </c>
      <c r="Y1951" s="26">
        <v>3.5438228666666669</v>
      </c>
      <c r="Z1951" s="26">
        <v>3.523518866666667</v>
      </c>
      <c r="AA1951" s="26">
        <v>4.6793374666666674</v>
      </c>
      <c r="AB1951" s="26">
        <v>4.8578750666666668</v>
      </c>
      <c r="AC1951" s="26">
        <v>3.6081263333333333</v>
      </c>
      <c r="AD1951" s="26">
        <v>3.0181437999999998</v>
      </c>
      <c r="AE1951" s="26">
        <v>2.7591449333333333</v>
      </c>
      <c r="AF1951" s="26">
        <v>3.0135841999999999</v>
      </c>
      <c r="AG1951" s="26">
        <v>160</v>
      </c>
      <c r="AH1951" s="26">
        <v>3</v>
      </c>
    </row>
    <row r="1952" spans="1:34" x14ac:dyDescent="0.2">
      <c r="A1952" t="s">
        <v>37</v>
      </c>
      <c r="B1952" t="s">
        <v>98</v>
      </c>
      <c r="C1952" t="s">
        <v>1386</v>
      </c>
      <c r="D1952">
        <v>3</v>
      </c>
      <c r="E1952" s="21">
        <v>3</v>
      </c>
      <c r="F1952" s="21" t="s">
        <v>6</v>
      </c>
      <c r="G1952" s="21" t="s">
        <v>10</v>
      </c>
      <c r="H1952" s="21" t="s">
        <v>10</v>
      </c>
      <c r="I1952" s="26">
        <v>1.8503554285714283</v>
      </c>
      <c r="J1952" s="26">
        <v>2.2633185714285715</v>
      </c>
      <c r="K1952" s="26">
        <v>3.2113797142857137</v>
      </c>
      <c r="L1952" s="26">
        <v>4.524724285714286</v>
      </c>
      <c r="M1952" s="26">
        <v>5.1717894285714294</v>
      </c>
      <c r="N1952" s="26">
        <v>5.8787099999999999</v>
      </c>
      <c r="O1952" s="26">
        <v>5.9808662857142849</v>
      </c>
      <c r="P1952" s="26">
        <v>5.4618121428571422</v>
      </c>
      <c r="Q1952" s="26">
        <v>4.5126445714285719</v>
      </c>
      <c r="R1952" s="26">
        <v>3.3128517142857135</v>
      </c>
      <c r="S1952" s="26">
        <v>2.4897171428571427</v>
      </c>
      <c r="T1952" s="26">
        <v>1.9549701428571427</v>
      </c>
      <c r="U1952" s="26">
        <v>4.2560840000000004</v>
      </c>
      <c r="V1952" s="26">
        <v>3.5680319999999996</v>
      </c>
      <c r="W1952" s="26">
        <v>3.7555732857142856</v>
      </c>
      <c r="X1952" s="26">
        <v>2.8830688571428569</v>
      </c>
      <c r="Y1952" s="26">
        <v>3.5917024285714283</v>
      </c>
      <c r="Z1952" s="26">
        <v>3.6023435714285719</v>
      </c>
      <c r="AA1952" s="26">
        <v>4.5942942857142857</v>
      </c>
      <c r="AB1952" s="26">
        <v>5.0244527142857143</v>
      </c>
      <c r="AC1952" s="26">
        <v>3.9286128571428569</v>
      </c>
      <c r="AD1952" s="26">
        <v>3.4905391428571422</v>
      </c>
      <c r="AE1952" s="26">
        <v>3.3282049999999996</v>
      </c>
      <c r="AF1952" s="26">
        <v>3.4668591428571429</v>
      </c>
      <c r="AG1952" s="26">
        <v>126</v>
      </c>
      <c r="AH1952" s="26">
        <v>2</v>
      </c>
    </row>
    <row r="1953" spans="1:34" x14ac:dyDescent="0.2">
      <c r="A1953" t="s">
        <v>37</v>
      </c>
      <c r="B1953" t="s">
        <v>98</v>
      </c>
      <c r="C1953" t="s">
        <v>1387</v>
      </c>
      <c r="D1953">
        <v>3</v>
      </c>
      <c r="E1953" s="21">
        <v>3</v>
      </c>
      <c r="F1953" s="21" t="s">
        <v>6</v>
      </c>
      <c r="G1953" s="21" t="s">
        <v>10</v>
      </c>
      <c r="H1953" s="21" t="s">
        <v>10</v>
      </c>
      <c r="I1953" s="26">
        <v>1.7207308000000001</v>
      </c>
      <c r="J1953" s="26">
        <v>2.3569974</v>
      </c>
      <c r="K1953" s="26">
        <v>3.5395969999999997</v>
      </c>
      <c r="L1953" s="26">
        <v>5.0030635999999999</v>
      </c>
      <c r="M1953" s="26">
        <v>5.4715720000000001</v>
      </c>
      <c r="N1953" s="26">
        <v>6.1254942000000003</v>
      </c>
      <c r="O1953" s="26">
        <v>6.1350487999999999</v>
      </c>
      <c r="P1953" s="26">
        <v>5.4205330000000007</v>
      </c>
      <c r="Q1953" s="26">
        <v>4.3001659999999999</v>
      </c>
      <c r="R1953" s="26">
        <v>3.1179163999999999</v>
      </c>
      <c r="S1953" s="26">
        <v>2.2778803999999999</v>
      </c>
      <c r="T1953" s="26">
        <v>1.7084312000000001</v>
      </c>
      <c r="U1953" s="26">
        <v>3.2195065999999999</v>
      </c>
      <c r="V1953" s="26">
        <v>3.5550038000000002</v>
      </c>
      <c r="W1953" s="26">
        <v>3.9651803999999999</v>
      </c>
      <c r="X1953" s="26">
        <v>3.0543074000000003</v>
      </c>
      <c r="Y1953" s="26">
        <v>3.4393265999999998</v>
      </c>
      <c r="Z1953" s="26">
        <v>3.7592826000000001</v>
      </c>
      <c r="AA1953" s="26">
        <v>4.0717176000000004</v>
      </c>
      <c r="AB1953" s="26">
        <v>3.5902061999999999</v>
      </c>
      <c r="AC1953" s="26">
        <v>2.9199310000000001</v>
      </c>
      <c r="AD1953" s="26">
        <v>2.6201938</v>
      </c>
      <c r="AE1953" s="26">
        <v>2.6868031999999999</v>
      </c>
      <c r="AF1953" s="26">
        <v>3.1295945999999999</v>
      </c>
      <c r="AG1953" s="26">
        <v>191</v>
      </c>
      <c r="AH1953" s="26">
        <v>3</v>
      </c>
    </row>
    <row r="1954" spans="1:34" x14ac:dyDescent="0.2">
      <c r="A1954" t="s">
        <v>37</v>
      </c>
      <c r="B1954" t="s">
        <v>98</v>
      </c>
      <c r="C1954" t="s">
        <v>1388</v>
      </c>
      <c r="D1954">
        <v>3</v>
      </c>
      <c r="E1954" s="21">
        <v>4</v>
      </c>
      <c r="F1954" s="21" t="s">
        <v>6</v>
      </c>
      <c r="G1954" s="21" t="s">
        <v>10</v>
      </c>
      <c r="H1954" s="21" t="s">
        <v>10</v>
      </c>
      <c r="I1954" s="26">
        <v>1.7016339999999999</v>
      </c>
      <c r="J1954" s="26">
        <v>2.3364739999999999</v>
      </c>
      <c r="K1954" s="26">
        <v>3.562303</v>
      </c>
      <c r="L1954" s="26">
        <v>5.0212520000000005</v>
      </c>
      <c r="M1954" s="26">
        <v>5.4648024999999993</v>
      </c>
      <c r="N1954" s="26">
        <v>6.1294485000000005</v>
      </c>
      <c r="O1954" s="26">
        <v>6.1321355000000004</v>
      </c>
      <c r="P1954" s="26">
        <v>5.4496855000000002</v>
      </c>
      <c r="Q1954" s="26">
        <v>4.2824204999999997</v>
      </c>
      <c r="R1954" s="26">
        <v>3.1093089999999997</v>
      </c>
      <c r="S1954" s="26">
        <v>2.2866514999999996</v>
      </c>
      <c r="T1954" s="26">
        <v>1.7028335000000001</v>
      </c>
      <c r="U1954" s="26">
        <v>3.1317519999999996</v>
      </c>
      <c r="V1954" s="26">
        <v>3.5640299999999998</v>
      </c>
      <c r="W1954" s="26">
        <v>4.0283639999999998</v>
      </c>
      <c r="X1954" s="26">
        <v>3.1719849999999998</v>
      </c>
      <c r="Y1954" s="26">
        <v>3.4785425000000001</v>
      </c>
      <c r="Z1954" s="26">
        <v>3.7211515000000004</v>
      </c>
      <c r="AA1954" s="26">
        <v>3.8408975000000001</v>
      </c>
      <c r="AB1954" s="26">
        <v>3.4613259999999997</v>
      </c>
      <c r="AC1954" s="26">
        <v>2.9559305</v>
      </c>
      <c r="AD1954" s="26">
        <v>2.6853084999999997</v>
      </c>
      <c r="AE1954" s="26">
        <v>2.6922519999999999</v>
      </c>
      <c r="AF1954" s="26">
        <v>3.2132274999999999</v>
      </c>
      <c r="AG1954" s="26">
        <v>206</v>
      </c>
      <c r="AH1954" s="26">
        <v>4</v>
      </c>
    </row>
    <row r="1955" spans="1:34" x14ac:dyDescent="0.2">
      <c r="A1955" t="s">
        <v>37</v>
      </c>
      <c r="B1955" t="s">
        <v>98</v>
      </c>
      <c r="C1955" t="s">
        <v>1389</v>
      </c>
      <c r="D1955">
        <v>3</v>
      </c>
      <c r="E1955" s="21">
        <v>3</v>
      </c>
      <c r="F1955" s="21" t="s">
        <v>6</v>
      </c>
      <c r="G1955" s="21" t="s">
        <v>10</v>
      </c>
      <c r="H1955" s="21" t="s">
        <v>10</v>
      </c>
      <c r="I1955" s="26">
        <v>1.9438507</v>
      </c>
      <c r="J1955" s="26">
        <v>2.5556159999999997</v>
      </c>
      <c r="K1955" s="26">
        <v>3.6627160000000005</v>
      </c>
      <c r="L1955" s="26">
        <v>5.1491109000000002</v>
      </c>
      <c r="M1955" s="26">
        <v>5.5956111999999996</v>
      </c>
      <c r="N1955" s="26">
        <v>6.1818837999999996</v>
      </c>
      <c r="O1955" s="26">
        <v>6.1915665999999998</v>
      </c>
      <c r="P1955" s="26">
        <v>5.4335908000000002</v>
      </c>
      <c r="Q1955" s="26">
        <v>4.4488283000000006</v>
      </c>
      <c r="R1955" s="26">
        <v>3.3202598000000001</v>
      </c>
      <c r="S1955" s="26">
        <v>2.5267591999999999</v>
      </c>
      <c r="T1955" s="26">
        <v>1.9566281999999997</v>
      </c>
      <c r="U1955" s="26">
        <v>3.7254932999999992</v>
      </c>
      <c r="V1955" s="26">
        <v>3.498764</v>
      </c>
      <c r="W1955" s="26">
        <v>3.8760360000000005</v>
      </c>
      <c r="X1955" s="26">
        <v>2.8633696</v>
      </c>
      <c r="Y1955" s="26">
        <v>3.8234012000000002</v>
      </c>
      <c r="Z1955" s="26">
        <v>4.4887663999999994</v>
      </c>
      <c r="AA1955" s="26">
        <v>6.4199803000000006</v>
      </c>
      <c r="AB1955" s="26">
        <v>5.5116630000000004</v>
      </c>
      <c r="AC1955" s="26">
        <v>4.1078118000000003</v>
      </c>
      <c r="AD1955" s="26">
        <v>2.3626069000000003</v>
      </c>
      <c r="AE1955" s="26">
        <v>2.7073772000000003</v>
      </c>
      <c r="AF1955" s="26">
        <v>3.2158674999999994</v>
      </c>
      <c r="AG1955" s="26">
        <v>193</v>
      </c>
      <c r="AH1955" s="26">
        <v>3</v>
      </c>
    </row>
    <row r="1956" spans="1:34" x14ac:dyDescent="0.2">
      <c r="A1956" t="s">
        <v>37</v>
      </c>
      <c r="B1956" t="s">
        <v>98</v>
      </c>
      <c r="C1956" t="s">
        <v>1390</v>
      </c>
      <c r="D1956">
        <v>3</v>
      </c>
      <c r="E1956" s="21">
        <v>4</v>
      </c>
      <c r="F1956" s="21" t="s">
        <v>6</v>
      </c>
      <c r="G1956" s="21" t="s">
        <v>10</v>
      </c>
      <c r="H1956" s="21" t="s">
        <v>10</v>
      </c>
      <c r="I1956" s="26">
        <v>1.7388691000000001</v>
      </c>
      <c r="J1956" s="26">
        <v>2.3621206999999997</v>
      </c>
      <c r="K1956" s="26">
        <v>3.5319787999999996</v>
      </c>
      <c r="L1956" s="26">
        <v>5.0228899</v>
      </c>
      <c r="M1956" s="26">
        <v>5.3067390000000003</v>
      </c>
      <c r="N1956" s="26">
        <v>6.0444894000000007</v>
      </c>
      <c r="O1956" s="26">
        <v>5.9687438000000004</v>
      </c>
      <c r="P1956" s="26">
        <v>5.2433352000000006</v>
      </c>
      <c r="Q1956" s="26">
        <v>4.2429465999999998</v>
      </c>
      <c r="R1956" s="26">
        <v>3.0942949</v>
      </c>
      <c r="S1956" s="26">
        <v>2.3515277000000001</v>
      </c>
      <c r="T1956" s="26">
        <v>1.7280544</v>
      </c>
      <c r="U1956" s="26">
        <v>3.2942285</v>
      </c>
      <c r="V1956" s="26">
        <v>3.4897912999999994</v>
      </c>
      <c r="W1956" s="26">
        <v>3.7212823999999998</v>
      </c>
      <c r="X1956" s="26">
        <v>2.6792132000000004</v>
      </c>
      <c r="Y1956" s="26">
        <v>3.8959342000000001</v>
      </c>
      <c r="Z1956" s="26">
        <v>3.4803651000000002</v>
      </c>
      <c r="AA1956" s="26">
        <v>3.6728451</v>
      </c>
      <c r="AB1956" s="26">
        <v>3.8036327999999999</v>
      </c>
      <c r="AC1956" s="26">
        <v>2.8173546000000003</v>
      </c>
      <c r="AD1956" s="26">
        <v>2.7243965000000001</v>
      </c>
      <c r="AE1956" s="26">
        <v>2.7917882999999994</v>
      </c>
      <c r="AF1956" s="26">
        <v>3.0608610999999994</v>
      </c>
      <c r="AG1956" s="26">
        <v>172</v>
      </c>
      <c r="AH1956" s="26">
        <v>3</v>
      </c>
    </row>
    <row r="1957" spans="1:34" x14ac:dyDescent="0.2">
      <c r="A1957" t="s">
        <v>37</v>
      </c>
      <c r="B1957" t="s">
        <v>98</v>
      </c>
      <c r="C1957" t="s">
        <v>1391</v>
      </c>
      <c r="D1957">
        <v>3</v>
      </c>
      <c r="E1957" s="21">
        <v>3</v>
      </c>
      <c r="F1957" s="21" t="s">
        <v>6</v>
      </c>
      <c r="G1957" s="21" t="s">
        <v>10</v>
      </c>
      <c r="H1957" s="21" t="s">
        <v>10</v>
      </c>
      <c r="I1957" s="26">
        <v>1.7961400000000001</v>
      </c>
      <c r="J1957" s="26">
        <v>2.3499167999999999</v>
      </c>
      <c r="K1957" s="26">
        <v>3.4925128000000001</v>
      </c>
      <c r="L1957" s="26">
        <v>4.9793700000000003</v>
      </c>
      <c r="M1957" s="26">
        <v>5.4602686000000009</v>
      </c>
      <c r="N1957" s="26">
        <v>6.2060959999999996</v>
      </c>
      <c r="O1957" s="26">
        <v>6.1307057999999994</v>
      </c>
      <c r="P1957" s="26">
        <v>5.4116215999999993</v>
      </c>
      <c r="Q1957" s="26">
        <v>4.4025447999999994</v>
      </c>
      <c r="R1957" s="26">
        <v>3.208558</v>
      </c>
      <c r="S1957" s="26">
        <v>2.4411327999999997</v>
      </c>
      <c r="T1957" s="26">
        <v>1.8301886000000001</v>
      </c>
      <c r="U1957" s="26">
        <v>3.6153111999999998</v>
      </c>
      <c r="V1957" s="26">
        <v>3.5220596</v>
      </c>
      <c r="W1957" s="26">
        <v>3.8961460000000003</v>
      </c>
      <c r="X1957" s="26">
        <v>2.8385745999999998</v>
      </c>
      <c r="Y1957" s="26">
        <v>3.5986058000000001</v>
      </c>
      <c r="Z1957" s="26">
        <v>3.8576819999999996</v>
      </c>
      <c r="AA1957" s="26">
        <v>4.4983278000000002</v>
      </c>
      <c r="AB1957" s="26">
        <v>4.8126344000000003</v>
      </c>
      <c r="AC1957" s="26">
        <v>3.5475453999999997</v>
      </c>
      <c r="AD1957" s="26">
        <v>2.5203016000000003</v>
      </c>
      <c r="AE1957" s="26">
        <v>2.6261637999999996</v>
      </c>
      <c r="AF1957" s="26">
        <v>2.9652979999999998</v>
      </c>
      <c r="AG1957" s="26">
        <v>169</v>
      </c>
      <c r="AH1957" s="26">
        <v>3</v>
      </c>
    </row>
    <row r="1958" spans="1:34" x14ac:dyDescent="0.2">
      <c r="A1958" t="s">
        <v>37</v>
      </c>
      <c r="B1958" t="s">
        <v>98</v>
      </c>
      <c r="C1958" t="s">
        <v>562</v>
      </c>
      <c r="D1958">
        <v>2</v>
      </c>
      <c r="E1958" s="21">
        <v>4</v>
      </c>
      <c r="F1958" s="21" t="s">
        <v>6</v>
      </c>
      <c r="G1958" s="21" t="s">
        <v>10</v>
      </c>
      <c r="H1958" s="21" t="s">
        <v>10</v>
      </c>
      <c r="I1958" s="26">
        <v>1.678157125</v>
      </c>
      <c r="J1958" s="26">
        <v>2.2889282500000001</v>
      </c>
      <c r="K1958" s="26">
        <v>3.5029062499999997</v>
      </c>
      <c r="L1958" s="26">
        <v>4.9461395625</v>
      </c>
      <c r="M1958" s="26">
        <v>5.3843788750000003</v>
      </c>
      <c r="N1958" s="26">
        <v>6.0461554375000004</v>
      </c>
      <c r="O1958" s="26">
        <v>6.0412235624999981</v>
      </c>
      <c r="P1958" s="26">
        <v>5.3255776875</v>
      </c>
      <c r="Q1958" s="26">
        <v>4.2187004999999997</v>
      </c>
      <c r="R1958" s="26">
        <v>3.0530485625000003</v>
      </c>
      <c r="S1958" s="26">
        <v>2.2535282499999996</v>
      </c>
      <c r="T1958" s="26">
        <v>1.6794481874999998</v>
      </c>
      <c r="U1958" s="26">
        <v>3.0621040625</v>
      </c>
      <c r="V1958" s="26">
        <v>3.4560813124999998</v>
      </c>
      <c r="W1958" s="26">
        <v>3.8919640625</v>
      </c>
      <c r="X1958" s="26">
        <v>3.2763161249999997</v>
      </c>
      <c r="Y1958" s="26">
        <v>3.5133581874999997</v>
      </c>
      <c r="Z1958" s="26">
        <v>3.5159492499999998</v>
      </c>
      <c r="AA1958" s="26">
        <v>3.9811203125000003</v>
      </c>
      <c r="AB1958" s="26">
        <v>3.54246025</v>
      </c>
      <c r="AC1958" s="26">
        <v>2.9586779999999999</v>
      </c>
      <c r="AD1958" s="26">
        <v>2.6906396249999998</v>
      </c>
      <c r="AE1958" s="26">
        <v>2.5944325000000004</v>
      </c>
      <c r="AF1958" s="26">
        <v>3.2771164374999997</v>
      </c>
      <c r="AG1958" s="26">
        <v>166</v>
      </c>
      <c r="AH1958" s="26">
        <v>3</v>
      </c>
    </row>
    <row r="1959" spans="1:34" x14ac:dyDescent="0.2">
      <c r="A1959" t="s">
        <v>37</v>
      </c>
      <c r="B1959" t="s">
        <v>98</v>
      </c>
      <c r="C1959" t="s">
        <v>207</v>
      </c>
      <c r="D1959">
        <v>2</v>
      </c>
      <c r="E1959" s="21">
        <v>4</v>
      </c>
      <c r="F1959" s="21" t="s">
        <v>6</v>
      </c>
      <c r="G1959" s="21" t="s">
        <v>10</v>
      </c>
      <c r="H1959" s="21" t="s">
        <v>10</v>
      </c>
      <c r="I1959" s="26">
        <v>1.7206627499999998</v>
      </c>
      <c r="J1959" s="26">
        <v>2.3188744999999997</v>
      </c>
      <c r="K1959" s="26">
        <v>3.4804237499999995</v>
      </c>
      <c r="L1959" s="26">
        <v>4.9954507499999998</v>
      </c>
      <c r="M1959" s="26">
        <v>5.3501652499999999</v>
      </c>
      <c r="N1959" s="26">
        <v>6.0711902499999999</v>
      </c>
      <c r="O1959" s="26">
        <v>6.0016322500000001</v>
      </c>
      <c r="P1959" s="26">
        <v>5.2561799999999996</v>
      </c>
      <c r="Q1959" s="26">
        <v>4.2477782499999996</v>
      </c>
      <c r="R1959" s="26">
        <v>3.0683592499999999</v>
      </c>
      <c r="S1959" s="26">
        <v>2.3563462500000001</v>
      </c>
      <c r="T1959" s="26">
        <v>1.7353542500000001</v>
      </c>
      <c r="U1959" s="26">
        <v>3.4112562500000001</v>
      </c>
      <c r="V1959" s="26">
        <v>3.6334270000000002</v>
      </c>
      <c r="W1959" s="26">
        <v>3.86987375</v>
      </c>
      <c r="X1959" s="26">
        <v>2.8024110000000002</v>
      </c>
      <c r="Y1959" s="26">
        <v>3.9112665000000004</v>
      </c>
      <c r="Z1959" s="26">
        <v>3.4004917499999996</v>
      </c>
      <c r="AA1959" s="26">
        <v>4.0939422500000004</v>
      </c>
      <c r="AB1959" s="26">
        <v>4.3197487499999996</v>
      </c>
      <c r="AC1959" s="26">
        <v>3.2565442499999997</v>
      </c>
      <c r="AD1959" s="26">
        <v>2.78627</v>
      </c>
      <c r="AE1959" s="26">
        <v>2.8901952500000001</v>
      </c>
      <c r="AF1959" s="26">
        <v>3.0633747499999999</v>
      </c>
      <c r="AG1959" s="26">
        <v>208</v>
      </c>
      <c r="AH1959" s="26">
        <v>4</v>
      </c>
    </row>
    <row r="1960" spans="1:34" x14ac:dyDescent="0.2">
      <c r="A1960" t="s">
        <v>37</v>
      </c>
      <c r="B1960" t="s">
        <v>98</v>
      </c>
      <c r="C1960" t="s">
        <v>1392</v>
      </c>
      <c r="D1960">
        <v>2</v>
      </c>
      <c r="E1960" s="21">
        <v>3</v>
      </c>
      <c r="F1960" s="21" t="s">
        <v>6</v>
      </c>
      <c r="G1960" s="21" t="s">
        <v>10</v>
      </c>
      <c r="H1960" s="21" t="s">
        <v>10</v>
      </c>
      <c r="I1960" s="26">
        <v>1.8032884999999996</v>
      </c>
      <c r="J1960" s="26">
        <v>2.5128923333333333</v>
      </c>
      <c r="K1960" s="26">
        <v>3.7128573333333335</v>
      </c>
      <c r="L1960" s="26">
        <v>5.2463751666666667</v>
      </c>
      <c r="M1960" s="26">
        <v>5.7189676666666669</v>
      </c>
      <c r="N1960" s="26">
        <v>6.3763386666666664</v>
      </c>
      <c r="O1960" s="26">
        <v>6.3739816666666655</v>
      </c>
      <c r="P1960" s="26">
        <v>5.6325793333333332</v>
      </c>
      <c r="Q1960" s="26">
        <v>4.4984406666666663</v>
      </c>
      <c r="R1960" s="26">
        <v>3.2553862500000004</v>
      </c>
      <c r="S1960" s="26">
        <v>2.3543744166666665</v>
      </c>
      <c r="T1960" s="26">
        <v>1.7880448333333332</v>
      </c>
      <c r="U1960" s="26">
        <v>3.7028505833333329</v>
      </c>
      <c r="V1960" s="26">
        <v>3.8020126666666667</v>
      </c>
      <c r="W1960" s="26">
        <v>4.6514919166666671</v>
      </c>
      <c r="X1960" s="26">
        <v>2.9518438333333337</v>
      </c>
      <c r="Y1960" s="26">
        <v>3.560235333333333</v>
      </c>
      <c r="Z1960" s="26">
        <v>3.9137392500000003</v>
      </c>
      <c r="AA1960" s="26">
        <v>3.7448553333333332</v>
      </c>
      <c r="AB1960" s="26">
        <v>3.6991808333333331</v>
      </c>
      <c r="AC1960" s="26">
        <v>3.3173042500000007</v>
      </c>
      <c r="AD1960" s="26">
        <v>2.7812965833333334</v>
      </c>
      <c r="AE1960" s="26">
        <v>2.9685563333333334</v>
      </c>
      <c r="AF1960" s="26">
        <v>3.434821166666667</v>
      </c>
      <c r="AG1960" s="26">
        <v>171</v>
      </c>
      <c r="AH1960" s="26">
        <v>3</v>
      </c>
    </row>
    <row r="1961" spans="1:34" x14ac:dyDescent="0.2">
      <c r="A1961" t="s">
        <v>37</v>
      </c>
      <c r="B1961" t="s">
        <v>98</v>
      </c>
      <c r="C1961" t="s">
        <v>1393</v>
      </c>
      <c r="D1961">
        <v>3</v>
      </c>
      <c r="E1961" s="21">
        <v>4</v>
      </c>
      <c r="F1961" s="21" t="s">
        <v>6</v>
      </c>
      <c r="G1961" s="21" t="s">
        <v>10</v>
      </c>
      <c r="H1961" s="21" t="s">
        <v>10</v>
      </c>
      <c r="I1961" s="26">
        <v>1.8388478333333333</v>
      </c>
      <c r="J1961" s="26">
        <v>2.3058341666666666</v>
      </c>
      <c r="K1961" s="26">
        <v>3.4386136666666669</v>
      </c>
      <c r="L1961" s="26">
        <v>4.8772064999999998</v>
      </c>
      <c r="M1961" s="26">
        <v>5.4679368333333329</v>
      </c>
      <c r="N1961" s="26">
        <v>6.2592276666666669</v>
      </c>
      <c r="O1961" s="26">
        <v>6.2345015000000004</v>
      </c>
      <c r="P1961" s="26">
        <v>5.5389971666666673</v>
      </c>
      <c r="Q1961" s="26">
        <v>4.4679423333333332</v>
      </c>
      <c r="R1961" s="26">
        <v>3.2479188333333333</v>
      </c>
      <c r="S1961" s="26">
        <v>2.4709473333333332</v>
      </c>
      <c r="T1961" s="26">
        <v>1.9065831666666668</v>
      </c>
      <c r="U1961" s="26">
        <v>3.5812444999999999</v>
      </c>
      <c r="V1961" s="26">
        <v>3.3663788333333335</v>
      </c>
      <c r="W1961" s="26">
        <v>3.7162010000000003</v>
      </c>
      <c r="X1961" s="26">
        <v>2.9218078333333337</v>
      </c>
      <c r="Y1961" s="26">
        <v>3.8211995000000001</v>
      </c>
      <c r="Z1961" s="26">
        <v>3.8395691666666667</v>
      </c>
      <c r="AA1961" s="26">
        <v>4.7632943333333335</v>
      </c>
      <c r="AB1961" s="26">
        <v>4.6479284999999999</v>
      </c>
      <c r="AC1961" s="26">
        <v>3.5413406666666667</v>
      </c>
      <c r="AD1961" s="26">
        <v>2.6147166666666668</v>
      </c>
      <c r="AE1961" s="26">
        <v>2.5511349999999999</v>
      </c>
      <c r="AF1961" s="26">
        <v>2.8286711666666666</v>
      </c>
      <c r="AG1961" s="26">
        <v>183</v>
      </c>
      <c r="AH1961" s="26">
        <v>3</v>
      </c>
    </row>
    <row r="1962" spans="1:34" x14ac:dyDescent="0.2">
      <c r="A1962" t="s">
        <v>37</v>
      </c>
      <c r="B1962" t="s">
        <v>98</v>
      </c>
      <c r="C1962" t="s">
        <v>279</v>
      </c>
      <c r="D1962">
        <v>2</v>
      </c>
      <c r="E1962" s="21">
        <v>4</v>
      </c>
      <c r="F1962" s="21" t="s">
        <v>6</v>
      </c>
      <c r="G1962" s="21" t="s">
        <v>10</v>
      </c>
      <c r="H1962" s="21" t="s">
        <v>10</v>
      </c>
      <c r="I1962" s="26">
        <v>1.4039505000000001</v>
      </c>
      <c r="J1962" s="26">
        <v>1.9880529999999998</v>
      </c>
      <c r="K1962" s="26">
        <v>3.1142409999999998</v>
      </c>
      <c r="L1962" s="26">
        <v>4.4216674999999999</v>
      </c>
      <c r="M1962" s="26">
        <v>4.914371</v>
      </c>
      <c r="N1962" s="26">
        <v>5.4726114999999993</v>
      </c>
      <c r="O1962" s="26">
        <v>5.3787884999999998</v>
      </c>
      <c r="P1962" s="26">
        <v>4.8556530000000002</v>
      </c>
      <c r="Q1962" s="26">
        <v>3.7503739999999999</v>
      </c>
      <c r="R1962" s="26">
        <v>2.7115200000000002</v>
      </c>
      <c r="S1962" s="26">
        <v>1.8648150000000001</v>
      </c>
      <c r="T1962" s="26">
        <v>1.4005125</v>
      </c>
      <c r="U1962" s="26">
        <v>5.2366484999999994</v>
      </c>
      <c r="V1962" s="26">
        <v>5.0974310000000003</v>
      </c>
      <c r="W1962" s="26">
        <v>6.1252759999999995</v>
      </c>
      <c r="X1962" s="26">
        <v>4.6893265</v>
      </c>
      <c r="Y1962" s="26">
        <v>5.1128945000000003</v>
      </c>
      <c r="Z1962" s="26">
        <v>4.7195879999999999</v>
      </c>
      <c r="AA1962" s="26">
        <v>5.1690795000000005</v>
      </c>
      <c r="AB1962" s="26">
        <v>4.7252124999999996</v>
      </c>
      <c r="AC1962" s="26">
        <v>4.2529114999999997</v>
      </c>
      <c r="AD1962" s="26">
        <v>3.6411289999999998</v>
      </c>
      <c r="AE1962" s="26">
        <v>4.9029879999999997</v>
      </c>
      <c r="AF1962" s="26">
        <v>5.3978349999999997</v>
      </c>
      <c r="AG1962" s="26">
        <v>199</v>
      </c>
      <c r="AH1962" s="26">
        <v>4</v>
      </c>
    </row>
    <row r="1963" spans="1:34" x14ac:dyDescent="0.2">
      <c r="A1963" t="s">
        <v>37</v>
      </c>
      <c r="B1963" t="s">
        <v>98</v>
      </c>
      <c r="C1963" t="s">
        <v>1394</v>
      </c>
      <c r="D1963">
        <v>3</v>
      </c>
      <c r="E1963" s="21">
        <v>4</v>
      </c>
      <c r="F1963" s="21" t="s">
        <v>6</v>
      </c>
      <c r="G1963" s="21" t="s">
        <v>10</v>
      </c>
      <c r="H1963" s="21" t="s">
        <v>10</v>
      </c>
      <c r="I1963" s="26">
        <v>1.6985313999999998</v>
      </c>
      <c r="J1963" s="26">
        <v>2.3129705999999999</v>
      </c>
      <c r="K1963" s="26">
        <v>3.4808256000000002</v>
      </c>
      <c r="L1963" s="26">
        <v>5.0099129999999992</v>
      </c>
      <c r="M1963" s="26">
        <v>5.2918520000000004</v>
      </c>
      <c r="N1963" s="26">
        <v>6.0782264000000001</v>
      </c>
      <c r="O1963" s="26">
        <v>5.973816600000001</v>
      </c>
      <c r="P1963" s="26">
        <v>5.2386090000000003</v>
      </c>
      <c r="Q1963" s="26">
        <v>4.2421615999999993</v>
      </c>
      <c r="R1963" s="26">
        <v>3.0663953999999998</v>
      </c>
      <c r="S1963" s="26">
        <v>2.3253125999999997</v>
      </c>
      <c r="T1963" s="26">
        <v>1.6960936</v>
      </c>
      <c r="U1963" s="26">
        <v>3.2619455999999998</v>
      </c>
      <c r="V1963" s="26">
        <v>3.3746180000000003</v>
      </c>
      <c r="W1963" s="26">
        <v>3.6608521999999999</v>
      </c>
      <c r="X1963" s="26">
        <v>2.6788149999999997</v>
      </c>
      <c r="Y1963" s="26">
        <v>3.7659286000000001</v>
      </c>
      <c r="Z1963" s="26">
        <v>3.3002285999999996</v>
      </c>
      <c r="AA1963" s="26">
        <v>3.7042852000000002</v>
      </c>
      <c r="AB1963" s="26">
        <v>3.8989081999999997</v>
      </c>
      <c r="AC1963" s="26">
        <v>2.9853984000000002</v>
      </c>
      <c r="AD1963" s="26">
        <v>2.7851619999999997</v>
      </c>
      <c r="AE1963" s="26">
        <v>2.8533129999999995</v>
      </c>
      <c r="AF1963" s="26">
        <v>3.0255343999999997</v>
      </c>
      <c r="AG1963" s="26">
        <v>192</v>
      </c>
      <c r="AH1963" s="26">
        <v>3</v>
      </c>
    </row>
    <row r="1964" spans="1:34" x14ac:dyDescent="0.2">
      <c r="A1964" t="s">
        <v>37</v>
      </c>
      <c r="B1964" t="s">
        <v>98</v>
      </c>
      <c r="C1964" t="s">
        <v>209</v>
      </c>
      <c r="D1964">
        <v>3</v>
      </c>
      <c r="E1964" s="21">
        <v>3</v>
      </c>
      <c r="F1964" s="21" t="s">
        <v>6</v>
      </c>
      <c r="G1964" s="21" t="s">
        <v>10</v>
      </c>
      <c r="H1964" s="21" t="s">
        <v>10</v>
      </c>
      <c r="I1964" s="26">
        <v>1.8573293333333332</v>
      </c>
      <c r="J1964" s="26">
        <v>2.420836</v>
      </c>
      <c r="K1964" s="26">
        <v>3.5372506666666665</v>
      </c>
      <c r="L1964" s="26">
        <v>5.025798</v>
      </c>
      <c r="M1964" s="26">
        <v>5.4957470000000006</v>
      </c>
      <c r="N1964" s="26">
        <v>6.1471109999999998</v>
      </c>
      <c r="O1964" s="26">
        <v>6.1512656666666672</v>
      </c>
      <c r="P1964" s="26">
        <v>5.4052210000000001</v>
      </c>
      <c r="Q1964" s="26">
        <v>4.3969480000000001</v>
      </c>
      <c r="R1964" s="26">
        <v>3.269266</v>
      </c>
      <c r="S1964" s="26">
        <v>2.4803090000000001</v>
      </c>
      <c r="T1964" s="26">
        <v>1.8877836666666667</v>
      </c>
      <c r="U1964" s="26">
        <v>3.8114286666666666</v>
      </c>
      <c r="V1964" s="26">
        <v>3.4611739999999998</v>
      </c>
      <c r="W1964" s="26">
        <v>3.845701333333333</v>
      </c>
      <c r="X1964" s="26">
        <v>3.0054669999999999</v>
      </c>
      <c r="Y1964" s="26">
        <v>3.8803856666666667</v>
      </c>
      <c r="Z1964" s="26">
        <v>4.210589333333334</v>
      </c>
      <c r="AA1964" s="26">
        <v>5.1416209999999998</v>
      </c>
      <c r="AB1964" s="26">
        <v>5.1332076666666664</v>
      </c>
      <c r="AC1964" s="26">
        <v>3.8506646666666668</v>
      </c>
      <c r="AD1964" s="26">
        <v>2.517989333333333</v>
      </c>
      <c r="AE1964" s="26">
        <v>2.647078</v>
      </c>
      <c r="AF1964" s="26">
        <v>3.0623256666666663</v>
      </c>
      <c r="AG1964" s="26">
        <v>160</v>
      </c>
      <c r="AH1964" s="26">
        <v>3</v>
      </c>
    </row>
    <row r="1965" spans="1:34" x14ac:dyDescent="0.2">
      <c r="A1965" t="s">
        <v>37</v>
      </c>
      <c r="B1965" t="s">
        <v>98</v>
      </c>
      <c r="C1965" t="s">
        <v>1395</v>
      </c>
      <c r="D1965">
        <v>3</v>
      </c>
      <c r="E1965" s="21">
        <v>4</v>
      </c>
      <c r="F1965" s="21" t="s">
        <v>6</v>
      </c>
      <c r="G1965" s="21" t="s">
        <v>10</v>
      </c>
      <c r="H1965" s="21" t="s">
        <v>10</v>
      </c>
      <c r="I1965" s="26">
        <v>1.6783759999999996</v>
      </c>
      <c r="J1965" s="26">
        <v>2.2888935925925926</v>
      </c>
      <c r="K1965" s="26">
        <v>3.4587484444444443</v>
      </c>
      <c r="L1965" s="26">
        <v>4.9282439629629629</v>
      </c>
      <c r="M1965" s="26">
        <v>5.3133109629629631</v>
      </c>
      <c r="N1965" s="26">
        <v>5.9853092592592585</v>
      </c>
      <c r="O1965" s="26">
        <v>5.9799143333333324</v>
      </c>
      <c r="P1965" s="26">
        <v>5.2990121851851866</v>
      </c>
      <c r="Q1965" s="26">
        <v>4.1870474074074071</v>
      </c>
      <c r="R1965" s="26">
        <v>3.0253933703703701</v>
      </c>
      <c r="S1965" s="26">
        <v>2.2389451111111112</v>
      </c>
      <c r="T1965" s="26">
        <v>1.6595385185185183</v>
      </c>
      <c r="U1965" s="26">
        <v>3.1152760370370367</v>
      </c>
      <c r="V1965" s="26">
        <v>3.2882352962962962</v>
      </c>
      <c r="W1965" s="26">
        <v>3.7205019259259267</v>
      </c>
      <c r="X1965" s="26">
        <v>2.91284074074074</v>
      </c>
      <c r="Y1965" s="26">
        <v>3.6803179259259258</v>
      </c>
      <c r="Z1965" s="26">
        <v>3.5001880740740741</v>
      </c>
      <c r="AA1965" s="26">
        <v>4.0838275555555557</v>
      </c>
      <c r="AB1965" s="26">
        <v>3.6156588888888885</v>
      </c>
      <c r="AC1965" s="26">
        <v>2.9043143703703698</v>
      </c>
      <c r="AD1965" s="26">
        <v>2.8177411851851852</v>
      </c>
      <c r="AE1965" s="26">
        <v>2.6590810370370366</v>
      </c>
      <c r="AF1965" s="26">
        <v>3.0989681481481481</v>
      </c>
      <c r="AG1965" s="26">
        <v>171</v>
      </c>
      <c r="AH1965" s="26">
        <v>3</v>
      </c>
    </row>
    <row r="1966" spans="1:34" x14ac:dyDescent="0.2">
      <c r="A1966" t="s">
        <v>37</v>
      </c>
      <c r="B1966" t="s">
        <v>98</v>
      </c>
      <c r="C1966" t="s">
        <v>1396</v>
      </c>
      <c r="D1966">
        <v>3</v>
      </c>
      <c r="E1966" s="21">
        <v>4</v>
      </c>
      <c r="F1966" s="21" t="s">
        <v>6</v>
      </c>
      <c r="G1966" s="21" t="s">
        <v>10</v>
      </c>
      <c r="H1966" s="21" t="s">
        <v>10</v>
      </c>
      <c r="I1966" s="26">
        <v>1.733602375</v>
      </c>
      <c r="J1966" s="26">
        <v>2.2679680000000002</v>
      </c>
      <c r="K1966" s="26">
        <v>3.4484041250000006</v>
      </c>
      <c r="L1966" s="26">
        <v>4.9779411250000001</v>
      </c>
      <c r="M1966" s="26">
        <v>5.4532733750000002</v>
      </c>
      <c r="N1966" s="26">
        <v>6.2253942499999999</v>
      </c>
      <c r="O1966" s="26">
        <v>6.1488959999999997</v>
      </c>
      <c r="P1966" s="26">
        <v>5.395521500000001</v>
      </c>
      <c r="Q1966" s="26">
        <v>4.3601722500000006</v>
      </c>
      <c r="R1966" s="26">
        <v>3.176042625</v>
      </c>
      <c r="S1966" s="26">
        <v>2.401821875</v>
      </c>
      <c r="T1966" s="26">
        <v>1.7852818749999999</v>
      </c>
      <c r="U1966" s="26">
        <v>3.3755685</v>
      </c>
      <c r="V1966" s="26">
        <v>3.5604096250000001</v>
      </c>
      <c r="W1966" s="26">
        <v>3.7732678750000002</v>
      </c>
      <c r="X1966" s="26">
        <v>2.8634058749999998</v>
      </c>
      <c r="Y1966" s="26">
        <v>3.4935359999999998</v>
      </c>
      <c r="Z1966" s="26">
        <v>3.6373452499999992</v>
      </c>
      <c r="AA1966" s="26">
        <v>4.5346548749999993</v>
      </c>
      <c r="AB1966" s="26">
        <v>4.6806497500000006</v>
      </c>
      <c r="AC1966" s="26">
        <v>3.3161446250000006</v>
      </c>
      <c r="AD1966" s="26">
        <v>2.455735625</v>
      </c>
      <c r="AE1966" s="26">
        <v>2.665914125</v>
      </c>
      <c r="AF1966" s="26">
        <v>2.9776238749999995</v>
      </c>
      <c r="AG1966" s="26">
        <v>159</v>
      </c>
      <c r="AH1966" s="26">
        <v>3</v>
      </c>
    </row>
    <row r="1967" spans="1:34" x14ac:dyDescent="0.2">
      <c r="A1967" t="s">
        <v>37</v>
      </c>
      <c r="B1967" t="s">
        <v>98</v>
      </c>
      <c r="C1967" t="s">
        <v>1397</v>
      </c>
      <c r="D1967">
        <v>3</v>
      </c>
      <c r="E1967" s="21">
        <v>4</v>
      </c>
      <c r="F1967" s="21" t="s">
        <v>6</v>
      </c>
      <c r="G1967" s="21" t="s">
        <v>10</v>
      </c>
      <c r="H1967" s="21" t="s">
        <v>10</v>
      </c>
      <c r="I1967" s="26">
        <v>1.8388781428571428</v>
      </c>
      <c r="J1967" s="26">
        <v>2.465878285714286</v>
      </c>
      <c r="K1967" s="26">
        <v>3.6369460000000005</v>
      </c>
      <c r="L1967" s="26">
        <v>5.1037061428571437</v>
      </c>
      <c r="M1967" s="26">
        <v>5.4968225714285719</v>
      </c>
      <c r="N1967" s="26">
        <v>6.0941460000000003</v>
      </c>
      <c r="O1967" s="26">
        <v>6.0919859999999995</v>
      </c>
      <c r="P1967" s="26">
        <v>5.3439138571428568</v>
      </c>
      <c r="Q1967" s="26">
        <v>4.318853571428571</v>
      </c>
      <c r="R1967" s="26">
        <v>3.1890838571428577</v>
      </c>
      <c r="S1967" s="26">
        <v>2.4043709999999998</v>
      </c>
      <c r="T1967" s="26">
        <v>1.8286162857142858</v>
      </c>
      <c r="U1967" s="26">
        <v>3.4222952857142857</v>
      </c>
      <c r="V1967" s="26">
        <v>3.6854772857142852</v>
      </c>
      <c r="W1967" s="26">
        <v>3.9354358571428572</v>
      </c>
      <c r="X1967" s="26">
        <v>2.9350337142857135</v>
      </c>
      <c r="Y1967" s="26">
        <v>3.6191618571428568</v>
      </c>
      <c r="Z1967" s="26">
        <v>3.9957161428571424</v>
      </c>
      <c r="AA1967" s="26">
        <v>5.1552312857142857</v>
      </c>
      <c r="AB1967" s="26">
        <v>4.5588281428571431</v>
      </c>
      <c r="AC1967" s="26">
        <v>3.4336471428571436</v>
      </c>
      <c r="AD1967" s="26">
        <v>2.5461604285714285</v>
      </c>
      <c r="AE1967" s="26">
        <v>2.5598168571428572</v>
      </c>
      <c r="AF1967" s="26">
        <v>3.0481812857142856</v>
      </c>
      <c r="AG1967" s="26">
        <v>171</v>
      </c>
      <c r="AH1967" s="26">
        <v>3</v>
      </c>
    </row>
    <row r="1968" spans="1:34" x14ac:dyDescent="0.2">
      <c r="A1968" t="s">
        <v>37</v>
      </c>
      <c r="B1968" t="s">
        <v>98</v>
      </c>
      <c r="C1968" t="s">
        <v>1398</v>
      </c>
      <c r="D1968">
        <v>2</v>
      </c>
      <c r="E1968" s="21">
        <v>4</v>
      </c>
      <c r="F1968" s="21" t="s">
        <v>6</v>
      </c>
      <c r="G1968" s="21" t="s">
        <v>10</v>
      </c>
      <c r="H1968" s="21" t="s">
        <v>10</v>
      </c>
      <c r="I1968" s="26">
        <v>1.3492578333333334</v>
      </c>
      <c r="J1968" s="26">
        <v>1.8617421666666665</v>
      </c>
      <c r="K1968" s="26">
        <v>2.9197953333333331</v>
      </c>
      <c r="L1968" s="26">
        <v>4.1158320000000002</v>
      </c>
      <c r="M1968" s="26">
        <v>4.5658988333333328</v>
      </c>
      <c r="N1968" s="26">
        <v>5.0447239999999995</v>
      </c>
      <c r="O1968" s="26">
        <v>4.9354561666666656</v>
      </c>
      <c r="P1968" s="26">
        <v>4.3388713333333326</v>
      </c>
      <c r="Q1968" s="26">
        <v>3.3709408333333326</v>
      </c>
      <c r="R1968" s="26">
        <v>2.4909184999999998</v>
      </c>
      <c r="S1968" s="26">
        <v>1.7509035000000004</v>
      </c>
      <c r="T1968" s="26">
        <v>1.3361898333333333</v>
      </c>
      <c r="U1968" s="26">
        <v>4.5853746666666666</v>
      </c>
      <c r="V1968" s="26">
        <v>4.7370006666666669</v>
      </c>
      <c r="W1968" s="26">
        <v>5.6823559999999995</v>
      </c>
      <c r="X1968" s="26">
        <v>4.3237154999999996</v>
      </c>
      <c r="Y1968" s="26">
        <v>4.6226253333333336</v>
      </c>
      <c r="Z1968" s="26">
        <v>4.4943099999999996</v>
      </c>
      <c r="AA1968" s="26">
        <v>4.7621971666666658</v>
      </c>
      <c r="AB1968" s="26">
        <v>4.754414333333334</v>
      </c>
      <c r="AC1968" s="26">
        <v>3.9375291666666663</v>
      </c>
      <c r="AD1968" s="26">
        <v>3.4443751666666667</v>
      </c>
      <c r="AE1968" s="26">
        <v>4.2156619999999991</v>
      </c>
      <c r="AF1968" s="26">
        <v>4.7113693333333329</v>
      </c>
      <c r="AG1968" s="26">
        <v>228</v>
      </c>
      <c r="AH1968" s="26">
        <v>4</v>
      </c>
    </row>
    <row r="1969" spans="1:34" x14ac:dyDescent="0.2">
      <c r="A1969" t="s">
        <v>37</v>
      </c>
      <c r="B1969" t="s">
        <v>98</v>
      </c>
      <c r="C1969" t="s">
        <v>684</v>
      </c>
      <c r="D1969">
        <v>1</v>
      </c>
      <c r="E1969" s="21">
        <v>4</v>
      </c>
      <c r="F1969" s="21" t="s">
        <v>6</v>
      </c>
      <c r="G1969" s="21" t="s">
        <v>10</v>
      </c>
      <c r="H1969" s="21" t="s">
        <v>10</v>
      </c>
      <c r="I1969" s="26">
        <v>1.5129585454545451</v>
      </c>
      <c r="J1969" s="26">
        <v>2.089588</v>
      </c>
      <c r="K1969" s="26">
        <v>3.1746473636363635</v>
      </c>
      <c r="L1969" s="26">
        <v>4.4577914545454549</v>
      </c>
      <c r="M1969" s="26">
        <v>4.860405272727272</v>
      </c>
      <c r="N1969" s="26">
        <v>5.3504938181818176</v>
      </c>
      <c r="O1969" s="26">
        <v>5.2356543636363631</v>
      </c>
      <c r="P1969" s="26">
        <v>4.5632051818181827</v>
      </c>
      <c r="Q1969" s="26">
        <v>3.5642123636363645</v>
      </c>
      <c r="R1969" s="26">
        <v>2.6955730909090914</v>
      </c>
      <c r="S1969" s="26">
        <v>1.9412455454545452</v>
      </c>
      <c r="T1969" s="26">
        <v>1.4927210909090909</v>
      </c>
      <c r="U1969" s="26">
        <v>3.9040411818181822</v>
      </c>
      <c r="V1969" s="26">
        <v>4.3130968181818181</v>
      </c>
      <c r="W1969" s="26">
        <v>5.3266166363636369</v>
      </c>
      <c r="X1969" s="26">
        <v>3.7081187272727276</v>
      </c>
      <c r="Y1969" s="26">
        <v>4.5395472727272725</v>
      </c>
      <c r="Z1969" s="26">
        <v>4.3613373636363635</v>
      </c>
      <c r="AA1969" s="26">
        <v>4.4903886363636358</v>
      </c>
      <c r="AB1969" s="26">
        <v>5.0550111818181822</v>
      </c>
      <c r="AC1969" s="26">
        <v>3.822940636363636</v>
      </c>
      <c r="AD1969" s="26">
        <v>3.7401630000000008</v>
      </c>
      <c r="AE1969" s="26">
        <v>3.9423464545454552</v>
      </c>
      <c r="AF1969" s="26">
        <v>4.1605179999999997</v>
      </c>
      <c r="AG1969" s="26">
        <v>191</v>
      </c>
      <c r="AH1969" s="26">
        <v>3</v>
      </c>
    </row>
    <row r="1970" spans="1:34" x14ac:dyDescent="0.2">
      <c r="A1970" t="s">
        <v>37</v>
      </c>
      <c r="B1970" t="s">
        <v>98</v>
      </c>
      <c r="C1970" t="s">
        <v>1399</v>
      </c>
      <c r="D1970">
        <v>3</v>
      </c>
      <c r="E1970" s="21">
        <v>4</v>
      </c>
      <c r="F1970" s="21" t="s">
        <v>6</v>
      </c>
      <c r="G1970" s="21" t="s">
        <v>10</v>
      </c>
      <c r="H1970" s="21" t="s">
        <v>10</v>
      </c>
      <c r="I1970" s="26">
        <v>1.8076369999999999</v>
      </c>
      <c r="J1970" s="26">
        <v>2.2945726666666664</v>
      </c>
      <c r="K1970" s="26">
        <v>3.4602836666666668</v>
      </c>
      <c r="L1970" s="26">
        <v>4.916558666666667</v>
      </c>
      <c r="M1970" s="26">
        <v>5.4908440000000001</v>
      </c>
      <c r="N1970" s="26">
        <v>6.2467363333333319</v>
      </c>
      <c r="O1970" s="26">
        <v>6.2264710000000001</v>
      </c>
      <c r="P1970" s="26">
        <v>5.4922155000000004</v>
      </c>
      <c r="Q1970" s="26">
        <v>4.4489493333333341</v>
      </c>
      <c r="R1970" s="26">
        <v>3.2268276666666669</v>
      </c>
      <c r="S1970" s="26">
        <v>2.448806166666667</v>
      </c>
      <c r="T1970" s="26">
        <v>1.8781356666666664</v>
      </c>
      <c r="U1970" s="26">
        <v>3.571131166666667</v>
      </c>
      <c r="V1970" s="26">
        <v>3.4399698333333331</v>
      </c>
      <c r="W1970" s="26">
        <v>3.7609374999999994</v>
      </c>
      <c r="X1970" s="26">
        <v>2.9742394999999999</v>
      </c>
      <c r="Y1970" s="26">
        <v>3.8169378333333337</v>
      </c>
      <c r="Z1970" s="26">
        <v>3.8718509999999999</v>
      </c>
      <c r="AA1970" s="26">
        <v>4.7553926666666664</v>
      </c>
      <c r="AB1970" s="26">
        <v>4.710888333333334</v>
      </c>
      <c r="AC1970" s="26">
        <v>3.5332156666666665</v>
      </c>
      <c r="AD1970" s="26">
        <v>2.5577886666666667</v>
      </c>
      <c r="AE1970" s="26">
        <v>2.5798006666666669</v>
      </c>
      <c r="AF1970" s="26">
        <v>2.8790870000000002</v>
      </c>
      <c r="AG1970" s="26">
        <v>188</v>
      </c>
      <c r="AH1970" s="26">
        <v>3</v>
      </c>
    </row>
    <row r="1971" spans="1:34" x14ac:dyDescent="0.2">
      <c r="A1971" t="s">
        <v>37</v>
      </c>
      <c r="B1971" t="s">
        <v>98</v>
      </c>
      <c r="C1971" t="s">
        <v>1400</v>
      </c>
      <c r="D1971">
        <v>3</v>
      </c>
      <c r="E1971" s="21">
        <v>3</v>
      </c>
      <c r="F1971" s="21" t="s">
        <v>6</v>
      </c>
      <c r="G1971" s="21" t="s">
        <v>10</v>
      </c>
      <c r="H1971" s="21" t="s">
        <v>10</v>
      </c>
      <c r="I1971" s="26">
        <v>1.86588</v>
      </c>
      <c r="J1971" s="26">
        <v>2.5069849999999998</v>
      </c>
      <c r="K1971" s="26">
        <v>3.6621570000000001</v>
      </c>
      <c r="L1971" s="26">
        <v>5.175719</v>
      </c>
      <c r="M1971" s="26">
        <v>5.5975789999999996</v>
      </c>
      <c r="N1971" s="26">
        <v>6.1764609999999998</v>
      </c>
      <c r="O1971" s="26">
        <v>6.1959179999999998</v>
      </c>
      <c r="P1971" s="26">
        <v>5.4315420000000003</v>
      </c>
      <c r="Q1971" s="26">
        <v>4.3921289999999997</v>
      </c>
      <c r="R1971" s="26">
        <v>3.2630759999999999</v>
      </c>
      <c r="S1971" s="26">
        <v>2.431934</v>
      </c>
      <c r="T1971" s="26">
        <v>1.843928</v>
      </c>
      <c r="U1971" s="26">
        <v>3.3470559999999998</v>
      </c>
      <c r="V1971" s="26">
        <v>3.5983649999999998</v>
      </c>
      <c r="W1971" s="26">
        <v>3.8972030000000002</v>
      </c>
      <c r="X1971" s="26">
        <v>2.8496440000000001</v>
      </c>
      <c r="Y1971" s="26">
        <v>3.3005939999999998</v>
      </c>
      <c r="Z1971" s="26">
        <v>4.4210880000000001</v>
      </c>
      <c r="AA1971" s="26">
        <v>5.3527570000000004</v>
      </c>
      <c r="AB1971" s="26">
        <v>4.6583209999999999</v>
      </c>
      <c r="AC1971" s="26">
        <v>3.331915</v>
      </c>
      <c r="AD1971" s="26">
        <v>2.515663</v>
      </c>
      <c r="AE1971" s="26">
        <v>2.3236089999999998</v>
      </c>
      <c r="AF1971" s="26">
        <v>2.9496889999999998</v>
      </c>
      <c r="AG1971" s="26">
        <v>178</v>
      </c>
      <c r="AH1971" s="26">
        <v>3</v>
      </c>
    </row>
    <row r="1972" spans="1:34" x14ac:dyDescent="0.2">
      <c r="A1972" t="s">
        <v>37</v>
      </c>
      <c r="B1972" t="s">
        <v>98</v>
      </c>
      <c r="C1972" t="s">
        <v>1401</v>
      </c>
      <c r="D1972">
        <v>3</v>
      </c>
      <c r="E1972" s="21">
        <v>3</v>
      </c>
      <c r="F1972" s="21" t="s">
        <v>6</v>
      </c>
      <c r="G1972" s="21" t="s">
        <v>10</v>
      </c>
      <c r="H1972" s="21" t="s">
        <v>10</v>
      </c>
      <c r="I1972" s="26">
        <v>1.8884992500000002</v>
      </c>
      <c r="J1972" s="26">
        <v>2.3505549999999999</v>
      </c>
      <c r="K1972" s="26">
        <v>3.32361825</v>
      </c>
      <c r="L1972" s="26">
        <v>4.6782267500000003</v>
      </c>
      <c r="M1972" s="26">
        <v>5.2919824999999996</v>
      </c>
      <c r="N1972" s="26">
        <v>5.9810829999999999</v>
      </c>
      <c r="O1972" s="26">
        <v>6.0568745000000002</v>
      </c>
      <c r="P1972" s="26">
        <v>5.4559199999999999</v>
      </c>
      <c r="Q1972" s="26">
        <v>4.5281035000000003</v>
      </c>
      <c r="R1972" s="26">
        <v>3.36583225</v>
      </c>
      <c r="S1972" s="26">
        <v>2.52246075</v>
      </c>
      <c r="T1972" s="26">
        <v>1.9722059999999999</v>
      </c>
      <c r="U1972" s="26">
        <v>4.2948602499999993</v>
      </c>
      <c r="V1972" s="26">
        <v>3.6268669999999998</v>
      </c>
      <c r="W1972" s="26">
        <v>3.82545175</v>
      </c>
      <c r="X1972" s="26">
        <v>2.9625797500000002</v>
      </c>
      <c r="Y1972" s="26">
        <v>3.9425482499999998</v>
      </c>
      <c r="Z1972" s="26">
        <v>4.0301242500000001</v>
      </c>
      <c r="AA1972" s="26">
        <v>5.098414</v>
      </c>
      <c r="AB1972" s="26">
        <v>5.2910832499999998</v>
      </c>
      <c r="AC1972" s="26">
        <v>4.1834225000000007</v>
      </c>
      <c r="AD1972" s="26">
        <v>3.3362129999999999</v>
      </c>
      <c r="AE1972" s="26">
        <v>3.2861199999999999</v>
      </c>
      <c r="AF1972" s="26">
        <v>3.4739225</v>
      </c>
      <c r="AG1972" s="26">
        <v>109</v>
      </c>
      <c r="AH1972" s="26">
        <v>2</v>
      </c>
    </row>
    <row r="1973" spans="1:34" x14ac:dyDescent="0.2">
      <c r="A1973" t="s">
        <v>37</v>
      </c>
      <c r="B1973" t="s">
        <v>98</v>
      </c>
      <c r="C1973" t="s">
        <v>1402</v>
      </c>
      <c r="D1973">
        <v>2</v>
      </c>
      <c r="E1973" s="21">
        <v>4</v>
      </c>
      <c r="F1973" s="21" t="s">
        <v>6</v>
      </c>
      <c r="G1973" s="21" t="s">
        <v>10</v>
      </c>
      <c r="H1973" s="21" t="s">
        <v>10</v>
      </c>
      <c r="I1973" s="26">
        <v>1.7204708750000002</v>
      </c>
      <c r="J1973" s="26">
        <v>2.3704835000000002</v>
      </c>
      <c r="K1973" s="26">
        <v>3.5647007500000005</v>
      </c>
      <c r="L1973" s="26">
        <v>5.0552569999999992</v>
      </c>
      <c r="M1973" s="26">
        <v>5.5301278749999998</v>
      </c>
      <c r="N1973" s="26">
        <v>6.1575855000000006</v>
      </c>
      <c r="O1973" s="26">
        <v>6.1610391249999994</v>
      </c>
      <c r="P1973" s="26">
        <v>5.4453034999999996</v>
      </c>
      <c r="Q1973" s="26">
        <v>4.3079849999999995</v>
      </c>
      <c r="R1973" s="26">
        <v>3.1334236249999998</v>
      </c>
      <c r="S1973" s="26">
        <v>2.285031</v>
      </c>
      <c r="T1973" s="26">
        <v>1.7104534999999998</v>
      </c>
      <c r="U1973" s="26">
        <v>3.2576894999999997</v>
      </c>
      <c r="V1973" s="26">
        <v>3.5814041249999997</v>
      </c>
      <c r="W1973" s="26">
        <v>4.3045947499999997</v>
      </c>
      <c r="X1973" s="26">
        <v>3.0865095</v>
      </c>
      <c r="Y1973" s="26">
        <v>3.6675491250000003</v>
      </c>
      <c r="Z1973" s="26">
        <v>3.920744875</v>
      </c>
      <c r="AA1973" s="26">
        <v>3.6738551249999998</v>
      </c>
      <c r="AB1973" s="26">
        <v>3.6274923750000001</v>
      </c>
      <c r="AC1973" s="26">
        <v>3.1362205000000003</v>
      </c>
      <c r="AD1973" s="26">
        <v>2.740073625</v>
      </c>
      <c r="AE1973" s="26">
        <v>2.8475233749999997</v>
      </c>
      <c r="AF1973" s="26">
        <v>3.3093028749999998</v>
      </c>
      <c r="AG1973" s="26">
        <v>213</v>
      </c>
      <c r="AH1973" s="26">
        <v>4</v>
      </c>
    </row>
    <row r="1974" spans="1:34" x14ac:dyDescent="0.2">
      <c r="A1974" t="s">
        <v>37</v>
      </c>
      <c r="B1974" t="s">
        <v>98</v>
      </c>
      <c r="C1974" t="s">
        <v>213</v>
      </c>
      <c r="D1974">
        <v>2</v>
      </c>
      <c r="E1974" s="21">
        <v>4</v>
      </c>
      <c r="F1974" s="21" t="s">
        <v>6</v>
      </c>
      <c r="G1974" s="21" t="s">
        <v>10</v>
      </c>
      <c r="H1974" s="21" t="s">
        <v>10</v>
      </c>
      <c r="I1974" s="26">
        <v>1.4025874999999999</v>
      </c>
      <c r="J1974" s="26">
        <v>1.9373911666666668</v>
      </c>
      <c r="K1974" s="26">
        <v>2.9844361666666668</v>
      </c>
      <c r="L1974" s="26">
        <v>4.1832571666666674</v>
      </c>
      <c r="M1974" s="26">
        <v>4.6520563333333333</v>
      </c>
      <c r="N1974" s="26">
        <v>5.1301898333333336</v>
      </c>
      <c r="O1974" s="26">
        <v>4.9980351666666669</v>
      </c>
      <c r="P1974" s="26">
        <v>4.4269553333333329</v>
      </c>
      <c r="Q1974" s="26">
        <v>3.4352269999999998</v>
      </c>
      <c r="R1974" s="26">
        <v>2.5655996666666669</v>
      </c>
      <c r="S1974" s="26">
        <v>1.8138581666666667</v>
      </c>
      <c r="T1974" s="26">
        <v>1.3749418333333334</v>
      </c>
      <c r="U1974" s="26">
        <v>5.3957535000000005</v>
      </c>
      <c r="V1974" s="26">
        <v>5.4218349999999988</v>
      </c>
      <c r="W1974" s="26">
        <v>6.490272833333333</v>
      </c>
      <c r="X1974" s="26">
        <v>4.8989191666666665</v>
      </c>
      <c r="Y1974" s="26">
        <v>5.2688848333333329</v>
      </c>
      <c r="Z1974" s="26">
        <v>5.2406050000000004</v>
      </c>
      <c r="AA1974" s="26">
        <v>5.3177794999999994</v>
      </c>
      <c r="AB1974" s="26">
        <v>5.4232356666666659</v>
      </c>
      <c r="AC1974" s="26">
        <v>4.6515495000000007</v>
      </c>
      <c r="AD1974" s="26">
        <v>4.1347056666666671</v>
      </c>
      <c r="AE1974" s="26">
        <v>5.0636511666666664</v>
      </c>
      <c r="AF1974" s="26">
        <v>5.5912724999999996</v>
      </c>
      <c r="AG1974" s="26">
        <v>211</v>
      </c>
      <c r="AH1974" s="26">
        <v>4</v>
      </c>
    </row>
    <row r="1975" spans="1:34" x14ac:dyDescent="0.2">
      <c r="A1975" t="s">
        <v>37</v>
      </c>
      <c r="B1975" t="s">
        <v>98</v>
      </c>
      <c r="C1975" t="s">
        <v>1403</v>
      </c>
      <c r="D1975">
        <v>3</v>
      </c>
      <c r="E1975" s="21">
        <v>3</v>
      </c>
      <c r="F1975" s="21" t="s">
        <v>6</v>
      </c>
      <c r="G1975" s="21" t="s">
        <v>10</v>
      </c>
      <c r="H1975" s="21" t="s">
        <v>10</v>
      </c>
      <c r="I1975" s="26">
        <v>1.84717025</v>
      </c>
      <c r="J1975" s="26">
        <v>2.4538781250000001</v>
      </c>
      <c r="K1975" s="26">
        <v>3.6200391250000004</v>
      </c>
      <c r="L1975" s="26">
        <v>5.0794851249999997</v>
      </c>
      <c r="M1975" s="26">
        <v>5.4597027499999999</v>
      </c>
      <c r="N1975" s="26">
        <v>6.1030387500000005</v>
      </c>
      <c r="O1975" s="26">
        <v>6.0585217499999997</v>
      </c>
      <c r="P1975" s="26">
        <v>5.3113256250000003</v>
      </c>
      <c r="Q1975" s="26">
        <v>4.3143316249999994</v>
      </c>
      <c r="R1975" s="26">
        <v>3.1628233750000003</v>
      </c>
      <c r="S1975" s="26">
        <v>2.4184833749999997</v>
      </c>
      <c r="T1975" s="26">
        <v>1.8293814999999998</v>
      </c>
      <c r="U1975" s="26">
        <v>3.6859873750000003</v>
      </c>
      <c r="V1975" s="26">
        <v>3.6970225000000001</v>
      </c>
      <c r="W1975" s="26">
        <v>4.1771003750000002</v>
      </c>
      <c r="X1975" s="26">
        <v>2.9609123750000004</v>
      </c>
      <c r="Y1975" s="26">
        <v>3.9177930000000001</v>
      </c>
      <c r="Z1975" s="26">
        <v>3.8139483749999998</v>
      </c>
      <c r="AA1975" s="26">
        <v>5.1049691249999993</v>
      </c>
      <c r="AB1975" s="26">
        <v>4.5017144999999994</v>
      </c>
      <c r="AC1975" s="26">
        <v>3.6373867500000001</v>
      </c>
      <c r="AD1975" s="26">
        <v>2.6475201250000002</v>
      </c>
      <c r="AE1975" s="26">
        <v>2.798809125</v>
      </c>
      <c r="AF1975" s="26">
        <v>3.0654966249999998</v>
      </c>
      <c r="AG1975" s="26">
        <v>177</v>
      </c>
      <c r="AH1975" s="26">
        <v>3</v>
      </c>
    </row>
    <row r="1976" spans="1:34" x14ac:dyDescent="0.2">
      <c r="A1976" t="s">
        <v>37</v>
      </c>
      <c r="B1976" t="s">
        <v>98</v>
      </c>
      <c r="C1976" t="s">
        <v>580</v>
      </c>
      <c r="D1976">
        <v>3</v>
      </c>
      <c r="E1976" s="21">
        <v>3</v>
      </c>
      <c r="F1976" s="21" t="s">
        <v>6</v>
      </c>
      <c r="G1976" s="21" t="s">
        <v>10</v>
      </c>
      <c r="H1976" s="21" t="s">
        <v>10</v>
      </c>
      <c r="I1976" s="26">
        <v>1.9441803333333334</v>
      </c>
      <c r="J1976" s="26">
        <v>2.5041256666666665</v>
      </c>
      <c r="K1976" s="26">
        <v>3.5796286666666668</v>
      </c>
      <c r="L1976" s="26">
        <v>5.0600436666666662</v>
      </c>
      <c r="M1976" s="26">
        <v>5.5178593333333339</v>
      </c>
      <c r="N1976" s="26">
        <v>6.1369356666666661</v>
      </c>
      <c r="O1976" s="26">
        <v>6.1520316666666668</v>
      </c>
      <c r="P1976" s="26">
        <v>5.4576543333333332</v>
      </c>
      <c r="Q1976" s="26">
        <v>4.5125296666666666</v>
      </c>
      <c r="R1976" s="26">
        <v>3.3868576666666663</v>
      </c>
      <c r="S1976" s="26">
        <v>2.5582846666666668</v>
      </c>
      <c r="T1976" s="26">
        <v>1.9785543333333333</v>
      </c>
      <c r="U1976" s="26">
        <v>3.8759303333333333</v>
      </c>
      <c r="V1976" s="26">
        <v>3.5231946666666669</v>
      </c>
      <c r="W1976" s="26">
        <v>3.6855736666666665</v>
      </c>
      <c r="X1976" s="26">
        <v>2.8549539999999998</v>
      </c>
      <c r="Y1976" s="26">
        <v>4.0196959999999997</v>
      </c>
      <c r="Z1976" s="26">
        <v>4.7365690000000003</v>
      </c>
      <c r="AA1976" s="26">
        <v>6.4981299999999997</v>
      </c>
      <c r="AB1976" s="26">
        <v>5.7109386666666664</v>
      </c>
      <c r="AC1976" s="26">
        <v>4.1729953333333336</v>
      </c>
      <c r="AD1976" s="26">
        <v>2.5351556666666668</v>
      </c>
      <c r="AE1976" s="26">
        <v>2.7348106666666667</v>
      </c>
      <c r="AF1976" s="26">
        <v>3.3385499999999997</v>
      </c>
      <c r="AG1976" s="26">
        <v>155</v>
      </c>
      <c r="AH1976" s="26">
        <v>3</v>
      </c>
    </row>
    <row r="1977" spans="1:34" x14ac:dyDescent="0.2">
      <c r="A1977" t="s">
        <v>37</v>
      </c>
      <c r="B1977" t="s">
        <v>98</v>
      </c>
      <c r="C1977" t="s">
        <v>218</v>
      </c>
      <c r="D1977">
        <v>3</v>
      </c>
      <c r="E1977" s="21">
        <v>4</v>
      </c>
      <c r="F1977" s="21" t="s">
        <v>6</v>
      </c>
      <c r="G1977" s="21" t="s">
        <v>10</v>
      </c>
      <c r="H1977" s="21" t="s">
        <v>10</v>
      </c>
      <c r="I1977" s="26">
        <v>1.8052299999999999</v>
      </c>
      <c r="J1977" s="26">
        <v>2.4414506666666669</v>
      </c>
      <c r="K1977" s="26">
        <v>3.5939803333333331</v>
      </c>
      <c r="L1977" s="26">
        <v>5.086033333333333</v>
      </c>
      <c r="M1977" s="26">
        <v>5.4527110000000008</v>
      </c>
      <c r="N1977" s="26">
        <v>6.0514380000000001</v>
      </c>
      <c r="O1977" s="26">
        <v>6.0532460000000006</v>
      </c>
      <c r="P1977" s="26">
        <v>5.3187480000000003</v>
      </c>
      <c r="Q1977" s="26">
        <v>4.2747579999999994</v>
      </c>
      <c r="R1977" s="26">
        <v>3.1605546666666666</v>
      </c>
      <c r="S1977" s="26">
        <v>2.364805</v>
      </c>
      <c r="T1977" s="26">
        <v>1.7940293333333333</v>
      </c>
      <c r="U1977" s="26">
        <v>3.2634716666666663</v>
      </c>
      <c r="V1977" s="26">
        <v>3.6860870000000001</v>
      </c>
      <c r="W1977" s="26">
        <v>3.851323666666667</v>
      </c>
      <c r="X1977" s="26">
        <v>2.9820259999999998</v>
      </c>
      <c r="Y1977" s="26">
        <v>3.5712803333333336</v>
      </c>
      <c r="Z1977" s="26">
        <v>4.1124879999999999</v>
      </c>
      <c r="AA1977" s="26">
        <v>4.8936589999999995</v>
      </c>
      <c r="AB1977" s="26">
        <v>4.3835003333333331</v>
      </c>
      <c r="AC1977" s="26">
        <v>3.1391003333333334</v>
      </c>
      <c r="AD1977" s="26">
        <v>2.6407533333333335</v>
      </c>
      <c r="AE1977" s="26">
        <v>2.484971666666667</v>
      </c>
      <c r="AF1977" s="26">
        <v>3.0342973333333334</v>
      </c>
      <c r="AG1977" s="26">
        <v>197</v>
      </c>
      <c r="AH1977" s="26">
        <v>3</v>
      </c>
    </row>
    <row r="1978" spans="1:34" x14ac:dyDescent="0.2">
      <c r="A1978" t="s">
        <v>37</v>
      </c>
      <c r="B1978" t="s">
        <v>98</v>
      </c>
      <c r="C1978" t="s">
        <v>1404</v>
      </c>
      <c r="D1978">
        <v>3</v>
      </c>
      <c r="E1978" s="21">
        <v>3</v>
      </c>
      <c r="F1978" s="21" t="s">
        <v>6</v>
      </c>
      <c r="G1978" s="21" t="s">
        <v>10</v>
      </c>
      <c r="H1978" s="21" t="s">
        <v>10</v>
      </c>
      <c r="I1978" s="26">
        <v>1.8882976</v>
      </c>
      <c r="J1978" s="26">
        <v>2.4643122000000002</v>
      </c>
      <c r="K1978" s="26">
        <v>3.5892299999999997</v>
      </c>
      <c r="L1978" s="26">
        <v>5.0890979999999999</v>
      </c>
      <c r="M1978" s="26">
        <v>5.5263844000000004</v>
      </c>
      <c r="N1978" s="26">
        <v>6.1589758000000003</v>
      </c>
      <c r="O1978" s="26">
        <v>6.1565524000000007</v>
      </c>
      <c r="P1978" s="26">
        <v>5.4191091999999994</v>
      </c>
      <c r="Q1978" s="26">
        <v>4.4383759999999999</v>
      </c>
      <c r="R1978" s="26">
        <v>3.2809591999999994</v>
      </c>
      <c r="S1978" s="26">
        <v>2.4996022</v>
      </c>
      <c r="T1978" s="26">
        <v>1.9009875999999999</v>
      </c>
      <c r="U1978" s="26">
        <v>3.8711679999999999</v>
      </c>
      <c r="V1978" s="26">
        <v>3.4615818000000003</v>
      </c>
      <c r="W1978" s="26">
        <v>3.7981904000000002</v>
      </c>
      <c r="X1978" s="26">
        <v>3.0440951999999997</v>
      </c>
      <c r="Y1978" s="26">
        <v>3.9767710000000003</v>
      </c>
      <c r="Z1978" s="26">
        <v>4.4960293999999994</v>
      </c>
      <c r="AA1978" s="26">
        <v>5.8397561999999992</v>
      </c>
      <c r="AB1978" s="26">
        <v>5.3956159999999995</v>
      </c>
      <c r="AC1978" s="26">
        <v>4.0564581999999998</v>
      </c>
      <c r="AD1978" s="26">
        <v>2.4720725999999997</v>
      </c>
      <c r="AE1978" s="26">
        <v>2.6404375999999998</v>
      </c>
      <c r="AF1978" s="26">
        <v>3.1762772000000004</v>
      </c>
      <c r="AG1978" s="26">
        <v>175</v>
      </c>
      <c r="AH1978" s="26">
        <v>3</v>
      </c>
    </row>
    <row r="1979" spans="1:34" x14ac:dyDescent="0.2">
      <c r="A1979" t="s">
        <v>37</v>
      </c>
      <c r="B1979" t="s">
        <v>98</v>
      </c>
      <c r="C1979" t="s">
        <v>319</v>
      </c>
      <c r="D1979">
        <v>2</v>
      </c>
      <c r="E1979" s="21">
        <v>4</v>
      </c>
      <c r="F1979" s="21" t="s">
        <v>6</v>
      </c>
      <c r="G1979" s="21" t="s">
        <v>10</v>
      </c>
      <c r="H1979" s="21" t="s">
        <v>10</v>
      </c>
      <c r="I1979" s="26">
        <v>1.7836859999999999</v>
      </c>
      <c r="J1979" s="26">
        <v>2.4531815999999997</v>
      </c>
      <c r="K1979" s="26">
        <v>3.6534838000000001</v>
      </c>
      <c r="L1979" s="26">
        <v>5.1747100000000001</v>
      </c>
      <c r="M1979" s="26">
        <v>5.6385982000000006</v>
      </c>
      <c r="N1979" s="26">
        <v>6.2675367999999994</v>
      </c>
      <c r="O1979" s="26">
        <v>6.2250202000000003</v>
      </c>
      <c r="P1979" s="26">
        <v>5.5326244000000004</v>
      </c>
      <c r="Q1979" s="26">
        <v>4.3901379999999994</v>
      </c>
      <c r="R1979" s="26">
        <v>3.2028204000000002</v>
      </c>
      <c r="S1979" s="26">
        <v>2.3165908000000002</v>
      </c>
      <c r="T1979" s="26">
        <v>1.7603654</v>
      </c>
      <c r="U1979" s="26">
        <v>3.6054057999999998</v>
      </c>
      <c r="V1979" s="26">
        <v>3.7869117999999999</v>
      </c>
      <c r="W1979" s="26">
        <v>4.6436688000000004</v>
      </c>
      <c r="X1979" s="26">
        <v>3.0272337999999999</v>
      </c>
      <c r="Y1979" s="26">
        <v>3.7406601999999998</v>
      </c>
      <c r="Z1979" s="26">
        <v>4.0394145999999997</v>
      </c>
      <c r="AA1979" s="26">
        <v>3.7452055999999998</v>
      </c>
      <c r="AB1979" s="26">
        <v>3.6768475999999999</v>
      </c>
      <c r="AC1979" s="26">
        <v>3.3472379999999999</v>
      </c>
      <c r="AD1979" s="26">
        <v>2.8570860000000002</v>
      </c>
      <c r="AE1979" s="26">
        <v>3.017849</v>
      </c>
      <c r="AF1979" s="26">
        <v>3.4579523999999999</v>
      </c>
      <c r="AG1979" s="26">
        <v>192</v>
      </c>
      <c r="AH1979" s="26">
        <v>3</v>
      </c>
    </row>
    <row r="1980" spans="1:34" x14ac:dyDescent="0.2">
      <c r="A1980" t="s">
        <v>37</v>
      </c>
      <c r="B1980" t="s">
        <v>98</v>
      </c>
      <c r="C1980" t="s">
        <v>221</v>
      </c>
      <c r="D1980">
        <v>2</v>
      </c>
      <c r="E1980" s="21">
        <v>4</v>
      </c>
      <c r="F1980" s="21" t="s">
        <v>6</v>
      </c>
      <c r="G1980" s="21" t="s">
        <v>10</v>
      </c>
      <c r="H1980" s="21" t="s">
        <v>10</v>
      </c>
      <c r="I1980" s="26">
        <v>1.4600629999999999</v>
      </c>
      <c r="J1980" s="26">
        <v>2.0177665</v>
      </c>
      <c r="K1980" s="26">
        <v>3.07865725</v>
      </c>
      <c r="L1980" s="26">
        <v>4.3227722499999999</v>
      </c>
      <c r="M1980" s="26">
        <v>4.7568194999999998</v>
      </c>
      <c r="N1980" s="26">
        <v>5.2657389999999999</v>
      </c>
      <c r="O1980" s="26">
        <v>5.13524475</v>
      </c>
      <c r="P1980" s="26">
        <v>4.5672477499999999</v>
      </c>
      <c r="Q1980" s="26">
        <v>3.5599677500000002</v>
      </c>
      <c r="R1980" s="26">
        <v>2.6622427499999999</v>
      </c>
      <c r="S1980" s="26">
        <v>1.8831612499999999</v>
      </c>
      <c r="T1980" s="26">
        <v>1.4296822499999999</v>
      </c>
      <c r="U1980" s="26">
        <v>5.9173465000000007</v>
      </c>
      <c r="V1980" s="26">
        <v>5.7781590000000005</v>
      </c>
      <c r="W1980" s="26">
        <v>6.8919297500000001</v>
      </c>
      <c r="X1980" s="26">
        <v>5.2432592500000004</v>
      </c>
      <c r="Y1980" s="26">
        <v>5.7340167500000003</v>
      </c>
      <c r="Z1980" s="26">
        <v>5.5576432499999999</v>
      </c>
      <c r="AA1980" s="26">
        <v>5.6054672500000002</v>
      </c>
      <c r="AB1980" s="26">
        <v>5.7141822500000004</v>
      </c>
      <c r="AC1980" s="26">
        <v>5.0755794999999999</v>
      </c>
      <c r="AD1980" s="26">
        <v>4.4623667499999993</v>
      </c>
      <c r="AE1980" s="26">
        <v>5.5748519999999999</v>
      </c>
      <c r="AF1980" s="26">
        <v>6.1062685000000005</v>
      </c>
      <c r="AG1980" s="26">
        <v>219</v>
      </c>
      <c r="AH1980" s="26">
        <v>4</v>
      </c>
    </row>
    <row r="1981" spans="1:34" x14ac:dyDescent="0.2">
      <c r="A1981" t="s">
        <v>37</v>
      </c>
      <c r="B1981" t="s">
        <v>98</v>
      </c>
      <c r="C1981" t="s">
        <v>222</v>
      </c>
      <c r="D1981">
        <v>2</v>
      </c>
      <c r="E1981" s="21">
        <v>4</v>
      </c>
      <c r="F1981" s="21" t="s">
        <v>6</v>
      </c>
      <c r="G1981" s="21" t="s">
        <v>10</v>
      </c>
      <c r="H1981" s="21" t="s">
        <v>10</v>
      </c>
      <c r="I1981" s="26">
        <v>1.3521926666666666</v>
      </c>
      <c r="J1981" s="26">
        <v>1.8713913333333334</v>
      </c>
      <c r="K1981" s="26">
        <v>2.9865069999999996</v>
      </c>
      <c r="L1981" s="26">
        <v>4.222766</v>
      </c>
      <c r="M1981" s="26">
        <v>4.674662333333333</v>
      </c>
      <c r="N1981" s="26">
        <v>5.2259250000000002</v>
      </c>
      <c r="O1981" s="26">
        <v>5.1195793333333333</v>
      </c>
      <c r="P1981" s="26">
        <v>4.5265163333333334</v>
      </c>
      <c r="Q1981" s="26">
        <v>3.5087880000000005</v>
      </c>
      <c r="R1981" s="26">
        <v>2.586850333333333</v>
      </c>
      <c r="S1981" s="26">
        <v>1.8396190000000001</v>
      </c>
      <c r="T1981" s="26">
        <v>1.3736490000000001</v>
      </c>
      <c r="U1981" s="26">
        <v>3.4428899999999998</v>
      </c>
      <c r="V1981" s="26">
        <v>3.6781536666666668</v>
      </c>
      <c r="W1981" s="26">
        <v>4.3943846666666664</v>
      </c>
      <c r="X1981" s="26">
        <v>3.5302790000000002</v>
      </c>
      <c r="Y1981" s="26">
        <v>3.779261</v>
      </c>
      <c r="Z1981" s="26">
        <v>3.6496953333333333</v>
      </c>
      <c r="AA1981" s="26">
        <v>4.1397979999999999</v>
      </c>
      <c r="AB1981" s="26">
        <v>3.8777836666666672</v>
      </c>
      <c r="AC1981" s="26">
        <v>3.065409666666667</v>
      </c>
      <c r="AD1981" s="26">
        <v>2.6231436666666665</v>
      </c>
      <c r="AE1981" s="26">
        <v>3.1289106666666666</v>
      </c>
      <c r="AF1981" s="26">
        <v>3.3997463333333333</v>
      </c>
      <c r="AG1981" s="26">
        <v>220</v>
      </c>
      <c r="AH1981" s="26">
        <v>4</v>
      </c>
    </row>
    <row r="1982" spans="1:34" x14ac:dyDescent="0.2">
      <c r="A1982" t="s">
        <v>37</v>
      </c>
      <c r="B1982" t="s">
        <v>98</v>
      </c>
      <c r="C1982" t="s">
        <v>499</v>
      </c>
      <c r="D1982">
        <v>3</v>
      </c>
      <c r="E1982" s="21">
        <v>3</v>
      </c>
      <c r="F1982" s="21" t="s">
        <v>6</v>
      </c>
      <c r="G1982" s="21" t="s">
        <v>10</v>
      </c>
      <c r="H1982" s="21" t="s">
        <v>10</v>
      </c>
      <c r="I1982" s="26">
        <v>1.831682</v>
      </c>
      <c r="J1982" s="26">
        <v>2.3456452000000003</v>
      </c>
      <c r="K1982" s="26">
        <v>3.4819784</v>
      </c>
      <c r="L1982" s="26">
        <v>4.9406419999999995</v>
      </c>
      <c r="M1982" s="26">
        <v>5.4731917999999995</v>
      </c>
      <c r="N1982" s="26">
        <v>6.1919741999999998</v>
      </c>
      <c r="O1982" s="26">
        <v>6.1507006000000004</v>
      </c>
      <c r="P1982" s="26">
        <v>5.455802799999999</v>
      </c>
      <c r="Q1982" s="26">
        <v>4.4455548</v>
      </c>
      <c r="R1982" s="26">
        <v>3.2545259999999998</v>
      </c>
      <c r="S1982" s="26">
        <v>2.4594726000000002</v>
      </c>
      <c r="T1982" s="26">
        <v>1.889103</v>
      </c>
      <c r="U1982" s="26">
        <v>3.8120274000000003</v>
      </c>
      <c r="V1982" s="26">
        <v>3.5385207999999997</v>
      </c>
      <c r="W1982" s="26">
        <v>3.8626936000000001</v>
      </c>
      <c r="X1982" s="26">
        <v>2.9616380000000002</v>
      </c>
      <c r="Y1982" s="26">
        <v>3.8669319999999998</v>
      </c>
      <c r="Z1982" s="26">
        <v>4.1174599999999995</v>
      </c>
      <c r="AA1982" s="26">
        <v>4.8494937999999994</v>
      </c>
      <c r="AB1982" s="26">
        <v>5.0477918000000006</v>
      </c>
      <c r="AC1982" s="26">
        <v>3.7601986000000003</v>
      </c>
      <c r="AD1982" s="26">
        <v>2.5428848000000004</v>
      </c>
      <c r="AE1982" s="26">
        <v>2.5953987999999999</v>
      </c>
      <c r="AF1982" s="26">
        <v>3.0210382</v>
      </c>
      <c r="AG1982" s="26">
        <v>167</v>
      </c>
      <c r="AH1982" s="26">
        <v>3</v>
      </c>
    </row>
    <row r="1983" spans="1:34" x14ac:dyDescent="0.2">
      <c r="A1983" t="s">
        <v>37</v>
      </c>
      <c r="B1983" t="s">
        <v>98</v>
      </c>
      <c r="C1983" t="s">
        <v>1405</v>
      </c>
      <c r="D1983">
        <v>2</v>
      </c>
      <c r="E1983" s="21">
        <v>4</v>
      </c>
      <c r="F1983" s="21" t="s">
        <v>6</v>
      </c>
      <c r="G1983" s="21" t="s">
        <v>10</v>
      </c>
      <c r="H1983" s="21" t="s">
        <v>10</v>
      </c>
      <c r="I1983" s="26">
        <v>1.5685506666666666</v>
      </c>
      <c r="J1983" s="26">
        <v>2.1487310000000002</v>
      </c>
      <c r="K1983" s="26">
        <v>3.3160926666666666</v>
      </c>
      <c r="L1983" s="26">
        <v>4.6700910000000002</v>
      </c>
      <c r="M1983" s="26">
        <v>5.0757130000000004</v>
      </c>
      <c r="N1983" s="26">
        <v>5.5923423333333337</v>
      </c>
      <c r="O1983" s="26">
        <v>5.502466000000001</v>
      </c>
      <c r="P1983" s="26">
        <v>4.8219780000000005</v>
      </c>
      <c r="Q1983" s="26">
        <v>3.7966390000000003</v>
      </c>
      <c r="R1983" s="26">
        <v>2.847846333333333</v>
      </c>
      <c r="S1983" s="26">
        <v>2.03871</v>
      </c>
      <c r="T1983" s="26">
        <v>1.5415896666666669</v>
      </c>
      <c r="U1983" s="26">
        <v>3.6393989999999996</v>
      </c>
      <c r="V1983" s="26">
        <v>4.0587636666666667</v>
      </c>
      <c r="W1983" s="26">
        <v>4.9255276666666665</v>
      </c>
      <c r="X1983" s="26">
        <v>3.7210136666666664</v>
      </c>
      <c r="Y1983" s="26">
        <v>4.4523493333333333</v>
      </c>
      <c r="Z1983" s="26">
        <v>4.3818416666666664</v>
      </c>
      <c r="AA1983" s="26">
        <v>4.3075656666666671</v>
      </c>
      <c r="AB1983" s="26">
        <v>4.5114613333333331</v>
      </c>
      <c r="AC1983" s="26">
        <v>3.7156506666666664</v>
      </c>
      <c r="AD1983" s="26">
        <v>3.6297139999999999</v>
      </c>
      <c r="AE1983" s="26">
        <v>3.7764603333333331</v>
      </c>
      <c r="AF1983" s="26">
        <v>3.7194733333333332</v>
      </c>
      <c r="AG1983" s="26">
        <v>219</v>
      </c>
      <c r="AH1983" s="26">
        <v>4</v>
      </c>
    </row>
    <row r="1984" spans="1:34" x14ac:dyDescent="0.2">
      <c r="A1984" t="s">
        <v>37</v>
      </c>
      <c r="B1984" t="s">
        <v>98</v>
      </c>
      <c r="C1984" t="s">
        <v>1406</v>
      </c>
      <c r="D1984">
        <v>3</v>
      </c>
      <c r="E1984" s="21">
        <v>3</v>
      </c>
      <c r="F1984" s="21" t="s">
        <v>6</v>
      </c>
      <c r="G1984" s="21" t="s">
        <v>10</v>
      </c>
      <c r="H1984" s="21" t="s">
        <v>10</v>
      </c>
      <c r="I1984" s="26">
        <v>1.8086743448275862</v>
      </c>
      <c r="J1984" s="26">
        <v>2.506284</v>
      </c>
      <c r="K1984" s="26">
        <v>3.6798457241379312</v>
      </c>
      <c r="L1984" s="26">
        <v>5.2158318965517232</v>
      </c>
      <c r="M1984" s="26">
        <v>5.7343669310344829</v>
      </c>
      <c r="N1984" s="26">
        <v>6.4070580000000001</v>
      </c>
      <c r="O1984" s="26">
        <v>6.4143102068965501</v>
      </c>
      <c r="P1984" s="26">
        <v>5.6733319655172405</v>
      </c>
      <c r="Q1984" s="26">
        <v>4.5611365862068975</v>
      </c>
      <c r="R1984" s="26">
        <v>3.275458172413793</v>
      </c>
      <c r="S1984" s="26">
        <v>2.3751186206896544</v>
      </c>
      <c r="T1984" s="26">
        <v>1.7911950689655172</v>
      </c>
      <c r="U1984" s="26">
        <v>3.65217948275862</v>
      </c>
      <c r="V1984" s="26">
        <v>3.719694551724138</v>
      </c>
      <c r="W1984" s="26">
        <v>4.505691551724138</v>
      </c>
      <c r="X1984" s="26">
        <v>2.8793172068965522</v>
      </c>
      <c r="Y1984" s="26">
        <v>3.3779585517241388</v>
      </c>
      <c r="Z1984" s="26">
        <v>3.6320656206896547</v>
      </c>
      <c r="AA1984" s="26">
        <v>3.7757006896551726</v>
      </c>
      <c r="AB1984" s="26">
        <v>3.7239169655172417</v>
      </c>
      <c r="AC1984" s="26">
        <v>3.148169068965518</v>
      </c>
      <c r="AD1984" s="26">
        <v>2.6549910344827579</v>
      </c>
      <c r="AE1984" s="26">
        <v>2.8447112068965512</v>
      </c>
      <c r="AF1984" s="26">
        <v>3.3204907241379304</v>
      </c>
      <c r="AG1984" s="26">
        <v>174</v>
      </c>
      <c r="AH1984" s="26">
        <v>3</v>
      </c>
    </row>
    <row r="1985" spans="1:34" x14ac:dyDescent="0.2">
      <c r="A1985" t="s">
        <v>37</v>
      </c>
      <c r="B1985" t="s">
        <v>98</v>
      </c>
      <c r="C1985" t="s">
        <v>588</v>
      </c>
      <c r="D1985">
        <v>1</v>
      </c>
      <c r="E1985" s="21">
        <v>5</v>
      </c>
      <c r="F1985" s="21" t="s">
        <v>6</v>
      </c>
      <c r="G1985" s="21" t="s">
        <v>10</v>
      </c>
      <c r="H1985" s="21" t="s">
        <v>10</v>
      </c>
      <c r="I1985" s="26">
        <v>1.3764780000000001</v>
      </c>
      <c r="J1985" s="26">
        <v>1.8773905000000002</v>
      </c>
      <c r="K1985" s="26">
        <v>2.9824029999999997</v>
      </c>
      <c r="L1985" s="26">
        <v>4.2252174999999994</v>
      </c>
      <c r="M1985" s="26">
        <v>4.6725495000000006</v>
      </c>
      <c r="N1985" s="26">
        <v>5.1543095000000001</v>
      </c>
      <c r="O1985" s="26">
        <v>5.0643419999999999</v>
      </c>
      <c r="P1985" s="26">
        <v>4.4523925000000002</v>
      </c>
      <c r="Q1985" s="26">
        <v>3.4887490000000003</v>
      </c>
      <c r="R1985" s="26">
        <v>2.6015550000000003</v>
      </c>
      <c r="S1985" s="26">
        <v>1.8467600000000002</v>
      </c>
      <c r="T1985" s="26">
        <v>1.3709340000000001</v>
      </c>
      <c r="U1985" s="26">
        <v>3.4544280000000001</v>
      </c>
      <c r="V1985" s="26">
        <v>3.7638775</v>
      </c>
      <c r="W1985" s="26">
        <v>4.4955870000000004</v>
      </c>
      <c r="X1985" s="26">
        <v>3.6828289999999999</v>
      </c>
      <c r="Y1985" s="26">
        <v>4.1095889999999997</v>
      </c>
      <c r="Z1985" s="26">
        <v>3.9615304999999998</v>
      </c>
      <c r="AA1985" s="26">
        <v>4.342581</v>
      </c>
      <c r="AB1985" s="26">
        <v>4.1710139999999996</v>
      </c>
      <c r="AC1985" s="26">
        <v>3.4540250000000001</v>
      </c>
      <c r="AD1985" s="26">
        <v>3.1094170000000001</v>
      </c>
      <c r="AE1985" s="26">
        <v>3.4015680000000001</v>
      </c>
      <c r="AF1985" s="26">
        <v>3.3848655000000001</v>
      </c>
      <c r="AG1985" s="26">
        <v>219</v>
      </c>
      <c r="AH1985" s="26">
        <v>4</v>
      </c>
    </row>
    <row r="1986" spans="1:34" x14ac:dyDescent="0.2">
      <c r="A1986" t="s">
        <v>37</v>
      </c>
      <c r="B1986" t="s">
        <v>98</v>
      </c>
      <c r="C1986" t="s">
        <v>228</v>
      </c>
      <c r="D1986">
        <v>3</v>
      </c>
      <c r="E1986" s="21">
        <v>3</v>
      </c>
      <c r="F1986" s="21" t="s">
        <v>6</v>
      </c>
      <c r="G1986" s="21" t="s">
        <v>10</v>
      </c>
      <c r="H1986" s="21" t="s">
        <v>10</v>
      </c>
      <c r="I1986" s="26">
        <v>1.7999369999999999</v>
      </c>
      <c r="J1986" s="26">
        <v>2.4374428000000004</v>
      </c>
      <c r="K1986" s="26">
        <v>3.6170068</v>
      </c>
      <c r="L1986" s="26">
        <v>5.0930991999999993</v>
      </c>
      <c r="M1986" s="26">
        <v>5.5183146000000001</v>
      </c>
      <c r="N1986" s="26">
        <v>6.1550073999999997</v>
      </c>
      <c r="O1986" s="26">
        <v>6.1711150000000004</v>
      </c>
      <c r="P1986" s="26">
        <v>5.4393053999999994</v>
      </c>
      <c r="Q1986" s="26">
        <v>4.3498429999999999</v>
      </c>
      <c r="R1986" s="26">
        <v>3.1898899999999997</v>
      </c>
      <c r="S1986" s="26">
        <v>2.3554427999999996</v>
      </c>
      <c r="T1986" s="26">
        <v>1.7611168000000004</v>
      </c>
      <c r="U1986" s="26">
        <v>3.5247459999999995</v>
      </c>
      <c r="V1986" s="26">
        <v>3.6252792</v>
      </c>
      <c r="W1986" s="26">
        <v>4.1579379999999997</v>
      </c>
      <c r="X1986" s="26">
        <v>3.0283783999999998</v>
      </c>
      <c r="Y1986" s="26">
        <v>3.5087184000000002</v>
      </c>
      <c r="Z1986" s="26">
        <v>4.1598742</v>
      </c>
      <c r="AA1986" s="26">
        <v>4.6860552000000002</v>
      </c>
      <c r="AB1986" s="26">
        <v>4.2306308000000001</v>
      </c>
      <c r="AC1986" s="26">
        <v>3.1352682000000001</v>
      </c>
      <c r="AD1986" s="26">
        <v>2.6008026000000002</v>
      </c>
      <c r="AE1986" s="26">
        <v>2.6681672000000001</v>
      </c>
      <c r="AF1986" s="26">
        <v>3.057353</v>
      </c>
      <c r="AG1986" s="26">
        <v>169</v>
      </c>
      <c r="AH1986" s="26">
        <v>3</v>
      </c>
    </row>
    <row r="1987" spans="1:34" x14ac:dyDescent="0.2">
      <c r="A1987" t="s">
        <v>37</v>
      </c>
      <c r="B1987" t="s">
        <v>98</v>
      </c>
      <c r="C1987" t="s">
        <v>1407</v>
      </c>
      <c r="D1987">
        <v>3</v>
      </c>
      <c r="E1987" s="21">
        <v>3</v>
      </c>
      <c r="F1987" s="21" t="s">
        <v>6</v>
      </c>
      <c r="G1987" s="21" t="s">
        <v>10</v>
      </c>
      <c r="H1987" s="21" t="s">
        <v>10</v>
      </c>
      <c r="I1987" s="26">
        <v>1.8163126999999999</v>
      </c>
      <c r="J1987" s="26">
        <v>2.4547540999999997</v>
      </c>
      <c r="K1987" s="26">
        <v>3.6158299999999999</v>
      </c>
      <c r="L1987" s="26">
        <v>5.0956444000000003</v>
      </c>
      <c r="M1987" s="26">
        <v>5.5211997000000004</v>
      </c>
      <c r="N1987" s="26">
        <v>6.1366696000000003</v>
      </c>
      <c r="O1987" s="26">
        <v>6.1444815000000004</v>
      </c>
      <c r="P1987" s="26">
        <v>5.3928171999999996</v>
      </c>
      <c r="Q1987" s="26">
        <v>4.3360073999999997</v>
      </c>
      <c r="R1987" s="26">
        <v>3.1868134000000001</v>
      </c>
      <c r="S1987" s="26">
        <v>2.3681699000000003</v>
      </c>
      <c r="T1987" s="26">
        <v>1.7977034000000001</v>
      </c>
      <c r="U1987" s="26">
        <v>3.3981681999999998</v>
      </c>
      <c r="V1987" s="26">
        <v>3.6587684999999999</v>
      </c>
      <c r="W1987" s="26">
        <v>3.9989505999999997</v>
      </c>
      <c r="X1987" s="26">
        <v>2.9775077000000003</v>
      </c>
      <c r="Y1987" s="26">
        <v>3.4553137</v>
      </c>
      <c r="Z1987" s="26">
        <v>4.3037538</v>
      </c>
      <c r="AA1987" s="26">
        <v>5.0115691999999994</v>
      </c>
      <c r="AB1987" s="26">
        <v>4.4331130999999999</v>
      </c>
      <c r="AC1987" s="26">
        <v>3.1676128999999995</v>
      </c>
      <c r="AD1987" s="26">
        <v>2.6253397999999999</v>
      </c>
      <c r="AE1987" s="26">
        <v>2.4788385999999996</v>
      </c>
      <c r="AF1987" s="26">
        <v>3.0201997999999999</v>
      </c>
      <c r="AG1987" s="26">
        <v>169</v>
      </c>
      <c r="AH1987" s="26">
        <v>3</v>
      </c>
    </row>
    <row r="1988" spans="1:34" x14ac:dyDescent="0.2">
      <c r="A1988" t="s">
        <v>37</v>
      </c>
      <c r="B1988" t="s">
        <v>98</v>
      </c>
      <c r="C1988" t="s">
        <v>1408</v>
      </c>
      <c r="D1988">
        <v>3</v>
      </c>
      <c r="E1988" s="21">
        <v>4</v>
      </c>
      <c r="F1988" s="21" t="s">
        <v>6</v>
      </c>
      <c r="G1988" s="21" t="s">
        <v>10</v>
      </c>
      <c r="H1988" s="21" t="s">
        <v>10</v>
      </c>
      <c r="I1988" s="26">
        <v>1.7685575</v>
      </c>
      <c r="J1988" s="26">
        <v>2.3452778749999998</v>
      </c>
      <c r="K1988" s="26">
        <v>3.4929382500000004</v>
      </c>
      <c r="L1988" s="26">
        <v>4.9995213749999996</v>
      </c>
      <c r="M1988" s="26">
        <v>5.3923559999999995</v>
      </c>
      <c r="N1988" s="26">
        <v>6.1347123750000003</v>
      </c>
      <c r="O1988" s="26">
        <v>6.0774633749999998</v>
      </c>
      <c r="P1988" s="26">
        <v>5.3396136249999993</v>
      </c>
      <c r="Q1988" s="26">
        <v>4.3279300000000003</v>
      </c>
      <c r="R1988" s="26">
        <v>3.1609005000000003</v>
      </c>
      <c r="S1988" s="26">
        <v>2.4094828750000001</v>
      </c>
      <c r="T1988" s="26">
        <v>1.7926358749999998</v>
      </c>
      <c r="U1988" s="26">
        <v>3.4657122500000002</v>
      </c>
      <c r="V1988" s="26">
        <v>3.5799483750000003</v>
      </c>
      <c r="W1988" s="26">
        <v>3.9276474999999995</v>
      </c>
      <c r="X1988" s="26">
        <v>2.8589985000000002</v>
      </c>
      <c r="Y1988" s="26">
        <v>3.7275381250000006</v>
      </c>
      <c r="Z1988" s="26">
        <v>3.6465545000000001</v>
      </c>
      <c r="AA1988" s="26">
        <v>4.4289483749999992</v>
      </c>
      <c r="AB1988" s="26">
        <v>4.5763351249999999</v>
      </c>
      <c r="AC1988" s="26">
        <v>3.3936886250000002</v>
      </c>
      <c r="AD1988" s="26">
        <v>2.6531085000000001</v>
      </c>
      <c r="AE1988" s="26">
        <v>2.7996899999999996</v>
      </c>
      <c r="AF1988" s="26">
        <v>2.9847256249999998</v>
      </c>
      <c r="AG1988" s="26">
        <v>173</v>
      </c>
      <c r="AH1988" s="26">
        <v>3</v>
      </c>
    </row>
    <row r="1989" spans="1:34" x14ac:dyDescent="0.2">
      <c r="A1989" t="s">
        <v>37</v>
      </c>
      <c r="B1989" t="s">
        <v>98</v>
      </c>
      <c r="C1989" t="s">
        <v>1409</v>
      </c>
      <c r="D1989">
        <v>3</v>
      </c>
      <c r="E1989" s="21">
        <v>3</v>
      </c>
      <c r="F1989" s="21" t="s">
        <v>6</v>
      </c>
      <c r="G1989" s="21" t="s">
        <v>114</v>
      </c>
      <c r="H1989" s="21" t="s">
        <v>10</v>
      </c>
      <c r="I1989" s="26">
        <v>2.0496480999999998</v>
      </c>
      <c r="J1989" s="26">
        <v>2.6575193999999995</v>
      </c>
      <c r="K1989" s="26">
        <v>3.6755782000000004</v>
      </c>
      <c r="L1989" s="26">
        <v>5.1437296000000003</v>
      </c>
      <c r="M1989" s="26">
        <v>5.6128933000000014</v>
      </c>
      <c r="N1989" s="26">
        <v>6.1983817999999999</v>
      </c>
      <c r="O1989" s="26">
        <v>6.2403316000000002</v>
      </c>
      <c r="P1989" s="26">
        <v>5.4141763999999997</v>
      </c>
      <c r="Q1989" s="26">
        <v>4.5187626999999999</v>
      </c>
      <c r="R1989" s="26">
        <v>3.4517329000000005</v>
      </c>
      <c r="S1989" s="26">
        <v>2.6427842000000004</v>
      </c>
      <c r="T1989" s="26">
        <v>2.0701719999999999</v>
      </c>
      <c r="U1989" s="26">
        <v>3.6624052999999996</v>
      </c>
      <c r="V1989" s="26">
        <v>3.5459904999999998</v>
      </c>
      <c r="W1989" s="26">
        <v>3.8510342</v>
      </c>
      <c r="X1989" s="26">
        <v>2.5042165999999999</v>
      </c>
      <c r="Y1989" s="26">
        <v>3.8403678000000001</v>
      </c>
      <c r="Z1989" s="26">
        <v>4.9188460999999997</v>
      </c>
      <c r="AA1989" s="26">
        <v>7.2058508000000003</v>
      </c>
      <c r="AB1989" s="26">
        <v>6.3517752000000005</v>
      </c>
      <c r="AC1989" s="26">
        <v>4.9263385000000008</v>
      </c>
      <c r="AD1989" s="26">
        <v>2.4698377999999996</v>
      </c>
      <c r="AE1989" s="26">
        <v>2.8125160999999999</v>
      </c>
      <c r="AF1989" s="26">
        <v>3.4169540999999994</v>
      </c>
      <c r="AG1989" s="26">
        <v>144</v>
      </c>
      <c r="AH1989" s="26">
        <v>2</v>
      </c>
    </row>
    <row r="1990" spans="1:34" x14ac:dyDescent="0.2">
      <c r="A1990" t="s">
        <v>37</v>
      </c>
      <c r="B1990" t="s">
        <v>98</v>
      </c>
      <c r="C1990" t="s">
        <v>1410</v>
      </c>
      <c r="D1990">
        <v>3</v>
      </c>
      <c r="E1990" s="21">
        <v>4</v>
      </c>
      <c r="F1990" s="21" t="s">
        <v>6</v>
      </c>
      <c r="G1990" s="21" t="s">
        <v>10</v>
      </c>
      <c r="H1990" s="21" t="s">
        <v>10</v>
      </c>
      <c r="I1990" s="26">
        <v>1.7346166363636364</v>
      </c>
      <c r="J1990" s="26">
        <v>2.2586495454545452</v>
      </c>
      <c r="K1990" s="26">
        <v>3.4480389090909087</v>
      </c>
      <c r="L1990" s="26">
        <v>4.9656056363636356</v>
      </c>
      <c r="M1990" s="26">
        <v>5.4816188181818184</v>
      </c>
      <c r="N1990" s="26">
        <v>6.2668839090909083</v>
      </c>
      <c r="O1990" s="26">
        <v>6.1828815454545456</v>
      </c>
      <c r="P1990" s="26">
        <v>5.4238400909090911</v>
      </c>
      <c r="Q1990" s="26">
        <v>4.3780536363636369</v>
      </c>
      <c r="R1990" s="26">
        <v>3.1940276363636362</v>
      </c>
      <c r="S1990" s="26">
        <v>2.399840909090909</v>
      </c>
      <c r="T1990" s="26">
        <v>1.7958870909090912</v>
      </c>
      <c r="U1990" s="26">
        <v>3.3568949090909088</v>
      </c>
      <c r="V1990" s="26">
        <v>3.5205524545454541</v>
      </c>
      <c r="W1990" s="26">
        <v>3.714761909090909</v>
      </c>
      <c r="X1990" s="26">
        <v>2.9083110909090908</v>
      </c>
      <c r="Y1990" s="26">
        <v>3.5292478181818181</v>
      </c>
      <c r="Z1990" s="26">
        <v>3.6218180000000002</v>
      </c>
      <c r="AA1990" s="26">
        <v>4.6310673636363626</v>
      </c>
      <c r="AB1990" s="26">
        <v>4.6320360909090912</v>
      </c>
      <c r="AC1990" s="26">
        <v>3.3032269090909083</v>
      </c>
      <c r="AD1990" s="26">
        <v>2.4489204545454548</v>
      </c>
      <c r="AE1990" s="26">
        <v>2.6536815454545457</v>
      </c>
      <c r="AF1990" s="26">
        <v>2.9535877272727276</v>
      </c>
      <c r="AG1990" s="26">
        <v>186</v>
      </c>
      <c r="AH1990" s="26">
        <v>3</v>
      </c>
    </row>
    <row r="1991" spans="1:34" x14ac:dyDescent="0.2">
      <c r="A1991" t="s">
        <v>37</v>
      </c>
      <c r="B1991" t="s">
        <v>98</v>
      </c>
      <c r="C1991" t="s">
        <v>1411</v>
      </c>
      <c r="D1991">
        <v>3</v>
      </c>
      <c r="E1991" s="21">
        <v>3</v>
      </c>
      <c r="F1991" s="21" t="s">
        <v>6</v>
      </c>
      <c r="G1991" s="21" t="s">
        <v>114</v>
      </c>
      <c r="H1991" s="21" t="s">
        <v>10</v>
      </c>
      <c r="I1991" s="26">
        <v>1.9975289090909087</v>
      </c>
      <c r="J1991" s="26">
        <v>2.5622308181818187</v>
      </c>
      <c r="K1991" s="26">
        <v>3.621954636363637</v>
      </c>
      <c r="L1991" s="26">
        <v>5.085433090909091</v>
      </c>
      <c r="M1991" s="26">
        <v>5.5748320000000007</v>
      </c>
      <c r="N1991" s="26">
        <v>6.1687589999999997</v>
      </c>
      <c r="O1991" s="26">
        <v>6.2006736363636374</v>
      </c>
      <c r="P1991" s="26">
        <v>5.500972</v>
      </c>
      <c r="Q1991" s="26">
        <v>4.5425730909090909</v>
      </c>
      <c r="R1991" s="26">
        <v>3.4375080909090907</v>
      </c>
      <c r="S1991" s="26">
        <v>2.5943337272727276</v>
      </c>
      <c r="T1991" s="26">
        <v>2.018726</v>
      </c>
      <c r="U1991" s="26">
        <v>3.753012636363636</v>
      </c>
      <c r="V1991" s="26">
        <v>3.5250496363636361</v>
      </c>
      <c r="W1991" s="26">
        <v>3.6654501818181817</v>
      </c>
      <c r="X1991" s="26">
        <v>2.7277132727272733</v>
      </c>
      <c r="Y1991" s="26">
        <v>3.7991164545454548</v>
      </c>
      <c r="Z1991" s="26">
        <v>4.8203679999999993</v>
      </c>
      <c r="AA1991" s="26">
        <v>7.0795449090909104</v>
      </c>
      <c r="AB1991" s="26">
        <v>5.7757589999999999</v>
      </c>
      <c r="AC1991" s="26">
        <v>4.1962055454545455</v>
      </c>
      <c r="AD1991" s="26">
        <v>2.5809708181818176</v>
      </c>
      <c r="AE1991" s="26">
        <v>2.7992533636363635</v>
      </c>
      <c r="AF1991" s="26">
        <v>3.429202090909091</v>
      </c>
      <c r="AG1991" s="26">
        <v>155</v>
      </c>
      <c r="AH1991" s="26">
        <v>3</v>
      </c>
    </row>
    <row r="1992" spans="1:34" x14ac:dyDescent="0.2">
      <c r="A1992" t="s">
        <v>37</v>
      </c>
      <c r="B1992" t="s">
        <v>98</v>
      </c>
      <c r="C1992" t="s">
        <v>375</v>
      </c>
      <c r="D1992">
        <v>3</v>
      </c>
      <c r="E1992" s="21">
        <v>4</v>
      </c>
      <c r="F1992" s="21" t="s">
        <v>6</v>
      </c>
      <c r="G1992" s="21" t="s">
        <v>10</v>
      </c>
      <c r="H1992" s="21" t="s">
        <v>10</v>
      </c>
      <c r="I1992" s="26">
        <v>1.7209512857142857</v>
      </c>
      <c r="J1992" s="26">
        <v>2.3325644285714282</v>
      </c>
      <c r="K1992" s="26">
        <v>3.4991574285714289</v>
      </c>
      <c r="L1992" s="26">
        <v>5.0032365714285714</v>
      </c>
      <c r="M1992" s="26">
        <v>5.2987381428571423</v>
      </c>
      <c r="N1992" s="26">
        <v>6.0092901428571421</v>
      </c>
      <c r="O1992" s="26">
        <v>5.9472008571428585</v>
      </c>
      <c r="P1992" s="26">
        <v>5.2315372857142846</v>
      </c>
      <c r="Q1992" s="26">
        <v>4.2206619999999999</v>
      </c>
      <c r="R1992" s="26">
        <v>3.0638687142857139</v>
      </c>
      <c r="S1992" s="26">
        <v>2.3333368571428572</v>
      </c>
      <c r="T1992" s="26">
        <v>1.7073895714285714</v>
      </c>
      <c r="U1992" s="26">
        <v>3.3840374285714283</v>
      </c>
      <c r="V1992" s="26">
        <v>3.5524810000000007</v>
      </c>
      <c r="W1992" s="26">
        <v>3.8866162857142856</v>
      </c>
      <c r="X1992" s="26">
        <v>2.9187777142857141</v>
      </c>
      <c r="Y1992" s="26">
        <v>4.063427571428571</v>
      </c>
      <c r="Z1992" s="26">
        <v>3.7572132857142857</v>
      </c>
      <c r="AA1992" s="26">
        <v>3.7649848571428572</v>
      </c>
      <c r="AB1992" s="26">
        <v>3.9006885714285717</v>
      </c>
      <c r="AC1992" s="26">
        <v>2.798421857142857</v>
      </c>
      <c r="AD1992" s="26">
        <v>2.9081607142857138</v>
      </c>
      <c r="AE1992" s="26">
        <v>2.8894984285714287</v>
      </c>
      <c r="AF1992" s="26">
        <v>3.1454067142857141</v>
      </c>
      <c r="AG1992" s="26">
        <v>164</v>
      </c>
      <c r="AH1992" s="26">
        <v>3</v>
      </c>
    </row>
    <row r="1993" spans="1:34" x14ac:dyDescent="0.2">
      <c r="A1993" t="s">
        <v>37</v>
      </c>
      <c r="B1993" t="s">
        <v>98</v>
      </c>
      <c r="C1993" t="s">
        <v>1412</v>
      </c>
      <c r="D1993">
        <v>3</v>
      </c>
      <c r="E1993" s="21">
        <v>3</v>
      </c>
      <c r="F1993" s="21" t="s">
        <v>6</v>
      </c>
      <c r="G1993" s="21" t="s">
        <v>10</v>
      </c>
      <c r="H1993" s="21" t="s">
        <v>10</v>
      </c>
      <c r="I1993" s="26">
        <v>1.943542125</v>
      </c>
      <c r="J1993" s="26">
        <v>2.4649227499999999</v>
      </c>
      <c r="K1993" s="26">
        <v>3.4771796250000002</v>
      </c>
      <c r="L1993" s="26">
        <v>4.9047421249999994</v>
      </c>
      <c r="M1993" s="26">
        <v>5.4430326249999998</v>
      </c>
      <c r="N1993" s="26">
        <v>6.0978348750000002</v>
      </c>
      <c r="O1993" s="26">
        <v>6.1262188750000011</v>
      </c>
      <c r="P1993" s="26">
        <v>5.4904217499999994</v>
      </c>
      <c r="Q1993" s="26">
        <v>4.5768296250000002</v>
      </c>
      <c r="R1993" s="26">
        <v>3.4467020000000002</v>
      </c>
      <c r="S1993" s="26">
        <v>2.5714035000000002</v>
      </c>
      <c r="T1993" s="26">
        <v>2.0122223749999999</v>
      </c>
      <c r="U1993" s="26">
        <v>4.0400790000000004</v>
      </c>
      <c r="V1993" s="26">
        <v>3.6074174999999999</v>
      </c>
      <c r="W1993" s="26">
        <v>3.7566038750000006</v>
      </c>
      <c r="X1993" s="26">
        <v>2.7293833749999998</v>
      </c>
      <c r="Y1993" s="26">
        <v>4.1352581250000009</v>
      </c>
      <c r="Z1993" s="26">
        <v>4.3287431249999999</v>
      </c>
      <c r="AA1993" s="26">
        <v>5.9002543750000012</v>
      </c>
      <c r="AB1993" s="26">
        <v>5.6801488749999995</v>
      </c>
      <c r="AC1993" s="26">
        <v>4.3714301249999998</v>
      </c>
      <c r="AD1993" s="26">
        <v>3.0194307499999997</v>
      </c>
      <c r="AE1993" s="26">
        <v>3.0357352499999997</v>
      </c>
      <c r="AF1993" s="26">
        <v>3.4278822499999997</v>
      </c>
      <c r="AG1993" s="26">
        <v>169</v>
      </c>
      <c r="AH1993" s="26">
        <v>3</v>
      </c>
    </row>
    <row r="1994" spans="1:34" x14ac:dyDescent="0.2">
      <c r="A1994" t="s">
        <v>37</v>
      </c>
      <c r="B1994" t="s">
        <v>98</v>
      </c>
      <c r="C1994" t="s">
        <v>1413</v>
      </c>
      <c r="D1994">
        <v>3</v>
      </c>
      <c r="E1994" s="21">
        <v>3</v>
      </c>
      <c r="F1994" s="21" t="s">
        <v>6</v>
      </c>
      <c r="G1994" s="21" t="s">
        <v>10</v>
      </c>
      <c r="H1994" s="21" t="s">
        <v>10</v>
      </c>
      <c r="I1994" s="26">
        <v>1.8631009999999999</v>
      </c>
      <c r="J1994" s="26">
        <v>2.3029899999999999</v>
      </c>
      <c r="K1994" s="26">
        <v>3.3937879999999998</v>
      </c>
      <c r="L1994" s="26">
        <v>4.7687299999999997</v>
      </c>
      <c r="M1994" s="26">
        <v>5.4207869999999998</v>
      </c>
      <c r="N1994" s="26">
        <v>6.1945249999999996</v>
      </c>
      <c r="O1994" s="26">
        <v>6.20336</v>
      </c>
      <c r="P1994" s="26">
        <v>5.5315789999999998</v>
      </c>
      <c r="Q1994" s="26">
        <v>4.516</v>
      </c>
      <c r="R1994" s="26">
        <v>3.2709269999999999</v>
      </c>
      <c r="S1994" s="26">
        <v>2.4913759999999998</v>
      </c>
      <c r="T1994" s="26">
        <v>1.939954</v>
      </c>
      <c r="U1994" s="26">
        <v>3.7045949999999999</v>
      </c>
      <c r="V1994" s="26">
        <v>3.3041909999999999</v>
      </c>
      <c r="W1994" s="26">
        <v>3.6590950000000002</v>
      </c>
      <c r="X1994" s="26">
        <v>2.7706750000000002</v>
      </c>
      <c r="Y1994" s="26">
        <v>3.7657020000000001</v>
      </c>
      <c r="Z1994" s="26">
        <v>3.8043900000000002</v>
      </c>
      <c r="AA1994" s="26">
        <v>4.8469829999999998</v>
      </c>
      <c r="AB1994" s="26">
        <v>4.7144979999999999</v>
      </c>
      <c r="AC1994" s="26">
        <v>3.6163500000000002</v>
      </c>
      <c r="AD1994" s="26">
        <v>2.7381190000000002</v>
      </c>
      <c r="AE1994" s="26">
        <v>2.5579540000000001</v>
      </c>
      <c r="AF1994" s="26">
        <v>2.796475</v>
      </c>
      <c r="AG1994" s="26">
        <v>169</v>
      </c>
      <c r="AH1994" s="26">
        <v>3</v>
      </c>
    </row>
    <row r="1995" spans="1:34" x14ac:dyDescent="0.2">
      <c r="A1995" t="s">
        <v>37</v>
      </c>
      <c r="B1995" t="s">
        <v>98</v>
      </c>
      <c r="C1995" t="s">
        <v>1414</v>
      </c>
      <c r="D1995">
        <v>3</v>
      </c>
      <c r="E1995" s="21">
        <v>3</v>
      </c>
      <c r="F1995" s="21" t="s">
        <v>6</v>
      </c>
      <c r="G1995" s="21" t="s">
        <v>114</v>
      </c>
      <c r="H1995" s="21" t="s">
        <v>10</v>
      </c>
      <c r="I1995" s="26">
        <v>2.0205547142857143</v>
      </c>
      <c r="J1995" s="26">
        <v>2.6308919999999998</v>
      </c>
      <c r="K1995" s="26">
        <v>3.696767571428571</v>
      </c>
      <c r="L1995" s="26">
        <v>5.1801310000000003</v>
      </c>
      <c r="M1995" s="26">
        <v>5.6466057142857142</v>
      </c>
      <c r="N1995" s="26">
        <v>6.1976715714285708</v>
      </c>
      <c r="O1995" s="26">
        <v>6.2315491428571432</v>
      </c>
      <c r="P1995" s="26">
        <v>5.4692224285714284</v>
      </c>
      <c r="Q1995" s="26">
        <v>4.5286619999999997</v>
      </c>
      <c r="R1995" s="26">
        <v>3.428321</v>
      </c>
      <c r="S1995" s="26">
        <v>2.5919290000000004</v>
      </c>
      <c r="T1995" s="26">
        <v>2.0466078571428574</v>
      </c>
      <c r="U1995" s="26">
        <v>3.5524037142857137</v>
      </c>
      <c r="V1995" s="26">
        <v>3.4518075714285712</v>
      </c>
      <c r="W1995" s="26">
        <v>3.7942290000000001</v>
      </c>
      <c r="X1995" s="26">
        <v>2.6481780000000001</v>
      </c>
      <c r="Y1995" s="26">
        <v>3.8050989999999998</v>
      </c>
      <c r="Z1995" s="26">
        <v>4.8307525714285715</v>
      </c>
      <c r="AA1995" s="26">
        <v>7.0521924285714288</v>
      </c>
      <c r="AB1995" s="26">
        <v>5.8956147142857143</v>
      </c>
      <c r="AC1995" s="26">
        <v>4.4156212857142858</v>
      </c>
      <c r="AD1995" s="26">
        <v>2.3284715714285715</v>
      </c>
      <c r="AE1995" s="26">
        <v>2.7259584285714284</v>
      </c>
      <c r="AF1995" s="26">
        <v>3.2624108571428572</v>
      </c>
      <c r="AG1995" s="26">
        <v>164</v>
      </c>
      <c r="AH1995" s="26">
        <v>3</v>
      </c>
    </row>
    <row r="1996" spans="1:34" x14ac:dyDescent="0.2">
      <c r="A1996" t="s">
        <v>37</v>
      </c>
      <c r="B1996" t="s">
        <v>98</v>
      </c>
      <c r="C1996" t="s">
        <v>1415</v>
      </c>
      <c r="D1996">
        <v>3</v>
      </c>
      <c r="E1996" s="21">
        <v>3</v>
      </c>
      <c r="F1996" s="21" t="s">
        <v>6</v>
      </c>
      <c r="G1996" s="21" t="s">
        <v>10</v>
      </c>
      <c r="H1996" s="21" t="s">
        <v>10</v>
      </c>
      <c r="I1996" s="26">
        <v>1.8593755000000001</v>
      </c>
      <c r="J1996" s="26">
        <v>2.3189405000000001</v>
      </c>
      <c r="K1996" s="26">
        <v>3.417421</v>
      </c>
      <c r="L1996" s="26">
        <v>4.8167275000000007</v>
      </c>
      <c r="M1996" s="26">
        <v>5.4122919999999999</v>
      </c>
      <c r="N1996" s="26">
        <v>6.1811945000000001</v>
      </c>
      <c r="O1996" s="26">
        <v>6.1918854999999997</v>
      </c>
      <c r="P1996" s="26">
        <v>5.5087364999999995</v>
      </c>
      <c r="Q1996" s="26">
        <v>4.4867189999999999</v>
      </c>
      <c r="R1996" s="26">
        <v>3.2457795000000003</v>
      </c>
      <c r="S1996" s="26">
        <v>2.4764740000000001</v>
      </c>
      <c r="T1996" s="26">
        <v>1.929257</v>
      </c>
      <c r="U1996" s="26">
        <v>3.7244975</v>
      </c>
      <c r="V1996" s="26">
        <v>3.3471805000000003</v>
      </c>
      <c r="W1996" s="26">
        <v>3.7370625000000004</v>
      </c>
      <c r="X1996" s="26">
        <v>2.9311050000000001</v>
      </c>
      <c r="Y1996" s="26">
        <v>3.9347529999999997</v>
      </c>
      <c r="Z1996" s="26">
        <v>3.9818289999999998</v>
      </c>
      <c r="AA1996" s="26">
        <v>4.9099395000000001</v>
      </c>
      <c r="AB1996" s="26">
        <v>4.7826504999999999</v>
      </c>
      <c r="AC1996" s="26">
        <v>3.66892</v>
      </c>
      <c r="AD1996" s="26">
        <v>2.7208740000000002</v>
      </c>
      <c r="AE1996" s="26">
        <v>2.5734875000000001</v>
      </c>
      <c r="AF1996" s="26">
        <v>2.8194869999999996</v>
      </c>
      <c r="AG1996" s="26">
        <v>169</v>
      </c>
      <c r="AH1996" s="26">
        <v>3</v>
      </c>
    </row>
    <row r="1997" spans="1:34" x14ac:dyDescent="0.2">
      <c r="A1997" t="s">
        <v>37</v>
      </c>
      <c r="B1997" t="s">
        <v>98</v>
      </c>
      <c r="C1997" t="s">
        <v>1416</v>
      </c>
      <c r="D1997">
        <v>3</v>
      </c>
      <c r="E1997" s="21">
        <v>4</v>
      </c>
      <c r="F1997" s="21" t="s">
        <v>6</v>
      </c>
      <c r="G1997" s="21" t="s">
        <v>10</v>
      </c>
      <c r="H1997" s="21" t="s">
        <v>10</v>
      </c>
      <c r="I1997" s="26">
        <v>1.688496</v>
      </c>
      <c r="J1997" s="26">
        <v>2.2972732000000002</v>
      </c>
      <c r="K1997" s="26">
        <v>3.4712360000000002</v>
      </c>
      <c r="L1997" s="26">
        <v>5.0209419999999998</v>
      </c>
      <c r="M1997" s="26">
        <v>5.3141879999999997</v>
      </c>
      <c r="N1997" s="26">
        <v>6.0849951999999998</v>
      </c>
      <c r="O1997" s="26">
        <v>5.9502742000000008</v>
      </c>
      <c r="P1997" s="26">
        <v>5.2442935999999998</v>
      </c>
      <c r="Q1997" s="26">
        <v>4.2296952000000001</v>
      </c>
      <c r="R1997" s="26">
        <v>3.0518939999999999</v>
      </c>
      <c r="S1997" s="26">
        <v>2.3081724000000001</v>
      </c>
      <c r="T1997" s="26">
        <v>1.6786144000000001</v>
      </c>
      <c r="U1997" s="26">
        <v>3.2665382000000003</v>
      </c>
      <c r="V1997" s="26">
        <v>3.3342168000000001</v>
      </c>
      <c r="W1997" s="26">
        <v>3.7111404000000001</v>
      </c>
      <c r="X1997" s="26">
        <v>2.8868879999999999</v>
      </c>
      <c r="Y1997" s="26">
        <v>3.7922767999999998</v>
      </c>
      <c r="Z1997" s="26">
        <v>3.3690604</v>
      </c>
      <c r="AA1997" s="26">
        <v>3.7636154000000004</v>
      </c>
      <c r="AB1997" s="26">
        <v>3.6983698000000005</v>
      </c>
      <c r="AC1997" s="26">
        <v>2.8693926000000003</v>
      </c>
      <c r="AD1997" s="26">
        <v>2.8842469999999998</v>
      </c>
      <c r="AE1997" s="26">
        <v>2.8873446</v>
      </c>
      <c r="AF1997" s="26">
        <v>3.0609181999999997</v>
      </c>
      <c r="AG1997" s="26">
        <v>199</v>
      </c>
      <c r="AH1997" s="26">
        <v>4</v>
      </c>
    </row>
    <row r="1998" spans="1:34" x14ac:dyDescent="0.2">
      <c r="A1998" t="s">
        <v>37</v>
      </c>
      <c r="B1998" t="s">
        <v>98</v>
      </c>
      <c r="C1998" t="s">
        <v>1417</v>
      </c>
      <c r="D1998">
        <v>3</v>
      </c>
      <c r="E1998" s="21">
        <v>3</v>
      </c>
      <c r="F1998" s="21" t="s">
        <v>6</v>
      </c>
      <c r="G1998" s="21" t="s">
        <v>10</v>
      </c>
      <c r="H1998" s="21" t="s">
        <v>10</v>
      </c>
      <c r="I1998" s="26">
        <v>1.8508766000000001</v>
      </c>
      <c r="J1998" s="26">
        <v>2.3936329000000001</v>
      </c>
      <c r="K1998" s="26">
        <v>3.5169232999999998</v>
      </c>
      <c r="L1998" s="26">
        <v>4.9909077999999996</v>
      </c>
      <c r="M1998" s="26">
        <v>5.486858100000001</v>
      </c>
      <c r="N1998" s="26">
        <v>6.1578564</v>
      </c>
      <c r="O1998" s="26">
        <v>6.146310699999999</v>
      </c>
      <c r="P1998" s="26">
        <v>5.4317534999999992</v>
      </c>
      <c r="Q1998" s="26">
        <v>4.4288618999999994</v>
      </c>
      <c r="R1998" s="26">
        <v>3.2728980000000001</v>
      </c>
      <c r="S1998" s="26">
        <v>2.4743567000000004</v>
      </c>
      <c r="T1998" s="26">
        <v>1.8873791999999998</v>
      </c>
      <c r="U1998" s="26">
        <v>3.8721912000000005</v>
      </c>
      <c r="V1998" s="26">
        <v>3.5101797000000006</v>
      </c>
      <c r="W1998" s="26">
        <v>3.8304966</v>
      </c>
      <c r="X1998" s="26">
        <v>2.9694312000000003</v>
      </c>
      <c r="Y1998" s="26">
        <v>3.9151538000000001</v>
      </c>
      <c r="Z1998" s="26">
        <v>4.2542857999999999</v>
      </c>
      <c r="AA1998" s="26">
        <v>5.0438828000000004</v>
      </c>
      <c r="AB1998" s="26">
        <v>5.1795665</v>
      </c>
      <c r="AC1998" s="26">
        <v>3.8669853000000005</v>
      </c>
      <c r="AD1998" s="26">
        <v>2.5078138999999999</v>
      </c>
      <c r="AE1998" s="26">
        <v>2.5960751000000002</v>
      </c>
      <c r="AF1998" s="26">
        <v>3.0820824999999998</v>
      </c>
      <c r="AG1998" s="26">
        <v>164</v>
      </c>
      <c r="AH1998" s="26">
        <v>3</v>
      </c>
    </row>
    <row r="1999" spans="1:34" x14ac:dyDescent="0.2">
      <c r="A1999" t="s">
        <v>37</v>
      </c>
      <c r="B1999" t="s">
        <v>98</v>
      </c>
      <c r="C1999" t="s">
        <v>330</v>
      </c>
      <c r="D1999">
        <v>2</v>
      </c>
      <c r="E1999" s="21">
        <v>4</v>
      </c>
      <c r="F1999" s="21" t="s">
        <v>6</v>
      </c>
      <c r="G1999" s="21" t="s">
        <v>10</v>
      </c>
      <c r="H1999" s="21" t="s">
        <v>10</v>
      </c>
      <c r="I1999" s="26">
        <v>1.6937272500000002</v>
      </c>
      <c r="J1999" s="26">
        <v>2.3319367500000001</v>
      </c>
      <c r="K1999" s="26">
        <v>3.4903439999999999</v>
      </c>
      <c r="L1999" s="26">
        <v>4.8844529999999997</v>
      </c>
      <c r="M1999" s="26">
        <v>5.2945954999999998</v>
      </c>
      <c r="N1999" s="26">
        <v>5.8434007499999998</v>
      </c>
      <c r="O1999" s="26">
        <v>5.7475667500000007</v>
      </c>
      <c r="P1999" s="26">
        <v>5.0418017499999994</v>
      </c>
      <c r="Q1999" s="26">
        <v>3.986078</v>
      </c>
      <c r="R1999" s="26">
        <v>2.9891925000000001</v>
      </c>
      <c r="S1999" s="26">
        <v>2.1653877499999998</v>
      </c>
      <c r="T1999" s="26">
        <v>1.6517044999999999</v>
      </c>
      <c r="U1999" s="26">
        <v>3.7784009999999997</v>
      </c>
      <c r="V1999" s="26">
        <v>4.1525852500000004</v>
      </c>
      <c r="W1999" s="26">
        <v>5.1844010000000003</v>
      </c>
      <c r="X1999" s="26">
        <v>3.5379272500000001</v>
      </c>
      <c r="Y1999" s="26">
        <v>4.3035725000000005</v>
      </c>
      <c r="Z1999" s="26">
        <v>4.2827349999999997</v>
      </c>
      <c r="AA1999" s="26">
        <v>4.27111675</v>
      </c>
      <c r="AB1999" s="26">
        <v>4.6035595000000002</v>
      </c>
      <c r="AC1999" s="26">
        <v>3.6744319999999999</v>
      </c>
      <c r="AD1999" s="26">
        <v>3.6295434999999996</v>
      </c>
      <c r="AE1999" s="26">
        <v>3.6782767500000002</v>
      </c>
      <c r="AF1999" s="26">
        <v>3.8901254999999999</v>
      </c>
      <c r="AG1999" s="26">
        <v>165</v>
      </c>
      <c r="AH1999" s="26">
        <v>3</v>
      </c>
    </row>
    <row r="2000" spans="1:34" x14ac:dyDescent="0.2">
      <c r="A2000" t="s">
        <v>37</v>
      </c>
      <c r="B2000" t="s">
        <v>98</v>
      </c>
      <c r="C2000" t="s">
        <v>233</v>
      </c>
      <c r="D2000">
        <v>3</v>
      </c>
      <c r="E2000" s="21">
        <v>3</v>
      </c>
      <c r="F2000" s="21" t="s">
        <v>6</v>
      </c>
      <c r="G2000" s="21" t="s">
        <v>10</v>
      </c>
      <c r="H2000" s="21" t="s">
        <v>10</v>
      </c>
      <c r="I2000" s="26">
        <v>1.7242495000000002</v>
      </c>
      <c r="J2000" s="26">
        <v>2.3439755</v>
      </c>
      <c r="K2000" s="26">
        <v>3.5285559999999996</v>
      </c>
      <c r="L2000" s="26">
        <v>4.9837118</v>
      </c>
      <c r="M2000" s="26">
        <v>5.3801901000000001</v>
      </c>
      <c r="N2000" s="26">
        <v>6.0319978000000001</v>
      </c>
      <c r="O2000" s="26">
        <v>6.0498530000000006</v>
      </c>
      <c r="P2000" s="26">
        <v>5.3467247999999996</v>
      </c>
      <c r="Q2000" s="26">
        <v>4.2462558999999995</v>
      </c>
      <c r="R2000" s="26">
        <v>3.0927766999999999</v>
      </c>
      <c r="S2000" s="26">
        <v>2.2923380999999998</v>
      </c>
      <c r="T2000" s="26">
        <v>1.6972136000000002</v>
      </c>
      <c r="U2000" s="26">
        <v>3.2774335999999997</v>
      </c>
      <c r="V2000" s="26">
        <v>3.4922120999999997</v>
      </c>
      <c r="W2000" s="26">
        <v>3.8969489000000004</v>
      </c>
      <c r="X2000" s="26">
        <v>2.9632442000000001</v>
      </c>
      <c r="Y2000" s="26">
        <v>3.6692130999999995</v>
      </c>
      <c r="Z2000" s="26">
        <v>3.8430234999999997</v>
      </c>
      <c r="AA2000" s="26">
        <v>4.2678810000000009</v>
      </c>
      <c r="AB2000" s="26">
        <v>3.8778030999999999</v>
      </c>
      <c r="AC2000" s="26">
        <v>2.9387270000000001</v>
      </c>
      <c r="AD2000" s="26">
        <v>2.7265869</v>
      </c>
      <c r="AE2000" s="26">
        <v>2.6921094999999999</v>
      </c>
      <c r="AF2000" s="26">
        <v>3.0937769999999998</v>
      </c>
      <c r="AG2000" s="26">
        <v>173</v>
      </c>
      <c r="AH2000" s="26">
        <v>3</v>
      </c>
    </row>
    <row r="2001" spans="1:34" x14ac:dyDescent="0.2">
      <c r="A2001" t="s">
        <v>37</v>
      </c>
      <c r="B2001" t="s">
        <v>98</v>
      </c>
      <c r="C2001" t="s">
        <v>598</v>
      </c>
      <c r="D2001">
        <v>3</v>
      </c>
      <c r="E2001" s="21">
        <v>3</v>
      </c>
      <c r="F2001" s="21" t="s">
        <v>6</v>
      </c>
      <c r="G2001" s="21" t="s">
        <v>10</v>
      </c>
      <c r="H2001" s="21" t="s">
        <v>10</v>
      </c>
      <c r="I2001" s="26">
        <v>1.8386727999999999</v>
      </c>
      <c r="J2001" s="26">
        <v>2.5167302</v>
      </c>
      <c r="K2001" s="26">
        <v>3.6721338000000001</v>
      </c>
      <c r="L2001" s="26">
        <v>5.1786697999999998</v>
      </c>
      <c r="M2001" s="26">
        <v>5.6460667999999998</v>
      </c>
      <c r="N2001" s="26">
        <v>6.2388789999999998</v>
      </c>
      <c r="O2001" s="26">
        <v>6.2559095999999998</v>
      </c>
      <c r="P2001" s="26">
        <v>5.4825493999999999</v>
      </c>
      <c r="Q2001" s="26">
        <v>4.4448635999999997</v>
      </c>
      <c r="R2001" s="26">
        <v>3.2515320000000001</v>
      </c>
      <c r="S2001" s="26">
        <v>2.3994748000000001</v>
      </c>
      <c r="T2001" s="26">
        <v>1.8341560000000001</v>
      </c>
      <c r="U2001" s="26">
        <v>3.5926800000000001</v>
      </c>
      <c r="V2001" s="26">
        <v>3.6360938000000003</v>
      </c>
      <c r="W2001" s="26">
        <v>4.1219935999999997</v>
      </c>
      <c r="X2001" s="26">
        <v>2.8751926000000001</v>
      </c>
      <c r="Y2001" s="26">
        <v>3.4002862</v>
      </c>
      <c r="Z2001" s="26">
        <v>4.3907386000000006</v>
      </c>
      <c r="AA2001" s="26">
        <v>5.1068404000000003</v>
      </c>
      <c r="AB2001" s="26">
        <v>4.5593164000000002</v>
      </c>
      <c r="AC2001" s="26">
        <v>3.2326078000000003</v>
      </c>
      <c r="AD2001" s="26">
        <v>2.6091997999999998</v>
      </c>
      <c r="AE2001" s="26">
        <v>2.4736552000000001</v>
      </c>
      <c r="AF2001" s="26">
        <v>3.0005959999999998</v>
      </c>
      <c r="AG2001" s="26">
        <v>185</v>
      </c>
      <c r="AH2001" s="26">
        <v>3</v>
      </c>
    </row>
    <row r="2002" spans="1:34" x14ac:dyDescent="0.2">
      <c r="A2002" t="s">
        <v>37</v>
      </c>
      <c r="B2002" t="s">
        <v>98</v>
      </c>
      <c r="C2002" t="s">
        <v>1418</v>
      </c>
      <c r="D2002">
        <v>3</v>
      </c>
      <c r="E2002" s="21">
        <v>3</v>
      </c>
      <c r="F2002" s="21" t="s">
        <v>6</v>
      </c>
      <c r="G2002" s="21" t="s">
        <v>10</v>
      </c>
      <c r="H2002" s="21" t="s">
        <v>10</v>
      </c>
      <c r="I2002" s="26">
        <v>1.9361594999999998</v>
      </c>
      <c r="J2002" s="26">
        <v>2.5944514166666668</v>
      </c>
      <c r="K2002" s="26">
        <v>3.7452710833333338</v>
      </c>
      <c r="L2002" s="26">
        <v>5.2370294166666662</v>
      </c>
      <c r="M2002" s="26">
        <v>5.7075986666666667</v>
      </c>
      <c r="N2002" s="26">
        <v>6.2819877499999999</v>
      </c>
      <c r="O2002" s="26">
        <v>6.3045174999999993</v>
      </c>
      <c r="P2002" s="26">
        <v>5.505284333333333</v>
      </c>
      <c r="Q2002" s="26">
        <v>4.489729500000001</v>
      </c>
      <c r="R2002" s="26">
        <v>3.3373001666666666</v>
      </c>
      <c r="S2002" s="26">
        <v>2.4972350833333334</v>
      </c>
      <c r="T2002" s="26">
        <v>1.9203137499999998</v>
      </c>
      <c r="U2002" s="26">
        <v>3.4301844166666662</v>
      </c>
      <c r="V2002" s="26">
        <v>3.405497</v>
      </c>
      <c r="W2002" s="26">
        <v>3.8717798333333335</v>
      </c>
      <c r="X2002" s="26">
        <v>2.6358390000000003</v>
      </c>
      <c r="Y2002" s="26">
        <v>3.4040647499999999</v>
      </c>
      <c r="Z2002" s="26">
        <v>4.5116303333333327</v>
      </c>
      <c r="AA2002" s="26">
        <v>5.3725119166666664</v>
      </c>
      <c r="AB2002" s="26">
        <v>4.7227473333333334</v>
      </c>
      <c r="AC2002" s="26">
        <v>3.5041939166666669</v>
      </c>
      <c r="AD2002" s="26">
        <v>2.4192325833333332</v>
      </c>
      <c r="AE2002" s="26">
        <v>2.3612212500000003</v>
      </c>
      <c r="AF2002" s="26">
        <v>2.8857794166666668</v>
      </c>
      <c r="AG2002" s="26">
        <v>164</v>
      </c>
      <c r="AH2002" s="26">
        <v>3</v>
      </c>
    </row>
    <row r="2003" spans="1:34" x14ac:dyDescent="0.2">
      <c r="A2003" t="s">
        <v>37</v>
      </c>
      <c r="B2003" t="s">
        <v>98</v>
      </c>
      <c r="C2003" t="s">
        <v>1301</v>
      </c>
      <c r="D2003">
        <v>1</v>
      </c>
      <c r="E2003" s="21">
        <v>4</v>
      </c>
      <c r="F2003" s="21" t="s">
        <v>6</v>
      </c>
      <c r="G2003" s="21" t="s">
        <v>10</v>
      </c>
      <c r="H2003" s="21" t="s">
        <v>10</v>
      </c>
      <c r="I2003" s="26">
        <v>1.6800611666666667</v>
      </c>
      <c r="J2003" s="26">
        <v>2.2818903333333336</v>
      </c>
      <c r="K2003" s="26">
        <v>3.4519151666666663</v>
      </c>
      <c r="L2003" s="26">
        <v>4.965116833333334</v>
      </c>
      <c r="M2003" s="26">
        <v>5.3134511666666659</v>
      </c>
      <c r="N2003" s="26">
        <v>6.0369771666666665</v>
      </c>
      <c r="O2003" s="26">
        <v>5.9670035000000006</v>
      </c>
      <c r="P2003" s="26">
        <v>5.2865434999999996</v>
      </c>
      <c r="Q2003" s="26">
        <v>4.196705333333334</v>
      </c>
      <c r="R2003" s="26">
        <v>3.0233118333333331</v>
      </c>
      <c r="S2003" s="26">
        <v>2.2687005</v>
      </c>
      <c r="T2003" s="26">
        <v>1.6628078333333332</v>
      </c>
      <c r="U2003" s="26">
        <v>3.1157925</v>
      </c>
      <c r="V2003" s="26">
        <v>3.1679996666666668</v>
      </c>
      <c r="W2003" s="26">
        <v>3.7767008333333334</v>
      </c>
      <c r="X2003" s="26">
        <v>3.185146</v>
      </c>
      <c r="Y2003" s="26">
        <v>3.6003725000000002</v>
      </c>
      <c r="Z2003" s="26">
        <v>3.318299833333334</v>
      </c>
      <c r="AA2003" s="26">
        <v>4.081871333333333</v>
      </c>
      <c r="AB2003" s="26">
        <v>3.4898903333333338</v>
      </c>
      <c r="AC2003" s="26">
        <v>2.9897990000000001</v>
      </c>
      <c r="AD2003" s="26">
        <v>2.9144460000000003</v>
      </c>
      <c r="AE2003" s="26">
        <v>2.6785728333333334</v>
      </c>
      <c r="AF2003" s="26">
        <v>2.9968366666666664</v>
      </c>
      <c r="AG2003" s="26">
        <v>179</v>
      </c>
      <c r="AH2003" s="26">
        <v>3</v>
      </c>
    </row>
    <row r="2004" spans="1:34" x14ac:dyDescent="0.2">
      <c r="A2004" t="s">
        <v>37</v>
      </c>
      <c r="B2004" t="s">
        <v>98</v>
      </c>
      <c r="C2004" t="s">
        <v>922</v>
      </c>
      <c r="D2004">
        <v>3</v>
      </c>
      <c r="E2004" s="21">
        <v>3</v>
      </c>
      <c r="F2004" s="21" t="s">
        <v>6</v>
      </c>
      <c r="G2004" s="21" t="s">
        <v>10</v>
      </c>
      <c r="H2004" s="21" t="s">
        <v>10</v>
      </c>
      <c r="I2004" s="26">
        <v>1.7418396363636364</v>
      </c>
      <c r="J2004" s="26">
        <v>2.4203606363636365</v>
      </c>
      <c r="K2004" s="26">
        <v>3.58050109090909</v>
      </c>
      <c r="L2004" s="26">
        <v>5.0733765454545452</v>
      </c>
      <c r="M2004" s="26">
        <v>5.5647758181818183</v>
      </c>
      <c r="N2004" s="26">
        <v>6.1959613636363633</v>
      </c>
      <c r="O2004" s="26">
        <v>6.2280670000000011</v>
      </c>
      <c r="P2004" s="26">
        <v>5.522057363636363</v>
      </c>
      <c r="Q2004" s="26">
        <v>4.3465084545454546</v>
      </c>
      <c r="R2004" s="26">
        <v>3.153349</v>
      </c>
      <c r="S2004" s="26">
        <v>2.2948750000000002</v>
      </c>
      <c r="T2004" s="26">
        <v>1.7363038181818184</v>
      </c>
      <c r="U2004" s="26">
        <v>3.293612545454546</v>
      </c>
      <c r="V2004" s="26">
        <v>3.6388406363636365</v>
      </c>
      <c r="W2004" s="26">
        <v>4.1471363636363643</v>
      </c>
      <c r="X2004" s="26">
        <v>3.018726727272727</v>
      </c>
      <c r="Y2004" s="26">
        <v>3.3944813636363635</v>
      </c>
      <c r="Z2004" s="26">
        <v>3.8112520000000001</v>
      </c>
      <c r="AA2004" s="26">
        <v>3.8666389999999997</v>
      </c>
      <c r="AB2004" s="26">
        <v>3.5076800909090911</v>
      </c>
      <c r="AC2004" s="26">
        <v>2.9517318181818184</v>
      </c>
      <c r="AD2004" s="26">
        <v>2.6452450000000001</v>
      </c>
      <c r="AE2004" s="26">
        <v>2.7667948181818183</v>
      </c>
      <c r="AF2004" s="26">
        <v>3.1509809999999998</v>
      </c>
      <c r="AG2004" s="26">
        <v>187</v>
      </c>
      <c r="AH2004" s="26">
        <v>3</v>
      </c>
    </row>
    <row r="2005" spans="1:34" x14ac:dyDescent="0.2">
      <c r="A2005" t="s">
        <v>37</v>
      </c>
      <c r="B2005" t="s">
        <v>98</v>
      </c>
      <c r="C2005" t="s">
        <v>1419</v>
      </c>
      <c r="D2005">
        <v>2</v>
      </c>
      <c r="E2005" s="21">
        <v>4</v>
      </c>
      <c r="F2005" s="21" t="s">
        <v>6</v>
      </c>
      <c r="G2005" s="21" t="s">
        <v>10</v>
      </c>
      <c r="H2005" s="21" t="s">
        <v>10</v>
      </c>
      <c r="I2005" s="26">
        <v>1.7289107142857143</v>
      </c>
      <c r="J2005" s="26">
        <v>2.3786352857142856</v>
      </c>
      <c r="K2005" s="26">
        <v>3.5995215714285718</v>
      </c>
      <c r="L2005" s="26">
        <v>5.0281468571428576</v>
      </c>
      <c r="M2005" s="26">
        <v>5.4212551428571425</v>
      </c>
      <c r="N2005" s="26">
        <v>5.9946385714285721</v>
      </c>
      <c r="O2005" s="26">
        <v>5.922084714285714</v>
      </c>
      <c r="P2005" s="26">
        <v>5.2149922857142856</v>
      </c>
      <c r="Q2005" s="26">
        <v>4.1188599999999997</v>
      </c>
      <c r="R2005" s="26">
        <v>3.0838639999999997</v>
      </c>
      <c r="S2005" s="26">
        <v>2.2274085714285716</v>
      </c>
      <c r="T2005" s="26">
        <v>1.6951885714285715</v>
      </c>
      <c r="U2005" s="26">
        <v>3.7320558571428575</v>
      </c>
      <c r="V2005" s="26">
        <v>4.0723387142857144</v>
      </c>
      <c r="W2005" s="26">
        <v>4.9909304285714287</v>
      </c>
      <c r="X2005" s="26">
        <v>3.4707742857142856</v>
      </c>
      <c r="Y2005" s="26">
        <v>4.2552065714285714</v>
      </c>
      <c r="Z2005" s="26">
        <v>4.3321747142857143</v>
      </c>
      <c r="AA2005" s="26">
        <v>4.0928459999999998</v>
      </c>
      <c r="AB2005" s="26">
        <v>4.2698472857142855</v>
      </c>
      <c r="AC2005" s="26">
        <v>3.6544538571428573</v>
      </c>
      <c r="AD2005" s="26">
        <v>3.5336669999999999</v>
      </c>
      <c r="AE2005" s="26">
        <v>3.5847369999999996</v>
      </c>
      <c r="AF2005" s="26">
        <v>3.7123885714285714</v>
      </c>
      <c r="AG2005" s="26">
        <v>180</v>
      </c>
      <c r="AH2005" s="26">
        <v>3</v>
      </c>
    </row>
    <row r="2006" spans="1:34" x14ac:dyDescent="0.2">
      <c r="A2006" t="s">
        <v>37</v>
      </c>
      <c r="B2006" t="s">
        <v>98</v>
      </c>
      <c r="C2006" t="s">
        <v>1420</v>
      </c>
      <c r="D2006">
        <v>3</v>
      </c>
      <c r="E2006" s="21">
        <v>3</v>
      </c>
      <c r="F2006" s="21" t="s">
        <v>6</v>
      </c>
      <c r="G2006" s="21" t="s">
        <v>10</v>
      </c>
      <c r="H2006" s="21" t="s">
        <v>10</v>
      </c>
      <c r="I2006" s="26">
        <v>1.9197482000000001</v>
      </c>
      <c r="J2006" s="26">
        <v>2.5513406999999999</v>
      </c>
      <c r="K2006" s="26">
        <v>3.6750177000000002</v>
      </c>
      <c r="L2006" s="26">
        <v>5.1628156000000001</v>
      </c>
      <c r="M2006" s="26">
        <v>5.5929599000000012</v>
      </c>
      <c r="N2006" s="26">
        <v>6.1803657000000003</v>
      </c>
      <c r="O2006" s="26">
        <v>6.1906664999999998</v>
      </c>
      <c r="P2006" s="26">
        <v>5.4138121999999989</v>
      </c>
      <c r="Q2006" s="26">
        <v>4.4162977999999997</v>
      </c>
      <c r="R2006" s="26">
        <v>3.2932041000000005</v>
      </c>
      <c r="S2006" s="26">
        <v>2.4915450999999997</v>
      </c>
      <c r="T2006" s="26">
        <v>1.9270233999999999</v>
      </c>
      <c r="U2006" s="26">
        <v>3.6570715999999996</v>
      </c>
      <c r="V2006" s="26">
        <v>3.5563599999999993</v>
      </c>
      <c r="W2006" s="26">
        <v>3.9905743999999999</v>
      </c>
      <c r="X2006" s="26">
        <v>2.7770496000000002</v>
      </c>
      <c r="Y2006" s="26">
        <v>3.701581</v>
      </c>
      <c r="Z2006" s="26">
        <v>4.2666344999999994</v>
      </c>
      <c r="AA2006" s="26">
        <v>5.8821173000000009</v>
      </c>
      <c r="AB2006" s="26">
        <v>5.1890099000000003</v>
      </c>
      <c r="AC2006" s="26">
        <v>3.958339099999999</v>
      </c>
      <c r="AD2006" s="26">
        <v>2.3838767000000001</v>
      </c>
      <c r="AE2006" s="26">
        <v>2.6664269000000003</v>
      </c>
      <c r="AF2006" s="26">
        <v>3.1254670000000004</v>
      </c>
      <c r="AG2006" s="26">
        <v>168</v>
      </c>
      <c r="AH2006" s="26">
        <v>3</v>
      </c>
    </row>
    <row r="2007" spans="1:34" x14ac:dyDescent="0.2">
      <c r="A2007" t="s">
        <v>37</v>
      </c>
      <c r="B2007" t="s">
        <v>98</v>
      </c>
      <c r="C2007" t="s">
        <v>1204</v>
      </c>
      <c r="D2007">
        <v>3</v>
      </c>
      <c r="E2007" s="21">
        <v>3</v>
      </c>
      <c r="F2007" s="21" t="s">
        <v>6</v>
      </c>
      <c r="G2007" s="21" t="s">
        <v>10</v>
      </c>
      <c r="H2007" s="21" t="s">
        <v>10</v>
      </c>
      <c r="I2007" s="26">
        <v>1.88358325</v>
      </c>
      <c r="J2007" s="26">
        <v>2.5478887500000003</v>
      </c>
      <c r="K2007" s="26">
        <v>3.7076577500000001</v>
      </c>
      <c r="L2007" s="26">
        <v>5.2215767500000005</v>
      </c>
      <c r="M2007" s="26">
        <v>5.6769559999999997</v>
      </c>
      <c r="N2007" s="26">
        <v>6.2700217500000006</v>
      </c>
      <c r="O2007" s="26">
        <v>6.3155832499999995</v>
      </c>
      <c r="P2007" s="26">
        <v>5.5140327500000001</v>
      </c>
      <c r="Q2007" s="26">
        <v>4.4676274999999999</v>
      </c>
      <c r="R2007" s="26">
        <v>3.3037242499999997</v>
      </c>
      <c r="S2007" s="26">
        <v>2.4495602500000002</v>
      </c>
      <c r="T2007" s="26">
        <v>1.85987525</v>
      </c>
      <c r="U2007" s="26">
        <v>3.5118014999999998</v>
      </c>
      <c r="V2007" s="26">
        <v>3.5576432499999999</v>
      </c>
      <c r="W2007" s="26">
        <v>4.010148</v>
      </c>
      <c r="X2007" s="26">
        <v>2.7810889999999997</v>
      </c>
      <c r="Y2007" s="26">
        <v>3.3498644999999998</v>
      </c>
      <c r="Z2007" s="26">
        <v>4.4579727500000006</v>
      </c>
      <c r="AA2007" s="26">
        <v>5.2623122499999999</v>
      </c>
      <c r="AB2007" s="26">
        <v>4.6226965</v>
      </c>
      <c r="AC2007" s="26">
        <v>3.277679</v>
      </c>
      <c r="AD2007" s="26">
        <v>2.52610475</v>
      </c>
      <c r="AE2007" s="26">
        <v>2.3616064999999997</v>
      </c>
      <c r="AF2007" s="26">
        <v>2.9361827500000004</v>
      </c>
      <c r="AG2007" s="26">
        <v>165</v>
      </c>
      <c r="AH2007" s="26">
        <v>3</v>
      </c>
    </row>
    <row r="2008" spans="1:34" x14ac:dyDescent="0.2">
      <c r="A2008" t="s">
        <v>37</v>
      </c>
      <c r="B2008" t="s">
        <v>98</v>
      </c>
      <c r="C2008" t="s">
        <v>1421</v>
      </c>
      <c r="D2008">
        <v>3</v>
      </c>
      <c r="E2008" s="21">
        <v>3</v>
      </c>
      <c r="F2008" s="21" t="s">
        <v>6</v>
      </c>
      <c r="G2008" s="21" t="s">
        <v>10</v>
      </c>
      <c r="H2008" s="21" t="s">
        <v>10</v>
      </c>
      <c r="I2008" s="26">
        <v>1.8039004285714284</v>
      </c>
      <c r="J2008" s="26">
        <v>2.4843885714285716</v>
      </c>
      <c r="K2008" s="26">
        <v>3.6614280000000003</v>
      </c>
      <c r="L2008" s="26">
        <v>5.1284390000000002</v>
      </c>
      <c r="M2008" s="26">
        <v>5.601902571428572</v>
      </c>
      <c r="N2008" s="26">
        <v>6.2632452857142846</v>
      </c>
      <c r="O2008" s="26">
        <v>6.2830061428571424</v>
      </c>
      <c r="P2008" s="26">
        <v>5.532985142857143</v>
      </c>
      <c r="Q2008" s="26">
        <v>4.4278419999999992</v>
      </c>
      <c r="R2008" s="26">
        <v>3.2206377142857145</v>
      </c>
      <c r="S2008" s="26">
        <v>2.360232857142857</v>
      </c>
      <c r="T2008" s="26">
        <v>1.7858518571428572</v>
      </c>
      <c r="U2008" s="26">
        <v>3.5630988571428568</v>
      </c>
      <c r="V2008" s="26">
        <v>3.6482445714285712</v>
      </c>
      <c r="W2008" s="26">
        <v>4.2801715714285713</v>
      </c>
      <c r="X2008" s="26">
        <v>3.0155584285714285</v>
      </c>
      <c r="Y2008" s="26">
        <v>3.440530428571428</v>
      </c>
      <c r="Z2008" s="26">
        <v>3.886847428571429</v>
      </c>
      <c r="AA2008" s="26">
        <v>4.3806170000000009</v>
      </c>
      <c r="AB2008" s="26">
        <v>4.0099889999999991</v>
      </c>
      <c r="AC2008" s="26">
        <v>3.1479110000000006</v>
      </c>
      <c r="AD2008" s="26">
        <v>2.5864852857142853</v>
      </c>
      <c r="AE2008" s="26">
        <v>2.7702358571428571</v>
      </c>
      <c r="AF2008" s="26">
        <v>3.1209600000000002</v>
      </c>
      <c r="AG2008" s="26">
        <v>181</v>
      </c>
      <c r="AH2008" s="26">
        <v>3</v>
      </c>
    </row>
    <row r="2009" spans="1:34" x14ac:dyDescent="0.2">
      <c r="A2009" t="s">
        <v>37</v>
      </c>
      <c r="B2009" t="s">
        <v>98</v>
      </c>
      <c r="C2009" t="s">
        <v>1422</v>
      </c>
      <c r="D2009">
        <v>2</v>
      </c>
      <c r="E2009" s="21">
        <v>4</v>
      </c>
      <c r="F2009" s="21" t="s">
        <v>6</v>
      </c>
      <c r="G2009" s="21" t="s">
        <v>10</v>
      </c>
      <c r="H2009" s="21" t="s">
        <v>10</v>
      </c>
      <c r="I2009" s="26">
        <v>1.6710647499999998</v>
      </c>
      <c r="J2009" s="26">
        <v>2.253900625</v>
      </c>
      <c r="K2009" s="26">
        <v>3.4449509999999997</v>
      </c>
      <c r="L2009" s="26">
        <v>4.8906493750000006</v>
      </c>
      <c r="M2009" s="26">
        <v>5.3045929999999997</v>
      </c>
      <c r="N2009" s="26">
        <v>5.9647474999999996</v>
      </c>
      <c r="O2009" s="26">
        <v>5.9562460000000002</v>
      </c>
      <c r="P2009" s="26">
        <v>5.2367241250000003</v>
      </c>
      <c r="Q2009" s="26">
        <v>4.1549453750000005</v>
      </c>
      <c r="R2009" s="26">
        <v>3.001916875</v>
      </c>
      <c r="S2009" s="26">
        <v>2.2241602500000002</v>
      </c>
      <c r="T2009" s="26">
        <v>1.6498366250000001</v>
      </c>
      <c r="U2009" s="26">
        <v>3.028024625</v>
      </c>
      <c r="V2009" s="26">
        <v>3.2884975000000001</v>
      </c>
      <c r="W2009" s="26">
        <v>3.8593773749999993</v>
      </c>
      <c r="X2009" s="26">
        <v>3.3547758750000001</v>
      </c>
      <c r="Y2009" s="26">
        <v>3.6540121249999999</v>
      </c>
      <c r="Z2009" s="26">
        <v>3.3890138749999998</v>
      </c>
      <c r="AA2009" s="26">
        <v>4.0756057500000002</v>
      </c>
      <c r="AB2009" s="26">
        <v>3.5565325000000003</v>
      </c>
      <c r="AC2009" s="26">
        <v>3.1169297499999997</v>
      </c>
      <c r="AD2009" s="26">
        <v>2.8703531249999998</v>
      </c>
      <c r="AE2009" s="26">
        <v>2.6653724999999997</v>
      </c>
      <c r="AF2009" s="26">
        <v>3.1688178749999998</v>
      </c>
      <c r="AG2009" s="26">
        <v>211</v>
      </c>
      <c r="AH2009" s="26">
        <v>4</v>
      </c>
    </row>
    <row r="2010" spans="1:34" x14ac:dyDescent="0.2">
      <c r="A2010" t="s">
        <v>37</v>
      </c>
      <c r="B2010" t="s">
        <v>98</v>
      </c>
      <c r="C2010" t="s">
        <v>1423</v>
      </c>
      <c r="D2010">
        <v>2</v>
      </c>
      <c r="E2010" s="21">
        <v>4</v>
      </c>
      <c r="F2010" s="21" t="s">
        <v>6</v>
      </c>
      <c r="G2010" s="21" t="s">
        <v>10</v>
      </c>
      <c r="H2010" s="21" t="s">
        <v>10</v>
      </c>
      <c r="I2010" s="26">
        <v>1.6073797777777776</v>
      </c>
      <c r="J2010" s="26">
        <v>2.1750946666666668</v>
      </c>
      <c r="K2010" s="26">
        <v>3.3854477777777774</v>
      </c>
      <c r="L2010" s="26">
        <v>4.7873034444444436</v>
      </c>
      <c r="M2010" s="26">
        <v>5.2420762222222228</v>
      </c>
      <c r="N2010" s="26">
        <v>5.8424550000000002</v>
      </c>
      <c r="O2010" s="26">
        <v>5.8186683333333331</v>
      </c>
      <c r="P2010" s="26">
        <v>5.1181816666666657</v>
      </c>
      <c r="Q2010" s="26">
        <v>4.0179722222222232</v>
      </c>
      <c r="R2010" s="26">
        <v>2.9515001111111112</v>
      </c>
      <c r="S2010" s="26">
        <v>2.1655570000000002</v>
      </c>
      <c r="T2010" s="26">
        <v>1.597021888888889</v>
      </c>
      <c r="U2010" s="26">
        <v>3.0392465555555557</v>
      </c>
      <c r="V2010" s="26">
        <v>3.3160044444444448</v>
      </c>
      <c r="W2010" s="26">
        <v>3.985935</v>
      </c>
      <c r="X2010" s="26">
        <v>3.4531283333333338</v>
      </c>
      <c r="Y2010" s="26">
        <v>3.9204637777777784</v>
      </c>
      <c r="Z2010" s="26">
        <v>3.5267438888888885</v>
      </c>
      <c r="AA2010" s="26">
        <v>4.0704843333333338</v>
      </c>
      <c r="AB2010" s="26">
        <v>3.6019143333333341</v>
      </c>
      <c r="AC2010" s="26">
        <v>3.3330319999999998</v>
      </c>
      <c r="AD2010" s="26">
        <v>3.0037737777777775</v>
      </c>
      <c r="AE2010" s="26">
        <v>2.8561806666666665</v>
      </c>
      <c r="AF2010" s="26">
        <v>3.1846252222222224</v>
      </c>
      <c r="AG2010" s="26">
        <v>214</v>
      </c>
      <c r="AH2010" s="26">
        <v>4</v>
      </c>
    </row>
    <row r="2011" spans="1:34" x14ac:dyDescent="0.2">
      <c r="A2011" t="s">
        <v>37</v>
      </c>
      <c r="B2011" t="s">
        <v>98</v>
      </c>
      <c r="C2011" t="s">
        <v>1424</v>
      </c>
      <c r="D2011">
        <v>2</v>
      </c>
      <c r="E2011" s="21">
        <v>4</v>
      </c>
      <c r="F2011" s="21" t="s">
        <v>6</v>
      </c>
      <c r="G2011" s="21" t="s">
        <v>10</v>
      </c>
      <c r="H2011" s="21" t="s">
        <v>10</v>
      </c>
      <c r="I2011" s="26">
        <v>1.3783199999999998</v>
      </c>
      <c r="J2011" s="26">
        <v>1.9321849999999998</v>
      </c>
      <c r="K2011" s="26">
        <v>3.0373790000000001</v>
      </c>
      <c r="L2011" s="26">
        <v>4.2934433333333333</v>
      </c>
      <c r="M2011" s="26">
        <v>4.7572583333333327</v>
      </c>
      <c r="N2011" s="26">
        <v>5.3016116666666662</v>
      </c>
      <c r="O2011" s="26">
        <v>5.1976656666666665</v>
      </c>
      <c r="P2011" s="26">
        <v>4.636276333333333</v>
      </c>
      <c r="Q2011" s="26">
        <v>3.5865326666666668</v>
      </c>
      <c r="R2011" s="26">
        <v>2.6266210000000001</v>
      </c>
      <c r="S2011" s="26">
        <v>1.8227056666666668</v>
      </c>
      <c r="T2011" s="26">
        <v>1.3683629999999998</v>
      </c>
      <c r="U2011" s="26">
        <v>5.0530940000000006</v>
      </c>
      <c r="V2011" s="26">
        <v>5.0068126666666668</v>
      </c>
      <c r="W2011" s="26">
        <v>6.0041136666666661</v>
      </c>
      <c r="X2011" s="26">
        <v>4.6145273333333341</v>
      </c>
      <c r="Y2011" s="26">
        <v>5.0223509999999996</v>
      </c>
      <c r="Z2011" s="26">
        <v>4.7165819999999998</v>
      </c>
      <c r="AA2011" s="26">
        <v>5.0348486666666661</v>
      </c>
      <c r="AB2011" s="26">
        <v>4.7935393333333325</v>
      </c>
      <c r="AC2011" s="26">
        <v>4.1893193333333327</v>
      </c>
      <c r="AD2011" s="26">
        <v>3.6075816666666669</v>
      </c>
      <c r="AE2011" s="26">
        <v>4.6987323333333331</v>
      </c>
      <c r="AF2011" s="26">
        <v>5.210547</v>
      </c>
      <c r="AG2011" s="26">
        <v>219</v>
      </c>
      <c r="AH2011" s="26">
        <v>4</v>
      </c>
    </row>
    <row r="2012" spans="1:34" x14ac:dyDescent="0.2">
      <c r="A2012" t="s">
        <v>37</v>
      </c>
      <c r="B2012" t="s">
        <v>98</v>
      </c>
      <c r="C2012" t="s">
        <v>1425</v>
      </c>
      <c r="D2012">
        <v>1</v>
      </c>
      <c r="E2012" s="21">
        <v>4</v>
      </c>
      <c r="F2012" s="21" t="s">
        <v>6</v>
      </c>
      <c r="G2012" s="21" t="s">
        <v>10</v>
      </c>
      <c r="H2012" s="21" t="s">
        <v>10</v>
      </c>
      <c r="I2012" s="26">
        <v>1.480425125</v>
      </c>
      <c r="J2012" s="26">
        <v>2.0433371250000003</v>
      </c>
      <c r="K2012" s="26">
        <v>3.0956755</v>
      </c>
      <c r="L2012" s="26">
        <v>4.3293817500000005</v>
      </c>
      <c r="M2012" s="26">
        <v>4.7493767500000006</v>
      </c>
      <c r="N2012" s="26">
        <v>5.2302951249999996</v>
      </c>
      <c r="O2012" s="26">
        <v>5.1205473750000001</v>
      </c>
      <c r="P2012" s="26">
        <v>4.4802196249999993</v>
      </c>
      <c r="Q2012" s="26">
        <v>3.4908751250000001</v>
      </c>
      <c r="R2012" s="26">
        <v>2.6391253750000003</v>
      </c>
      <c r="S2012" s="26">
        <v>1.88494125</v>
      </c>
      <c r="T2012" s="26">
        <v>1.453684</v>
      </c>
      <c r="U2012" s="26">
        <v>4.7836107500000002</v>
      </c>
      <c r="V2012" s="26">
        <v>4.9616473750000001</v>
      </c>
      <c r="W2012" s="26">
        <v>6.0321106249999996</v>
      </c>
      <c r="X2012" s="26">
        <v>4.3459343750000006</v>
      </c>
      <c r="Y2012" s="26">
        <v>4.8843408750000004</v>
      </c>
      <c r="Z2012" s="26">
        <v>4.789017499999999</v>
      </c>
      <c r="AA2012" s="26">
        <v>4.9090090000000002</v>
      </c>
      <c r="AB2012" s="26">
        <v>5.2809193749999999</v>
      </c>
      <c r="AC2012" s="26">
        <v>4.2524490000000004</v>
      </c>
      <c r="AD2012" s="26">
        <v>3.9890056249999999</v>
      </c>
      <c r="AE2012" s="26">
        <v>4.5202376250000009</v>
      </c>
      <c r="AF2012" s="26">
        <v>4.9632421249999998</v>
      </c>
      <c r="AG2012" s="26">
        <v>214</v>
      </c>
      <c r="AH2012" s="26">
        <v>4</v>
      </c>
    </row>
    <row r="2013" spans="1:34" x14ac:dyDescent="0.2">
      <c r="A2013" t="s">
        <v>37</v>
      </c>
      <c r="B2013" t="s">
        <v>98</v>
      </c>
      <c r="C2013" t="s">
        <v>1426</v>
      </c>
      <c r="D2013">
        <v>3</v>
      </c>
      <c r="E2013" s="21">
        <v>3</v>
      </c>
      <c r="F2013" s="21" t="s">
        <v>6</v>
      </c>
      <c r="G2013" s="21" t="s">
        <v>10</v>
      </c>
      <c r="H2013" s="21" t="s">
        <v>10</v>
      </c>
      <c r="I2013" s="26">
        <v>1.8856390000000001</v>
      </c>
      <c r="J2013" s="26">
        <v>2.3190529999999998</v>
      </c>
      <c r="K2013" s="26">
        <v>3.3285170000000002</v>
      </c>
      <c r="L2013" s="26">
        <v>4.6824830000000004</v>
      </c>
      <c r="M2013" s="26">
        <v>5.3123760000000004</v>
      </c>
      <c r="N2013" s="26">
        <v>6.0191169999999996</v>
      </c>
      <c r="O2013" s="26">
        <v>6.0768500000000003</v>
      </c>
      <c r="P2013" s="26">
        <v>5.4687960000000002</v>
      </c>
      <c r="Q2013" s="26">
        <v>4.5083900000000003</v>
      </c>
      <c r="R2013" s="26">
        <v>3.325053</v>
      </c>
      <c r="S2013" s="26">
        <v>2.5005310000000001</v>
      </c>
      <c r="T2013" s="26">
        <v>1.9540960000000001</v>
      </c>
      <c r="U2013" s="26">
        <v>4.1393560000000003</v>
      </c>
      <c r="V2013" s="26">
        <v>3.521636</v>
      </c>
      <c r="W2013" s="26">
        <v>3.7974589999999999</v>
      </c>
      <c r="X2013" s="26">
        <v>2.9560620000000002</v>
      </c>
      <c r="Y2013" s="26">
        <v>3.9188689999999999</v>
      </c>
      <c r="Z2013" s="26">
        <v>3.9903599999999999</v>
      </c>
      <c r="AA2013" s="26">
        <v>4.967041</v>
      </c>
      <c r="AB2013" s="26">
        <v>5.1027589999999998</v>
      </c>
      <c r="AC2013" s="26">
        <v>3.9918979999999999</v>
      </c>
      <c r="AD2013" s="26">
        <v>3.1667869999999998</v>
      </c>
      <c r="AE2013" s="26">
        <v>3.0647739999999999</v>
      </c>
      <c r="AF2013" s="26">
        <v>3.2441179999999998</v>
      </c>
      <c r="AG2013" s="26">
        <v>151</v>
      </c>
      <c r="AH2013" s="26">
        <v>3</v>
      </c>
    </row>
    <row r="2014" spans="1:34" x14ac:dyDescent="0.2">
      <c r="A2014" t="s">
        <v>37</v>
      </c>
      <c r="B2014" t="s">
        <v>98</v>
      </c>
      <c r="C2014" t="s">
        <v>342</v>
      </c>
      <c r="D2014">
        <v>3</v>
      </c>
      <c r="E2014" s="21">
        <v>3</v>
      </c>
      <c r="F2014" s="21" t="s">
        <v>6</v>
      </c>
      <c r="G2014" s="21" t="s">
        <v>10</v>
      </c>
      <c r="H2014" s="21" t="s">
        <v>10</v>
      </c>
      <c r="I2014" s="26">
        <v>1.8318992857142857</v>
      </c>
      <c r="J2014" s="26">
        <v>2.542360142857143</v>
      </c>
      <c r="K2014" s="26">
        <v>3.7075855714285715</v>
      </c>
      <c r="L2014" s="26">
        <v>5.2297037142857139</v>
      </c>
      <c r="M2014" s="26">
        <v>5.7339704285714292</v>
      </c>
      <c r="N2014" s="26">
        <v>6.3549497142857145</v>
      </c>
      <c r="O2014" s="26">
        <v>6.3719344285714286</v>
      </c>
      <c r="P2014" s="26">
        <v>5.5939895714285717</v>
      </c>
      <c r="Q2014" s="26">
        <v>4.5166874285714291</v>
      </c>
      <c r="R2014" s="26">
        <v>3.2656138571428568</v>
      </c>
      <c r="S2014" s="26">
        <v>2.3623469999999998</v>
      </c>
      <c r="T2014" s="26">
        <v>1.8218795714285712</v>
      </c>
      <c r="U2014" s="26">
        <v>3.8164988571428577</v>
      </c>
      <c r="V2014" s="26">
        <v>3.763827285714286</v>
      </c>
      <c r="W2014" s="26">
        <v>4.4943870000000006</v>
      </c>
      <c r="X2014" s="26">
        <v>2.8659348571428573</v>
      </c>
      <c r="Y2014" s="26">
        <v>3.4089319999999996</v>
      </c>
      <c r="Z2014" s="26">
        <v>3.7369188571428573</v>
      </c>
      <c r="AA2014" s="26">
        <v>4.3524898571428565</v>
      </c>
      <c r="AB2014" s="26">
        <v>4.1412382857142864</v>
      </c>
      <c r="AC2014" s="26">
        <v>3.2694141428571428</v>
      </c>
      <c r="AD2014" s="26">
        <v>2.7692822857142856</v>
      </c>
      <c r="AE2014" s="26">
        <v>2.7868932857142856</v>
      </c>
      <c r="AF2014" s="26">
        <v>3.2919954285714286</v>
      </c>
      <c r="AG2014" s="26">
        <v>182</v>
      </c>
      <c r="AH2014" s="26">
        <v>3</v>
      </c>
    </row>
    <row r="2015" spans="1:34" x14ac:dyDescent="0.2">
      <c r="A2015" t="s">
        <v>37</v>
      </c>
      <c r="B2015" t="s">
        <v>98</v>
      </c>
      <c r="C2015" t="s">
        <v>1427</v>
      </c>
      <c r="D2015">
        <v>2</v>
      </c>
      <c r="E2015" s="21">
        <v>4</v>
      </c>
      <c r="F2015" s="21" t="s">
        <v>6</v>
      </c>
      <c r="G2015" s="21" t="s">
        <v>10</v>
      </c>
      <c r="H2015" s="21" t="s">
        <v>10</v>
      </c>
      <c r="I2015" s="26">
        <v>1.68205475</v>
      </c>
      <c r="J2015" s="26">
        <v>2.2717282499999998</v>
      </c>
      <c r="K2015" s="26">
        <v>3.4458519999999999</v>
      </c>
      <c r="L2015" s="26">
        <v>4.97559825</v>
      </c>
      <c r="M2015" s="26">
        <v>5.2928857499999999</v>
      </c>
      <c r="N2015" s="26">
        <v>6.0937229999999998</v>
      </c>
      <c r="O2015" s="26">
        <v>5.991949</v>
      </c>
      <c r="P2015" s="26">
        <v>5.2420292499999999</v>
      </c>
      <c r="Q2015" s="26">
        <v>4.2408979999999996</v>
      </c>
      <c r="R2015" s="26">
        <v>3.05782825</v>
      </c>
      <c r="S2015" s="26">
        <v>2.3141337499999999</v>
      </c>
      <c r="T2015" s="26">
        <v>1.6805540000000001</v>
      </c>
      <c r="U2015" s="26">
        <v>3.2937649999999996</v>
      </c>
      <c r="V2015" s="26">
        <v>3.3876135000000001</v>
      </c>
      <c r="W2015" s="26">
        <v>3.6953597500000002</v>
      </c>
      <c r="X2015" s="26">
        <v>2.73119975</v>
      </c>
      <c r="Y2015" s="26">
        <v>3.7205297499999999</v>
      </c>
      <c r="Z2015" s="26">
        <v>3.3042484999999999</v>
      </c>
      <c r="AA2015" s="26">
        <v>3.8658329999999999</v>
      </c>
      <c r="AB2015" s="26">
        <v>4.2126722499999998</v>
      </c>
      <c r="AC2015" s="26">
        <v>3.2054377499999998</v>
      </c>
      <c r="AD2015" s="26">
        <v>2.8482257500000001</v>
      </c>
      <c r="AE2015" s="26">
        <v>2.9222427500000001</v>
      </c>
      <c r="AF2015" s="26">
        <v>3.0213464999999999</v>
      </c>
      <c r="AG2015" s="26">
        <v>208</v>
      </c>
      <c r="AH2015" s="26">
        <v>4</v>
      </c>
    </row>
    <row r="2016" spans="1:34" x14ac:dyDescent="0.2">
      <c r="A2016" t="s">
        <v>37</v>
      </c>
      <c r="B2016" t="s">
        <v>98</v>
      </c>
      <c r="C2016" t="s">
        <v>1428</v>
      </c>
      <c r="D2016">
        <v>2</v>
      </c>
      <c r="E2016" s="21">
        <v>4</v>
      </c>
      <c r="F2016" s="21" t="s">
        <v>6</v>
      </c>
      <c r="G2016" s="21" t="s">
        <v>10</v>
      </c>
      <c r="H2016" s="21" t="s">
        <v>10</v>
      </c>
      <c r="I2016" s="26">
        <v>1.7838589999999996</v>
      </c>
      <c r="J2016" s="26">
        <v>2.4010392352941179</v>
      </c>
      <c r="K2016" s="26">
        <v>3.5694313235294111</v>
      </c>
      <c r="L2016" s="26">
        <v>5.0317233823529408</v>
      </c>
      <c r="M2016" s="26">
        <v>5.3792341764705887</v>
      </c>
      <c r="N2016" s="26">
        <v>6.0279638823529407</v>
      </c>
      <c r="O2016" s="26">
        <v>5.99096755882353</v>
      </c>
      <c r="P2016" s="26">
        <v>5.2651144705882356</v>
      </c>
      <c r="Q2016" s="26">
        <v>4.2451839411764709</v>
      </c>
      <c r="R2016" s="26">
        <v>3.1099988823529419</v>
      </c>
      <c r="S2016" s="26">
        <v>2.3712739117647064</v>
      </c>
      <c r="T2016" s="26">
        <v>1.7799609705882353</v>
      </c>
      <c r="U2016" s="26">
        <v>3.3615257058823533</v>
      </c>
      <c r="V2016" s="26">
        <v>3.609273</v>
      </c>
      <c r="W2016" s="26">
        <v>3.8194735294117645</v>
      </c>
      <c r="X2016" s="26">
        <v>2.7757061176470588</v>
      </c>
      <c r="Y2016" s="26">
        <v>3.9156957058823529</v>
      </c>
      <c r="Z2016" s="26">
        <v>3.5617379999999996</v>
      </c>
      <c r="AA2016" s="26">
        <v>4.2207637647058815</v>
      </c>
      <c r="AB2016" s="26">
        <v>4.0508571470588235</v>
      </c>
      <c r="AC2016" s="26">
        <v>3.0914239117647058</v>
      </c>
      <c r="AD2016" s="26">
        <v>2.6324731764705889</v>
      </c>
      <c r="AE2016" s="26">
        <v>2.7596132058823519</v>
      </c>
      <c r="AF2016" s="26">
        <v>3.0460369117647055</v>
      </c>
      <c r="AG2016" s="26">
        <v>173</v>
      </c>
      <c r="AH2016" s="26">
        <v>3</v>
      </c>
    </row>
    <row r="2017" spans="1:34" x14ac:dyDescent="0.2">
      <c r="A2017" t="s">
        <v>37</v>
      </c>
      <c r="B2017" t="s">
        <v>98</v>
      </c>
      <c r="C2017" t="s">
        <v>620</v>
      </c>
      <c r="D2017">
        <v>2</v>
      </c>
      <c r="E2017" s="21">
        <v>4</v>
      </c>
      <c r="F2017" s="21" t="s">
        <v>6</v>
      </c>
      <c r="G2017" s="21" t="s">
        <v>10</v>
      </c>
      <c r="H2017" s="21" t="s">
        <v>10</v>
      </c>
      <c r="I2017" s="26">
        <v>1.680415</v>
      </c>
      <c r="J2017" s="26">
        <v>2.247227333333333</v>
      </c>
      <c r="K2017" s="26">
        <v>3.4264943333333338</v>
      </c>
      <c r="L2017" s="26">
        <v>4.9760140000000002</v>
      </c>
      <c r="M2017" s="26">
        <v>5.3377673333333329</v>
      </c>
      <c r="N2017" s="26">
        <v>6.1394226666666674</v>
      </c>
      <c r="O2017" s="26">
        <v>6.0338053333333335</v>
      </c>
      <c r="P2017" s="26">
        <v>5.2826919999999999</v>
      </c>
      <c r="Q2017" s="26">
        <v>4.2652633333333325</v>
      </c>
      <c r="R2017" s="26">
        <v>3.0716070000000002</v>
      </c>
      <c r="S2017" s="26">
        <v>2.3250886666666664</v>
      </c>
      <c r="T2017" s="26">
        <v>1.6968213333333333</v>
      </c>
      <c r="U2017" s="26">
        <v>3.2815189999999999</v>
      </c>
      <c r="V2017" s="26">
        <v>3.4414540000000002</v>
      </c>
      <c r="W2017" s="26">
        <v>3.7298100000000001</v>
      </c>
      <c r="X2017" s="26">
        <v>2.7982916666666671</v>
      </c>
      <c r="Y2017" s="26">
        <v>3.6275706666666667</v>
      </c>
      <c r="Z2017" s="26">
        <v>3.3553390000000003</v>
      </c>
      <c r="AA2017" s="26">
        <v>4.0981333333333332</v>
      </c>
      <c r="AB2017" s="26">
        <v>4.3635209999999995</v>
      </c>
      <c r="AC2017" s="26">
        <v>3.2201309999999999</v>
      </c>
      <c r="AD2017" s="26">
        <v>2.7437006666666668</v>
      </c>
      <c r="AE2017" s="26">
        <v>2.8819850000000002</v>
      </c>
      <c r="AF2017" s="26">
        <v>3.0109103333333334</v>
      </c>
      <c r="AG2017" s="26">
        <v>177</v>
      </c>
      <c r="AH2017" s="26">
        <v>3</v>
      </c>
    </row>
    <row r="2018" spans="1:34" x14ac:dyDescent="0.2">
      <c r="A2018" t="s">
        <v>37</v>
      </c>
      <c r="B2018" t="s">
        <v>98</v>
      </c>
      <c r="C2018" t="s">
        <v>242</v>
      </c>
      <c r="D2018">
        <v>3</v>
      </c>
      <c r="E2018" s="21">
        <v>3</v>
      </c>
      <c r="F2018" s="21" t="s">
        <v>6</v>
      </c>
      <c r="G2018" s="21" t="s">
        <v>10</v>
      </c>
      <c r="H2018" s="21" t="s">
        <v>10</v>
      </c>
      <c r="I2018" s="26">
        <v>1.8829909999999999</v>
      </c>
      <c r="J2018" s="26">
        <v>2.355807</v>
      </c>
      <c r="K2018" s="26">
        <v>3.4154470000000003</v>
      </c>
      <c r="L2018" s="26">
        <v>4.8202656666666668</v>
      </c>
      <c r="M2018" s="26">
        <v>5.4066843333333336</v>
      </c>
      <c r="N2018" s="26">
        <v>6.0948039999999999</v>
      </c>
      <c r="O2018" s="26">
        <v>6.1206943333333337</v>
      </c>
      <c r="P2018" s="26">
        <v>5.4747426666666668</v>
      </c>
      <c r="Q2018" s="26">
        <v>4.4859296666666664</v>
      </c>
      <c r="R2018" s="26">
        <v>3.3019979999999998</v>
      </c>
      <c r="S2018" s="26">
        <v>2.4873910000000001</v>
      </c>
      <c r="T2018" s="26">
        <v>1.9447539999999999</v>
      </c>
      <c r="U2018" s="26">
        <v>3.9813340000000004</v>
      </c>
      <c r="V2018" s="26">
        <v>3.497214</v>
      </c>
      <c r="W2018" s="26">
        <v>3.8477339999999995</v>
      </c>
      <c r="X2018" s="26">
        <v>3.049825666666667</v>
      </c>
      <c r="Y2018" s="26">
        <v>4.1140713333333334</v>
      </c>
      <c r="Z2018" s="26">
        <v>4.2325310000000007</v>
      </c>
      <c r="AA2018" s="26">
        <v>5.1253083333333329</v>
      </c>
      <c r="AB2018" s="26">
        <v>5.1594233333333328</v>
      </c>
      <c r="AC2018" s="26">
        <v>3.9462926666666664</v>
      </c>
      <c r="AD2018" s="26">
        <v>2.8671159999999998</v>
      </c>
      <c r="AE2018" s="26">
        <v>2.8091516666666667</v>
      </c>
      <c r="AF2018" s="26">
        <v>3.0878549999999998</v>
      </c>
      <c r="AG2018" s="26">
        <v>168</v>
      </c>
      <c r="AH2018" s="26">
        <v>3</v>
      </c>
    </row>
    <row r="2019" spans="1:34" x14ac:dyDescent="0.2">
      <c r="A2019" t="s">
        <v>37</v>
      </c>
      <c r="B2019" t="s">
        <v>98</v>
      </c>
      <c r="C2019" t="s">
        <v>1429</v>
      </c>
      <c r="D2019">
        <v>1</v>
      </c>
      <c r="E2019" s="21">
        <v>5</v>
      </c>
      <c r="F2019" s="21" t="s">
        <v>6</v>
      </c>
      <c r="G2019" s="21" t="s">
        <v>10</v>
      </c>
      <c r="H2019" s="21" t="s">
        <v>10</v>
      </c>
      <c r="I2019" s="26">
        <v>1.3551256666666667</v>
      </c>
      <c r="J2019" s="26">
        <v>1.8389348333333333</v>
      </c>
      <c r="K2019" s="26">
        <v>2.9391758333333335</v>
      </c>
      <c r="L2019" s="26">
        <v>4.1721810000000001</v>
      </c>
      <c r="M2019" s="26">
        <v>4.6732258333333334</v>
      </c>
      <c r="N2019" s="26">
        <v>5.1307618333333336</v>
      </c>
      <c r="O2019" s="26">
        <v>5.0556419999999997</v>
      </c>
      <c r="P2019" s="26">
        <v>4.4587008333333333</v>
      </c>
      <c r="Q2019" s="26">
        <v>3.4846628333333336</v>
      </c>
      <c r="R2019" s="26">
        <v>2.5786491666666667</v>
      </c>
      <c r="S2019" s="26">
        <v>1.8463266666666669</v>
      </c>
      <c r="T2019" s="26">
        <v>1.3616343333333336</v>
      </c>
      <c r="U2019" s="26">
        <v>3.2635128333333334</v>
      </c>
      <c r="V2019" s="26">
        <v>3.5182935000000004</v>
      </c>
      <c r="W2019" s="26">
        <v>4.2143356666666669</v>
      </c>
      <c r="X2019" s="26">
        <v>3.6226811666666667</v>
      </c>
      <c r="Y2019" s="26">
        <v>4.0558256666666663</v>
      </c>
      <c r="Z2019" s="26">
        <v>3.7965176666666665</v>
      </c>
      <c r="AA2019" s="26">
        <v>4.2777029999999998</v>
      </c>
      <c r="AB2019" s="26">
        <v>3.9029996666666666</v>
      </c>
      <c r="AC2019" s="26">
        <v>3.3676995000000001</v>
      </c>
      <c r="AD2019" s="26">
        <v>2.9821659999999999</v>
      </c>
      <c r="AE2019" s="26">
        <v>3.1514156666666664</v>
      </c>
      <c r="AF2019" s="26">
        <v>3.1334578333333329</v>
      </c>
      <c r="AG2019" s="26">
        <v>228</v>
      </c>
      <c r="AH2019" s="26">
        <v>4</v>
      </c>
    </row>
    <row r="2020" spans="1:34" x14ac:dyDescent="0.2">
      <c r="A2020" t="s">
        <v>37</v>
      </c>
      <c r="B2020" t="s">
        <v>98</v>
      </c>
      <c r="C2020" t="s">
        <v>621</v>
      </c>
      <c r="D2020">
        <v>3</v>
      </c>
      <c r="E2020" s="21">
        <v>3</v>
      </c>
      <c r="F2020" s="21" t="s">
        <v>6</v>
      </c>
      <c r="G2020" s="21" t="s">
        <v>10</v>
      </c>
      <c r="H2020" s="21" t="s">
        <v>10</v>
      </c>
      <c r="I2020" s="26">
        <v>1.8744471250000001</v>
      </c>
      <c r="J2020" s="26">
        <v>2.485852875</v>
      </c>
      <c r="K2020" s="26">
        <v>3.6097831250000008</v>
      </c>
      <c r="L2020" s="26">
        <v>5.1121788749999997</v>
      </c>
      <c r="M2020" s="26">
        <v>5.5390687499999993</v>
      </c>
      <c r="N2020" s="26">
        <v>6.17930475</v>
      </c>
      <c r="O2020" s="26">
        <v>6.1645334999999992</v>
      </c>
      <c r="P2020" s="26">
        <v>5.40683925</v>
      </c>
      <c r="Q2020" s="26">
        <v>4.4121528750000003</v>
      </c>
      <c r="R2020" s="26">
        <v>3.2579201250000001</v>
      </c>
      <c r="S2020" s="26">
        <v>2.4871552500000003</v>
      </c>
      <c r="T2020" s="26">
        <v>1.89047425</v>
      </c>
      <c r="U2020" s="26">
        <v>3.7890519999999999</v>
      </c>
      <c r="V2020" s="26">
        <v>3.5283404999999997</v>
      </c>
      <c r="W2020" s="26">
        <v>3.9913746250000002</v>
      </c>
      <c r="X2020" s="26">
        <v>2.9728443750000002</v>
      </c>
      <c r="Y2020" s="26">
        <v>3.7889697500000001</v>
      </c>
      <c r="Z2020" s="26">
        <v>3.9577192499999998</v>
      </c>
      <c r="AA2020" s="26">
        <v>5.5608050000000002</v>
      </c>
      <c r="AB2020" s="26">
        <v>5.1038401249999996</v>
      </c>
      <c r="AC2020" s="26">
        <v>3.8484361249999997</v>
      </c>
      <c r="AD2020" s="26">
        <v>2.4752831249999998</v>
      </c>
      <c r="AE2020" s="26">
        <v>2.7687169999999997</v>
      </c>
      <c r="AF2020" s="26">
        <v>3.1100961250000001</v>
      </c>
      <c r="AG2020" s="26">
        <v>155</v>
      </c>
      <c r="AH2020" s="26">
        <v>3</v>
      </c>
    </row>
    <row r="2021" spans="1:34" x14ac:dyDescent="0.2">
      <c r="A2021" t="s">
        <v>37</v>
      </c>
      <c r="B2021" t="s">
        <v>98</v>
      </c>
      <c r="C2021" t="s">
        <v>625</v>
      </c>
      <c r="D2021">
        <v>2</v>
      </c>
      <c r="E2021" s="21">
        <v>4</v>
      </c>
      <c r="F2021" s="21" t="s">
        <v>6</v>
      </c>
      <c r="G2021" s="21" t="s">
        <v>10</v>
      </c>
      <c r="H2021" s="21" t="s">
        <v>10</v>
      </c>
      <c r="I2021" s="26">
        <v>1.5701999999999998</v>
      </c>
      <c r="J2021" s="26">
        <v>2.139093692307692</v>
      </c>
      <c r="K2021" s="26">
        <v>3.3110919999999999</v>
      </c>
      <c r="L2021" s="26">
        <v>4.7259701538461538</v>
      </c>
      <c r="M2021" s="26">
        <v>5.185815615384616</v>
      </c>
      <c r="N2021" s="26">
        <v>5.7307073076923079</v>
      </c>
      <c r="O2021" s="26">
        <v>5.6904827692307691</v>
      </c>
      <c r="P2021" s="26">
        <v>5.0288361538461537</v>
      </c>
      <c r="Q2021" s="26">
        <v>3.9346029230769233</v>
      </c>
      <c r="R2021" s="26">
        <v>2.9034339230769239</v>
      </c>
      <c r="S2021" s="26">
        <v>2.1087120769230769</v>
      </c>
      <c r="T2021" s="26">
        <v>1.5621062307692308</v>
      </c>
      <c r="U2021" s="26">
        <v>3.0545433076923079</v>
      </c>
      <c r="V2021" s="26">
        <v>3.3629087692307698</v>
      </c>
      <c r="W2021" s="26">
        <v>4.1111183076923083</v>
      </c>
      <c r="X2021" s="26">
        <v>3.3639748461538463</v>
      </c>
      <c r="Y2021" s="26">
        <v>4.0124359999999992</v>
      </c>
      <c r="Z2021" s="26">
        <v>3.7968000000000002</v>
      </c>
      <c r="AA2021" s="26">
        <v>4.0314120769230772</v>
      </c>
      <c r="AB2021" s="26">
        <v>3.6562491538461543</v>
      </c>
      <c r="AC2021" s="26">
        <v>3.3299822307692319</v>
      </c>
      <c r="AD2021" s="26">
        <v>2.9732400000000001</v>
      </c>
      <c r="AE2021" s="26">
        <v>2.957178461538462</v>
      </c>
      <c r="AF2021" s="26">
        <v>3.1673447692307701</v>
      </c>
      <c r="AG2021" s="26">
        <v>201</v>
      </c>
      <c r="AH2021" s="26">
        <v>4</v>
      </c>
    </row>
    <row r="2022" spans="1:34" x14ac:dyDescent="0.2">
      <c r="A2022" t="s">
        <v>37</v>
      </c>
      <c r="B2022" t="s">
        <v>98</v>
      </c>
      <c r="C2022" t="s">
        <v>870</v>
      </c>
      <c r="D2022">
        <v>3</v>
      </c>
      <c r="E2022" s="21">
        <v>3</v>
      </c>
      <c r="F2022" s="21" t="s">
        <v>6</v>
      </c>
      <c r="G2022" s="21" t="s">
        <v>10</v>
      </c>
      <c r="H2022" s="21" t="s">
        <v>10</v>
      </c>
      <c r="I2022" s="26">
        <v>1.8266595000000001</v>
      </c>
      <c r="J2022" s="26">
        <v>2.4069188333333336</v>
      </c>
      <c r="K2022" s="26">
        <v>3.5354664999999996</v>
      </c>
      <c r="L2022" s="26">
        <v>5.0410060000000003</v>
      </c>
      <c r="M2022" s="26">
        <v>5.4316988333333329</v>
      </c>
      <c r="N2022" s="26">
        <v>6.1705180000000013</v>
      </c>
      <c r="O2022" s="26">
        <v>6.0808355000000001</v>
      </c>
      <c r="P2022" s="26">
        <v>5.3430988333333334</v>
      </c>
      <c r="Q2022" s="26">
        <v>4.3928683333333334</v>
      </c>
      <c r="R2022" s="26">
        <v>3.1973911666666672</v>
      </c>
      <c r="S2022" s="26">
        <v>2.4733499999999999</v>
      </c>
      <c r="T2022" s="26">
        <v>1.8292203333333334</v>
      </c>
      <c r="U2022" s="26">
        <v>3.5522318333333334</v>
      </c>
      <c r="V2022" s="26">
        <v>3.4978034999999998</v>
      </c>
      <c r="W2022" s="26">
        <v>3.9571868333333331</v>
      </c>
      <c r="X2022" s="26">
        <v>2.899779333333333</v>
      </c>
      <c r="Y2022" s="26">
        <v>3.7513979999999996</v>
      </c>
      <c r="Z2022" s="26">
        <v>3.8424963333333335</v>
      </c>
      <c r="AA2022" s="26">
        <v>4.7207823333333332</v>
      </c>
      <c r="AB2022" s="26">
        <v>4.7023601666666668</v>
      </c>
      <c r="AC2022" s="26">
        <v>3.5318734999999997</v>
      </c>
      <c r="AD2022" s="26">
        <v>2.6307278333333337</v>
      </c>
      <c r="AE2022" s="26">
        <v>2.8068059999999999</v>
      </c>
      <c r="AF2022" s="26">
        <v>2.9595795000000003</v>
      </c>
      <c r="AG2022" s="26">
        <v>157</v>
      </c>
      <c r="AH2022" s="26">
        <v>3</v>
      </c>
    </row>
    <row r="2023" spans="1:34" x14ac:dyDescent="0.2">
      <c r="A2023" t="s">
        <v>37</v>
      </c>
      <c r="B2023" t="s">
        <v>98</v>
      </c>
      <c r="C2023" t="s">
        <v>1430</v>
      </c>
      <c r="D2023">
        <v>2</v>
      </c>
      <c r="E2023" s="21">
        <v>4</v>
      </c>
      <c r="F2023" s="21" t="s">
        <v>6</v>
      </c>
      <c r="G2023" s="21" t="s">
        <v>10</v>
      </c>
      <c r="H2023" s="21" t="s">
        <v>10</v>
      </c>
      <c r="I2023" s="26">
        <v>1.6701874000000001</v>
      </c>
      <c r="J2023" s="26">
        <v>2.2779470000000002</v>
      </c>
      <c r="K2023" s="26">
        <v>3.4998184000000001</v>
      </c>
      <c r="L2023" s="26">
        <v>4.9434877999999998</v>
      </c>
      <c r="M2023" s="26">
        <v>5.3786032000000006</v>
      </c>
      <c r="N2023" s="26">
        <v>6.0011963999999995</v>
      </c>
      <c r="O2023" s="26">
        <v>6.0030728</v>
      </c>
      <c r="P2023" s="26">
        <v>5.2997494000000005</v>
      </c>
      <c r="Q2023" s="26">
        <v>4.1744591999999994</v>
      </c>
      <c r="R2023" s="26">
        <v>3.0506722000000002</v>
      </c>
      <c r="S2023" s="26">
        <v>2.2404973999999998</v>
      </c>
      <c r="T2023" s="26">
        <v>1.6651896000000002</v>
      </c>
      <c r="U2023" s="26">
        <v>3.0718813999999997</v>
      </c>
      <c r="V2023" s="26">
        <v>3.4301386000000003</v>
      </c>
      <c r="W2023" s="26">
        <v>4.0595370000000006</v>
      </c>
      <c r="X2023" s="26">
        <v>3.3239118000000003</v>
      </c>
      <c r="Y2023" s="26">
        <v>3.7671058000000004</v>
      </c>
      <c r="Z2023" s="26">
        <v>3.6710382000000004</v>
      </c>
      <c r="AA2023" s="26">
        <v>3.8990339999999994</v>
      </c>
      <c r="AB2023" s="26">
        <v>3.5634031999999998</v>
      </c>
      <c r="AC2023" s="26">
        <v>3.2068756</v>
      </c>
      <c r="AD2023" s="26">
        <v>2.8570812000000001</v>
      </c>
      <c r="AE2023" s="26">
        <v>2.7945631999999998</v>
      </c>
      <c r="AF2023" s="26">
        <v>3.2433785999999998</v>
      </c>
      <c r="AG2023" s="26">
        <v>201</v>
      </c>
      <c r="AH2023" s="26">
        <v>4</v>
      </c>
    </row>
    <row r="2024" spans="1:34" x14ac:dyDescent="0.2">
      <c r="A2024" t="s">
        <v>37</v>
      </c>
      <c r="B2024" t="s">
        <v>98</v>
      </c>
      <c r="C2024" t="s">
        <v>1431</v>
      </c>
      <c r="D2024">
        <v>2</v>
      </c>
      <c r="E2024" s="21">
        <v>5</v>
      </c>
      <c r="F2024" s="21" t="s">
        <v>6</v>
      </c>
      <c r="G2024" s="21" t="s">
        <v>10</v>
      </c>
      <c r="H2024" s="21" t="s">
        <v>10</v>
      </c>
      <c r="I2024" s="26">
        <v>1.3568704999999999</v>
      </c>
      <c r="J2024" s="26">
        <v>1.8587034999999998</v>
      </c>
      <c r="K2024" s="26">
        <v>2.9731535</v>
      </c>
      <c r="L2024" s="26">
        <v>4.1990414999999999</v>
      </c>
      <c r="M2024" s="26">
        <v>4.651484</v>
      </c>
      <c r="N2024" s="26">
        <v>5.1416779999999997</v>
      </c>
      <c r="O2024" s="26">
        <v>5.0392825000000006</v>
      </c>
      <c r="P2024" s="26">
        <v>4.4274529999999999</v>
      </c>
      <c r="Q2024" s="26">
        <v>3.4656180000000001</v>
      </c>
      <c r="R2024" s="26">
        <v>2.5778695000000003</v>
      </c>
      <c r="S2024" s="26">
        <v>1.8216405</v>
      </c>
      <c r="T2024" s="26">
        <v>1.351588</v>
      </c>
      <c r="U2024" s="26">
        <v>3.4717010000000004</v>
      </c>
      <c r="V2024" s="26">
        <v>3.7724465</v>
      </c>
      <c r="W2024" s="26">
        <v>4.4919875000000005</v>
      </c>
      <c r="X2024" s="26">
        <v>3.6585485000000002</v>
      </c>
      <c r="Y2024" s="26">
        <v>4.0543915000000004</v>
      </c>
      <c r="Z2024" s="26">
        <v>3.9257945000000003</v>
      </c>
      <c r="AA2024" s="26">
        <v>4.3559454999999998</v>
      </c>
      <c r="AB2024" s="26">
        <v>4.1555470000000003</v>
      </c>
      <c r="AC2024" s="26">
        <v>3.3990619999999998</v>
      </c>
      <c r="AD2024" s="26">
        <v>3.0318019999999999</v>
      </c>
      <c r="AE2024" s="26">
        <v>3.3890175</v>
      </c>
      <c r="AF2024" s="26">
        <v>3.430904</v>
      </c>
      <c r="AG2024" s="26">
        <v>219</v>
      </c>
      <c r="AH2024" s="26">
        <v>4</v>
      </c>
    </row>
    <row r="2025" spans="1:34" x14ac:dyDescent="0.2">
      <c r="A2025" t="s">
        <v>38</v>
      </c>
      <c r="B2025" t="s">
        <v>70</v>
      </c>
      <c r="C2025" t="s">
        <v>403</v>
      </c>
      <c r="D2025">
        <v>1</v>
      </c>
      <c r="E2025" s="21">
        <v>6</v>
      </c>
      <c r="F2025" s="21" t="s">
        <v>6</v>
      </c>
      <c r="G2025" s="21" t="s">
        <v>10</v>
      </c>
      <c r="H2025" s="21" t="s">
        <v>10</v>
      </c>
      <c r="I2025" s="26">
        <v>0.66627199999999998</v>
      </c>
      <c r="J2025" s="26">
        <v>0.97029549999999998</v>
      </c>
      <c r="K2025" s="26">
        <v>1.7656925000000001</v>
      </c>
      <c r="L2025" s="26">
        <v>3.5449010000000003</v>
      </c>
      <c r="M2025" s="26">
        <v>5.1676609999999998</v>
      </c>
      <c r="N2025" s="26">
        <v>6.3646750000000001</v>
      </c>
      <c r="O2025" s="26">
        <v>7.5621700000000001</v>
      </c>
      <c r="P2025" s="26">
        <v>6.8690899999999999</v>
      </c>
      <c r="Q2025" s="26">
        <v>4.5456289999999999</v>
      </c>
      <c r="R2025" s="26">
        <v>2.832287</v>
      </c>
      <c r="S2025" s="26">
        <v>1.1934689999999999</v>
      </c>
      <c r="T2025" s="26">
        <v>0.67867149999999998</v>
      </c>
      <c r="U2025" s="26">
        <v>0.27374949999999998</v>
      </c>
      <c r="V2025" s="26">
        <v>0.26110549999999999</v>
      </c>
      <c r="W2025" s="26">
        <v>0.50551299999999999</v>
      </c>
      <c r="X2025" s="26">
        <v>1.2831135</v>
      </c>
      <c r="Y2025" s="26">
        <v>2.3008245000000001</v>
      </c>
      <c r="Z2025" s="26">
        <v>3.1384129999999999</v>
      </c>
      <c r="AA2025" s="26">
        <v>1.7794414999999999</v>
      </c>
      <c r="AB2025" s="26">
        <v>1.4111039999999999</v>
      </c>
      <c r="AC2025" s="26">
        <v>1.0740574999999999</v>
      </c>
      <c r="AD2025" s="26">
        <v>0.57542599999999999</v>
      </c>
      <c r="AE2025" s="26">
        <v>0.33643449999999997</v>
      </c>
      <c r="AF2025" s="26">
        <v>0.24289450000000001</v>
      </c>
      <c r="AG2025" s="26">
        <v>270</v>
      </c>
      <c r="AH2025" s="26">
        <v>5</v>
      </c>
    </row>
    <row r="2026" spans="1:34" x14ac:dyDescent="0.2">
      <c r="A2026" t="s">
        <v>38</v>
      </c>
      <c r="B2026" t="s">
        <v>70</v>
      </c>
      <c r="C2026" t="s">
        <v>1432</v>
      </c>
      <c r="D2026">
        <v>1</v>
      </c>
      <c r="E2026" s="21">
        <v>7</v>
      </c>
      <c r="F2026" s="21" t="s">
        <v>10</v>
      </c>
      <c r="G2026" s="21" t="s">
        <v>10</v>
      </c>
      <c r="H2026" s="21" t="s">
        <v>10</v>
      </c>
      <c r="I2026" s="26">
        <v>0.43566581818181815</v>
      </c>
      <c r="J2026" s="26">
        <v>0.64374081818181816</v>
      </c>
      <c r="K2026" s="26">
        <v>1.2851251818181817</v>
      </c>
      <c r="L2026" s="26">
        <v>3.0989632727272731</v>
      </c>
      <c r="M2026" s="26">
        <v>5.1340864545454545</v>
      </c>
      <c r="N2026" s="26">
        <v>6.0226609090909085</v>
      </c>
      <c r="O2026" s="26">
        <v>6.6493750909090918</v>
      </c>
      <c r="P2026" s="26">
        <v>5.845309454545454</v>
      </c>
      <c r="Q2026" s="26">
        <v>3.7874505454545453</v>
      </c>
      <c r="R2026" s="26">
        <v>2.3372556363636368</v>
      </c>
      <c r="S2026" s="26">
        <v>0.89408954545454544</v>
      </c>
      <c r="T2026" s="26">
        <v>0.45808345454545452</v>
      </c>
      <c r="U2026" s="26">
        <v>0.48500845454545449</v>
      </c>
      <c r="V2026" s="26">
        <v>0.33763245454545454</v>
      </c>
      <c r="W2026" s="26">
        <v>0.71173527272727277</v>
      </c>
      <c r="X2026" s="26">
        <v>1.3118347272727273</v>
      </c>
      <c r="Y2026" s="26">
        <v>2.1296983636363636</v>
      </c>
      <c r="Z2026" s="26">
        <v>3.0785602727272732</v>
      </c>
      <c r="AA2026" s="26">
        <v>2.4820059090909088</v>
      </c>
      <c r="AB2026" s="26">
        <v>2.0919638181818185</v>
      </c>
      <c r="AC2026" s="26">
        <v>1.5139158181818182</v>
      </c>
      <c r="AD2026" s="26">
        <v>0.89405618181818169</v>
      </c>
      <c r="AE2026" s="26">
        <v>0.45930736363636365</v>
      </c>
      <c r="AF2026" s="26">
        <v>0.4175204545454545</v>
      </c>
      <c r="AG2026" s="26">
        <v>249</v>
      </c>
      <c r="AH2026" s="26">
        <v>4</v>
      </c>
    </row>
    <row r="2027" spans="1:34" x14ac:dyDescent="0.2">
      <c r="A2027" t="s">
        <v>38</v>
      </c>
      <c r="B2027" t="s">
        <v>70</v>
      </c>
      <c r="C2027" t="s">
        <v>1433</v>
      </c>
      <c r="D2027">
        <v>1</v>
      </c>
      <c r="E2027" s="21">
        <v>7</v>
      </c>
      <c r="F2027" s="21" t="s">
        <v>10</v>
      </c>
      <c r="G2027" s="21" t="s">
        <v>10</v>
      </c>
      <c r="H2027" s="21" t="s">
        <v>10</v>
      </c>
      <c r="I2027" s="26">
        <v>0.38514577777777775</v>
      </c>
      <c r="J2027" s="26">
        <v>0.5699453333333333</v>
      </c>
      <c r="K2027" s="26">
        <v>1.1542155555555556</v>
      </c>
      <c r="L2027" s="26">
        <v>2.8683174444444446</v>
      </c>
      <c r="M2027" s="26">
        <v>4.877305777777778</v>
      </c>
      <c r="N2027" s="26">
        <v>5.7708313333333336</v>
      </c>
      <c r="O2027" s="26">
        <v>6.2426916666666665</v>
      </c>
      <c r="P2027" s="26">
        <v>5.5302143333333333</v>
      </c>
      <c r="Q2027" s="26">
        <v>3.5180329999999995</v>
      </c>
      <c r="R2027" s="26">
        <v>2.1880876666666667</v>
      </c>
      <c r="S2027" s="26">
        <v>0.83139600000000002</v>
      </c>
      <c r="T2027" s="26">
        <v>0.40339788888888894</v>
      </c>
      <c r="U2027" s="26">
        <v>0.53873088888888887</v>
      </c>
      <c r="V2027" s="26">
        <v>0.39313055555555554</v>
      </c>
      <c r="W2027" s="26">
        <v>0.6890170000000001</v>
      </c>
      <c r="X2027" s="26">
        <v>0.97968488888888872</v>
      </c>
      <c r="Y2027" s="26">
        <v>1.8694276666666667</v>
      </c>
      <c r="Z2027" s="26">
        <v>3.0235642222222223</v>
      </c>
      <c r="AA2027" s="26">
        <v>2.2767194444444443</v>
      </c>
      <c r="AB2027" s="26">
        <v>1.9181402222222224</v>
      </c>
      <c r="AC2027" s="26">
        <v>1.5645884444444444</v>
      </c>
      <c r="AD2027" s="26">
        <v>0.78868688888888883</v>
      </c>
      <c r="AE2027" s="26">
        <v>0.46609666666666666</v>
      </c>
      <c r="AF2027" s="26">
        <v>0.48900300000000002</v>
      </c>
      <c r="AG2027" s="26">
        <v>253</v>
      </c>
      <c r="AH2027" s="26">
        <v>5</v>
      </c>
    </row>
    <row r="2028" spans="1:34" x14ac:dyDescent="0.2">
      <c r="A2028" t="s">
        <v>38</v>
      </c>
      <c r="B2028" t="s">
        <v>70</v>
      </c>
      <c r="C2028" t="s">
        <v>1434</v>
      </c>
      <c r="D2028">
        <v>1</v>
      </c>
      <c r="E2028" s="21">
        <v>6</v>
      </c>
      <c r="F2028" s="21" t="s">
        <v>6</v>
      </c>
      <c r="G2028" s="21" t="s">
        <v>10</v>
      </c>
      <c r="H2028" s="21" t="s">
        <v>10</v>
      </c>
      <c r="I2028" s="26">
        <v>0.56301650000000003</v>
      </c>
      <c r="J2028" s="26">
        <v>0.84941350000000004</v>
      </c>
      <c r="K2028" s="26">
        <v>1.6654800000000001</v>
      </c>
      <c r="L2028" s="26">
        <v>3.5089575000000002</v>
      </c>
      <c r="M2028" s="26">
        <v>5.1692545000000001</v>
      </c>
      <c r="N2028" s="26">
        <v>6.4135910000000003</v>
      </c>
      <c r="O2028" s="26">
        <v>7.6268755000000006</v>
      </c>
      <c r="P2028" s="26">
        <v>6.9156934999999997</v>
      </c>
      <c r="Q2028" s="26">
        <v>4.4397339999999996</v>
      </c>
      <c r="R2028" s="26">
        <v>2.6701955000000002</v>
      </c>
      <c r="S2028" s="26">
        <v>1.0644279999999999</v>
      </c>
      <c r="T2028" s="26">
        <v>0.58040399999999992</v>
      </c>
      <c r="U2028" s="26">
        <v>0.32538350000000005</v>
      </c>
      <c r="V2028" s="26">
        <v>0.27463599999999999</v>
      </c>
      <c r="W2028" s="26">
        <v>0.47762349999999998</v>
      </c>
      <c r="X2028" s="26">
        <v>1.1899245000000001</v>
      </c>
      <c r="Y2028" s="26">
        <v>1.894525</v>
      </c>
      <c r="Z2028" s="26">
        <v>3.0619304999999999</v>
      </c>
      <c r="AA2028" s="26">
        <v>1.7377609999999999</v>
      </c>
      <c r="AB2028" s="26">
        <v>1.3254139999999999</v>
      </c>
      <c r="AC2028" s="26">
        <v>1.1232899999999999</v>
      </c>
      <c r="AD2028" s="26">
        <v>0.57320250000000006</v>
      </c>
      <c r="AE2028" s="26">
        <v>0.36460399999999998</v>
      </c>
      <c r="AF2028" s="26">
        <v>0.299954</v>
      </c>
      <c r="AG2028" s="26">
        <v>268</v>
      </c>
      <c r="AH2028" s="26">
        <v>5</v>
      </c>
    </row>
    <row r="2029" spans="1:34" x14ac:dyDescent="0.2">
      <c r="A2029" t="s">
        <v>38</v>
      </c>
      <c r="B2029" t="s">
        <v>70</v>
      </c>
      <c r="C2029" t="s">
        <v>1435</v>
      </c>
      <c r="D2029">
        <v>1</v>
      </c>
      <c r="E2029" s="21">
        <v>7</v>
      </c>
      <c r="F2029" s="21" t="s">
        <v>10</v>
      </c>
      <c r="G2029" s="21" t="s">
        <v>10</v>
      </c>
      <c r="H2029" s="21" t="s">
        <v>10</v>
      </c>
      <c r="I2029" s="26">
        <v>0.34805155555555556</v>
      </c>
      <c r="J2029" s="26">
        <v>0.53377111111111097</v>
      </c>
      <c r="K2029" s="26">
        <v>1.0921356666666666</v>
      </c>
      <c r="L2029" s="26">
        <v>2.8286415555555551</v>
      </c>
      <c r="M2029" s="26">
        <v>4.8053807777777777</v>
      </c>
      <c r="N2029" s="26">
        <v>5.7565843333333326</v>
      </c>
      <c r="O2029" s="26">
        <v>6.2681938888888888</v>
      </c>
      <c r="P2029" s="26">
        <v>5.4689925555555554</v>
      </c>
      <c r="Q2029" s="26">
        <v>3.4228068888888892</v>
      </c>
      <c r="R2029" s="26">
        <v>2.064206</v>
      </c>
      <c r="S2029" s="26">
        <v>0.76672233333333339</v>
      </c>
      <c r="T2029" s="26">
        <v>0.36739755555555553</v>
      </c>
      <c r="U2029" s="26">
        <v>0.60167766666666678</v>
      </c>
      <c r="V2029" s="26">
        <v>0.42516055555555554</v>
      </c>
      <c r="W2029" s="26">
        <v>0.61481166666666676</v>
      </c>
      <c r="X2029" s="26">
        <v>1.1181572222222225</v>
      </c>
      <c r="Y2029" s="26">
        <v>1.9198712222222223</v>
      </c>
      <c r="Z2029" s="26">
        <v>2.7659992222222223</v>
      </c>
      <c r="AA2029" s="26">
        <v>2.1924823333333339</v>
      </c>
      <c r="AB2029" s="26">
        <v>1.9906546666666667</v>
      </c>
      <c r="AC2029" s="26">
        <v>1.5662171111111112</v>
      </c>
      <c r="AD2029" s="26">
        <v>0.71549066666666661</v>
      </c>
      <c r="AE2029" s="26">
        <v>0.49072699999999997</v>
      </c>
      <c r="AF2029" s="26">
        <v>0.58891155555555552</v>
      </c>
      <c r="AG2029" s="26">
        <v>263</v>
      </c>
      <c r="AH2029" s="26">
        <v>5</v>
      </c>
    </row>
    <row r="2030" spans="1:34" x14ac:dyDescent="0.2">
      <c r="A2030" t="s">
        <v>38</v>
      </c>
      <c r="B2030" t="s">
        <v>70</v>
      </c>
      <c r="C2030" t="s">
        <v>1436</v>
      </c>
      <c r="D2030">
        <v>1</v>
      </c>
      <c r="E2030" s="21">
        <v>6</v>
      </c>
      <c r="F2030" s="21" t="s">
        <v>6</v>
      </c>
      <c r="G2030" s="21" t="s">
        <v>10</v>
      </c>
      <c r="H2030" s="21" t="s">
        <v>10</v>
      </c>
      <c r="I2030" s="26">
        <v>0.68749133333333334</v>
      </c>
      <c r="J2030" s="26">
        <v>1.0013613333333333</v>
      </c>
      <c r="K2030" s="26">
        <v>1.8218996666666667</v>
      </c>
      <c r="L2030" s="26">
        <v>3.5985766666666663</v>
      </c>
      <c r="M2030" s="26">
        <v>5.1600143333333337</v>
      </c>
      <c r="N2030" s="26">
        <v>6.4524346666666661</v>
      </c>
      <c r="O2030" s="26">
        <v>7.7554816666666655</v>
      </c>
      <c r="P2030" s="26">
        <v>7.0901836666666656</v>
      </c>
      <c r="Q2030" s="26">
        <v>4.6369603333333336</v>
      </c>
      <c r="R2030" s="26">
        <v>2.8606406666666668</v>
      </c>
      <c r="S2030" s="26">
        <v>1.2225376666666667</v>
      </c>
      <c r="T2030" s="26">
        <v>0.70282700000000009</v>
      </c>
      <c r="U2030" s="26">
        <v>0.29473100000000002</v>
      </c>
      <c r="V2030" s="26">
        <v>0.27223366666666665</v>
      </c>
      <c r="W2030" s="26">
        <v>0.50403633333333342</v>
      </c>
      <c r="X2030" s="26">
        <v>1.224081</v>
      </c>
      <c r="Y2030" s="26">
        <v>2.2018163333333334</v>
      </c>
      <c r="Z2030" s="26">
        <v>2.9520630000000003</v>
      </c>
      <c r="AA2030" s="26">
        <v>1.7003636666666668</v>
      </c>
      <c r="AB2030" s="26">
        <v>1.2678213333333335</v>
      </c>
      <c r="AC2030" s="26">
        <v>1.1000993333333333</v>
      </c>
      <c r="AD2030" s="26">
        <v>0.60143399999999991</v>
      </c>
      <c r="AE2030" s="26">
        <v>0.36599100000000001</v>
      </c>
      <c r="AF2030" s="26">
        <v>0.29514233333333334</v>
      </c>
      <c r="AG2030" s="26">
        <v>254</v>
      </c>
      <c r="AH2030" s="26">
        <v>5</v>
      </c>
    </row>
    <row r="2031" spans="1:34" x14ac:dyDescent="0.2">
      <c r="A2031" t="s">
        <v>38</v>
      </c>
      <c r="B2031" t="s">
        <v>70</v>
      </c>
      <c r="C2031" t="s">
        <v>532</v>
      </c>
      <c r="D2031">
        <v>1</v>
      </c>
      <c r="E2031" s="21">
        <v>7</v>
      </c>
      <c r="F2031" s="21" t="s">
        <v>10</v>
      </c>
      <c r="G2031" s="21" t="s">
        <v>10</v>
      </c>
      <c r="H2031" s="21" t="s">
        <v>10</v>
      </c>
      <c r="I2031" s="26">
        <v>0.329766</v>
      </c>
      <c r="J2031" s="26">
        <v>0.52115566666666668</v>
      </c>
      <c r="K2031" s="26">
        <v>1.1141726666666667</v>
      </c>
      <c r="L2031" s="26">
        <v>2.8732229999999999</v>
      </c>
      <c r="M2031" s="26">
        <v>4.7518928333333337</v>
      </c>
      <c r="N2031" s="26">
        <v>5.8849286666666663</v>
      </c>
      <c r="O2031" s="26">
        <v>6.598679166666666</v>
      </c>
      <c r="P2031" s="26">
        <v>5.6937221666666673</v>
      </c>
      <c r="Q2031" s="26">
        <v>3.5504746666666676</v>
      </c>
      <c r="R2031" s="26">
        <v>2.0683776666666667</v>
      </c>
      <c r="S2031" s="26">
        <v>0.72424216666666663</v>
      </c>
      <c r="T2031" s="26">
        <v>0.34822150000000002</v>
      </c>
      <c r="U2031" s="26">
        <v>0.61115150000000007</v>
      </c>
      <c r="V2031" s="26">
        <v>0.49948899999999991</v>
      </c>
      <c r="W2031" s="26">
        <v>0.61444133333333328</v>
      </c>
      <c r="X2031" s="26">
        <v>1.1046841666666667</v>
      </c>
      <c r="Y2031" s="26">
        <v>1.7140201666666666</v>
      </c>
      <c r="Z2031" s="26">
        <v>2.4509785000000002</v>
      </c>
      <c r="AA2031" s="26">
        <v>2.2397544999999996</v>
      </c>
      <c r="AB2031" s="26">
        <v>1.6437169999999999</v>
      </c>
      <c r="AC2031" s="26">
        <v>1.3839343333333334</v>
      </c>
      <c r="AD2031" s="26">
        <v>0.66771199999999997</v>
      </c>
      <c r="AE2031" s="26">
        <v>0.46334466666666674</v>
      </c>
      <c r="AF2031" s="26">
        <v>0.58847566666666673</v>
      </c>
      <c r="AG2031" s="26">
        <v>270</v>
      </c>
      <c r="AH2031" s="26">
        <v>5</v>
      </c>
    </row>
    <row r="2032" spans="1:34" x14ac:dyDescent="0.2">
      <c r="A2032" t="s">
        <v>38</v>
      </c>
      <c r="B2032" t="s">
        <v>70</v>
      </c>
      <c r="C2032" t="s">
        <v>1437</v>
      </c>
      <c r="D2032">
        <v>1</v>
      </c>
      <c r="E2032" s="21">
        <v>6</v>
      </c>
      <c r="F2032" s="21" t="s">
        <v>6</v>
      </c>
      <c r="G2032" s="21" t="s">
        <v>10</v>
      </c>
      <c r="H2032" s="21" t="s">
        <v>10</v>
      </c>
      <c r="I2032" s="26">
        <v>0.49587880000000001</v>
      </c>
      <c r="J2032" s="26">
        <v>0.73171809999999993</v>
      </c>
      <c r="K2032" s="26">
        <v>1.4731236999999999</v>
      </c>
      <c r="L2032" s="26">
        <v>3.2674995999999998</v>
      </c>
      <c r="M2032" s="26">
        <v>5.1402941000000002</v>
      </c>
      <c r="N2032" s="26">
        <v>6.0670678999999996</v>
      </c>
      <c r="O2032" s="26">
        <v>6.8893099999999992</v>
      </c>
      <c r="P2032" s="26">
        <v>6.1198287999999996</v>
      </c>
      <c r="Q2032" s="26">
        <v>3.9609004000000008</v>
      </c>
      <c r="R2032" s="26">
        <v>2.4690500000000002</v>
      </c>
      <c r="S2032" s="26">
        <v>0.97492880000000004</v>
      </c>
      <c r="T2032" s="26">
        <v>0.4869885000000001</v>
      </c>
      <c r="U2032" s="26">
        <v>0.34609430000000002</v>
      </c>
      <c r="V2032" s="26">
        <v>0.28968640000000001</v>
      </c>
      <c r="W2032" s="26">
        <v>0.52545249999999999</v>
      </c>
      <c r="X2032" s="26">
        <v>1.1539876</v>
      </c>
      <c r="Y2032" s="26">
        <v>1.9731504999999998</v>
      </c>
      <c r="Z2032" s="26">
        <v>2.7690538000000005</v>
      </c>
      <c r="AA2032" s="26">
        <v>1.8854078000000001</v>
      </c>
      <c r="AB2032" s="26">
        <v>1.5055160000000003</v>
      </c>
      <c r="AC2032" s="26">
        <v>1.1708344000000002</v>
      </c>
      <c r="AD2032" s="26">
        <v>0.61426730000000007</v>
      </c>
      <c r="AE2032" s="26">
        <v>0.34174099999999996</v>
      </c>
      <c r="AF2032" s="26">
        <v>0.3517595</v>
      </c>
      <c r="AG2032" s="26">
        <v>251</v>
      </c>
      <c r="AH2032" s="26">
        <v>4</v>
      </c>
    </row>
    <row r="2033" spans="1:34" x14ac:dyDescent="0.2">
      <c r="A2033" t="s">
        <v>38</v>
      </c>
      <c r="B2033" t="s">
        <v>70</v>
      </c>
      <c r="C2033" t="s">
        <v>670</v>
      </c>
      <c r="D2033">
        <v>1</v>
      </c>
      <c r="E2033" s="21">
        <v>7</v>
      </c>
      <c r="F2033" s="21" t="s">
        <v>10</v>
      </c>
      <c r="G2033" s="21" t="s">
        <v>10</v>
      </c>
      <c r="H2033" s="21" t="s">
        <v>10</v>
      </c>
      <c r="I2033" s="26">
        <v>0.44167513043478257</v>
      </c>
      <c r="J2033" s="26">
        <v>0.63225139130434771</v>
      </c>
      <c r="K2033" s="26">
        <v>1.2615164347826089</v>
      </c>
      <c r="L2033" s="26">
        <v>3.1178265217391301</v>
      </c>
      <c r="M2033" s="26">
        <v>5.2584919130434784</v>
      </c>
      <c r="N2033" s="26">
        <v>6.0873180000000007</v>
      </c>
      <c r="O2033" s="26">
        <v>6.6550115652173929</v>
      </c>
      <c r="P2033" s="26">
        <v>5.7990641304347816</v>
      </c>
      <c r="Q2033" s="26">
        <v>3.7270156521739133</v>
      </c>
      <c r="R2033" s="26">
        <v>2.3074653913043486</v>
      </c>
      <c r="S2033" s="26">
        <v>0.90363273913043474</v>
      </c>
      <c r="T2033" s="26">
        <v>0.46239773913043475</v>
      </c>
      <c r="U2033" s="26">
        <v>0.4620690869565216</v>
      </c>
      <c r="V2033" s="26">
        <v>0.34971430434782613</v>
      </c>
      <c r="W2033" s="26">
        <v>0.76000386956521737</v>
      </c>
      <c r="X2033" s="26">
        <v>1.4296968260869565</v>
      </c>
      <c r="Y2033" s="26">
        <v>2.121619782608696</v>
      </c>
      <c r="Z2033" s="26">
        <v>3.0324976956521739</v>
      </c>
      <c r="AA2033" s="26">
        <v>2.6152472608695656</v>
      </c>
      <c r="AB2033" s="26">
        <v>2.2696339130434779</v>
      </c>
      <c r="AC2033" s="26">
        <v>1.6136924782608693</v>
      </c>
      <c r="AD2033" s="26">
        <v>1.0595186956521738</v>
      </c>
      <c r="AE2033" s="26">
        <v>0.54866034782608697</v>
      </c>
      <c r="AF2033" s="26">
        <v>0.48573582608695653</v>
      </c>
      <c r="AG2033" s="26">
        <v>245</v>
      </c>
      <c r="AH2033" s="26">
        <v>4</v>
      </c>
    </row>
    <row r="2034" spans="1:34" x14ac:dyDescent="0.2">
      <c r="A2034" t="s">
        <v>38</v>
      </c>
      <c r="B2034" t="s">
        <v>70</v>
      </c>
      <c r="C2034" t="s">
        <v>1438</v>
      </c>
      <c r="D2034">
        <v>1</v>
      </c>
      <c r="E2034" s="21">
        <v>7</v>
      </c>
      <c r="F2034" s="21" t="s">
        <v>10</v>
      </c>
      <c r="G2034" s="21" t="s">
        <v>10</v>
      </c>
      <c r="H2034" s="21" t="s">
        <v>10</v>
      </c>
      <c r="I2034" s="26">
        <v>0.32329649999999999</v>
      </c>
      <c r="J2034" s="26">
        <v>0.48410659999999994</v>
      </c>
      <c r="K2034" s="26">
        <v>0.9931519000000002</v>
      </c>
      <c r="L2034" s="26">
        <v>2.6631461000000001</v>
      </c>
      <c r="M2034" s="26">
        <v>4.7107089000000002</v>
      </c>
      <c r="N2034" s="26">
        <v>5.5207899000000005</v>
      </c>
      <c r="O2034" s="26">
        <v>5.7730945000000009</v>
      </c>
      <c r="P2034" s="26">
        <v>5.0171704999999998</v>
      </c>
      <c r="Q2034" s="26">
        <v>3.1957443999999997</v>
      </c>
      <c r="R2034" s="26">
        <v>1.9438114</v>
      </c>
      <c r="S2034" s="26">
        <v>0.71504029999999996</v>
      </c>
      <c r="T2034" s="26">
        <v>0.33943570000000001</v>
      </c>
      <c r="U2034" s="26">
        <v>0.57933599999999996</v>
      </c>
      <c r="V2034" s="26">
        <v>0.45038790000000006</v>
      </c>
      <c r="W2034" s="26">
        <v>0.70796919999999997</v>
      </c>
      <c r="X2034" s="26">
        <v>1.0840923</v>
      </c>
      <c r="Y2034" s="26">
        <v>1.9926381</v>
      </c>
      <c r="Z2034" s="26">
        <v>2.9644537</v>
      </c>
      <c r="AA2034" s="26">
        <v>2.6389485000000001</v>
      </c>
      <c r="AB2034" s="26">
        <v>2.2450450999999996</v>
      </c>
      <c r="AC2034" s="26">
        <v>1.7218827999999999</v>
      </c>
      <c r="AD2034" s="26">
        <v>0.90211889999999995</v>
      </c>
      <c r="AE2034" s="26">
        <v>0.52551640000000011</v>
      </c>
      <c r="AF2034" s="26">
        <v>0.57413169999999991</v>
      </c>
      <c r="AG2034" s="26">
        <v>260</v>
      </c>
      <c r="AH2034" s="26">
        <v>5</v>
      </c>
    </row>
    <row r="2035" spans="1:34" x14ac:dyDescent="0.2">
      <c r="A2035" t="s">
        <v>38</v>
      </c>
      <c r="B2035" t="s">
        <v>70</v>
      </c>
      <c r="C2035" t="s">
        <v>1439</v>
      </c>
      <c r="D2035">
        <v>1</v>
      </c>
      <c r="E2035" s="21">
        <v>6</v>
      </c>
      <c r="F2035" s="21" t="s">
        <v>6</v>
      </c>
      <c r="G2035" s="21" t="s">
        <v>10</v>
      </c>
      <c r="H2035" s="21" t="s">
        <v>10</v>
      </c>
      <c r="I2035" s="26">
        <v>0.50723299999999993</v>
      </c>
      <c r="J2035" s="26">
        <v>0.75062099999999998</v>
      </c>
      <c r="K2035" s="26">
        <v>1.4738280000000001</v>
      </c>
      <c r="L2035" s="26">
        <v>3.3673212499999998</v>
      </c>
      <c r="M2035" s="26">
        <v>5.3548384999999996</v>
      </c>
      <c r="N2035" s="26">
        <v>6.1797434999999998</v>
      </c>
      <c r="O2035" s="26">
        <v>7.0111964999999996</v>
      </c>
      <c r="P2035" s="26">
        <v>6.1955862499999999</v>
      </c>
      <c r="Q2035" s="26">
        <v>4.1077409999999999</v>
      </c>
      <c r="R2035" s="26">
        <v>2.5295065000000001</v>
      </c>
      <c r="S2035" s="26">
        <v>0.99402974999999993</v>
      </c>
      <c r="T2035" s="26">
        <v>0.51881725000000001</v>
      </c>
      <c r="U2035" s="26">
        <v>0.47990449999999996</v>
      </c>
      <c r="V2035" s="26">
        <v>0.42662600000000001</v>
      </c>
      <c r="W2035" s="26">
        <v>0.873359</v>
      </c>
      <c r="X2035" s="26">
        <v>1.6665364999999999</v>
      </c>
      <c r="Y2035" s="26">
        <v>2.5153577499999997</v>
      </c>
      <c r="Z2035" s="26">
        <v>3.0438307500000001</v>
      </c>
      <c r="AA2035" s="26">
        <v>2.43373675</v>
      </c>
      <c r="AB2035" s="26">
        <v>2.090678</v>
      </c>
      <c r="AC2035" s="26">
        <v>1.4975149999999999</v>
      </c>
      <c r="AD2035" s="26">
        <v>1.0044087500000001</v>
      </c>
      <c r="AE2035" s="26">
        <v>0.52490825000000008</v>
      </c>
      <c r="AF2035" s="26">
        <v>0.35138099999999994</v>
      </c>
      <c r="AG2035" s="26">
        <v>246</v>
      </c>
      <c r="AH2035" s="26">
        <v>4</v>
      </c>
    </row>
    <row r="2036" spans="1:34" x14ac:dyDescent="0.2">
      <c r="A2036" t="s">
        <v>38</v>
      </c>
      <c r="B2036" t="s">
        <v>70</v>
      </c>
      <c r="C2036" t="s">
        <v>1440</v>
      </c>
      <c r="D2036">
        <v>1</v>
      </c>
      <c r="E2036" s="21">
        <v>7</v>
      </c>
      <c r="F2036" s="21" t="s">
        <v>10</v>
      </c>
      <c r="G2036" s="21" t="s">
        <v>10</v>
      </c>
      <c r="H2036" s="21" t="s">
        <v>10</v>
      </c>
      <c r="I2036" s="26">
        <v>0.343858</v>
      </c>
      <c r="J2036" s="26">
        <v>0.55397150000000006</v>
      </c>
      <c r="K2036" s="26">
        <v>1.1983537499999999</v>
      </c>
      <c r="L2036" s="26">
        <v>3.0428922500000004</v>
      </c>
      <c r="M2036" s="26">
        <v>4.9400294999999996</v>
      </c>
      <c r="N2036" s="26">
        <v>6.1784324999999995</v>
      </c>
      <c r="O2036" s="26">
        <v>6.9803810000000004</v>
      </c>
      <c r="P2036" s="26">
        <v>6.105372</v>
      </c>
      <c r="Q2036" s="26">
        <v>3.7950089999999999</v>
      </c>
      <c r="R2036" s="26">
        <v>2.1839522499999999</v>
      </c>
      <c r="S2036" s="26">
        <v>0.74263924999999997</v>
      </c>
      <c r="T2036" s="26">
        <v>0.36146824999999994</v>
      </c>
      <c r="U2036" s="26">
        <v>0.47435175000000002</v>
      </c>
      <c r="V2036" s="26">
        <v>0.35916649999999994</v>
      </c>
      <c r="W2036" s="26">
        <v>0.5230142499999999</v>
      </c>
      <c r="X2036" s="26">
        <v>0.98255800000000004</v>
      </c>
      <c r="Y2036" s="26">
        <v>1.7009465000000001</v>
      </c>
      <c r="Z2036" s="26">
        <v>2.3997187499999999</v>
      </c>
      <c r="AA2036" s="26">
        <v>1.9503845</v>
      </c>
      <c r="AB2036" s="26">
        <v>1.4970315000000001</v>
      </c>
      <c r="AC2036" s="26">
        <v>1.3189915000000001</v>
      </c>
      <c r="AD2036" s="26">
        <v>0.616892</v>
      </c>
      <c r="AE2036" s="26">
        <v>0.3911635</v>
      </c>
      <c r="AF2036" s="26">
        <v>0.50605875</v>
      </c>
      <c r="AG2036" s="26">
        <v>252</v>
      </c>
      <c r="AH2036" s="26">
        <v>5</v>
      </c>
    </row>
    <row r="2037" spans="1:34" x14ac:dyDescent="0.2">
      <c r="A2037" t="s">
        <v>38</v>
      </c>
      <c r="B2037" t="s">
        <v>70</v>
      </c>
      <c r="C2037" t="s">
        <v>1441</v>
      </c>
      <c r="D2037">
        <v>1</v>
      </c>
      <c r="E2037" s="21">
        <v>6</v>
      </c>
      <c r="F2037" s="21" t="s">
        <v>6</v>
      </c>
      <c r="G2037" s="21" t="s">
        <v>10</v>
      </c>
      <c r="H2037" s="21" t="s">
        <v>10</v>
      </c>
      <c r="I2037" s="26">
        <v>0.49523060000000002</v>
      </c>
      <c r="J2037" s="26">
        <v>0.75345200000000001</v>
      </c>
      <c r="K2037" s="26">
        <v>1.5140624</v>
      </c>
      <c r="L2037" s="26">
        <v>3.3300557999999993</v>
      </c>
      <c r="M2037" s="26">
        <v>5.1000916000000007</v>
      </c>
      <c r="N2037" s="26">
        <v>6.2037621999999999</v>
      </c>
      <c r="O2037" s="26">
        <v>7.1965126000000001</v>
      </c>
      <c r="P2037" s="26">
        <v>6.4827139999999996</v>
      </c>
      <c r="Q2037" s="26">
        <v>4.1461205999999997</v>
      </c>
      <c r="R2037" s="26">
        <v>2.4867953999999997</v>
      </c>
      <c r="S2037" s="26">
        <v>0.9674336</v>
      </c>
      <c r="T2037" s="26">
        <v>0.50424439999999993</v>
      </c>
      <c r="U2037" s="26">
        <v>0.3825614</v>
      </c>
      <c r="V2037" s="26">
        <v>0.31974920000000007</v>
      </c>
      <c r="W2037" s="26">
        <v>0.52596940000000003</v>
      </c>
      <c r="X2037" s="26">
        <v>1.3213178000000001</v>
      </c>
      <c r="Y2037" s="26">
        <v>2.0203536</v>
      </c>
      <c r="Z2037" s="26">
        <v>3.318524</v>
      </c>
      <c r="AA2037" s="26">
        <v>1.9428240000000003</v>
      </c>
      <c r="AB2037" s="26">
        <v>1.5457148000000001</v>
      </c>
      <c r="AC2037" s="26">
        <v>1.2205124000000001</v>
      </c>
      <c r="AD2037" s="26">
        <v>0.65360140000000011</v>
      </c>
      <c r="AE2037" s="26">
        <v>0.4205952</v>
      </c>
      <c r="AF2037" s="26">
        <v>0.34564420000000001</v>
      </c>
      <c r="AG2037" s="26">
        <v>258</v>
      </c>
      <c r="AH2037" s="26">
        <v>5</v>
      </c>
    </row>
    <row r="2038" spans="1:34" x14ac:dyDescent="0.2">
      <c r="A2038" t="s">
        <v>38</v>
      </c>
      <c r="B2038" t="s">
        <v>70</v>
      </c>
      <c r="C2038" t="s">
        <v>1321</v>
      </c>
      <c r="D2038">
        <v>1</v>
      </c>
      <c r="E2038" s="21">
        <v>7</v>
      </c>
      <c r="F2038" s="21" t="s">
        <v>10</v>
      </c>
      <c r="G2038" s="21" t="s">
        <v>10</v>
      </c>
      <c r="H2038" s="21" t="s">
        <v>10</v>
      </c>
      <c r="I2038" s="26">
        <v>0.39242749999999998</v>
      </c>
      <c r="J2038" s="26">
        <v>0.59301599999999999</v>
      </c>
      <c r="K2038" s="26">
        <v>1.1878380000000002</v>
      </c>
      <c r="L2038" s="26">
        <v>2.9235895000000003</v>
      </c>
      <c r="M2038" s="26">
        <v>4.9098500000000005</v>
      </c>
      <c r="N2038" s="26">
        <v>5.8212035000000002</v>
      </c>
      <c r="O2038" s="26">
        <v>6.3935579999999996</v>
      </c>
      <c r="P2038" s="26">
        <v>5.666544</v>
      </c>
      <c r="Q2038" s="26">
        <v>3.6233630000000003</v>
      </c>
      <c r="R2038" s="26">
        <v>2.2765399999999998</v>
      </c>
      <c r="S2038" s="26">
        <v>0.87135150000000006</v>
      </c>
      <c r="T2038" s="26">
        <v>0.419186</v>
      </c>
      <c r="U2038" s="26">
        <v>0.494143</v>
      </c>
      <c r="V2038" s="26">
        <v>0.36269300000000004</v>
      </c>
      <c r="W2038" s="26">
        <v>0.68264649999999993</v>
      </c>
      <c r="X2038" s="26">
        <v>0.96460400000000002</v>
      </c>
      <c r="Y2038" s="26">
        <v>1.8802604999999999</v>
      </c>
      <c r="Z2038" s="26">
        <v>3.0324035</v>
      </c>
      <c r="AA2038" s="26">
        <v>2.3095654999999997</v>
      </c>
      <c r="AB2038" s="26">
        <v>1.7905655</v>
      </c>
      <c r="AC2038" s="26">
        <v>1.547852</v>
      </c>
      <c r="AD2038" s="26">
        <v>0.77230149999999997</v>
      </c>
      <c r="AE2038" s="26">
        <v>0.42792049999999998</v>
      </c>
      <c r="AF2038" s="26">
        <v>0.45211849999999998</v>
      </c>
      <c r="AG2038" s="26">
        <v>247</v>
      </c>
      <c r="AH2038" s="26">
        <v>4</v>
      </c>
    </row>
    <row r="2039" spans="1:34" x14ac:dyDescent="0.2">
      <c r="A2039" t="s">
        <v>38</v>
      </c>
      <c r="B2039" t="s">
        <v>70</v>
      </c>
      <c r="C2039" t="s">
        <v>1442</v>
      </c>
      <c r="D2039">
        <v>1</v>
      </c>
      <c r="E2039" s="21">
        <v>6</v>
      </c>
      <c r="F2039" s="21" t="s">
        <v>6</v>
      </c>
      <c r="G2039" s="21" t="s">
        <v>10</v>
      </c>
      <c r="H2039" s="21" t="s">
        <v>10</v>
      </c>
      <c r="I2039" s="26">
        <v>0.53764299999999998</v>
      </c>
      <c r="J2039" s="26">
        <v>0.77641900000000008</v>
      </c>
      <c r="K2039" s="26">
        <v>1.5352848333333331</v>
      </c>
      <c r="L2039" s="26">
        <v>3.362273333333333</v>
      </c>
      <c r="M2039" s="26">
        <v>5.2307916666666658</v>
      </c>
      <c r="N2039" s="26">
        <v>6.2051316666666665</v>
      </c>
      <c r="O2039" s="26">
        <v>7.0991133333333325</v>
      </c>
      <c r="P2039" s="26">
        <v>6.2968428333333337</v>
      </c>
      <c r="Q2039" s="26">
        <v>4.1455086666666672</v>
      </c>
      <c r="R2039" s="26">
        <v>2.5898196666666666</v>
      </c>
      <c r="S2039" s="26">
        <v>1.0378628333333333</v>
      </c>
      <c r="T2039" s="26">
        <v>0.53010983333333339</v>
      </c>
      <c r="U2039" s="26">
        <v>0.30512633333333333</v>
      </c>
      <c r="V2039" s="26">
        <v>0.28587933333333332</v>
      </c>
      <c r="W2039" s="26">
        <v>0.56965016666666668</v>
      </c>
      <c r="X2039" s="26">
        <v>1.1922835000000001</v>
      </c>
      <c r="Y2039" s="26">
        <v>2.0992039999999998</v>
      </c>
      <c r="Z2039" s="26">
        <v>2.7591471666666663</v>
      </c>
      <c r="AA2039" s="26">
        <v>1.9291965</v>
      </c>
      <c r="AB2039" s="26">
        <v>1.5701295</v>
      </c>
      <c r="AC2039" s="26">
        <v>1.1421026666666665</v>
      </c>
      <c r="AD2039" s="26">
        <v>0.6789774999999999</v>
      </c>
      <c r="AE2039" s="26">
        <v>0.31798949999999998</v>
      </c>
      <c r="AF2039" s="26">
        <v>0.28858883333333329</v>
      </c>
      <c r="AG2039" s="26">
        <v>259</v>
      </c>
      <c r="AH2039" s="26">
        <v>5</v>
      </c>
    </row>
    <row r="2040" spans="1:34" x14ac:dyDescent="0.2">
      <c r="A2040" t="s">
        <v>38</v>
      </c>
      <c r="B2040" t="s">
        <v>70</v>
      </c>
      <c r="C2040" t="s">
        <v>1443</v>
      </c>
      <c r="D2040">
        <v>1</v>
      </c>
      <c r="E2040" s="21">
        <v>7</v>
      </c>
      <c r="F2040" s="21" t="s">
        <v>10</v>
      </c>
      <c r="G2040" s="21" t="s">
        <v>10</v>
      </c>
      <c r="H2040" s="21" t="s">
        <v>10</v>
      </c>
      <c r="I2040" s="26">
        <v>0.39938474999999996</v>
      </c>
      <c r="J2040" s="26">
        <v>0.60565974999999994</v>
      </c>
      <c r="K2040" s="26">
        <v>1.21019075</v>
      </c>
      <c r="L2040" s="26">
        <v>2.9638614999999997</v>
      </c>
      <c r="M2040" s="26">
        <v>4.9642377500000006</v>
      </c>
      <c r="N2040" s="26">
        <v>5.8717087500000007</v>
      </c>
      <c r="O2040" s="26">
        <v>6.4677470000000001</v>
      </c>
      <c r="P2040" s="26">
        <v>5.712574</v>
      </c>
      <c r="Q2040" s="26">
        <v>3.6747619999999994</v>
      </c>
      <c r="R2040" s="26">
        <v>2.2881672499999999</v>
      </c>
      <c r="S2040" s="26">
        <v>0.87639425000000004</v>
      </c>
      <c r="T2040" s="26">
        <v>0.42560224999999996</v>
      </c>
      <c r="U2040" s="26">
        <v>0.49131400000000003</v>
      </c>
      <c r="V2040" s="26">
        <v>0.33959374999999997</v>
      </c>
      <c r="W2040" s="26">
        <v>0.67881000000000002</v>
      </c>
      <c r="X2040" s="26">
        <v>1.0379404999999999</v>
      </c>
      <c r="Y2040" s="26">
        <v>1.8951225</v>
      </c>
      <c r="Z2040" s="26">
        <v>3.0660737499999997</v>
      </c>
      <c r="AA2040" s="26">
        <v>2.3454870000000003</v>
      </c>
      <c r="AB2040" s="26">
        <v>1.8080465000000001</v>
      </c>
      <c r="AC2040" s="26">
        <v>1.50600475</v>
      </c>
      <c r="AD2040" s="26">
        <v>0.75471125000000006</v>
      </c>
      <c r="AE2040" s="26">
        <v>0.4079315</v>
      </c>
      <c r="AF2040" s="26">
        <v>0.43244050000000001</v>
      </c>
      <c r="AG2040" s="26">
        <v>247</v>
      </c>
      <c r="AH2040" s="26">
        <v>4</v>
      </c>
    </row>
    <row r="2041" spans="1:34" x14ac:dyDescent="0.2">
      <c r="A2041" t="s">
        <v>38</v>
      </c>
      <c r="B2041" t="s">
        <v>70</v>
      </c>
      <c r="C2041" t="s">
        <v>1221</v>
      </c>
      <c r="D2041">
        <v>1</v>
      </c>
      <c r="E2041" s="21">
        <v>6</v>
      </c>
      <c r="F2041" s="21" t="s">
        <v>6</v>
      </c>
      <c r="G2041" s="21" t="s">
        <v>10</v>
      </c>
      <c r="H2041" s="21" t="s">
        <v>10</v>
      </c>
      <c r="I2041" s="26">
        <v>0.58518933333333323</v>
      </c>
      <c r="J2041" s="26">
        <v>0.88618333333333332</v>
      </c>
      <c r="K2041" s="26">
        <v>1.7223496666666664</v>
      </c>
      <c r="L2041" s="26">
        <v>3.5784040000000004</v>
      </c>
      <c r="M2041" s="26">
        <v>5.2677663333333342</v>
      </c>
      <c r="N2041" s="26">
        <v>6.5343516666666659</v>
      </c>
      <c r="O2041" s="26">
        <v>7.8351909999999991</v>
      </c>
      <c r="P2041" s="26">
        <v>7.102996666666666</v>
      </c>
      <c r="Q2041" s="26">
        <v>4.5269249999999994</v>
      </c>
      <c r="R2041" s="26">
        <v>2.7246839999999999</v>
      </c>
      <c r="S2041" s="26">
        <v>1.0910903333333335</v>
      </c>
      <c r="T2041" s="26">
        <v>0.59822333333333333</v>
      </c>
      <c r="U2041" s="26">
        <v>0.34513333333333329</v>
      </c>
      <c r="V2041" s="26">
        <v>0.26701599999999998</v>
      </c>
      <c r="W2041" s="26">
        <v>0.47295233333333336</v>
      </c>
      <c r="X2041" s="26">
        <v>1.1296186666666665</v>
      </c>
      <c r="Y2041" s="26">
        <v>1.8795229999999998</v>
      </c>
      <c r="Z2041" s="26">
        <v>2.8716976666666665</v>
      </c>
      <c r="AA2041" s="26">
        <v>1.6431849999999999</v>
      </c>
      <c r="AB2041" s="26">
        <v>1.2439633333333333</v>
      </c>
      <c r="AC2041" s="26">
        <v>1.1129966666666666</v>
      </c>
      <c r="AD2041" s="26">
        <v>0.54730599999999996</v>
      </c>
      <c r="AE2041" s="26">
        <v>0.36682366666666666</v>
      </c>
      <c r="AF2041" s="26">
        <v>0.31773066666666666</v>
      </c>
      <c r="AG2041" s="26">
        <v>268</v>
      </c>
      <c r="AH2041" s="26">
        <v>5</v>
      </c>
    </row>
    <row r="2042" spans="1:34" x14ac:dyDescent="0.2">
      <c r="A2042" t="s">
        <v>38</v>
      </c>
      <c r="B2042" t="s">
        <v>70</v>
      </c>
      <c r="C2042" t="s">
        <v>1444</v>
      </c>
      <c r="D2042">
        <v>1</v>
      </c>
      <c r="E2042" s="21">
        <v>7</v>
      </c>
      <c r="F2042" s="21" t="s">
        <v>10</v>
      </c>
      <c r="G2042" s="21" t="s">
        <v>10</v>
      </c>
      <c r="H2042" s="21" t="s">
        <v>10</v>
      </c>
      <c r="I2042" s="26">
        <v>0.38192393333333341</v>
      </c>
      <c r="J2042" s="26">
        <v>0.5660780666666666</v>
      </c>
      <c r="K2042" s="26">
        <v>1.1480814666666668</v>
      </c>
      <c r="L2042" s="26">
        <v>2.9643969999999995</v>
      </c>
      <c r="M2042" s="26">
        <v>5.1283364666666662</v>
      </c>
      <c r="N2042" s="26">
        <v>5.915011933333334</v>
      </c>
      <c r="O2042" s="26">
        <v>6.3556481999999992</v>
      </c>
      <c r="P2042" s="26">
        <v>5.5300626666666659</v>
      </c>
      <c r="Q2042" s="26">
        <v>3.5470430666666668</v>
      </c>
      <c r="R2042" s="26">
        <v>2.1600093333333334</v>
      </c>
      <c r="S2042" s="26">
        <v>0.80792873333333326</v>
      </c>
      <c r="T2042" s="26">
        <v>0.41274126666666666</v>
      </c>
      <c r="U2042" s="26">
        <v>0.54637726666666675</v>
      </c>
      <c r="V2042" s="26">
        <v>0.36496639999999997</v>
      </c>
      <c r="W2042" s="26">
        <v>0.70185406666666672</v>
      </c>
      <c r="X2042" s="26">
        <v>1.1145539999999998</v>
      </c>
      <c r="Y2042" s="26">
        <v>1.8714952000000002</v>
      </c>
      <c r="Z2042" s="26">
        <v>2.9017727333333334</v>
      </c>
      <c r="AA2042" s="26">
        <v>2.4309533999999999</v>
      </c>
      <c r="AB2042" s="26">
        <v>2.2557237999999997</v>
      </c>
      <c r="AC2042" s="26">
        <v>1.6661629999999998</v>
      </c>
      <c r="AD2042" s="26">
        <v>0.91082493333333348</v>
      </c>
      <c r="AE2042" s="26">
        <v>0.51749613333333333</v>
      </c>
      <c r="AF2042" s="26">
        <v>0.48897666666666656</v>
      </c>
      <c r="AG2042" s="26">
        <v>257</v>
      </c>
      <c r="AH2042" s="26">
        <v>4</v>
      </c>
    </row>
    <row r="2043" spans="1:34" x14ac:dyDescent="0.2">
      <c r="A2043" t="s">
        <v>38</v>
      </c>
      <c r="B2043" t="s">
        <v>70</v>
      </c>
      <c r="C2043" t="s">
        <v>311</v>
      </c>
      <c r="D2043">
        <v>1</v>
      </c>
      <c r="E2043" s="21">
        <v>6</v>
      </c>
      <c r="F2043" s="21" t="s">
        <v>6</v>
      </c>
      <c r="G2043" s="21" t="s">
        <v>10</v>
      </c>
      <c r="H2043" s="21" t="s">
        <v>10</v>
      </c>
      <c r="I2043" s="26">
        <v>0.62090560000000006</v>
      </c>
      <c r="J2043" s="26">
        <v>0.8960800000000001</v>
      </c>
      <c r="K2043" s="26">
        <v>1.6713487999999999</v>
      </c>
      <c r="L2043" s="26">
        <v>3.4863177999999997</v>
      </c>
      <c r="M2043" s="26">
        <v>5.2279951999999996</v>
      </c>
      <c r="N2043" s="26">
        <v>6.3400777999999995</v>
      </c>
      <c r="O2043" s="26">
        <v>7.354156399999999</v>
      </c>
      <c r="P2043" s="26">
        <v>6.5860817999999997</v>
      </c>
      <c r="Q2043" s="26">
        <v>4.3288603999999999</v>
      </c>
      <c r="R2043" s="26">
        <v>2.7233803999999999</v>
      </c>
      <c r="S2043" s="26">
        <v>1.1210234000000001</v>
      </c>
      <c r="T2043" s="26">
        <v>0.60488920000000002</v>
      </c>
      <c r="U2043" s="26">
        <v>0.29849100000000001</v>
      </c>
      <c r="V2043" s="26">
        <v>0.26830219999999999</v>
      </c>
      <c r="W2043" s="26">
        <v>0.53524279999999991</v>
      </c>
      <c r="X2043" s="26">
        <v>1.2983366000000001</v>
      </c>
      <c r="Y2043" s="26">
        <v>2.2533132</v>
      </c>
      <c r="Z2043" s="26">
        <v>3.0491972000000001</v>
      </c>
      <c r="AA2043" s="26">
        <v>1.8411605999999998</v>
      </c>
      <c r="AB2043" s="26">
        <v>1.5148031999999998</v>
      </c>
      <c r="AC2043" s="26">
        <v>1.0592258000000001</v>
      </c>
      <c r="AD2043" s="26">
        <v>0.58703519999999998</v>
      </c>
      <c r="AE2043" s="26">
        <v>0.33237360000000005</v>
      </c>
      <c r="AF2043" s="26">
        <v>0.27685740000000003</v>
      </c>
      <c r="AG2043" s="26">
        <v>258</v>
      </c>
      <c r="AH2043" s="26">
        <v>5</v>
      </c>
    </row>
    <row r="2044" spans="1:34" x14ac:dyDescent="0.2">
      <c r="A2044" t="s">
        <v>38</v>
      </c>
      <c r="B2044" t="s">
        <v>70</v>
      </c>
      <c r="C2044" t="s">
        <v>1445</v>
      </c>
      <c r="D2044">
        <v>1</v>
      </c>
      <c r="E2044" s="21">
        <v>7</v>
      </c>
      <c r="F2044" s="21" t="s">
        <v>10</v>
      </c>
      <c r="G2044" s="21" t="s">
        <v>10</v>
      </c>
      <c r="H2044" s="21" t="s">
        <v>10</v>
      </c>
      <c r="I2044" s="26">
        <v>0.39917024999999995</v>
      </c>
      <c r="J2044" s="26">
        <v>0.60653225</v>
      </c>
      <c r="K2044" s="26">
        <v>1.2109984999999999</v>
      </c>
      <c r="L2044" s="26">
        <v>2.9580785000000001</v>
      </c>
      <c r="M2044" s="26">
        <v>5.0175892500000003</v>
      </c>
      <c r="N2044" s="26">
        <v>5.904422499999999</v>
      </c>
      <c r="O2044" s="26">
        <v>6.4751987499999997</v>
      </c>
      <c r="P2044" s="26">
        <v>5.68958225</v>
      </c>
      <c r="Q2044" s="26">
        <v>3.6737739999999999</v>
      </c>
      <c r="R2044" s="26">
        <v>2.2609564999999998</v>
      </c>
      <c r="S2044" s="26">
        <v>0.86566100000000001</v>
      </c>
      <c r="T2044" s="26">
        <v>0.42708124999999997</v>
      </c>
      <c r="U2044" s="26">
        <v>0.50227799999999989</v>
      </c>
      <c r="V2044" s="26">
        <v>0.33943774999999998</v>
      </c>
      <c r="W2044" s="26">
        <v>0.68945674999999995</v>
      </c>
      <c r="X2044" s="26">
        <v>1.1149734999999998</v>
      </c>
      <c r="Y2044" s="26">
        <v>1.9265662500000003</v>
      </c>
      <c r="Z2044" s="26">
        <v>3.0655757500000003</v>
      </c>
      <c r="AA2044" s="26">
        <v>2.3679352500000004</v>
      </c>
      <c r="AB2044" s="26">
        <v>1.9526387500000002</v>
      </c>
      <c r="AC2044" s="26">
        <v>1.5176115000000001</v>
      </c>
      <c r="AD2044" s="26">
        <v>0.80960999999999994</v>
      </c>
      <c r="AE2044" s="26">
        <v>0.42548000000000002</v>
      </c>
      <c r="AF2044" s="26">
        <v>0.43731375</v>
      </c>
      <c r="AG2044" s="26">
        <v>263</v>
      </c>
      <c r="AH2044" s="26">
        <v>5</v>
      </c>
    </row>
    <row r="2045" spans="1:34" x14ac:dyDescent="0.2">
      <c r="A2045" t="s">
        <v>38</v>
      </c>
      <c r="B2045" t="s">
        <v>70</v>
      </c>
      <c r="C2045" t="s">
        <v>1446</v>
      </c>
      <c r="D2045">
        <v>1</v>
      </c>
      <c r="E2045" s="21">
        <v>6</v>
      </c>
      <c r="F2045" s="21" t="s">
        <v>6</v>
      </c>
      <c r="G2045" s="21" t="s">
        <v>10</v>
      </c>
      <c r="H2045" s="21" t="s">
        <v>10</v>
      </c>
      <c r="I2045" s="26">
        <v>0.60964699999999994</v>
      </c>
      <c r="J2045" s="26">
        <v>0.90128666666666657</v>
      </c>
      <c r="K2045" s="26">
        <v>1.6895830000000001</v>
      </c>
      <c r="L2045" s="26">
        <v>3.4457013333333335</v>
      </c>
      <c r="M2045" s="26">
        <v>5.1198826666666664</v>
      </c>
      <c r="N2045" s="26">
        <v>6.3071799999999998</v>
      </c>
      <c r="O2045" s="26">
        <v>7.4099163333333342</v>
      </c>
      <c r="P2045" s="26">
        <v>6.7130403333333346</v>
      </c>
      <c r="Q2045" s="26">
        <v>4.4130159999999998</v>
      </c>
      <c r="R2045" s="26">
        <v>2.7189960000000002</v>
      </c>
      <c r="S2045" s="26">
        <v>1.1180833333333331</v>
      </c>
      <c r="T2045" s="26">
        <v>0.61934600000000006</v>
      </c>
      <c r="U2045" s="26">
        <v>0.31926833333333332</v>
      </c>
      <c r="V2045" s="26">
        <v>0.28545166666666666</v>
      </c>
      <c r="W2045" s="26">
        <v>0.54663000000000006</v>
      </c>
      <c r="X2045" s="26">
        <v>1.3611579999999999</v>
      </c>
      <c r="Y2045" s="26">
        <v>2.2446406666666667</v>
      </c>
      <c r="Z2045" s="26">
        <v>3.2966043333333332</v>
      </c>
      <c r="AA2045" s="26">
        <v>1.7954356666666669</v>
      </c>
      <c r="AB2045" s="26">
        <v>1.4301356666666667</v>
      </c>
      <c r="AC2045" s="26">
        <v>1.0943813333333334</v>
      </c>
      <c r="AD2045" s="26">
        <v>0.55948066666666663</v>
      </c>
      <c r="AE2045" s="26">
        <v>0.35772833333333337</v>
      </c>
      <c r="AF2045" s="26">
        <v>0.28380900000000003</v>
      </c>
      <c r="AG2045" s="26">
        <v>260</v>
      </c>
      <c r="AH2045" s="26">
        <v>5</v>
      </c>
    </row>
    <row r="2046" spans="1:34" x14ac:dyDescent="0.2">
      <c r="A2046" t="s">
        <v>38</v>
      </c>
      <c r="B2046" t="s">
        <v>70</v>
      </c>
      <c r="C2046" t="s">
        <v>1447</v>
      </c>
      <c r="D2046">
        <v>1</v>
      </c>
      <c r="E2046" s="21">
        <v>7</v>
      </c>
      <c r="F2046" s="21" t="s">
        <v>10</v>
      </c>
      <c r="G2046" s="21" t="s">
        <v>10</v>
      </c>
      <c r="H2046" s="21" t="s">
        <v>10</v>
      </c>
      <c r="I2046" s="26">
        <v>0.45362816666666661</v>
      </c>
      <c r="J2046" s="26">
        <v>0.6689004999999999</v>
      </c>
      <c r="K2046" s="26">
        <v>1.3518059999999998</v>
      </c>
      <c r="L2046" s="26">
        <v>3.1153736666666667</v>
      </c>
      <c r="M2046" s="26">
        <v>5.0654879999999993</v>
      </c>
      <c r="N2046" s="26">
        <v>5.9413078333333331</v>
      </c>
      <c r="O2046" s="26">
        <v>6.7154588333333329</v>
      </c>
      <c r="P2046" s="26">
        <v>5.950218500000001</v>
      </c>
      <c r="Q2046" s="26">
        <v>3.8376035000000002</v>
      </c>
      <c r="R2046" s="26">
        <v>2.3787281666666664</v>
      </c>
      <c r="S2046" s="26">
        <v>0.92919199999999991</v>
      </c>
      <c r="T2046" s="26">
        <v>0.45922683333333336</v>
      </c>
      <c r="U2046" s="26">
        <v>0.42151650000000002</v>
      </c>
      <c r="V2046" s="26">
        <v>0.3127773333333333</v>
      </c>
      <c r="W2046" s="26">
        <v>0.6336248333333333</v>
      </c>
      <c r="X2046" s="26">
        <v>1.1494390000000001</v>
      </c>
      <c r="Y2046" s="26">
        <v>2.0623594999999999</v>
      </c>
      <c r="Z2046" s="26">
        <v>2.9148636666666667</v>
      </c>
      <c r="AA2046" s="26">
        <v>2.2192336666666663</v>
      </c>
      <c r="AB2046" s="26">
        <v>1.6758286666666662</v>
      </c>
      <c r="AC2046" s="26">
        <v>1.3441989999999999</v>
      </c>
      <c r="AD2046" s="26">
        <v>0.72419500000000003</v>
      </c>
      <c r="AE2046" s="26">
        <v>0.38367233333333334</v>
      </c>
      <c r="AF2046" s="26">
        <v>0.36608166666666669</v>
      </c>
      <c r="AG2046" s="26">
        <v>249</v>
      </c>
      <c r="AH2046" s="26">
        <v>4</v>
      </c>
    </row>
    <row r="2047" spans="1:34" x14ac:dyDescent="0.2">
      <c r="A2047" t="s">
        <v>38</v>
      </c>
      <c r="B2047" t="s">
        <v>70</v>
      </c>
      <c r="C2047" t="s">
        <v>1448</v>
      </c>
      <c r="D2047">
        <v>1</v>
      </c>
      <c r="E2047" s="21">
        <v>6</v>
      </c>
      <c r="F2047" s="21" t="s">
        <v>6</v>
      </c>
      <c r="G2047" s="21" t="s">
        <v>10</v>
      </c>
      <c r="H2047" s="21" t="s">
        <v>10</v>
      </c>
      <c r="I2047" s="26">
        <v>0.47994862500000002</v>
      </c>
      <c r="J2047" s="26">
        <v>0.70935000000000004</v>
      </c>
      <c r="K2047" s="26">
        <v>1.4052242500000003</v>
      </c>
      <c r="L2047" s="26">
        <v>3.2579994999999999</v>
      </c>
      <c r="M2047" s="26">
        <v>5.2336173750000006</v>
      </c>
      <c r="N2047" s="26">
        <v>6.1160822500000007</v>
      </c>
      <c r="O2047" s="26">
        <v>6.8666131249999998</v>
      </c>
      <c r="P2047" s="26">
        <v>6.0701655000000008</v>
      </c>
      <c r="Q2047" s="26">
        <v>3.9970865</v>
      </c>
      <c r="R2047" s="26">
        <v>2.4473181250000002</v>
      </c>
      <c r="S2047" s="26">
        <v>0.96000787500000007</v>
      </c>
      <c r="T2047" s="26">
        <v>0.495724</v>
      </c>
      <c r="U2047" s="26">
        <v>0.47257599999999994</v>
      </c>
      <c r="V2047" s="26">
        <v>0.36962824999999999</v>
      </c>
      <c r="W2047" s="26">
        <v>0.77470024999999998</v>
      </c>
      <c r="X2047" s="26">
        <v>1.495746875</v>
      </c>
      <c r="Y2047" s="26">
        <v>2.395965125</v>
      </c>
      <c r="Z2047" s="26">
        <v>3.0682432500000001</v>
      </c>
      <c r="AA2047" s="26">
        <v>2.5495806249999999</v>
      </c>
      <c r="AB2047" s="26">
        <v>2.056397375</v>
      </c>
      <c r="AC2047" s="26">
        <v>1.4780221249999999</v>
      </c>
      <c r="AD2047" s="26">
        <v>0.93543612499999995</v>
      </c>
      <c r="AE2047" s="26">
        <v>0.48399300000000001</v>
      </c>
      <c r="AF2047" s="26">
        <v>0.35717549999999998</v>
      </c>
      <c r="AG2047" s="26">
        <v>244</v>
      </c>
      <c r="AH2047" s="26">
        <v>4</v>
      </c>
    </row>
    <row r="2048" spans="1:34" x14ac:dyDescent="0.2">
      <c r="A2048" t="s">
        <v>38</v>
      </c>
      <c r="B2048" t="s">
        <v>70</v>
      </c>
      <c r="C2048" t="s">
        <v>321</v>
      </c>
      <c r="D2048">
        <v>1</v>
      </c>
      <c r="E2048" s="21">
        <v>6</v>
      </c>
      <c r="F2048" s="21" t="s">
        <v>6</v>
      </c>
      <c r="G2048" s="21" t="s">
        <v>10</v>
      </c>
      <c r="H2048" s="21" t="s">
        <v>10</v>
      </c>
      <c r="I2048" s="26">
        <v>0.48670066666666667</v>
      </c>
      <c r="J2048" s="26">
        <v>0.70866066666666672</v>
      </c>
      <c r="K2048" s="26">
        <v>1.4126146666666666</v>
      </c>
      <c r="L2048" s="26">
        <v>3.2253589999999996</v>
      </c>
      <c r="M2048" s="26">
        <v>5.1135349999999997</v>
      </c>
      <c r="N2048" s="26">
        <v>6.0235750000000001</v>
      </c>
      <c r="O2048" s="26">
        <v>6.8471549999999999</v>
      </c>
      <c r="P2048" s="26">
        <v>6.0570030000000008</v>
      </c>
      <c r="Q2048" s="26">
        <v>3.9726783333333331</v>
      </c>
      <c r="R2048" s="26">
        <v>2.4525193333333335</v>
      </c>
      <c r="S2048" s="26">
        <v>0.97083566666666654</v>
      </c>
      <c r="T2048" s="26">
        <v>0.49337966666666672</v>
      </c>
      <c r="U2048" s="26">
        <v>0.42357066666666671</v>
      </c>
      <c r="V2048" s="26">
        <v>0.33931366666666668</v>
      </c>
      <c r="W2048" s="26">
        <v>0.75423133333333336</v>
      </c>
      <c r="X2048" s="26">
        <v>1.3794170000000001</v>
      </c>
      <c r="Y2048" s="26">
        <v>2.2841339999999999</v>
      </c>
      <c r="Z2048" s="26">
        <v>2.9739686666666665</v>
      </c>
      <c r="AA2048" s="26">
        <v>2.4465413333333332</v>
      </c>
      <c r="AB2048" s="26">
        <v>1.8858579999999998</v>
      </c>
      <c r="AC2048" s="26">
        <v>1.3980993333333334</v>
      </c>
      <c r="AD2048" s="26">
        <v>0.84251333333333334</v>
      </c>
      <c r="AE2048" s="26">
        <v>0.42366266666666669</v>
      </c>
      <c r="AF2048" s="26">
        <v>0.34599666666666667</v>
      </c>
      <c r="AG2048" s="26">
        <v>251</v>
      </c>
      <c r="AH2048" s="26">
        <v>4</v>
      </c>
    </row>
    <row r="2049" spans="1:34" x14ac:dyDescent="0.2">
      <c r="A2049" t="s">
        <v>38</v>
      </c>
      <c r="B2049" t="s">
        <v>70</v>
      </c>
      <c r="C2049" t="s">
        <v>698</v>
      </c>
      <c r="D2049">
        <v>1</v>
      </c>
      <c r="E2049" s="21">
        <v>7</v>
      </c>
      <c r="F2049" s="21" t="s">
        <v>10</v>
      </c>
      <c r="G2049" s="21" t="s">
        <v>10</v>
      </c>
      <c r="H2049" s="21" t="s">
        <v>10</v>
      </c>
      <c r="I2049" s="26">
        <v>0.39525041666666666</v>
      </c>
      <c r="J2049" s="26">
        <v>0.59991041666666656</v>
      </c>
      <c r="K2049" s="26">
        <v>1.2095669166666665</v>
      </c>
      <c r="L2049" s="26">
        <v>2.9591431666666668</v>
      </c>
      <c r="M2049" s="26">
        <v>4.9123638333333339</v>
      </c>
      <c r="N2049" s="26">
        <v>5.8968921666666665</v>
      </c>
      <c r="O2049" s="26">
        <v>6.512216416666667</v>
      </c>
      <c r="P2049" s="26">
        <v>5.7395143333333332</v>
      </c>
      <c r="Q2049" s="26">
        <v>3.6077094166666668</v>
      </c>
      <c r="R2049" s="26">
        <v>2.2070184166666666</v>
      </c>
      <c r="S2049" s="26">
        <v>0.83140583333333329</v>
      </c>
      <c r="T2049" s="26">
        <v>0.40777258333333338</v>
      </c>
      <c r="U2049" s="26">
        <v>0.48686691666666665</v>
      </c>
      <c r="V2049" s="26">
        <v>0.32257641666666664</v>
      </c>
      <c r="W2049" s="26">
        <v>0.55320808333333338</v>
      </c>
      <c r="X2049" s="26">
        <v>1.0832296666666665</v>
      </c>
      <c r="Y2049" s="26">
        <v>1.8420352500000001</v>
      </c>
      <c r="Z2049" s="26">
        <v>2.7599952499999998</v>
      </c>
      <c r="AA2049" s="26">
        <v>2.0255850833333335</v>
      </c>
      <c r="AB2049" s="26">
        <v>1.7637445833333334</v>
      </c>
      <c r="AC2049" s="26">
        <v>1.4157235000000001</v>
      </c>
      <c r="AD2049" s="26">
        <v>0.66480983333333354</v>
      </c>
      <c r="AE2049" s="26">
        <v>0.45030499999999996</v>
      </c>
      <c r="AF2049" s="26">
        <v>0.44048908333333331</v>
      </c>
      <c r="AG2049" s="26">
        <v>246</v>
      </c>
      <c r="AH2049" s="26">
        <v>4</v>
      </c>
    </row>
    <row r="2050" spans="1:34" x14ac:dyDescent="0.2">
      <c r="A2050" t="s">
        <v>38</v>
      </c>
      <c r="B2050" t="s">
        <v>70</v>
      </c>
      <c r="C2050" t="s">
        <v>586</v>
      </c>
      <c r="D2050">
        <v>1</v>
      </c>
      <c r="E2050" s="21">
        <v>6</v>
      </c>
      <c r="F2050" s="21" t="s">
        <v>6</v>
      </c>
      <c r="G2050" s="21" t="s">
        <v>10</v>
      </c>
      <c r="H2050" s="21" t="s">
        <v>10</v>
      </c>
      <c r="I2050" s="26">
        <v>0.52054824999999993</v>
      </c>
      <c r="J2050" s="26">
        <v>0.75720750000000003</v>
      </c>
      <c r="K2050" s="26">
        <v>1.4931540000000001</v>
      </c>
      <c r="L2050" s="26">
        <v>3.3241637499999999</v>
      </c>
      <c r="M2050" s="26">
        <v>5.1820207500000004</v>
      </c>
      <c r="N2050" s="26">
        <v>6.1074909999999996</v>
      </c>
      <c r="O2050" s="26">
        <v>6.9887844999999995</v>
      </c>
      <c r="P2050" s="26">
        <v>6.2020300000000006</v>
      </c>
      <c r="Q2050" s="26">
        <v>4.0919757500000005</v>
      </c>
      <c r="R2050" s="26">
        <v>2.5374702500000001</v>
      </c>
      <c r="S2050" s="26">
        <v>1.01287975</v>
      </c>
      <c r="T2050" s="26">
        <v>0.52395375</v>
      </c>
      <c r="U2050" s="26">
        <v>0.36659799999999998</v>
      </c>
      <c r="V2050" s="26">
        <v>0.331376</v>
      </c>
      <c r="W2050" s="26">
        <v>0.73946075</v>
      </c>
      <c r="X2050" s="26">
        <v>1.4153960000000001</v>
      </c>
      <c r="Y2050" s="26">
        <v>2.3029549999999999</v>
      </c>
      <c r="Z2050" s="26">
        <v>2.9387287500000001</v>
      </c>
      <c r="AA2050" s="26">
        <v>2.3095617499999999</v>
      </c>
      <c r="AB2050" s="26">
        <v>1.8869025000000001</v>
      </c>
      <c r="AC2050" s="26">
        <v>1.3107424999999999</v>
      </c>
      <c r="AD2050" s="26">
        <v>0.84379574999999996</v>
      </c>
      <c r="AE2050" s="26">
        <v>0.40827049999999998</v>
      </c>
      <c r="AF2050" s="26">
        <v>0.31755475000000005</v>
      </c>
      <c r="AG2050" s="26">
        <v>251</v>
      </c>
      <c r="AH2050" s="26">
        <v>4</v>
      </c>
    </row>
    <row r="2051" spans="1:34" x14ac:dyDescent="0.2">
      <c r="A2051" t="s">
        <v>38</v>
      </c>
      <c r="B2051" t="s">
        <v>70</v>
      </c>
      <c r="C2051" t="s">
        <v>1449</v>
      </c>
      <c r="D2051">
        <v>1</v>
      </c>
      <c r="E2051" s="21">
        <v>6</v>
      </c>
      <c r="F2051" s="21" t="s">
        <v>6</v>
      </c>
      <c r="G2051" s="21" t="s">
        <v>10</v>
      </c>
      <c r="H2051" s="21" t="s">
        <v>10</v>
      </c>
      <c r="I2051" s="26">
        <v>0.46242457142857141</v>
      </c>
      <c r="J2051" s="26">
        <v>0.72606628571428566</v>
      </c>
      <c r="K2051" s="26">
        <v>1.5020912857142856</v>
      </c>
      <c r="L2051" s="26">
        <v>3.3997898571428573</v>
      </c>
      <c r="M2051" s="26">
        <v>5.1975885714285708</v>
      </c>
      <c r="N2051" s="26">
        <v>6.4196731428571434</v>
      </c>
      <c r="O2051" s="26">
        <v>7.4587475714285727</v>
      </c>
      <c r="P2051" s="26">
        <v>6.6885519999999996</v>
      </c>
      <c r="Q2051" s="26">
        <v>4.1974394285714283</v>
      </c>
      <c r="R2051" s="26">
        <v>2.4683364285714284</v>
      </c>
      <c r="S2051" s="26">
        <v>0.92146185714285711</v>
      </c>
      <c r="T2051" s="26">
        <v>0.4781421428571429</v>
      </c>
      <c r="U2051" s="26">
        <v>0.37806342857142855</v>
      </c>
      <c r="V2051" s="26">
        <v>0.2982387142857143</v>
      </c>
      <c r="W2051" s="26">
        <v>0.46384271428571427</v>
      </c>
      <c r="X2051" s="26">
        <v>1.1068088571428569</v>
      </c>
      <c r="Y2051" s="26">
        <v>1.7207214285714285</v>
      </c>
      <c r="Z2051" s="26">
        <v>2.8571782857142858</v>
      </c>
      <c r="AA2051" s="26">
        <v>1.8090049999999998</v>
      </c>
      <c r="AB2051" s="26">
        <v>1.3637004285714287</v>
      </c>
      <c r="AC2051" s="26">
        <v>1.1562907142857142</v>
      </c>
      <c r="AD2051" s="26">
        <v>0.59046714285714275</v>
      </c>
      <c r="AE2051" s="26">
        <v>0.38328657142857148</v>
      </c>
      <c r="AF2051" s="26">
        <v>0.35471342857142851</v>
      </c>
      <c r="AG2051" s="26">
        <v>261</v>
      </c>
      <c r="AH2051" s="26">
        <v>5</v>
      </c>
    </row>
    <row r="2052" spans="1:34" x14ac:dyDescent="0.2">
      <c r="A2052" t="s">
        <v>38</v>
      </c>
      <c r="B2052" t="s">
        <v>70</v>
      </c>
      <c r="C2052" t="s">
        <v>699</v>
      </c>
      <c r="D2052">
        <v>1</v>
      </c>
      <c r="E2052" s="21">
        <v>7</v>
      </c>
      <c r="F2052" s="21" t="s">
        <v>10</v>
      </c>
      <c r="G2052" s="21" t="s">
        <v>10</v>
      </c>
      <c r="H2052" s="21" t="s">
        <v>10</v>
      </c>
      <c r="I2052" s="26">
        <v>0.45207407692307694</v>
      </c>
      <c r="J2052" s="26">
        <v>0.68056407692307697</v>
      </c>
      <c r="K2052" s="26">
        <v>1.3703226153846151</v>
      </c>
      <c r="L2052" s="26">
        <v>3.1352399230769232</v>
      </c>
      <c r="M2052" s="26">
        <v>4.9990985384615394</v>
      </c>
      <c r="N2052" s="26">
        <v>5.9836376153846151</v>
      </c>
      <c r="O2052" s="26">
        <v>6.776486384615386</v>
      </c>
      <c r="P2052" s="26">
        <v>6.002209923076923</v>
      </c>
      <c r="Q2052" s="26">
        <v>3.810310846153846</v>
      </c>
      <c r="R2052" s="26">
        <v>2.3380040000000002</v>
      </c>
      <c r="S2052" s="26">
        <v>0.90039992307692296</v>
      </c>
      <c r="T2052" s="26">
        <v>0.45235030769230772</v>
      </c>
      <c r="U2052" s="26">
        <v>0.44977561538461536</v>
      </c>
      <c r="V2052" s="26">
        <v>0.3247715384615385</v>
      </c>
      <c r="W2052" s="26">
        <v>0.55862884615384611</v>
      </c>
      <c r="X2052" s="26">
        <v>1.2379778461538464</v>
      </c>
      <c r="Y2052" s="26">
        <v>1.9700172307692307</v>
      </c>
      <c r="Z2052" s="26">
        <v>2.9295193076923076</v>
      </c>
      <c r="AA2052" s="26">
        <v>2.0058109999999996</v>
      </c>
      <c r="AB2052" s="26">
        <v>1.6505263076923078</v>
      </c>
      <c r="AC2052" s="26">
        <v>1.3170823076923077</v>
      </c>
      <c r="AD2052" s="26">
        <v>0.64385938461538461</v>
      </c>
      <c r="AE2052" s="26">
        <v>0.44859653846153846</v>
      </c>
      <c r="AF2052" s="26">
        <v>0.40116615384615384</v>
      </c>
      <c r="AG2052" s="26">
        <v>259</v>
      </c>
      <c r="AH2052" s="26">
        <v>5</v>
      </c>
    </row>
    <row r="2053" spans="1:34" x14ac:dyDescent="0.2">
      <c r="A2053" t="s">
        <v>38</v>
      </c>
      <c r="B2053" t="s">
        <v>70</v>
      </c>
      <c r="C2053" t="s">
        <v>701</v>
      </c>
      <c r="D2053">
        <v>1</v>
      </c>
      <c r="E2053" s="21">
        <v>6</v>
      </c>
      <c r="F2053" s="21" t="s">
        <v>6</v>
      </c>
      <c r="G2053" s="21" t="s">
        <v>10</v>
      </c>
      <c r="H2053" s="21" t="s">
        <v>10</v>
      </c>
      <c r="I2053" s="26">
        <v>0.48880859999999993</v>
      </c>
      <c r="J2053" s="26">
        <v>0.73617200000000005</v>
      </c>
      <c r="K2053" s="26">
        <v>1.4695317999999999</v>
      </c>
      <c r="L2053" s="26">
        <v>3.2496119999999999</v>
      </c>
      <c r="M2053" s="26">
        <v>5.0681225999999997</v>
      </c>
      <c r="N2053" s="26">
        <v>6.1401067999999999</v>
      </c>
      <c r="O2053" s="26">
        <v>7.0226771999999995</v>
      </c>
      <c r="P2053" s="26">
        <v>6.2575658000000001</v>
      </c>
      <c r="Q2053" s="26">
        <v>3.9972954000000001</v>
      </c>
      <c r="R2053" s="26">
        <v>2.4398976000000001</v>
      </c>
      <c r="S2053" s="26">
        <v>0.95516639999999986</v>
      </c>
      <c r="T2053" s="26">
        <v>0.49042560000000002</v>
      </c>
      <c r="U2053" s="26">
        <v>0.42481400000000002</v>
      </c>
      <c r="V2053" s="26">
        <v>0.32165680000000002</v>
      </c>
      <c r="W2053" s="26">
        <v>0.55812039999999996</v>
      </c>
      <c r="X2053" s="26">
        <v>1.3445712000000001</v>
      </c>
      <c r="Y2053" s="26">
        <v>2.1256197999999999</v>
      </c>
      <c r="Z2053" s="26">
        <v>3.1747014</v>
      </c>
      <c r="AA2053" s="26">
        <v>2.0141888000000003</v>
      </c>
      <c r="AB2053" s="26">
        <v>1.6098219999999999</v>
      </c>
      <c r="AC2053" s="26">
        <v>1.2591459999999999</v>
      </c>
      <c r="AD2053" s="26">
        <v>0.63917900000000005</v>
      </c>
      <c r="AE2053" s="26">
        <v>0.44327939999999993</v>
      </c>
      <c r="AF2053" s="26">
        <v>0.37420200000000003</v>
      </c>
      <c r="AG2053" s="26">
        <v>270</v>
      </c>
      <c r="AH2053" s="26">
        <v>5</v>
      </c>
    </row>
    <row r="2054" spans="1:34" x14ac:dyDescent="0.2">
      <c r="A2054" t="s">
        <v>38</v>
      </c>
      <c r="B2054" t="s">
        <v>70</v>
      </c>
      <c r="C2054" t="s">
        <v>840</v>
      </c>
      <c r="D2054">
        <v>1</v>
      </c>
      <c r="E2054" s="21">
        <v>6</v>
      </c>
      <c r="F2054" s="21" t="s">
        <v>6</v>
      </c>
      <c r="G2054" s="21" t="s">
        <v>10</v>
      </c>
      <c r="H2054" s="21" t="s">
        <v>10</v>
      </c>
      <c r="I2054" s="26">
        <v>0.55270728571428573</v>
      </c>
      <c r="J2054" s="26">
        <v>0.81467499999999993</v>
      </c>
      <c r="K2054" s="26">
        <v>1.5834604285714284</v>
      </c>
      <c r="L2054" s="26">
        <v>3.3753405714285711</v>
      </c>
      <c r="M2054" s="26">
        <v>5.1641469999999998</v>
      </c>
      <c r="N2054" s="26">
        <v>6.2075931428571431</v>
      </c>
      <c r="O2054" s="26">
        <v>7.1603595714285708</v>
      </c>
      <c r="P2054" s="26">
        <v>6.3796738571428575</v>
      </c>
      <c r="Q2054" s="26">
        <v>4.1565904285714286</v>
      </c>
      <c r="R2054" s="26">
        <v>2.5882595714285714</v>
      </c>
      <c r="S2054" s="26">
        <v>1.0390191428571429</v>
      </c>
      <c r="T2054" s="26">
        <v>0.54234799999999994</v>
      </c>
      <c r="U2054" s="26">
        <v>0.34605928571428574</v>
      </c>
      <c r="V2054" s="26">
        <v>0.28136</v>
      </c>
      <c r="W2054" s="26">
        <v>0.5310138571428572</v>
      </c>
      <c r="X2054" s="26">
        <v>1.2865165714285713</v>
      </c>
      <c r="Y2054" s="26">
        <v>2.1946982857142858</v>
      </c>
      <c r="Z2054" s="26">
        <v>3.0844677142857146</v>
      </c>
      <c r="AA2054" s="26">
        <v>1.9637232857142859</v>
      </c>
      <c r="AB2054" s="26">
        <v>1.5860564285714285</v>
      </c>
      <c r="AC2054" s="26">
        <v>1.1411064285714285</v>
      </c>
      <c r="AD2054" s="26">
        <v>0.60811157142857142</v>
      </c>
      <c r="AE2054" s="26">
        <v>0.37620357142857147</v>
      </c>
      <c r="AF2054" s="26">
        <v>0.31837485714285713</v>
      </c>
      <c r="AG2054" s="26">
        <v>267</v>
      </c>
      <c r="AH2054" s="26">
        <v>5</v>
      </c>
    </row>
    <row r="2055" spans="1:34" x14ac:dyDescent="0.2">
      <c r="A2055" t="s">
        <v>38</v>
      </c>
      <c r="B2055" t="s">
        <v>70</v>
      </c>
      <c r="C2055" t="s">
        <v>1450</v>
      </c>
      <c r="D2055">
        <v>1</v>
      </c>
      <c r="E2055" s="21">
        <v>7</v>
      </c>
      <c r="F2055" s="21" t="s">
        <v>10</v>
      </c>
      <c r="G2055" s="21" t="s">
        <v>10</v>
      </c>
      <c r="H2055" s="21" t="s">
        <v>10</v>
      </c>
      <c r="I2055" s="26">
        <v>0.3966197142857143</v>
      </c>
      <c r="J2055" s="26">
        <v>0.61747385714285719</v>
      </c>
      <c r="K2055" s="26">
        <v>1.2889647142857144</v>
      </c>
      <c r="L2055" s="26">
        <v>3.0878625714285723</v>
      </c>
      <c r="M2055" s="26">
        <v>4.9311591428571431</v>
      </c>
      <c r="N2055" s="26">
        <v>6.0295929999999993</v>
      </c>
      <c r="O2055" s="26">
        <v>6.8591784285714272</v>
      </c>
      <c r="P2055" s="26">
        <v>6.040863142857142</v>
      </c>
      <c r="Q2055" s="26">
        <v>3.7901701428571428</v>
      </c>
      <c r="R2055" s="26">
        <v>2.2436067142857139</v>
      </c>
      <c r="S2055" s="26">
        <v>0.82131057142857133</v>
      </c>
      <c r="T2055" s="26">
        <v>0.40893400000000008</v>
      </c>
      <c r="U2055" s="26">
        <v>0.51461342857142856</v>
      </c>
      <c r="V2055" s="26">
        <v>0.40459914285714288</v>
      </c>
      <c r="W2055" s="26">
        <v>0.57056914285714289</v>
      </c>
      <c r="X2055" s="26">
        <v>1.2168612857142858</v>
      </c>
      <c r="Y2055" s="26">
        <v>1.8164169999999999</v>
      </c>
      <c r="Z2055" s="26">
        <v>2.8357694285714286</v>
      </c>
      <c r="AA2055" s="26">
        <v>2.089315285714286</v>
      </c>
      <c r="AB2055" s="26">
        <v>1.5869961428571429</v>
      </c>
      <c r="AC2055" s="26">
        <v>1.3301677142857142</v>
      </c>
      <c r="AD2055" s="26">
        <v>0.662802</v>
      </c>
      <c r="AE2055" s="26">
        <v>0.46438500000000005</v>
      </c>
      <c r="AF2055" s="26">
        <v>0.46977414285714281</v>
      </c>
      <c r="AG2055" s="26">
        <v>259</v>
      </c>
      <c r="AH2055" s="26">
        <v>5</v>
      </c>
    </row>
    <row r="2056" spans="1:34" x14ac:dyDescent="0.2">
      <c r="A2056" t="s">
        <v>38</v>
      </c>
      <c r="B2056" t="s">
        <v>70</v>
      </c>
      <c r="C2056" t="s">
        <v>914</v>
      </c>
      <c r="D2056">
        <v>1</v>
      </c>
      <c r="E2056" s="21">
        <v>7</v>
      </c>
      <c r="F2056" s="21" t="s">
        <v>10</v>
      </c>
      <c r="G2056" s="21" t="s">
        <v>10</v>
      </c>
      <c r="H2056" s="21" t="s">
        <v>10</v>
      </c>
      <c r="I2056" s="26">
        <v>0.37161649999999996</v>
      </c>
      <c r="J2056" s="26">
        <v>0.55131187500000001</v>
      </c>
      <c r="K2056" s="26">
        <v>1.1199835</v>
      </c>
      <c r="L2056" s="26">
        <v>2.856252875</v>
      </c>
      <c r="M2056" s="26">
        <v>4.9263632500000005</v>
      </c>
      <c r="N2056" s="26">
        <v>5.7849165000000005</v>
      </c>
      <c r="O2056" s="26">
        <v>6.2362751250000006</v>
      </c>
      <c r="P2056" s="26">
        <v>5.48520875</v>
      </c>
      <c r="Q2056" s="26">
        <v>3.5181779999999998</v>
      </c>
      <c r="R2056" s="26">
        <v>2.1660836250000002</v>
      </c>
      <c r="S2056" s="26">
        <v>0.81372812499999991</v>
      </c>
      <c r="T2056" s="26">
        <v>0.40088712500000001</v>
      </c>
      <c r="U2056" s="26">
        <v>0.49462262499999998</v>
      </c>
      <c r="V2056" s="26">
        <v>0.35036412499999997</v>
      </c>
      <c r="W2056" s="26">
        <v>0.6795675000000001</v>
      </c>
      <c r="X2056" s="26">
        <v>1.0278476249999999</v>
      </c>
      <c r="Y2056" s="26">
        <v>1.8953986250000001</v>
      </c>
      <c r="Z2056" s="26">
        <v>2.9689481249999998</v>
      </c>
      <c r="AA2056" s="26">
        <v>2.40425925</v>
      </c>
      <c r="AB2056" s="26">
        <v>2.0213194999999997</v>
      </c>
      <c r="AC2056" s="26">
        <v>1.5701670000000001</v>
      </c>
      <c r="AD2056" s="26">
        <v>0.845622125</v>
      </c>
      <c r="AE2056" s="26">
        <v>0.441444</v>
      </c>
      <c r="AF2056" s="26">
        <v>0.44459150000000003</v>
      </c>
      <c r="AG2056" s="26">
        <v>256</v>
      </c>
      <c r="AH2056" s="26">
        <v>4</v>
      </c>
    </row>
    <row r="2057" spans="1:34" x14ac:dyDescent="0.2">
      <c r="A2057" t="s">
        <v>38</v>
      </c>
      <c r="B2057" t="s">
        <v>70</v>
      </c>
      <c r="C2057" t="s">
        <v>1451</v>
      </c>
      <c r="D2057">
        <v>1</v>
      </c>
      <c r="E2057" s="21">
        <v>6</v>
      </c>
      <c r="F2057" s="21" t="s">
        <v>6</v>
      </c>
      <c r="G2057" s="21" t="s">
        <v>10</v>
      </c>
      <c r="H2057" s="21" t="s">
        <v>10</v>
      </c>
      <c r="I2057" s="26">
        <v>0.50097800000000003</v>
      </c>
      <c r="J2057" s="26">
        <v>0.74654200000000004</v>
      </c>
      <c r="K2057" s="26">
        <v>1.485374</v>
      </c>
      <c r="L2057" s="26">
        <v>3.259541</v>
      </c>
      <c r="M2057" s="26">
        <v>5.107723</v>
      </c>
      <c r="N2057" s="26">
        <v>6.0786509999999998</v>
      </c>
      <c r="O2057" s="26">
        <v>6.9460259999999998</v>
      </c>
      <c r="P2057" s="26">
        <v>6.1672370000000001</v>
      </c>
      <c r="Q2057" s="26">
        <v>3.9800469999999999</v>
      </c>
      <c r="R2057" s="26">
        <v>2.4666760000000001</v>
      </c>
      <c r="S2057" s="26">
        <v>0.96987500000000004</v>
      </c>
      <c r="T2057" s="26">
        <v>0.49484899999999998</v>
      </c>
      <c r="U2057" s="26">
        <v>0.38678800000000002</v>
      </c>
      <c r="V2057" s="26">
        <v>0.28967399999999999</v>
      </c>
      <c r="W2057" s="26">
        <v>0.52242</v>
      </c>
      <c r="X2057" s="26">
        <v>1.236553</v>
      </c>
      <c r="Y2057" s="26">
        <v>2.0766580000000001</v>
      </c>
      <c r="Z2057" s="26">
        <v>3.0178660000000002</v>
      </c>
      <c r="AA2057" s="26">
        <v>2.0458289999999999</v>
      </c>
      <c r="AB2057" s="26">
        <v>1.6463840000000001</v>
      </c>
      <c r="AC2057" s="26">
        <v>1.215897</v>
      </c>
      <c r="AD2057" s="26">
        <v>0.62694099999999997</v>
      </c>
      <c r="AE2057" s="26">
        <v>0.41294999999999998</v>
      </c>
      <c r="AF2057" s="26">
        <v>0.34974100000000002</v>
      </c>
      <c r="AG2057" s="26">
        <v>249</v>
      </c>
      <c r="AH2057" s="26">
        <v>4</v>
      </c>
    </row>
    <row r="2058" spans="1:34" x14ac:dyDescent="0.2">
      <c r="A2058" t="s">
        <v>38</v>
      </c>
      <c r="B2058" t="s">
        <v>70</v>
      </c>
      <c r="C2058" t="s">
        <v>1452</v>
      </c>
      <c r="D2058">
        <v>1</v>
      </c>
      <c r="E2058" s="21">
        <v>7</v>
      </c>
      <c r="F2058" s="21" t="s">
        <v>10</v>
      </c>
      <c r="G2058" s="21" t="s">
        <v>10</v>
      </c>
      <c r="H2058" s="21" t="s">
        <v>10</v>
      </c>
      <c r="I2058" s="26">
        <v>0.33118727272727272</v>
      </c>
      <c r="J2058" s="26">
        <v>0.49751245454545451</v>
      </c>
      <c r="K2058" s="26">
        <v>1.0263184545454547</v>
      </c>
      <c r="L2058" s="26">
        <v>2.7644616363636363</v>
      </c>
      <c r="M2058" s="26">
        <v>4.9481522727272713</v>
      </c>
      <c r="N2058" s="26">
        <v>5.8038795454545458</v>
      </c>
      <c r="O2058" s="26">
        <v>6.0020545454545466</v>
      </c>
      <c r="P2058" s="26">
        <v>5.1974644545454547</v>
      </c>
      <c r="Q2058" s="26">
        <v>3.3066993636363633</v>
      </c>
      <c r="R2058" s="26">
        <v>2.0279687272727274</v>
      </c>
      <c r="S2058" s="26">
        <v>0.72859472727272734</v>
      </c>
      <c r="T2058" s="26">
        <v>0.35825463636363641</v>
      </c>
      <c r="U2058" s="26">
        <v>0.57409463636363645</v>
      </c>
      <c r="V2058" s="26">
        <v>0.396341</v>
      </c>
      <c r="W2058" s="26">
        <v>0.7056256363636364</v>
      </c>
      <c r="X2058" s="26">
        <v>1.1183925454545454</v>
      </c>
      <c r="Y2058" s="26">
        <v>2.006597818181818</v>
      </c>
      <c r="Z2058" s="26">
        <v>2.9429806363636359</v>
      </c>
      <c r="AA2058" s="26">
        <v>2.5374485454545455</v>
      </c>
      <c r="AB2058" s="26">
        <v>2.1289010909090909</v>
      </c>
      <c r="AC2058" s="26">
        <v>1.6908965454545457</v>
      </c>
      <c r="AD2058" s="26">
        <v>0.92684836363636347</v>
      </c>
      <c r="AE2058" s="26">
        <v>0.52245945454545462</v>
      </c>
      <c r="AF2058" s="26">
        <v>0.5402632727272727</v>
      </c>
      <c r="AG2058" s="26">
        <v>252</v>
      </c>
      <c r="AH2058" s="26">
        <v>4</v>
      </c>
    </row>
    <row r="2059" spans="1:34" x14ac:dyDescent="0.2">
      <c r="A2059" t="s">
        <v>38</v>
      </c>
      <c r="B2059" t="s">
        <v>70</v>
      </c>
      <c r="C2059" t="s">
        <v>595</v>
      </c>
      <c r="D2059">
        <v>1</v>
      </c>
      <c r="E2059" s="21">
        <v>7</v>
      </c>
      <c r="F2059" s="21" t="s">
        <v>10</v>
      </c>
      <c r="G2059" s="21" t="s">
        <v>10</v>
      </c>
      <c r="H2059" s="21" t="s">
        <v>10</v>
      </c>
      <c r="I2059" s="26">
        <v>0.38149650000000002</v>
      </c>
      <c r="J2059" s="26">
        <v>0.56584349999999994</v>
      </c>
      <c r="K2059" s="26">
        <v>1.1404545000000001</v>
      </c>
      <c r="L2059" s="26">
        <v>2.8620479999999997</v>
      </c>
      <c r="M2059" s="26">
        <v>4.8866955000000001</v>
      </c>
      <c r="N2059" s="26">
        <v>5.744294</v>
      </c>
      <c r="O2059" s="26">
        <v>6.1881550000000001</v>
      </c>
      <c r="P2059" s="26">
        <v>5.4623559999999998</v>
      </c>
      <c r="Q2059" s="26">
        <v>3.4469729999999998</v>
      </c>
      <c r="R2059" s="26">
        <v>2.1126845000000003</v>
      </c>
      <c r="S2059" s="26">
        <v>0.79880099999999998</v>
      </c>
      <c r="T2059" s="26">
        <v>0.38899700000000004</v>
      </c>
      <c r="U2059" s="26">
        <v>0.57913750000000008</v>
      </c>
      <c r="V2059" s="26">
        <v>0.39317600000000003</v>
      </c>
      <c r="W2059" s="26">
        <v>0.66928049999999994</v>
      </c>
      <c r="X2059" s="26">
        <v>1.0437210000000001</v>
      </c>
      <c r="Y2059" s="26">
        <v>1.845602</v>
      </c>
      <c r="Z2059" s="26">
        <v>2.992105</v>
      </c>
      <c r="AA2059" s="26">
        <v>2.2123680000000001</v>
      </c>
      <c r="AB2059" s="26">
        <v>2.048759</v>
      </c>
      <c r="AC2059" s="26">
        <v>1.5192515</v>
      </c>
      <c r="AD2059" s="26">
        <v>0.76723050000000004</v>
      </c>
      <c r="AE2059" s="26">
        <v>0.48965199999999998</v>
      </c>
      <c r="AF2059" s="26">
        <v>0.502965</v>
      </c>
      <c r="AG2059" s="26">
        <v>258</v>
      </c>
      <c r="AH2059" s="26">
        <v>5</v>
      </c>
    </row>
    <row r="2060" spans="1:34" x14ac:dyDescent="0.2">
      <c r="A2060" t="s">
        <v>38</v>
      </c>
      <c r="B2060" t="s">
        <v>70</v>
      </c>
      <c r="C2060" t="s">
        <v>1115</v>
      </c>
      <c r="D2060">
        <v>1</v>
      </c>
      <c r="E2060" s="21">
        <v>7</v>
      </c>
      <c r="F2060" s="21" t="s">
        <v>10</v>
      </c>
      <c r="G2060" s="21" t="s">
        <v>10</v>
      </c>
      <c r="H2060" s="21" t="s">
        <v>10</v>
      </c>
      <c r="I2060" s="26">
        <v>0.35039019999999999</v>
      </c>
      <c r="J2060" s="26">
        <v>0.52572269999999999</v>
      </c>
      <c r="K2060" s="26">
        <v>1.0747457</v>
      </c>
      <c r="L2060" s="26">
        <v>2.7727707999999995</v>
      </c>
      <c r="M2060" s="26">
        <v>4.7979085000000001</v>
      </c>
      <c r="N2060" s="26">
        <v>5.689812400000001</v>
      </c>
      <c r="O2060" s="26">
        <v>6.0606120000000008</v>
      </c>
      <c r="P2060" s="26">
        <v>5.3532817000000001</v>
      </c>
      <c r="Q2060" s="26">
        <v>3.4101699999999999</v>
      </c>
      <c r="R2060" s="26">
        <v>2.1198102000000003</v>
      </c>
      <c r="S2060" s="26">
        <v>0.79897870000000004</v>
      </c>
      <c r="T2060" s="26">
        <v>0.3851715</v>
      </c>
      <c r="U2060" s="26">
        <v>0.50779780000000008</v>
      </c>
      <c r="V2060" s="26">
        <v>0.38963289999999995</v>
      </c>
      <c r="W2060" s="26">
        <v>0.67437789999999997</v>
      </c>
      <c r="X2060" s="26">
        <v>0.94166359999999982</v>
      </c>
      <c r="Y2060" s="26">
        <v>1.9042567000000001</v>
      </c>
      <c r="Z2060" s="26">
        <v>2.9714770999999995</v>
      </c>
      <c r="AA2060" s="26">
        <v>2.4547058000000002</v>
      </c>
      <c r="AB2060" s="26">
        <v>2.0161578000000002</v>
      </c>
      <c r="AC2060" s="26">
        <v>1.6372521</v>
      </c>
      <c r="AD2060" s="26">
        <v>0.84177970000000002</v>
      </c>
      <c r="AE2060" s="26">
        <v>0.4588044</v>
      </c>
      <c r="AF2060" s="26">
        <v>0.48133290000000006</v>
      </c>
      <c r="AG2060" s="26">
        <v>231</v>
      </c>
      <c r="AH2060" s="26">
        <v>4</v>
      </c>
    </row>
    <row r="2061" spans="1:34" x14ac:dyDescent="0.2">
      <c r="A2061" t="s">
        <v>38</v>
      </c>
      <c r="B2061" t="s">
        <v>70</v>
      </c>
      <c r="C2061" t="s">
        <v>1453</v>
      </c>
      <c r="D2061">
        <v>1</v>
      </c>
      <c r="E2061" s="21">
        <v>6</v>
      </c>
      <c r="F2061" s="21" t="s">
        <v>6</v>
      </c>
      <c r="G2061" s="21" t="s">
        <v>10</v>
      </c>
      <c r="H2061" s="21" t="s">
        <v>10</v>
      </c>
      <c r="I2061" s="26">
        <v>0.46484550000000002</v>
      </c>
      <c r="J2061" s="26">
        <v>0.65991</v>
      </c>
      <c r="K2061" s="26">
        <v>1.3328472499999999</v>
      </c>
      <c r="L2061" s="26">
        <v>3.163754</v>
      </c>
      <c r="M2061" s="26">
        <v>5.2025157499999999</v>
      </c>
      <c r="N2061" s="26">
        <v>6.0792557499999997</v>
      </c>
      <c r="O2061" s="26">
        <v>6.7434589999999996</v>
      </c>
      <c r="P2061" s="26">
        <v>5.9083587499999997</v>
      </c>
      <c r="Q2061" s="26">
        <v>3.8331047499999999</v>
      </c>
      <c r="R2061" s="26">
        <v>2.3980542499999999</v>
      </c>
      <c r="S2061" s="26">
        <v>0.91976049999999998</v>
      </c>
      <c r="T2061" s="26">
        <v>0.48522124999999994</v>
      </c>
      <c r="U2061" s="26">
        <v>0.43774374999999999</v>
      </c>
      <c r="V2061" s="26">
        <v>0.33807749999999998</v>
      </c>
      <c r="W2061" s="26">
        <v>0.73030850000000003</v>
      </c>
      <c r="X2061" s="26">
        <v>1.4690805</v>
      </c>
      <c r="Y2061" s="26">
        <v>2.2751742500000001</v>
      </c>
      <c r="Z2061" s="26">
        <v>3.0087215</v>
      </c>
      <c r="AA2061" s="26">
        <v>2.5491177499999997</v>
      </c>
      <c r="AB2061" s="26">
        <v>2.2541929999999999</v>
      </c>
      <c r="AC2061" s="26">
        <v>1.5748359999999999</v>
      </c>
      <c r="AD2061" s="26">
        <v>1.0191902499999999</v>
      </c>
      <c r="AE2061" s="26">
        <v>0.50910924999999996</v>
      </c>
      <c r="AF2061" s="26">
        <v>0.41673250000000001</v>
      </c>
      <c r="AG2061" s="26">
        <v>246</v>
      </c>
      <c r="AH2061" s="26">
        <v>4</v>
      </c>
    </row>
    <row r="2062" spans="1:34" x14ac:dyDescent="0.2">
      <c r="A2062" t="s">
        <v>38</v>
      </c>
      <c r="B2062" t="s">
        <v>70</v>
      </c>
      <c r="C2062" t="s">
        <v>1118</v>
      </c>
      <c r="D2062">
        <v>1</v>
      </c>
      <c r="E2062" s="21">
        <v>7</v>
      </c>
      <c r="F2062" s="21" t="s">
        <v>10</v>
      </c>
      <c r="G2062" s="21" t="s">
        <v>10</v>
      </c>
      <c r="H2062" s="21" t="s">
        <v>10</v>
      </c>
      <c r="I2062" s="26">
        <v>0.34952225000000003</v>
      </c>
      <c r="J2062" s="26">
        <v>0.53450175</v>
      </c>
      <c r="K2062" s="26">
        <v>1.114331</v>
      </c>
      <c r="L2062" s="26">
        <v>2.8498717500000001</v>
      </c>
      <c r="M2062" s="26">
        <v>4.7782919999999995</v>
      </c>
      <c r="N2062" s="26">
        <v>5.7947415000000007</v>
      </c>
      <c r="O2062" s="26">
        <v>6.4082062500000001</v>
      </c>
      <c r="P2062" s="26">
        <v>5.5734839999999997</v>
      </c>
      <c r="Q2062" s="26">
        <v>3.48335025</v>
      </c>
      <c r="R2062" s="26">
        <v>2.0666574999999998</v>
      </c>
      <c r="S2062" s="26">
        <v>0.75363175000000004</v>
      </c>
      <c r="T2062" s="26">
        <v>0.36504375</v>
      </c>
      <c r="U2062" s="26">
        <v>0.67765824999999991</v>
      </c>
      <c r="V2062" s="26">
        <v>0.51996475000000009</v>
      </c>
      <c r="W2062" s="26">
        <v>0.69224574999999988</v>
      </c>
      <c r="X2062" s="26">
        <v>1.19844675</v>
      </c>
      <c r="Y2062" s="26">
        <v>1.831685</v>
      </c>
      <c r="Z2062" s="26">
        <v>2.7308427500000003</v>
      </c>
      <c r="AA2062" s="26">
        <v>2.2259292500000001</v>
      </c>
      <c r="AB2062" s="26">
        <v>1.72587125</v>
      </c>
      <c r="AC2062" s="26">
        <v>1.52499075</v>
      </c>
      <c r="AD2062" s="26">
        <v>0.72467100000000007</v>
      </c>
      <c r="AE2062" s="26">
        <v>0.52039125000000008</v>
      </c>
      <c r="AF2062" s="26">
        <v>0.63985024999999995</v>
      </c>
      <c r="AG2062" s="26">
        <v>263</v>
      </c>
      <c r="AH2062" s="26">
        <v>5</v>
      </c>
    </row>
    <row r="2063" spans="1:34" x14ac:dyDescent="0.2">
      <c r="A2063" t="s">
        <v>38</v>
      </c>
      <c r="B2063" t="s">
        <v>70</v>
      </c>
      <c r="C2063" t="s">
        <v>706</v>
      </c>
      <c r="D2063">
        <v>1</v>
      </c>
      <c r="E2063" s="21">
        <v>6</v>
      </c>
      <c r="F2063" s="21" t="s">
        <v>6</v>
      </c>
      <c r="G2063" s="21" t="s">
        <v>10</v>
      </c>
      <c r="H2063" s="21" t="s">
        <v>10</v>
      </c>
      <c r="I2063" s="26">
        <v>0.4799076153846154</v>
      </c>
      <c r="J2063" s="26">
        <v>0.6872774615384617</v>
      </c>
      <c r="K2063" s="26">
        <v>1.3664858461538463</v>
      </c>
      <c r="L2063" s="26">
        <v>3.2072507692307686</v>
      </c>
      <c r="M2063" s="26">
        <v>5.2813091538461538</v>
      </c>
      <c r="N2063" s="26">
        <v>6.1918774615384615</v>
      </c>
      <c r="O2063" s="26">
        <v>6.7770954615384635</v>
      </c>
      <c r="P2063" s="26">
        <v>5.8944553076923079</v>
      </c>
      <c r="Q2063" s="26">
        <v>3.8219622307692309</v>
      </c>
      <c r="R2063" s="26">
        <v>2.4364510769230772</v>
      </c>
      <c r="S2063" s="26">
        <v>0.97598376923076924</v>
      </c>
      <c r="T2063" s="26">
        <v>0.50186876923076917</v>
      </c>
      <c r="U2063" s="26">
        <v>0.41880930769230768</v>
      </c>
      <c r="V2063" s="26">
        <v>0.34203169230769226</v>
      </c>
      <c r="W2063" s="26">
        <v>0.77351853846153851</v>
      </c>
      <c r="X2063" s="26">
        <v>1.6602690769230768</v>
      </c>
      <c r="Y2063" s="26">
        <v>2.3694008461538463</v>
      </c>
      <c r="Z2063" s="26">
        <v>3.0786816153846153</v>
      </c>
      <c r="AA2063" s="26">
        <v>2.7501966923076924</v>
      </c>
      <c r="AB2063" s="26">
        <v>2.361151153846154</v>
      </c>
      <c r="AC2063" s="26">
        <v>1.7083297692307691</v>
      </c>
      <c r="AD2063" s="26">
        <v>1.0844795384615384</v>
      </c>
      <c r="AE2063" s="26">
        <v>0.58179915384615377</v>
      </c>
      <c r="AF2063" s="26">
        <v>0.42309753846153841</v>
      </c>
      <c r="AG2063" s="26">
        <v>236</v>
      </c>
      <c r="AH2063" s="26">
        <v>4</v>
      </c>
    </row>
    <row r="2064" spans="1:34" x14ac:dyDescent="0.2">
      <c r="A2064" t="s">
        <v>38</v>
      </c>
      <c r="B2064" t="s">
        <v>70</v>
      </c>
      <c r="C2064" t="s">
        <v>1454</v>
      </c>
      <c r="D2064">
        <v>1</v>
      </c>
      <c r="E2064" s="21">
        <v>7</v>
      </c>
      <c r="F2064" s="21" t="s">
        <v>10</v>
      </c>
      <c r="G2064" s="21" t="s">
        <v>10</v>
      </c>
      <c r="H2064" s="21" t="s">
        <v>10</v>
      </c>
      <c r="I2064" s="26">
        <v>0.3637333333333333</v>
      </c>
      <c r="J2064" s="26">
        <v>0.53832400000000014</v>
      </c>
      <c r="K2064" s="26">
        <v>1.0604335</v>
      </c>
      <c r="L2064" s="26">
        <v>2.7604391666666666</v>
      </c>
      <c r="M2064" s="26">
        <v>4.7647075000000001</v>
      </c>
      <c r="N2064" s="26">
        <v>5.5250433333333335</v>
      </c>
      <c r="O2064" s="26">
        <v>5.8648886666666664</v>
      </c>
      <c r="P2064" s="26">
        <v>5.1319206666666668</v>
      </c>
      <c r="Q2064" s="26">
        <v>3.2212043333333331</v>
      </c>
      <c r="R2064" s="26">
        <v>1.9561298333333335</v>
      </c>
      <c r="S2064" s="26">
        <v>0.74648999999999999</v>
      </c>
      <c r="T2064" s="26">
        <v>0.35406483333333333</v>
      </c>
      <c r="U2064" s="26">
        <v>0.77491116666666671</v>
      </c>
      <c r="V2064" s="26">
        <v>0.52958716666666661</v>
      </c>
      <c r="W2064" s="26">
        <v>0.83943483333333335</v>
      </c>
      <c r="X2064" s="26">
        <v>1.2192526666666665</v>
      </c>
      <c r="Y2064" s="26">
        <v>2.0008124999999999</v>
      </c>
      <c r="Z2064" s="26">
        <v>3.2552143333333334</v>
      </c>
      <c r="AA2064" s="26">
        <v>2.4117669999999998</v>
      </c>
      <c r="AB2064" s="26">
        <v>2.4186841666666665</v>
      </c>
      <c r="AC2064" s="26">
        <v>1.6719160000000002</v>
      </c>
      <c r="AD2064" s="26">
        <v>0.86014083333333335</v>
      </c>
      <c r="AE2064" s="26">
        <v>0.61493983333333324</v>
      </c>
      <c r="AF2064" s="26">
        <v>0.67748949999999997</v>
      </c>
      <c r="AG2064" s="26">
        <v>257</v>
      </c>
      <c r="AH2064" s="26">
        <v>5</v>
      </c>
    </row>
    <row r="2065" spans="1:34" x14ac:dyDescent="0.2">
      <c r="A2065" t="s">
        <v>38</v>
      </c>
      <c r="B2065" t="s">
        <v>70</v>
      </c>
      <c r="C2065" t="s">
        <v>1455</v>
      </c>
      <c r="D2065">
        <v>1</v>
      </c>
      <c r="E2065" s="21">
        <v>6</v>
      </c>
      <c r="F2065" s="21" t="s">
        <v>6</v>
      </c>
      <c r="G2065" s="21" t="s">
        <v>10</v>
      </c>
      <c r="H2065" s="21" t="s">
        <v>10</v>
      </c>
      <c r="I2065" s="26">
        <v>0.48962524999999996</v>
      </c>
      <c r="J2065" s="26">
        <v>0.70345674999999996</v>
      </c>
      <c r="K2065" s="26">
        <v>1.405402</v>
      </c>
      <c r="L2065" s="26">
        <v>3.2352953749999998</v>
      </c>
      <c r="M2065" s="26">
        <v>5.2628918750000002</v>
      </c>
      <c r="N2065" s="26">
        <v>6.1018559999999997</v>
      </c>
      <c r="O2065" s="26">
        <v>6.83262225</v>
      </c>
      <c r="P2065" s="26">
        <v>5.9919475000000002</v>
      </c>
      <c r="Q2065" s="26">
        <v>3.9060913749999999</v>
      </c>
      <c r="R2065" s="26">
        <v>2.4512571249999997</v>
      </c>
      <c r="S2065" s="26">
        <v>0.97407812500000002</v>
      </c>
      <c r="T2065" s="26">
        <v>0.50577050000000001</v>
      </c>
      <c r="U2065" s="26">
        <v>0.39042687500000001</v>
      </c>
      <c r="V2065" s="26">
        <v>0.343996625</v>
      </c>
      <c r="W2065" s="26">
        <v>0.69024637500000008</v>
      </c>
      <c r="X2065" s="26">
        <v>1.5338613750000001</v>
      </c>
      <c r="Y2065" s="26">
        <v>2.3235282500000003</v>
      </c>
      <c r="Z2065" s="26">
        <v>3.05971225</v>
      </c>
      <c r="AA2065" s="26">
        <v>2.4545189999999999</v>
      </c>
      <c r="AB2065" s="26">
        <v>2.2003897499999998</v>
      </c>
      <c r="AC2065" s="26">
        <v>1.545318875</v>
      </c>
      <c r="AD2065" s="26">
        <v>1.006751</v>
      </c>
      <c r="AE2065" s="26">
        <v>0.52050162499999997</v>
      </c>
      <c r="AF2065" s="26">
        <v>0.3698475</v>
      </c>
      <c r="AG2065" s="26">
        <v>241</v>
      </c>
      <c r="AH2065" s="26">
        <v>4</v>
      </c>
    </row>
    <row r="2066" spans="1:34" x14ac:dyDescent="0.2">
      <c r="A2066" t="s">
        <v>38</v>
      </c>
      <c r="B2066" t="s">
        <v>70</v>
      </c>
      <c r="C2066" t="s">
        <v>859</v>
      </c>
      <c r="D2066">
        <v>1</v>
      </c>
      <c r="E2066" s="21">
        <v>7</v>
      </c>
      <c r="F2066" s="21" t="s">
        <v>10</v>
      </c>
      <c r="G2066" s="21" t="s">
        <v>10</v>
      </c>
      <c r="H2066" s="21" t="s">
        <v>10</v>
      </c>
      <c r="I2066" s="26">
        <v>0.43338325</v>
      </c>
      <c r="J2066" s="26">
        <v>0.64551550000000002</v>
      </c>
      <c r="K2066" s="26">
        <v>1.3015995</v>
      </c>
      <c r="L2066" s="26">
        <v>3.04565375</v>
      </c>
      <c r="M2066" s="26">
        <v>4.9967565</v>
      </c>
      <c r="N2066" s="26">
        <v>5.9135062500000002</v>
      </c>
      <c r="O2066" s="26">
        <v>6.5735307499999998</v>
      </c>
      <c r="P2066" s="26">
        <v>5.8436534999999994</v>
      </c>
      <c r="Q2066" s="26">
        <v>3.706226</v>
      </c>
      <c r="R2066" s="26">
        <v>2.2964832500000001</v>
      </c>
      <c r="S2066" s="26">
        <v>0.88518224999999995</v>
      </c>
      <c r="T2066" s="26">
        <v>0.43398474999999997</v>
      </c>
      <c r="U2066" s="26">
        <v>0.44009125000000004</v>
      </c>
      <c r="V2066" s="26">
        <v>0.31586724999999999</v>
      </c>
      <c r="W2066" s="26">
        <v>0.57219175</v>
      </c>
      <c r="X2066" s="26">
        <v>1.0994335</v>
      </c>
      <c r="Y2066" s="26">
        <v>1.9022865</v>
      </c>
      <c r="Z2066" s="26">
        <v>2.8561925000000001</v>
      </c>
      <c r="AA2066" s="26">
        <v>2.0515330000000001</v>
      </c>
      <c r="AB2066" s="26">
        <v>1.6782890000000001</v>
      </c>
      <c r="AC2066" s="26">
        <v>1.3428867500000001</v>
      </c>
      <c r="AD2066" s="26">
        <v>0.68192399999999997</v>
      </c>
      <c r="AE2066" s="26">
        <v>0.41033624999999996</v>
      </c>
      <c r="AF2066" s="26">
        <v>0.40090824999999997</v>
      </c>
      <c r="AG2066" s="26">
        <v>238</v>
      </c>
      <c r="AH2066" s="26">
        <v>4</v>
      </c>
    </row>
    <row r="2067" spans="1:34" x14ac:dyDescent="0.2">
      <c r="A2067" t="s">
        <v>38</v>
      </c>
      <c r="B2067" t="s">
        <v>70</v>
      </c>
      <c r="C2067" t="s">
        <v>799</v>
      </c>
      <c r="D2067">
        <v>1</v>
      </c>
      <c r="E2067" s="21">
        <v>6</v>
      </c>
      <c r="F2067" s="21" t="s">
        <v>6</v>
      </c>
      <c r="G2067" s="21" t="s">
        <v>10</v>
      </c>
      <c r="H2067" s="21" t="s">
        <v>10</v>
      </c>
      <c r="I2067" s="26">
        <v>0.61269449999999992</v>
      </c>
      <c r="J2067" s="26">
        <v>0.87764300000000006</v>
      </c>
      <c r="K2067" s="26">
        <v>1.6621594999999998</v>
      </c>
      <c r="L2067" s="26">
        <v>3.5176602499999996</v>
      </c>
      <c r="M2067" s="26">
        <v>5.3344780000000007</v>
      </c>
      <c r="N2067" s="26">
        <v>6.3822595</v>
      </c>
      <c r="O2067" s="26">
        <v>7.3587275000000005</v>
      </c>
      <c r="P2067" s="26">
        <v>6.5492382499999993</v>
      </c>
      <c r="Q2067" s="26">
        <v>4.3364897500000001</v>
      </c>
      <c r="R2067" s="26">
        <v>2.7405412500000002</v>
      </c>
      <c r="S2067" s="26">
        <v>1.1300062499999999</v>
      </c>
      <c r="T2067" s="26">
        <v>0.59855099999999994</v>
      </c>
      <c r="U2067" s="26">
        <v>0.26820725000000001</v>
      </c>
      <c r="V2067" s="26">
        <v>0.26705449999999997</v>
      </c>
      <c r="W2067" s="26">
        <v>0.51126550000000004</v>
      </c>
      <c r="X2067" s="26">
        <v>1.1683520000000001</v>
      </c>
      <c r="Y2067" s="26">
        <v>2.0586535000000001</v>
      </c>
      <c r="Z2067" s="26">
        <v>2.6955964999999997</v>
      </c>
      <c r="AA2067" s="26">
        <v>1.7154517499999999</v>
      </c>
      <c r="AB2067" s="26">
        <v>1.4763042500000001</v>
      </c>
      <c r="AC2067" s="26">
        <v>1.0140375000000001</v>
      </c>
      <c r="AD2067" s="26">
        <v>0.58676875000000006</v>
      </c>
      <c r="AE2067" s="26">
        <v>0.28300674999999997</v>
      </c>
      <c r="AF2067" s="26">
        <v>0.26436599999999999</v>
      </c>
      <c r="AG2067" s="26">
        <v>263</v>
      </c>
      <c r="AH2067" s="26">
        <v>5</v>
      </c>
    </row>
    <row r="2068" spans="1:34" x14ac:dyDescent="0.2">
      <c r="A2068" t="s">
        <v>38</v>
      </c>
      <c r="B2068" t="s">
        <v>70</v>
      </c>
      <c r="C2068" t="s">
        <v>1456</v>
      </c>
      <c r="D2068">
        <v>1</v>
      </c>
      <c r="E2068" s="21">
        <v>6</v>
      </c>
      <c r="F2068" s="21" t="s">
        <v>6</v>
      </c>
      <c r="G2068" s="21" t="s">
        <v>10</v>
      </c>
      <c r="H2068" s="21" t="s">
        <v>10</v>
      </c>
      <c r="I2068" s="26">
        <v>0.63722400000000001</v>
      </c>
      <c r="J2068" s="26">
        <v>0.94318299999999999</v>
      </c>
      <c r="K2068" s="26">
        <v>1.7656649999999998</v>
      </c>
      <c r="L2068" s="26">
        <v>3.5603629999999997</v>
      </c>
      <c r="M2068" s="26">
        <v>5.1676330000000004</v>
      </c>
      <c r="N2068" s="26">
        <v>6.4633440000000002</v>
      </c>
      <c r="O2068" s="26">
        <v>7.737311</v>
      </c>
      <c r="P2068" s="26">
        <v>7.0616975000000002</v>
      </c>
      <c r="Q2068" s="26">
        <v>4.558484</v>
      </c>
      <c r="R2068" s="26">
        <v>2.7815504999999998</v>
      </c>
      <c r="S2068" s="26">
        <v>1.1565634999999999</v>
      </c>
      <c r="T2068" s="26">
        <v>0.6526885</v>
      </c>
      <c r="U2068" s="26">
        <v>0.32904800000000001</v>
      </c>
      <c r="V2068" s="26">
        <v>0.27783550000000001</v>
      </c>
      <c r="W2068" s="26">
        <v>0.50530249999999999</v>
      </c>
      <c r="X2068" s="26">
        <v>1.2106135</v>
      </c>
      <c r="Y2068" s="26">
        <v>2.063485</v>
      </c>
      <c r="Z2068" s="26">
        <v>2.9711514999999999</v>
      </c>
      <c r="AA2068" s="26">
        <v>1.6832944999999999</v>
      </c>
      <c r="AB2068" s="26">
        <v>1.2680225000000001</v>
      </c>
      <c r="AC2068" s="26">
        <v>1.1208550000000002</v>
      </c>
      <c r="AD2068" s="26">
        <v>0.58053500000000002</v>
      </c>
      <c r="AE2068" s="26">
        <v>0.37549350000000004</v>
      </c>
      <c r="AF2068" s="26">
        <v>0.312029</v>
      </c>
      <c r="AG2068" s="26">
        <v>253</v>
      </c>
      <c r="AH2068" s="26">
        <v>5</v>
      </c>
    </row>
    <row r="2069" spans="1:34" x14ac:dyDescent="0.2">
      <c r="A2069" t="s">
        <v>38</v>
      </c>
      <c r="B2069" t="s">
        <v>70</v>
      </c>
      <c r="C2069" t="s">
        <v>710</v>
      </c>
      <c r="D2069">
        <v>1</v>
      </c>
      <c r="E2069" s="21">
        <v>6</v>
      </c>
      <c r="F2069" s="21" t="s">
        <v>6</v>
      </c>
      <c r="G2069" s="21" t="s">
        <v>10</v>
      </c>
      <c r="H2069" s="21" t="s">
        <v>10</v>
      </c>
      <c r="I2069" s="26">
        <v>0.55479271428571431</v>
      </c>
      <c r="J2069" s="26">
        <v>0.82845557142857129</v>
      </c>
      <c r="K2069" s="26">
        <v>1.6109514285714286</v>
      </c>
      <c r="L2069" s="26">
        <v>3.389944857142857</v>
      </c>
      <c r="M2069" s="26">
        <v>5.0782982857142853</v>
      </c>
      <c r="N2069" s="26">
        <v>6.2470817142857147</v>
      </c>
      <c r="O2069" s="26">
        <v>7.3114554285714286</v>
      </c>
      <c r="P2069" s="26">
        <v>6.6247498571428576</v>
      </c>
      <c r="Q2069" s="26">
        <v>4.3012288571428572</v>
      </c>
      <c r="R2069" s="26">
        <v>2.6085017142857145</v>
      </c>
      <c r="S2069" s="26">
        <v>1.0487599999999999</v>
      </c>
      <c r="T2069" s="26">
        <v>0.56612914285714289</v>
      </c>
      <c r="U2069" s="26">
        <v>0.3541872857142857</v>
      </c>
      <c r="V2069" s="26">
        <v>0.30301242857142852</v>
      </c>
      <c r="W2069" s="26">
        <v>0.56069299999999989</v>
      </c>
      <c r="X2069" s="26">
        <v>1.3921112857142857</v>
      </c>
      <c r="Y2069" s="26">
        <v>2.1514789999999997</v>
      </c>
      <c r="Z2069" s="26">
        <v>3.3285781428571428</v>
      </c>
      <c r="AA2069" s="26">
        <v>1.8701451428571425</v>
      </c>
      <c r="AB2069" s="26">
        <v>1.4540867142857141</v>
      </c>
      <c r="AC2069" s="26">
        <v>1.159993857142857</v>
      </c>
      <c r="AD2069" s="26">
        <v>0.5954625714285714</v>
      </c>
      <c r="AE2069" s="26">
        <v>0.3884664285714286</v>
      </c>
      <c r="AF2069" s="26">
        <v>0.32321557142857144</v>
      </c>
      <c r="AG2069" s="26">
        <v>259</v>
      </c>
      <c r="AH2069" s="26">
        <v>5</v>
      </c>
    </row>
    <row r="2070" spans="1:34" x14ac:dyDescent="0.2">
      <c r="A2070" t="s">
        <v>38</v>
      </c>
      <c r="B2070" t="s">
        <v>70</v>
      </c>
      <c r="C2070" t="s">
        <v>1125</v>
      </c>
      <c r="D2070">
        <v>1</v>
      </c>
      <c r="E2070" s="21">
        <v>7</v>
      </c>
      <c r="F2070" s="21" t="s">
        <v>10</v>
      </c>
      <c r="G2070" s="21" t="s">
        <v>10</v>
      </c>
      <c r="H2070" s="21" t="s">
        <v>10</v>
      </c>
      <c r="I2070" s="26">
        <v>0.39748325000000001</v>
      </c>
      <c r="J2070" s="26">
        <v>0.59779525000000011</v>
      </c>
      <c r="K2070" s="26">
        <v>1.18709975</v>
      </c>
      <c r="L2070" s="26">
        <v>2.96691225</v>
      </c>
      <c r="M2070" s="26">
        <v>5.0607820000000006</v>
      </c>
      <c r="N2070" s="26">
        <v>5.9188069999999993</v>
      </c>
      <c r="O2070" s="26">
        <v>6.4277239999999995</v>
      </c>
      <c r="P2070" s="26">
        <v>5.6344772499999998</v>
      </c>
      <c r="Q2070" s="26">
        <v>3.6117669999999999</v>
      </c>
      <c r="R2070" s="26">
        <v>2.2204674999999998</v>
      </c>
      <c r="S2070" s="26">
        <v>0.84648724999999991</v>
      </c>
      <c r="T2070" s="26">
        <v>0.42455374999999995</v>
      </c>
      <c r="U2070" s="26">
        <v>0.51681575000000002</v>
      </c>
      <c r="V2070" s="26">
        <v>0.36163900000000004</v>
      </c>
      <c r="W2070" s="26">
        <v>0.71165525000000007</v>
      </c>
      <c r="X2070" s="26">
        <v>1.1677489999999999</v>
      </c>
      <c r="Y2070" s="26">
        <v>1.9575019999999999</v>
      </c>
      <c r="Z2070" s="26">
        <v>3.0195639999999999</v>
      </c>
      <c r="AA2070" s="26">
        <v>2.3439155</v>
      </c>
      <c r="AB2070" s="26">
        <v>2.1482747499999997</v>
      </c>
      <c r="AC2070" s="26">
        <v>1.57482075</v>
      </c>
      <c r="AD2070" s="26">
        <v>0.92735374999999998</v>
      </c>
      <c r="AE2070" s="26">
        <v>0.47557875000000005</v>
      </c>
      <c r="AF2070" s="26">
        <v>0.46232825</v>
      </c>
      <c r="AG2070" s="26">
        <v>246</v>
      </c>
      <c r="AH2070" s="26">
        <v>4</v>
      </c>
    </row>
    <row r="2071" spans="1:34" x14ac:dyDescent="0.2">
      <c r="A2071" t="s">
        <v>38</v>
      </c>
      <c r="B2071" t="s">
        <v>70</v>
      </c>
      <c r="C2071" t="s">
        <v>1457</v>
      </c>
      <c r="D2071">
        <v>1</v>
      </c>
      <c r="E2071" s="21">
        <v>7</v>
      </c>
      <c r="F2071" s="21" t="s">
        <v>10</v>
      </c>
      <c r="G2071" s="21" t="s">
        <v>10</v>
      </c>
      <c r="H2071" s="21" t="s">
        <v>10</v>
      </c>
      <c r="I2071" s="26">
        <v>0.44079983333333334</v>
      </c>
      <c r="J2071" s="26">
        <v>0.65883975000000006</v>
      </c>
      <c r="K2071" s="26">
        <v>1.3091205833333337</v>
      </c>
      <c r="L2071" s="26">
        <v>3.0971946666666663</v>
      </c>
      <c r="M2071" s="26">
        <v>5.0819587499999992</v>
      </c>
      <c r="N2071" s="26">
        <v>5.9784860833333333</v>
      </c>
      <c r="O2071" s="26">
        <v>6.6892679166666653</v>
      </c>
      <c r="P2071" s="26">
        <v>5.8963207500000001</v>
      </c>
      <c r="Q2071" s="26">
        <v>3.8400280000000002</v>
      </c>
      <c r="R2071" s="26">
        <v>2.3646086666666668</v>
      </c>
      <c r="S2071" s="26">
        <v>0.92119499999999999</v>
      </c>
      <c r="T2071" s="26">
        <v>0.46034649999999999</v>
      </c>
      <c r="U2071" s="26">
        <v>0.4552133333333333</v>
      </c>
      <c r="V2071" s="26">
        <v>0.3098489166666667</v>
      </c>
      <c r="W2071" s="26">
        <v>0.67593674999999998</v>
      </c>
      <c r="X2071" s="26">
        <v>1.216639</v>
      </c>
      <c r="Y2071" s="26">
        <v>2.0523557499999998</v>
      </c>
      <c r="Z2071" s="26">
        <v>3.0900596666666669</v>
      </c>
      <c r="AA2071" s="26">
        <v>2.4809151666666662</v>
      </c>
      <c r="AB2071" s="26">
        <v>1.8405400833333332</v>
      </c>
      <c r="AC2071" s="26">
        <v>1.4330561666666668</v>
      </c>
      <c r="AD2071" s="26">
        <v>0.7584162499999999</v>
      </c>
      <c r="AE2071" s="26">
        <v>0.39692833333333333</v>
      </c>
      <c r="AF2071" s="26">
        <v>0.37722016666666663</v>
      </c>
      <c r="AG2071" s="26">
        <v>248</v>
      </c>
      <c r="AH2071" s="26">
        <v>4</v>
      </c>
    </row>
    <row r="2072" spans="1:34" x14ac:dyDescent="0.2">
      <c r="A2072" t="s">
        <v>38</v>
      </c>
      <c r="B2072" t="s">
        <v>70</v>
      </c>
      <c r="C2072" t="s">
        <v>1458</v>
      </c>
      <c r="D2072">
        <v>1</v>
      </c>
      <c r="E2072" s="21">
        <v>7</v>
      </c>
      <c r="F2072" s="21" t="s">
        <v>10</v>
      </c>
      <c r="G2072" s="21" t="s">
        <v>10</v>
      </c>
      <c r="H2072" s="21" t="s">
        <v>10</v>
      </c>
      <c r="I2072" s="26">
        <v>0.36044816666666663</v>
      </c>
      <c r="J2072" s="26">
        <v>0.52864033333333349</v>
      </c>
      <c r="K2072" s="26">
        <v>1.0597388333333335</v>
      </c>
      <c r="L2072" s="26">
        <v>2.7737654999999997</v>
      </c>
      <c r="M2072" s="26">
        <v>4.8040720000000006</v>
      </c>
      <c r="N2072" s="26">
        <v>5.5716184999999996</v>
      </c>
      <c r="O2072" s="26">
        <v>5.9159191666666677</v>
      </c>
      <c r="P2072" s="26">
        <v>5.1609893333333341</v>
      </c>
      <c r="Q2072" s="26">
        <v>3.2686046666666666</v>
      </c>
      <c r="R2072" s="26">
        <v>2.0011333333333332</v>
      </c>
      <c r="S2072" s="26">
        <v>0.76139900000000005</v>
      </c>
      <c r="T2072" s="26">
        <v>0.36380650000000009</v>
      </c>
      <c r="U2072" s="26">
        <v>0.67764250000000004</v>
      </c>
      <c r="V2072" s="26">
        <v>0.51658233333333337</v>
      </c>
      <c r="W2072" s="26">
        <v>0.7826265</v>
      </c>
      <c r="X2072" s="26">
        <v>1.1149933333333333</v>
      </c>
      <c r="Y2072" s="26">
        <v>1.9313995000000002</v>
      </c>
      <c r="Z2072" s="26">
        <v>3.1524903333333332</v>
      </c>
      <c r="AA2072" s="26">
        <v>2.3950401666666665</v>
      </c>
      <c r="AB2072" s="26">
        <v>2.2288271666666666</v>
      </c>
      <c r="AC2072" s="26">
        <v>1.6733420000000001</v>
      </c>
      <c r="AD2072" s="26">
        <v>0.86430916666666668</v>
      </c>
      <c r="AE2072" s="26">
        <v>0.56447849999999999</v>
      </c>
      <c r="AF2072" s="26">
        <v>0.62865666666666664</v>
      </c>
      <c r="AG2072" s="26">
        <v>268</v>
      </c>
      <c r="AH2072" s="26">
        <v>5</v>
      </c>
    </row>
    <row r="2073" spans="1:34" x14ac:dyDescent="0.2">
      <c r="A2073" t="s">
        <v>38</v>
      </c>
      <c r="B2073" t="s">
        <v>70</v>
      </c>
      <c r="C2073" t="s">
        <v>1459</v>
      </c>
      <c r="D2073">
        <v>1</v>
      </c>
      <c r="E2073" s="21">
        <v>7</v>
      </c>
      <c r="F2073" s="21" t="s">
        <v>10</v>
      </c>
      <c r="G2073" s="21" t="s">
        <v>10</v>
      </c>
      <c r="H2073" s="21" t="s">
        <v>10</v>
      </c>
      <c r="I2073" s="26">
        <v>0.40619500000000003</v>
      </c>
      <c r="J2073" s="26">
        <v>0.60554110000000005</v>
      </c>
      <c r="K2073" s="26">
        <v>1.2044261000000001</v>
      </c>
      <c r="L2073" s="26">
        <v>3.0381493999999996</v>
      </c>
      <c r="M2073" s="26">
        <v>5.1925304000000008</v>
      </c>
      <c r="N2073" s="26">
        <v>6.0147072000000001</v>
      </c>
      <c r="O2073" s="26">
        <v>6.5293570000000001</v>
      </c>
      <c r="P2073" s="26">
        <v>5.6800781000000002</v>
      </c>
      <c r="Q2073" s="26">
        <v>3.6120789000000002</v>
      </c>
      <c r="R2073" s="26">
        <v>2.2321242999999997</v>
      </c>
      <c r="S2073" s="26">
        <v>0.84048710000000004</v>
      </c>
      <c r="T2073" s="26">
        <v>0.43186210000000003</v>
      </c>
      <c r="U2073" s="26">
        <v>0.49076510000000007</v>
      </c>
      <c r="V2073" s="26">
        <v>0.37182629999999994</v>
      </c>
      <c r="W2073" s="26">
        <v>0.73896399999999995</v>
      </c>
      <c r="X2073" s="26">
        <v>1.2730275</v>
      </c>
      <c r="Y2073" s="26">
        <v>2.0179838999999999</v>
      </c>
      <c r="Z2073" s="26">
        <v>3.1263046000000001</v>
      </c>
      <c r="AA2073" s="26">
        <v>2.4629471000000005</v>
      </c>
      <c r="AB2073" s="26">
        <v>2.3101756999999994</v>
      </c>
      <c r="AC2073" s="26">
        <v>1.6812854000000002</v>
      </c>
      <c r="AD2073" s="26">
        <v>1.0507933999999999</v>
      </c>
      <c r="AE2073" s="26">
        <v>0.51904300000000003</v>
      </c>
      <c r="AF2073" s="26">
        <v>0.49862259999999992</v>
      </c>
      <c r="AG2073" s="26">
        <v>240</v>
      </c>
      <c r="AH2073" s="26">
        <v>4</v>
      </c>
    </row>
    <row r="2074" spans="1:34" x14ac:dyDescent="0.2">
      <c r="A2074" t="s">
        <v>38</v>
      </c>
      <c r="B2074" t="s">
        <v>70</v>
      </c>
      <c r="C2074" t="s">
        <v>1460</v>
      </c>
      <c r="D2074">
        <v>1</v>
      </c>
      <c r="E2074" s="21">
        <v>7</v>
      </c>
      <c r="F2074" s="21" t="s">
        <v>10</v>
      </c>
      <c r="G2074" s="21" t="s">
        <v>10</v>
      </c>
      <c r="H2074" s="21" t="s">
        <v>10</v>
      </c>
      <c r="I2074" s="26">
        <v>0.3531167272727273</v>
      </c>
      <c r="J2074" s="26">
        <v>0.52645863636363643</v>
      </c>
      <c r="K2074" s="26">
        <v>1.0799477272727271</v>
      </c>
      <c r="L2074" s="26">
        <v>2.8345397272727273</v>
      </c>
      <c r="M2074" s="26">
        <v>4.9676371818181826</v>
      </c>
      <c r="N2074" s="26">
        <v>5.7908214545454548</v>
      </c>
      <c r="O2074" s="26">
        <v>6.0884078181818184</v>
      </c>
      <c r="P2074" s="26">
        <v>5.3487394545454547</v>
      </c>
      <c r="Q2074" s="26">
        <v>3.4289496363636363</v>
      </c>
      <c r="R2074" s="26">
        <v>2.0799659090909093</v>
      </c>
      <c r="S2074" s="26">
        <v>0.76816645454545451</v>
      </c>
      <c r="T2074" s="26">
        <v>0.37033054545454552</v>
      </c>
      <c r="U2074" s="26">
        <v>0.49647981818181819</v>
      </c>
      <c r="V2074" s="26">
        <v>0.34679945454545452</v>
      </c>
      <c r="W2074" s="26">
        <v>0.67143227272727257</v>
      </c>
      <c r="X2074" s="26">
        <v>1.0809716363636364</v>
      </c>
      <c r="Y2074" s="26">
        <v>1.9169840909090907</v>
      </c>
      <c r="Z2074" s="26">
        <v>2.884379727272727</v>
      </c>
      <c r="AA2074" s="26">
        <v>2.4712799090909088</v>
      </c>
      <c r="AB2074" s="26">
        <v>2.1040788181818182</v>
      </c>
      <c r="AC2074" s="26">
        <v>1.5716626363636366</v>
      </c>
      <c r="AD2074" s="26">
        <v>0.87802572727272732</v>
      </c>
      <c r="AE2074" s="26">
        <v>0.4667791818181819</v>
      </c>
      <c r="AF2074" s="26">
        <v>0.44519972727272722</v>
      </c>
      <c r="AG2074" s="26">
        <v>240</v>
      </c>
      <c r="AH2074" s="26">
        <v>4</v>
      </c>
    </row>
    <row r="2075" spans="1:34" x14ac:dyDescent="0.2">
      <c r="A2075" t="s">
        <v>38</v>
      </c>
      <c r="B2075" t="s">
        <v>70</v>
      </c>
      <c r="C2075" t="s">
        <v>1461</v>
      </c>
      <c r="D2075">
        <v>1</v>
      </c>
      <c r="E2075" s="21">
        <v>7</v>
      </c>
      <c r="F2075" s="21" t="s">
        <v>10</v>
      </c>
      <c r="G2075" s="21" t="s">
        <v>10</v>
      </c>
      <c r="H2075" s="21" t="s">
        <v>10</v>
      </c>
      <c r="I2075" s="26">
        <v>0.39498793750000005</v>
      </c>
      <c r="J2075" s="26">
        <v>0.60542787500000006</v>
      </c>
      <c r="K2075" s="26">
        <v>1.238846125</v>
      </c>
      <c r="L2075" s="26">
        <v>2.993082625</v>
      </c>
      <c r="M2075" s="26">
        <v>4.8747353750000002</v>
      </c>
      <c r="N2075" s="26">
        <v>5.914499124999999</v>
      </c>
      <c r="O2075" s="26">
        <v>6.6268618125000014</v>
      </c>
      <c r="P2075" s="26">
        <v>5.8068918125</v>
      </c>
      <c r="Q2075" s="26">
        <v>3.6435593750000006</v>
      </c>
      <c r="R2075" s="26">
        <v>2.1889597499999995</v>
      </c>
      <c r="S2075" s="26">
        <v>0.81679268750000023</v>
      </c>
      <c r="T2075" s="26">
        <v>0.40869093750000002</v>
      </c>
      <c r="U2075" s="26">
        <v>0.57955137500000009</v>
      </c>
      <c r="V2075" s="26">
        <v>0.42203450000000003</v>
      </c>
      <c r="W2075" s="26">
        <v>0.64394400000000007</v>
      </c>
      <c r="X2075" s="26">
        <v>1.2609103124999999</v>
      </c>
      <c r="Y2075" s="26">
        <v>1.9066941874999996</v>
      </c>
      <c r="Z2075" s="26">
        <v>2.8650547500000001</v>
      </c>
      <c r="AA2075" s="26">
        <v>2.0817543124999998</v>
      </c>
      <c r="AB2075" s="26">
        <v>1.6835759375000001</v>
      </c>
      <c r="AC2075" s="26">
        <v>1.4330204375</v>
      </c>
      <c r="AD2075" s="26">
        <v>0.65398531250000003</v>
      </c>
      <c r="AE2075" s="26">
        <v>0.51638787499999994</v>
      </c>
      <c r="AF2075" s="26">
        <v>0.51422293750000003</v>
      </c>
      <c r="AG2075" s="26">
        <v>246</v>
      </c>
      <c r="AH2075" s="26">
        <v>4</v>
      </c>
    </row>
    <row r="2076" spans="1:34" x14ac:dyDescent="0.2">
      <c r="A2076" t="s">
        <v>38</v>
      </c>
      <c r="B2076" t="s">
        <v>70</v>
      </c>
      <c r="C2076" t="s">
        <v>759</v>
      </c>
      <c r="D2076">
        <v>1</v>
      </c>
      <c r="E2076" s="21">
        <v>7</v>
      </c>
      <c r="F2076" s="21" t="s">
        <v>10</v>
      </c>
      <c r="G2076" s="21" t="s">
        <v>10</v>
      </c>
      <c r="H2076" s="21" t="s">
        <v>10</v>
      </c>
      <c r="I2076" s="26">
        <v>0.41866100000000006</v>
      </c>
      <c r="J2076" s="26">
        <v>0.62256214285714273</v>
      </c>
      <c r="K2076" s="26">
        <v>1.259259857142857</v>
      </c>
      <c r="L2076" s="26">
        <v>2.9967745714285714</v>
      </c>
      <c r="M2076" s="26">
        <v>4.9706217142857145</v>
      </c>
      <c r="N2076" s="26">
        <v>5.8590421428571418</v>
      </c>
      <c r="O2076" s="26">
        <v>6.5108475714285721</v>
      </c>
      <c r="P2076" s="26">
        <v>5.7722355714285722</v>
      </c>
      <c r="Q2076" s="26">
        <v>3.6859725714285716</v>
      </c>
      <c r="R2076" s="26">
        <v>2.2890991428571428</v>
      </c>
      <c r="S2076" s="26">
        <v>0.88196857142857144</v>
      </c>
      <c r="T2076" s="26">
        <v>0.42744014285714288</v>
      </c>
      <c r="U2076" s="26">
        <v>0.46646171428571431</v>
      </c>
      <c r="V2076" s="26">
        <v>0.33201700000000001</v>
      </c>
      <c r="W2076" s="26">
        <v>0.62849957142857149</v>
      </c>
      <c r="X2076" s="26">
        <v>1.0502502857142857</v>
      </c>
      <c r="Y2076" s="26">
        <v>1.9147438571428574</v>
      </c>
      <c r="Z2076" s="26">
        <v>2.951117428571429</v>
      </c>
      <c r="AA2076" s="26">
        <v>2.2008484285714283</v>
      </c>
      <c r="AB2076" s="26">
        <v>1.7334774285714283</v>
      </c>
      <c r="AC2076" s="26">
        <v>1.4232300000000002</v>
      </c>
      <c r="AD2076" s="26">
        <v>0.72441114285714292</v>
      </c>
      <c r="AE2076" s="26">
        <v>0.41080857142857147</v>
      </c>
      <c r="AF2076" s="26">
        <v>0.41398142857142856</v>
      </c>
      <c r="AG2076" s="26">
        <v>244</v>
      </c>
      <c r="AH2076" s="26">
        <v>4</v>
      </c>
    </row>
    <row r="2077" spans="1:34" x14ac:dyDescent="0.2">
      <c r="A2077" t="s">
        <v>38</v>
      </c>
      <c r="B2077" t="s">
        <v>70</v>
      </c>
      <c r="C2077" t="s">
        <v>1462</v>
      </c>
      <c r="D2077">
        <v>1</v>
      </c>
      <c r="E2077" s="21">
        <v>7</v>
      </c>
      <c r="F2077" s="21" t="s">
        <v>10</v>
      </c>
      <c r="G2077" s="21" t="s">
        <v>10</v>
      </c>
      <c r="H2077" s="21" t="s">
        <v>10</v>
      </c>
      <c r="I2077" s="26">
        <v>0.39193830000000002</v>
      </c>
      <c r="J2077" s="26">
        <v>0.62468539999999995</v>
      </c>
      <c r="K2077" s="26">
        <v>1.339019</v>
      </c>
      <c r="L2077" s="26">
        <v>3.2352502000000003</v>
      </c>
      <c r="M2077" s="26">
        <v>5.0953419000000002</v>
      </c>
      <c r="N2077" s="26">
        <v>6.3390139000000003</v>
      </c>
      <c r="O2077" s="26">
        <v>7.2452589000000014</v>
      </c>
      <c r="P2077" s="26">
        <v>6.407921</v>
      </c>
      <c r="Q2077" s="26">
        <v>3.9775681000000001</v>
      </c>
      <c r="R2077" s="26">
        <v>2.3037467999999999</v>
      </c>
      <c r="S2077" s="26">
        <v>0.80999399999999999</v>
      </c>
      <c r="T2077" s="26">
        <v>0.40583000000000002</v>
      </c>
      <c r="U2077" s="26">
        <v>0.42657030000000001</v>
      </c>
      <c r="V2077" s="26">
        <v>0.32120310000000007</v>
      </c>
      <c r="W2077" s="26">
        <v>0.48603359999999995</v>
      </c>
      <c r="X2077" s="26">
        <v>1.0140753</v>
      </c>
      <c r="Y2077" s="26">
        <v>1.6610685000000001</v>
      </c>
      <c r="Z2077" s="26">
        <v>2.5183976000000001</v>
      </c>
      <c r="AA2077" s="26">
        <v>1.8700976999999999</v>
      </c>
      <c r="AB2077" s="26">
        <v>1.3839628000000004</v>
      </c>
      <c r="AC2077" s="26">
        <v>1.2148528999999999</v>
      </c>
      <c r="AD2077" s="26">
        <v>0.5896591000000001</v>
      </c>
      <c r="AE2077" s="26">
        <v>0.38544009999999995</v>
      </c>
      <c r="AF2077" s="26">
        <v>0.43473850000000003</v>
      </c>
      <c r="AG2077" s="26">
        <v>265</v>
      </c>
      <c r="AH2077" s="26">
        <v>5</v>
      </c>
    </row>
    <row r="2078" spans="1:34" x14ac:dyDescent="0.2">
      <c r="A2078" t="s">
        <v>67</v>
      </c>
      <c r="C2078" t="s">
        <v>1463</v>
      </c>
      <c r="D2078" t="s">
        <v>10</v>
      </c>
      <c r="E2078" s="21">
        <v>1</v>
      </c>
      <c r="F2078" s="21" t="s">
        <v>6</v>
      </c>
      <c r="G2078" s="21" t="s">
        <v>114</v>
      </c>
      <c r="H2078" s="21" t="s">
        <v>2029</v>
      </c>
      <c r="I2078" s="26">
        <v>4.1374038090000003</v>
      </c>
      <c r="J2078" s="26">
        <v>4.2551204079999998</v>
      </c>
      <c r="K2078" s="26">
        <v>5.1748059439999992</v>
      </c>
      <c r="L2078" s="26">
        <v>5.3385855599999994</v>
      </c>
      <c r="M2078" s="26">
        <v>5.4311052950000001</v>
      </c>
      <c r="N2078" s="26">
        <v>5.0196877499999992</v>
      </c>
      <c r="O2078" s="26">
        <v>4.576774125</v>
      </c>
      <c r="P2078" s="26">
        <v>4.2960653120000005</v>
      </c>
      <c r="Q2078" s="26">
        <v>4.0629943200000005</v>
      </c>
      <c r="R2078" s="26">
        <v>3.9787423059999996</v>
      </c>
      <c r="S2078" s="26">
        <v>3.7086634200000002</v>
      </c>
      <c r="T2078" s="26">
        <v>3.9543328440000001</v>
      </c>
      <c r="U2078" s="26">
        <v>4.1594509999999998</v>
      </c>
      <c r="V2078" s="26">
        <v>3.3708680000000002</v>
      </c>
      <c r="W2078" s="26">
        <v>2.8645679999999998</v>
      </c>
      <c r="X2078" s="26">
        <v>3.2078760000000002</v>
      </c>
      <c r="Y2078" s="26">
        <v>4.4279549999999999</v>
      </c>
      <c r="Z2078" s="26">
        <v>5.5224440000000001</v>
      </c>
      <c r="AA2078" s="26">
        <v>10.183859999999999</v>
      </c>
      <c r="AB2078" s="26">
        <v>13.466150000000001</v>
      </c>
      <c r="AC2078" s="26">
        <v>12.805910000000001</v>
      </c>
      <c r="AD2078" s="26">
        <v>11.900790000000001</v>
      </c>
      <c r="AE2078" s="26">
        <v>8.3807130000000001</v>
      </c>
      <c r="AF2078" s="26">
        <v>5.3523649999999998</v>
      </c>
      <c r="AG2078" s="26">
        <v>0</v>
      </c>
      <c r="AH2078" s="26">
        <v>1</v>
      </c>
    </row>
    <row r="2079" spans="1:34" x14ac:dyDescent="0.2">
      <c r="A2079" t="s">
        <v>46</v>
      </c>
      <c r="B2079" t="s">
        <v>99</v>
      </c>
      <c r="C2079" t="s">
        <v>403</v>
      </c>
      <c r="D2079">
        <v>1</v>
      </c>
      <c r="E2079" s="21">
        <v>4</v>
      </c>
      <c r="F2079" s="21" t="s">
        <v>6</v>
      </c>
      <c r="G2079" s="21" t="s">
        <v>10</v>
      </c>
      <c r="H2079" s="21" t="s">
        <v>10</v>
      </c>
      <c r="I2079" s="26">
        <v>1.1862438750000002</v>
      </c>
      <c r="J2079" s="26">
        <v>1.577788875</v>
      </c>
      <c r="K2079" s="26">
        <v>2.7719631250000001</v>
      </c>
      <c r="L2079" s="26">
        <v>4.2491273750000005</v>
      </c>
      <c r="M2079" s="26">
        <v>5.0611035000000006</v>
      </c>
      <c r="N2079" s="26">
        <v>5.8550236250000003</v>
      </c>
      <c r="O2079" s="26">
        <v>5.7895573749999993</v>
      </c>
      <c r="P2079" s="26">
        <v>5.1009645000000008</v>
      </c>
      <c r="Q2079" s="26">
        <v>3.9197241250000001</v>
      </c>
      <c r="R2079" s="26">
        <v>2.8002318750000001</v>
      </c>
      <c r="S2079" s="26">
        <v>1.853898375</v>
      </c>
      <c r="T2079" s="26">
        <v>1.2321998750000001</v>
      </c>
      <c r="U2079" s="26">
        <v>2.8995293750000002</v>
      </c>
      <c r="V2079" s="26">
        <v>2.5704846250000002</v>
      </c>
      <c r="W2079" s="26">
        <v>3.7228073749999995</v>
      </c>
      <c r="X2079" s="26">
        <v>3.5980898749999999</v>
      </c>
      <c r="Y2079" s="26">
        <v>4.0532959999999996</v>
      </c>
      <c r="Z2079" s="26">
        <v>3.37893775</v>
      </c>
      <c r="AA2079" s="26">
        <v>4.3252674999999998</v>
      </c>
      <c r="AB2079" s="26">
        <v>3.6053842499999997</v>
      </c>
      <c r="AC2079" s="26">
        <v>2.92082475</v>
      </c>
      <c r="AD2079" s="26">
        <v>2.2706592499999996</v>
      </c>
      <c r="AE2079" s="26">
        <v>2.9582851250000002</v>
      </c>
      <c r="AF2079" s="26">
        <v>2.91336825</v>
      </c>
      <c r="AG2079" s="26">
        <v>232</v>
      </c>
      <c r="AH2079" s="26">
        <v>4</v>
      </c>
    </row>
    <row r="2080" spans="1:34" x14ac:dyDescent="0.2">
      <c r="A2080" t="s">
        <v>46</v>
      </c>
      <c r="B2080" t="s">
        <v>99</v>
      </c>
      <c r="C2080" t="s">
        <v>720</v>
      </c>
      <c r="D2080">
        <v>1</v>
      </c>
      <c r="E2080" s="21">
        <v>5</v>
      </c>
      <c r="F2080" s="21" t="s">
        <v>6</v>
      </c>
      <c r="G2080" s="21" t="s">
        <v>10</v>
      </c>
      <c r="H2080" s="21" t="s">
        <v>10</v>
      </c>
      <c r="I2080" s="26">
        <v>0.8974913000000001</v>
      </c>
      <c r="J2080" s="26">
        <v>1.1658963999999998</v>
      </c>
      <c r="K2080" s="26">
        <v>2.1157111</v>
      </c>
      <c r="L2080" s="26">
        <v>3.6868947999999997</v>
      </c>
      <c r="M2080" s="26">
        <v>5.1001497000000002</v>
      </c>
      <c r="N2080" s="26">
        <v>6.2527436000000005</v>
      </c>
      <c r="O2080" s="26">
        <v>6.2296043000000001</v>
      </c>
      <c r="P2080" s="26">
        <v>5.1627849999999995</v>
      </c>
      <c r="Q2080" s="26">
        <v>3.8991758999999995</v>
      </c>
      <c r="R2080" s="26">
        <v>2.6155469</v>
      </c>
      <c r="S2080" s="26">
        <v>1.5078055000000001</v>
      </c>
      <c r="T2080" s="26">
        <v>0.89690040000000004</v>
      </c>
      <c r="U2080" s="26">
        <v>1.8293298</v>
      </c>
      <c r="V2080" s="26">
        <v>1.711319</v>
      </c>
      <c r="W2080" s="26">
        <v>2.7875588000000002</v>
      </c>
      <c r="X2080" s="26">
        <v>3.2771464999999997</v>
      </c>
      <c r="Y2080" s="26">
        <v>3.5042833999999998</v>
      </c>
      <c r="Z2080" s="26">
        <v>3.4053342</v>
      </c>
      <c r="AA2080" s="26">
        <v>3.7039084999999994</v>
      </c>
      <c r="AB2080" s="26">
        <v>3.0394711999999999</v>
      </c>
      <c r="AC2080" s="26">
        <v>2.4504853999999998</v>
      </c>
      <c r="AD2080" s="26">
        <v>2.0542588999999998</v>
      </c>
      <c r="AE2080" s="26">
        <v>2.6795151000000001</v>
      </c>
      <c r="AF2080" s="26">
        <v>2.4114922999999999</v>
      </c>
      <c r="AG2080" s="26">
        <v>211</v>
      </c>
      <c r="AH2080" s="26">
        <v>4</v>
      </c>
    </row>
    <row r="2081" spans="1:34" x14ac:dyDescent="0.2">
      <c r="A2081" t="s">
        <v>46</v>
      </c>
      <c r="B2081" t="s">
        <v>99</v>
      </c>
      <c r="C2081" t="s">
        <v>1464</v>
      </c>
      <c r="D2081">
        <v>1</v>
      </c>
      <c r="E2081" s="21">
        <v>5</v>
      </c>
      <c r="F2081" s="21" t="s">
        <v>6</v>
      </c>
      <c r="G2081" s="21" t="s">
        <v>10</v>
      </c>
      <c r="H2081" s="21" t="s">
        <v>10</v>
      </c>
      <c r="I2081" s="26">
        <v>0.89635542857142858</v>
      </c>
      <c r="J2081" s="26">
        <v>1.177369857142857</v>
      </c>
      <c r="K2081" s="26">
        <v>2.1277004285714289</v>
      </c>
      <c r="L2081" s="26">
        <v>3.5631342857142863</v>
      </c>
      <c r="M2081" s="26">
        <v>4.7266975714285717</v>
      </c>
      <c r="N2081" s="26">
        <v>5.6312362857142864</v>
      </c>
      <c r="O2081" s="26">
        <v>5.7691694285714288</v>
      </c>
      <c r="P2081" s="26">
        <v>4.8090745714285728</v>
      </c>
      <c r="Q2081" s="26">
        <v>3.6433660000000003</v>
      </c>
      <c r="R2081" s="26">
        <v>2.5725445714285717</v>
      </c>
      <c r="S2081" s="26">
        <v>1.5568435714285713</v>
      </c>
      <c r="T2081" s="26">
        <v>0.95965528571428571</v>
      </c>
      <c r="U2081" s="26">
        <v>2.0402492857142858</v>
      </c>
      <c r="V2081" s="26">
        <v>1.8584867142857142</v>
      </c>
      <c r="W2081" s="26">
        <v>2.8550210000000003</v>
      </c>
      <c r="X2081" s="26">
        <v>3.2647849999999998</v>
      </c>
      <c r="Y2081" s="26">
        <v>3.7029575714285721</v>
      </c>
      <c r="Z2081" s="26">
        <v>3.546942</v>
      </c>
      <c r="AA2081" s="26">
        <v>3.7101087142857141</v>
      </c>
      <c r="AB2081" s="26">
        <v>3.2311999999999999</v>
      </c>
      <c r="AC2081" s="26">
        <v>2.9554548571428572</v>
      </c>
      <c r="AD2081" s="26">
        <v>2.0375025714285715</v>
      </c>
      <c r="AE2081" s="26">
        <v>2.8793272857142855</v>
      </c>
      <c r="AF2081" s="26">
        <v>2.5414737142857144</v>
      </c>
      <c r="AG2081" s="26">
        <v>222</v>
      </c>
      <c r="AH2081" s="26">
        <v>4</v>
      </c>
    </row>
    <row r="2082" spans="1:34" x14ac:dyDescent="0.2">
      <c r="A2082" t="s">
        <v>46</v>
      </c>
      <c r="B2082" t="s">
        <v>99</v>
      </c>
      <c r="C2082" t="s">
        <v>1465</v>
      </c>
      <c r="D2082">
        <v>2</v>
      </c>
      <c r="E2082" s="21">
        <v>5</v>
      </c>
      <c r="F2082" s="21" t="s">
        <v>6</v>
      </c>
      <c r="G2082" s="21" t="s">
        <v>10</v>
      </c>
      <c r="H2082" s="21" t="s">
        <v>10</v>
      </c>
      <c r="I2082" s="26">
        <v>0.86416078571428578</v>
      </c>
      <c r="J2082" s="26">
        <v>1.0821616428571428</v>
      </c>
      <c r="K2082" s="26">
        <v>1.9166539285714284</v>
      </c>
      <c r="L2082" s="26">
        <v>3.2987245000000001</v>
      </c>
      <c r="M2082" s="26">
        <v>4.5576615</v>
      </c>
      <c r="N2082" s="26">
        <v>5.489592714285715</v>
      </c>
      <c r="O2082" s="26">
        <v>5.6910855714285722</v>
      </c>
      <c r="P2082" s="26">
        <v>4.7600687142857145</v>
      </c>
      <c r="Q2082" s="26">
        <v>3.4696235</v>
      </c>
      <c r="R2082" s="26">
        <v>2.4179123571428569</v>
      </c>
      <c r="S2082" s="26">
        <v>1.5403755714285714</v>
      </c>
      <c r="T2082" s="26">
        <v>0.94777871428571436</v>
      </c>
      <c r="U2082" s="26">
        <v>2.073400857142857</v>
      </c>
      <c r="V2082" s="26">
        <v>1.9040357142857143</v>
      </c>
      <c r="W2082" s="26">
        <v>2.9379549999999997</v>
      </c>
      <c r="X2082" s="26">
        <v>3.1938430714285713</v>
      </c>
      <c r="Y2082" s="26">
        <v>3.2427106428571428</v>
      </c>
      <c r="Z2082" s="26">
        <v>3.6547519285714292</v>
      </c>
      <c r="AA2082" s="26">
        <v>3.2763894285714281</v>
      </c>
      <c r="AB2082" s="26">
        <v>3.2035914285714289</v>
      </c>
      <c r="AC2082" s="26">
        <v>3.4991970714285712</v>
      </c>
      <c r="AD2082" s="26">
        <v>2.6629669285714286</v>
      </c>
      <c r="AE2082" s="26">
        <v>3.3085686428571424</v>
      </c>
      <c r="AF2082" s="26">
        <v>3.0041570714285717</v>
      </c>
      <c r="AG2082" s="26">
        <v>220</v>
      </c>
      <c r="AH2082" s="26">
        <v>4</v>
      </c>
    </row>
    <row r="2083" spans="1:34" x14ac:dyDescent="0.2">
      <c r="A2083" t="s">
        <v>46</v>
      </c>
      <c r="B2083" t="s">
        <v>99</v>
      </c>
      <c r="C2083" t="s">
        <v>1466</v>
      </c>
      <c r="D2083">
        <v>2</v>
      </c>
      <c r="E2083" s="21">
        <v>5</v>
      </c>
      <c r="F2083" s="21" t="s">
        <v>6</v>
      </c>
      <c r="G2083" s="21" t="s">
        <v>10</v>
      </c>
      <c r="H2083" s="21" t="s">
        <v>10</v>
      </c>
      <c r="I2083" s="26">
        <v>1.1524318333333334</v>
      </c>
      <c r="J2083" s="26">
        <v>1.5100452500000001</v>
      </c>
      <c r="K2083" s="26">
        <v>2.7247532499999996</v>
      </c>
      <c r="L2083" s="26">
        <v>4.1657293333333341</v>
      </c>
      <c r="M2083" s="26">
        <v>4.9935997499999996</v>
      </c>
      <c r="N2083" s="26">
        <v>5.643685416666667</v>
      </c>
      <c r="O2083" s="26">
        <v>5.6014399166666671</v>
      </c>
      <c r="P2083" s="26">
        <v>4.9133788333333328</v>
      </c>
      <c r="Q2083" s="26">
        <v>3.73373175</v>
      </c>
      <c r="R2083" s="26">
        <v>2.6945685833333335</v>
      </c>
      <c r="S2083" s="26">
        <v>1.8100109166666665</v>
      </c>
      <c r="T2083" s="26">
        <v>1.2089076666666665</v>
      </c>
      <c r="U2083" s="26">
        <v>2.5198166666666664</v>
      </c>
      <c r="V2083" s="26">
        <v>2.3806117500000004</v>
      </c>
      <c r="W2083" s="26">
        <v>3.3108438333333332</v>
      </c>
      <c r="X2083" s="26">
        <v>3.2889366666666668</v>
      </c>
      <c r="Y2083" s="26">
        <v>3.7256107499999995</v>
      </c>
      <c r="Z2083" s="26">
        <v>3.3894599166666666</v>
      </c>
      <c r="AA2083" s="26">
        <v>4.1397120833333325</v>
      </c>
      <c r="AB2083" s="26">
        <v>3.498880166666666</v>
      </c>
      <c r="AC2083" s="26">
        <v>2.795806666666667</v>
      </c>
      <c r="AD2083" s="26">
        <v>2.2664150833333334</v>
      </c>
      <c r="AE2083" s="26">
        <v>2.8171405833333334</v>
      </c>
      <c r="AF2083" s="26">
        <v>2.7140286666666662</v>
      </c>
      <c r="AG2083" s="26">
        <v>218</v>
      </c>
      <c r="AH2083" s="26">
        <v>4</v>
      </c>
    </row>
    <row r="2084" spans="1:34" x14ac:dyDescent="0.2">
      <c r="A2084" t="s">
        <v>46</v>
      </c>
      <c r="B2084" t="s">
        <v>99</v>
      </c>
      <c r="C2084" t="s">
        <v>1467</v>
      </c>
      <c r="D2084">
        <v>1</v>
      </c>
      <c r="E2084" s="21">
        <v>5</v>
      </c>
      <c r="F2084" s="21" t="s">
        <v>6</v>
      </c>
      <c r="G2084" s="21" t="s">
        <v>10</v>
      </c>
      <c r="H2084" s="21" t="s">
        <v>10</v>
      </c>
      <c r="I2084" s="26">
        <v>0.90954416666666671</v>
      </c>
      <c r="J2084" s="26">
        <v>1.1810830000000001</v>
      </c>
      <c r="K2084" s="26">
        <v>2.1568403333333337</v>
      </c>
      <c r="L2084" s="26">
        <v>3.7157429999999998</v>
      </c>
      <c r="M2084" s="26">
        <v>5.1050121666666666</v>
      </c>
      <c r="N2084" s="26">
        <v>6.293028333333333</v>
      </c>
      <c r="O2084" s="26">
        <v>6.239603166666666</v>
      </c>
      <c r="P2084" s="26">
        <v>5.2416213333333337</v>
      </c>
      <c r="Q2084" s="26">
        <v>3.9826746666666666</v>
      </c>
      <c r="R2084" s="26">
        <v>2.6577021666666667</v>
      </c>
      <c r="S2084" s="26">
        <v>1.5473730000000001</v>
      </c>
      <c r="T2084" s="26">
        <v>0.92941149999999995</v>
      </c>
      <c r="U2084" s="26">
        <v>1.8556818333333334</v>
      </c>
      <c r="V2084" s="26">
        <v>1.7992319999999999</v>
      </c>
      <c r="W2084" s="26">
        <v>2.9031353333333332</v>
      </c>
      <c r="X2084" s="26">
        <v>3.3599103333333331</v>
      </c>
      <c r="Y2084" s="26">
        <v>3.5235546666666671</v>
      </c>
      <c r="Z2084" s="26">
        <v>3.4169304999999999</v>
      </c>
      <c r="AA2084" s="26">
        <v>3.7056948333333328</v>
      </c>
      <c r="AB2084" s="26">
        <v>3.0400973333333332</v>
      </c>
      <c r="AC2084" s="26">
        <v>2.4232408333333333</v>
      </c>
      <c r="AD2084" s="26">
        <v>2.1491191666666665</v>
      </c>
      <c r="AE2084" s="26">
        <v>2.7408313333333338</v>
      </c>
      <c r="AF2084" s="26">
        <v>2.4346591666666666</v>
      </c>
      <c r="AG2084" s="26">
        <v>211</v>
      </c>
      <c r="AH2084" s="26">
        <v>4</v>
      </c>
    </row>
    <row r="2085" spans="1:34" x14ac:dyDescent="0.2">
      <c r="A2085" t="s">
        <v>46</v>
      </c>
      <c r="B2085" t="s">
        <v>99</v>
      </c>
      <c r="C2085" t="s">
        <v>1468</v>
      </c>
      <c r="D2085">
        <v>1</v>
      </c>
      <c r="E2085" s="21">
        <v>5</v>
      </c>
      <c r="F2085" s="21" t="s">
        <v>6</v>
      </c>
      <c r="G2085" s="21" t="s">
        <v>10</v>
      </c>
      <c r="H2085" s="21" t="s">
        <v>10</v>
      </c>
      <c r="I2085" s="26">
        <v>1.1099899999999998</v>
      </c>
      <c r="J2085" s="26">
        <v>1.4376498461538461</v>
      </c>
      <c r="K2085" s="26">
        <v>2.5360436153846155</v>
      </c>
      <c r="L2085" s="26">
        <v>3.927191769230769</v>
      </c>
      <c r="M2085" s="26">
        <v>4.9142718461538468</v>
      </c>
      <c r="N2085" s="26">
        <v>5.5813206923076928</v>
      </c>
      <c r="O2085" s="26">
        <v>5.5613369230769223</v>
      </c>
      <c r="P2085" s="26">
        <v>4.7850519230769226</v>
      </c>
      <c r="Q2085" s="26">
        <v>3.6560466923076924</v>
      </c>
      <c r="R2085" s="26">
        <v>2.6363914615384614</v>
      </c>
      <c r="S2085" s="26">
        <v>1.7602723846153845</v>
      </c>
      <c r="T2085" s="26">
        <v>1.1298886923076925</v>
      </c>
      <c r="U2085" s="26">
        <v>2.7986477692307696</v>
      </c>
      <c r="V2085" s="26">
        <v>2.5422432307692309</v>
      </c>
      <c r="W2085" s="26">
        <v>3.2323203076923073</v>
      </c>
      <c r="X2085" s="26">
        <v>3.3165818461538459</v>
      </c>
      <c r="Y2085" s="26">
        <v>3.8563279999999995</v>
      </c>
      <c r="Z2085" s="26">
        <v>3.832341</v>
      </c>
      <c r="AA2085" s="26">
        <v>4.4539903846153841</v>
      </c>
      <c r="AB2085" s="26">
        <v>3.6198638461538462</v>
      </c>
      <c r="AC2085" s="26">
        <v>2.8897125384615383</v>
      </c>
      <c r="AD2085" s="26">
        <v>2.4926159230769231</v>
      </c>
      <c r="AE2085" s="26">
        <v>3.0540383076923074</v>
      </c>
      <c r="AF2085" s="26">
        <v>2.9729370769230767</v>
      </c>
      <c r="AG2085" s="26">
        <v>210</v>
      </c>
      <c r="AH2085" s="26">
        <v>4</v>
      </c>
    </row>
    <row r="2086" spans="1:34" x14ac:dyDescent="0.2">
      <c r="A2086" t="s">
        <v>46</v>
      </c>
      <c r="B2086" t="s">
        <v>99</v>
      </c>
      <c r="C2086" t="s">
        <v>668</v>
      </c>
      <c r="D2086">
        <v>2</v>
      </c>
      <c r="E2086" s="21">
        <v>4</v>
      </c>
      <c r="F2086" s="21" t="s">
        <v>6</v>
      </c>
      <c r="G2086" s="21" t="s">
        <v>10</v>
      </c>
      <c r="H2086" s="21" t="s">
        <v>10</v>
      </c>
      <c r="I2086" s="26">
        <v>1.1589701250000002</v>
      </c>
      <c r="J2086" s="26">
        <v>1.5475566249999999</v>
      </c>
      <c r="K2086" s="26">
        <v>2.7169922500000001</v>
      </c>
      <c r="L2086" s="26">
        <v>4.2208994999999998</v>
      </c>
      <c r="M2086" s="26">
        <v>5.1097397500000001</v>
      </c>
      <c r="N2086" s="26">
        <v>5.9755172499999993</v>
      </c>
      <c r="O2086" s="26">
        <v>5.9336458749999998</v>
      </c>
      <c r="P2086" s="26">
        <v>5.2200917499999999</v>
      </c>
      <c r="Q2086" s="26">
        <v>4.0134646250000001</v>
      </c>
      <c r="R2086" s="26">
        <v>2.8646903749999999</v>
      </c>
      <c r="S2086" s="26">
        <v>1.8627962499999999</v>
      </c>
      <c r="T2086" s="26">
        <v>1.2091023750000001</v>
      </c>
      <c r="U2086" s="26">
        <v>2.8396243749999996</v>
      </c>
      <c r="V2086" s="26">
        <v>2.4798891249999997</v>
      </c>
      <c r="W2086" s="26">
        <v>3.7347131249999999</v>
      </c>
      <c r="X2086" s="26">
        <v>3.6431935000000002</v>
      </c>
      <c r="Y2086" s="26">
        <v>3.95665325</v>
      </c>
      <c r="Z2086" s="26">
        <v>3.41689175</v>
      </c>
      <c r="AA2086" s="26">
        <v>4.1829070000000002</v>
      </c>
      <c r="AB2086" s="26">
        <v>3.4597725000000001</v>
      </c>
      <c r="AC2086" s="26">
        <v>2.8703091249999999</v>
      </c>
      <c r="AD2086" s="26">
        <v>2.2728828750000001</v>
      </c>
      <c r="AE2086" s="26">
        <v>3.0300054999999997</v>
      </c>
      <c r="AF2086" s="26">
        <v>2.8832267499999999</v>
      </c>
      <c r="AG2086" s="26">
        <v>232</v>
      </c>
      <c r="AH2086" s="26">
        <v>4</v>
      </c>
    </row>
    <row r="2087" spans="1:34" x14ac:dyDescent="0.2">
      <c r="A2087" t="s">
        <v>46</v>
      </c>
      <c r="B2087" t="s">
        <v>99</v>
      </c>
      <c r="C2087" t="s">
        <v>184</v>
      </c>
      <c r="D2087">
        <v>1</v>
      </c>
      <c r="E2087" s="21">
        <v>5</v>
      </c>
      <c r="F2087" s="21" t="s">
        <v>6</v>
      </c>
      <c r="G2087" s="21" t="s">
        <v>10</v>
      </c>
      <c r="H2087" s="21" t="s">
        <v>10</v>
      </c>
      <c r="I2087" s="26">
        <v>1.0872714615384615</v>
      </c>
      <c r="J2087" s="26">
        <v>1.4412568461538462</v>
      </c>
      <c r="K2087" s="26">
        <v>2.5230418461538466</v>
      </c>
      <c r="L2087" s="26">
        <v>4.1251641538461543</v>
      </c>
      <c r="M2087" s="26">
        <v>5.236889230769231</v>
      </c>
      <c r="N2087" s="26">
        <v>6.311418230769231</v>
      </c>
      <c r="O2087" s="26">
        <v>6.2177165384615387</v>
      </c>
      <c r="P2087" s="26">
        <v>5.4493100769230756</v>
      </c>
      <c r="Q2087" s="26">
        <v>4.1453131538461543</v>
      </c>
      <c r="R2087" s="26">
        <v>2.8740258461538462</v>
      </c>
      <c r="S2087" s="26">
        <v>1.7779230769230772</v>
      </c>
      <c r="T2087" s="26">
        <v>1.1218094615384615</v>
      </c>
      <c r="U2087" s="26">
        <v>2.2686819230769233</v>
      </c>
      <c r="V2087" s="26">
        <v>2.1197185384615382</v>
      </c>
      <c r="W2087" s="26">
        <v>3.356719153846154</v>
      </c>
      <c r="X2087" s="26">
        <v>3.443342307692308</v>
      </c>
      <c r="Y2087" s="26">
        <v>3.8017879999999997</v>
      </c>
      <c r="Z2087" s="26">
        <v>3.2845116153846159</v>
      </c>
      <c r="AA2087" s="26">
        <v>3.6775126153846154</v>
      </c>
      <c r="AB2087" s="26">
        <v>3.1846171538461538</v>
      </c>
      <c r="AC2087" s="26">
        <v>2.4083564615384621</v>
      </c>
      <c r="AD2087" s="26">
        <v>2.2813584615384617</v>
      </c>
      <c r="AE2087" s="26">
        <v>2.9157651538461531</v>
      </c>
      <c r="AF2087" s="26">
        <v>2.6940792307692307</v>
      </c>
      <c r="AG2087" s="26">
        <v>206</v>
      </c>
      <c r="AH2087" s="26">
        <v>4</v>
      </c>
    </row>
    <row r="2088" spans="1:34" x14ac:dyDescent="0.2">
      <c r="A2088" t="s">
        <v>46</v>
      </c>
      <c r="B2088" t="s">
        <v>99</v>
      </c>
      <c r="C2088" t="s">
        <v>296</v>
      </c>
      <c r="D2088">
        <v>1</v>
      </c>
      <c r="E2088" s="21">
        <v>5</v>
      </c>
      <c r="F2088" s="21" t="s">
        <v>6</v>
      </c>
      <c r="G2088" s="21" t="s">
        <v>10</v>
      </c>
      <c r="H2088" s="21" t="s">
        <v>10</v>
      </c>
      <c r="I2088" s="26">
        <v>1.0237826000000001</v>
      </c>
      <c r="J2088" s="26">
        <v>1.3236235999999999</v>
      </c>
      <c r="K2088" s="26">
        <v>2.3494044000000001</v>
      </c>
      <c r="L2088" s="26">
        <v>3.7510306</v>
      </c>
      <c r="M2088" s="26">
        <v>4.8090081999999992</v>
      </c>
      <c r="N2088" s="26">
        <v>5.6210816000000001</v>
      </c>
      <c r="O2088" s="26">
        <v>5.6533922000000008</v>
      </c>
      <c r="P2088" s="26">
        <v>4.8369266</v>
      </c>
      <c r="Q2088" s="26">
        <v>3.6644893999999999</v>
      </c>
      <c r="R2088" s="26">
        <v>2.6352644000000001</v>
      </c>
      <c r="S2088" s="26">
        <v>1.6856426</v>
      </c>
      <c r="T2088" s="26">
        <v>1.0715265999999999</v>
      </c>
      <c r="U2088" s="26">
        <v>2.4148611999999998</v>
      </c>
      <c r="V2088" s="26">
        <v>2.2546813999999999</v>
      </c>
      <c r="W2088" s="26">
        <v>3.0560969999999998</v>
      </c>
      <c r="X2088" s="26">
        <v>3.0861974000000001</v>
      </c>
      <c r="Y2088" s="26">
        <v>3.6337058</v>
      </c>
      <c r="Z2088" s="26">
        <v>3.4670482000000007</v>
      </c>
      <c r="AA2088" s="26">
        <v>3.9697872000000003</v>
      </c>
      <c r="AB2088" s="26">
        <v>3.0399234000000002</v>
      </c>
      <c r="AC2088" s="26">
        <v>2.8851393999999999</v>
      </c>
      <c r="AD2088" s="26">
        <v>2.2161198</v>
      </c>
      <c r="AE2088" s="26">
        <v>2.8552944</v>
      </c>
      <c r="AF2088" s="26">
        <v>2.7756802</v>
      </c>
      <c r="AG2088" s="26">
        <v>232</v>
      </c>
      <c r="AH2088" s="26">
        <v>4</v>
      </c>
    </row>
    <row r="2089" spans="1:34" x14ac:dyDescent="0.2">
      <c r="A2089" t="s">
        <v>46</v>
      </c>
      <c r="B2089" t="s">
        <v>99</v>
      </c>
      <c r="C2089" t="s">
        <v>671</v>
      </c>
      <c r="D2089">
        <v>1</v>
      </c>
      <c r="E2089" s="21">
        <v>5</v>
      </c>
      <c r="F2089" s="21" t="s">
        <v>6</v>
      </c>
      <c r="G2089" s="21" t="s">
        <v>10</v>
      </c>
      <c r="H2089" s="21" t="s">
        <v>10</v>
      </c>
      <c r="I2089" s="26">
        <v>0.96011583333333339</v>
      </c>
      <c r="J2089" s="26">
        <v>1.2531469999999998</v>
      </c>
      <c r="K2089" s="26">
        <v>2.2416969999999998</v>
      </c>
      <c r="L2089" s="26">
        <v>3.7537585</v>
      </c>
      <c r="M2089" s="26">
        <v>5.0086256666666671</v>
      </c>
      <c r="N2089" s="26">
        <v>6.0330708333333334</v>
      </c>
      <c r="O2089" s="26">
        <v>5.9905966666666659</v>
      </c>
      <c r="P2089" s="26">
        <v>5.0847838333333337</v>
      </c>
      <c r="Q2089" s="26">
        <v>3.9016485000000003</v>
      </c>
      <c r="R2089" s="26">
        <v>2.6603213333333335</v>
      </c>
      <c r="S2089" s="26">
        <v>1.6012489999999999</v>
      </c>
      <c r="T2089" s="26">
        <v>0.98439933333333329</v>
      </c>
      <c r="U2089" s="26">
        <v>2.0632681666666666</v>
      </c>
      <c r="V2089" s="26">
        <v>1.938696666666667</v>
      </c>
      <c r="W2089" s="26">
        <v>2.9202753333333331</v>
      </c>
      <c r="X2089" s="26">
        <v>3.3052653333333333</v>
      </c>
      <c r="Y2089" s="26">
        <v>3.8562093333333336</v>
      </c>
      <c r="Z2089" s="26">
        <v>3.4262014999999999</v>
      </c>
      <c r="AA2089" s="26">
        <v>3.8871108333333333</v>
      </c>
      <c r="AB2089" s="26">
        <v>2.9714686666666665</v>
      </c>
      <c r="AC2089" s="26">
        <v>2.6391201666666668</v>
      </c>
      <c r="AD2089" s="26">
        <v>2.1676710000000003</v>
      </c>
      <c r="AE2089" s="26">
        <v>2.8846480000000003</v>
      </c>
      <c r="AF2089" s="26">
        <v>2.5795808333333334</v>
      </c>
      <c r="AG2089" s="26">
        <v>215</v>
      </c>
      <c r="AH2089" s="26">
        <v>4</v>
      </c>
    </row>
    <row r="2090" spans="1:34" x14ac:dyDescent="0.2">
      <c r="A2090" t="s">
        <v>46</v>
      </c>
      <c r="B2090" t="s">
        <v>99</v>
      </c>
      <c r="C2090" t="s">
        <v>298</v>
      </c>
      <c r="D2090">
        <v>1</v>
      </c>
      <c r="E2090" s="21">
        <v>5</v>
      </c>
      <c r="F2090" s="21" t="s">
        <v>6</v>
      </c>
      <c r="G2090" s="21" t="s">
        <v>10</v>
      </c>
      <c r="H2090" s="21" t="s">
        <v>10</v>
      </c>
      <c r="I2090" s="26">
        <v>1.0009159000000001</v>
      </c>
      <c r="J2090" s="26">
        <v>1.3099544999999999</v>
      </c>
      <c r="K2090" s="26">
        <v>2.3242171999999997</v>
      </c>
      <c r="L2090" s="26">
        <v>3.8851651000000005</v>
      </c>
      <c r="M2090" s="26">
        <v>5.0827862000000001</v>
      </c>
      <c r="N2090" s="26">
        <v>6.1460844000000003</v>
      </c>
      <c r="O2090" s="26">
        <v>6.0834593999999997</v>
      </c>
      <c r="P2090" s="26">
        <v>5.1840619999999999</v>
      </c>
      <c r="Q2090" s="26">
        <v>3.9802312999999998</v>
      </c>
      <c r="R2090" s="26">
        <v>2.7652007999999997</v>
      </c>
      <c r="S2090" s="26">
        <v>1.6509244000000003</v>
      </c>
      <c r="T2090" s="26">
        <v>1.0213571000000001</v>
      </c>
      <c r="U2090" s="26">
        <v>2.3101416000000001</v>
      </c>
      <c r="V2090" s="26">
        <v>2.0836268000000002</v>
      </c>
      <c r="W2090" s="26">
        <v>2.9858094000000004</v>
      </c>
      <c r="X2090" s="26">
        <v>3.3277943999999997</v>
      </c>
      <c r="Y2090" s="26">
        <v>3.6425343999999997</v>
      </c>
      <c r="Z2090" s="26">
        <v>3.3732163999999996</v>
      </c>
      <c r="AA2090" s="26">
        <v>3.6184821</v>
      </c>
      <c r="AB2090" s="26">
        <v>2.8369767000000001</v>
      </c>
      <c r="AC2090" s="26">
        <v>2.5417768000000005</v>
      </c>
      <c r="AD2090" s="26">
        <v>2.0906371999999998</v>
      </c>
      <c r="AE2090" s="26">
        <v>2.9093679000000003</v>
      </c>
      <c r="AF2090" s="26">
        <v>2.5441561999999998</v>
      </c>
      <c r="AG2090" s="26">
        <v>215</v>
      </c>
      <c r="AH2090" s="26">
        <v>4</v>
      </c>
    </row>
    <row r="2091" spans="1:34" x14ac:dyDescent="0.2">
      <c r="A2091" t="s">
        <v>46</v>
      </c>
      <c r="B2091" t="s">
        <v>99</v>
      </c>
      <c r="C2091" t="s">
        <v>1469</v>
      </c>
      <c r="D2091">
        <v>2</v>
      </c>
      <c r="E2091" s="21">
        <v>4</v>
      </c>
      <c r="F2091" s="21" t="s">
        <v>6</v>
      </c>
      <c r="G2091" s="21" t="s">
        <v>10</v>
      </c>
      <c r="H2091" s="21" t="s">
        <v>10</v>
      </c>
      <c r="I2091" s="26">
        <v>1.1532148333333334</v>
      </c>
      <c r="J2091" s="26">
        <v>1.5400805833333333</v>
      </c>
      <c r="K2091" s="26">
        <v>2.678597083333333</v>
      </c>
      <c r="L2091" s="26">
        <v>4.226858916666667</v>
      </c>
      <c r="M2091" s="26">
        <v>5.1829970000000012</v>
      </c>
      <c r="N2091" s="26">
        <v>6.1334150000000003</v>
      </c>
      <c r="O2091" s="26">
        <v>6.0899223333333339</v>
      </c>
      <c r="P2091" s="26">
        <v>5.3581146666666664</v>
      </c>
      <c r="Q2091" s="26">
        <v>4.1294809166666671</v>
      </c>
      <c r="R2091" s="26">
        <v>2.8982345833333327</v>
      </c>
      <c r="S2091" s="26">
        <v>1.8698928333333329</v>
      </c>
      <c r="T2091" s="26">
        <v>1.2056094166666667</v>
      </c>
      <c r="U2091" s="26">
        <v>2.6526719166666672</v>
      </c>
      <c r="V2091" s="26">
        <v>2.3243294999999997</v>
      </c>
      <c r="W2091" s="26">
        <v>3.6430522499999998</v>
      </c>
      <c r="X2091" s="26">
        <v>3.589914083333333</v>
      </c>
      <c r="Y2091" s="26">
        <v>3.8399962499999991</v>
      </c>
      <c r="Z2091" s="26">
        <v>3.3695503333333328</v>
      </c>
      <c r="AA2091" s="26">
        <v>3.9002445833333339</v>
      </c>
      <c r="AB2091" s="26">
        <v>3.3610685833333327</v>
      </c>
      <c r="AC2091" s="26">
        <v>2.7496958333333335</v>
      </c>
      <c r="AD2091" s="26">
        <v>2.2689180833333333</v>
      </c>
      <c r="AE2091" s="26">
        <v>3.0531113333333337</v>
      </c>
      <c r="AF2091" s="26">
        <v>2.8187123333333335</v>
      </c>
      <c r="AG2091" s="26">
        <v>202</v>
      </c>
      <c r="AH2091" s="26">
        <v>4</v>
      </c>
    </row>
    <row r="2092" spans="1:34" x14ac:dyDescent="0.2">
      <c r="A2092" t="s">
        <v>46</v>
      </c>
      <c r="B2092" t="s">
        <v>99</v>
      </c>
      <c r="C2092" t="s">
        <v>673</v>
      </c>
      <c r="D2092">
        <v>1</v>
      </c>
      <c r="E2092" s="21">
        <v>5</v>
      </c>
      <c r="F2092" s="21" t="s">
        <v>6</v>
      </c>
      <c r="G2092" s="21" t="s">
        <v>10</v>
      </c>
      <c r="H2092" s="21" t="s">
        <v>10</v>
      </c>
      <c r="I2092" s="26">
        <v>1.0959638571428572</v>
      </c>
      <c r="J2092" s="26">
        <v>1.4525500000000002</v>
      </c>
      <c r="K2092" s="26">
        <v>2.5527380000000002</v>
      </c>
      <c r="L2092" s="26">
        <v>4.0864888571428573</v>
      </c>
      <c r="M2092" s="26">
        <v>5.1230467142857146</v>
      </c>
      <c r="N2092" s="26">
        <v>6.0665662857142859</v>
      </c>
      <c r="O2092" s="26">
        <v>6.004537285714286</v>
      </c>
      <c r="P2092" s="26">
        <v>5.2210671428571436</v>
      </c>
      <c r="Q2092" s="26">
        <v>4.0134487142857145</v>
      </c>
      <c r="R2092" s="26">
        <v>2.8265990000000003</v>
      </c>
      <c r="S2092" s="26">
        <v>1.7619825714285713</v>
      </c>
      <c r="T2092" s="26">
        <v>1.1350232857142857</v>
      </c>
      <c r="U2092" s="26">
        <v>2.6901932857142863</v>
      </c>
      <c r="V2092" s="26">
        <v>2.2867777142857144</v>
      </c>
      <c r="W2092" s="26">
        <v>3.4413515714285716</v>
      </c>
      <c r="X2092" s="26">
        <v>3.5607045714285719</v>
      </c>
      <c r="Y2092" s="26">
        <v>3.7882351428571432</v>
      </c>
      <c r="Z2092" s="26">
        <v>3.3014057142857145</v>
      </c>
      <c r="AA2092" s="26">
        <v>3.8037648571428577</v>
      </c>
      <c r="AB2092" s="26">
        <v>3.1388334285714286</v>
      </c>
      <c r="AC2092" s="26">
        <v>2.707305714285714</v>
      </c>
      <c r="AD2092" s="26">
        <v>2.1569974285714282</v>
      </c>
      <c r="AE2092" s="26">
        <v>2.9481995714285714</v>
      </c>
      <c r="AF2092" s="26">
        <v>2.6559850000000003</v>
      </c>
      <c r="AG2092" s="26">
        <v>203</v>
      </c>
      <c r="AH2092" s="26">
        <v>4</v>
      </c>
    </row>
    <row r="2093" spans="1:34" x14ac:dyDescent="0.2">
      <c r="A2093" t="s">
        <v>46</v>
      </c>
      <c r="B2093" t="s">
        <v>99</v>
      </c>
      <c r="C2093" t="s">
        <v>1470</v>
      </c>
      <c r="D2093">
        <v>1</v>
      </c>
      <c r="E2093" s="21">
        <v>5</v>
      </c>
      <c r="F2093" s="21" t="s">
        <v>6</v>
      </c>
      <c r="G2093" s="21" t="s">
        <v>10</v>
      </c>
      <c r="H2093" s="21" t="s">
        <v>10</v>
      </c>
      <c r="I2093" s="26">
        <v>0.99251468750000005</v>
      </c>
      <c r="J2093" s="26">
        <v>1.2996323749999998</v>
      </c>
      <c r="K2093" s="26">
        <v>2.2755008124999998</v>
      </c>
      <c r="L2093" s="26">
        <v>3.6625034374999994</v>
      </c>
      <c r="M2093" s="26">
        <v>4.7613293750000008</v>
      </c>
      <c r="N2093" s="26">
        <v>5.6076489375000005</v>
      </c>
      <c r="O2093" s="26">
        <v>5.6701648749999984</v>
      </c>
      <c r="P2093" s="26">
        <v>4.8034878125000002</v>
      </c>
      <c r="Q2093" s="26">
        <v>3.5924471250000001</v>
      </c>
      <c r="R2093" s="26">
        <v>2.5779723124999996</v>
      </c>
      <c r="S2093" s="26">
        <v>1.6563864999999998</v>
      </c>
      <c r="T2093" s="26">
        <v>1.0529675624999999</v>
      </c>
      <c r="U2093" s="26">
        <v>2.2470634999999999</v>
      </c>
      <c r="V2093" s="26">
        <v>2.1118103749999997</v>
      </c>
      <c r="W2093" s="26">
        <v>3.0902858124999999</v>
      </c>
      <c r="X2093" s="26">
        <v>3.0401868749999998</v>
      </c>
      <c r="Y2093" s="26">
        <v>3.5553419375000002</v>
      </c>
      <c r="Z2093" s="26">
        <v>3.4695046875000006</v>
      </c>
      <c r="AA2093" s="26">
        <v>3.7989421249999999</v>
      </c>
      <c r="AB2093" s="26">
        <v>2.8682989374999996</v>
      </c>
      <c r="AC2093" s="26">
        <v>2.9499659999999994</v>
      </c>
      <c r="AD2093" s="26">
        <v>2.2359221874999999</v>
      </c>
      <c r="AE2093" s="26">
        <v>2.7953370624999998</v>
      </c>
      <c r="AF2093" s="26">
        <v>2.7007588124999993</v>
      </c>
      <c r="AG2093" s="26">
        <v>232</v>
      </c>
      <c r="AH2093" s="26">
        <v>4</v>
      </c>
    </row>
    <row r="2094" spans="1:34" x14ac:dyDescent="0.2">
      <c r="A2094" t="s">
        <v>46</v>
      </c>
      <c r="B2094" t="s">
        <v>99</v>
      </c>
      <c r="C2094" t="s">
        <v>1471</v>
      </c>
      <c r="D2094">
        <v>1</v>
      </c>
      <c r="E2094" s="21">
        <v>5</v>
      </c>
      <c r="F2094" s="21" t="s">
        <v>6</v>
      </c>
      <c r="G2094" s="21" t="s">
        <v>10</v>
      </c>
      <c r="H2094" s="21" t="s">
        <v>10</v>
      </c>
      <c r="I2094" s="26">
        <v>1.0216549999999998</v>
      </c>
      <c r="J2094" s="26">
        <v>1.334435</v>
      </c>
      <c r="K2094" s="26">
        <v>2.4189120000000002</v>
      </c>
      <c r="L2094" s="26">
        <v>3.8268083333333336</v>
      </c>
      <c r="M2094" s="26">
        <v>4.8556451666666662</v>
      </c>
      <c r="N2094" s="26">
        <v>5.6682221666666663</v>
      </c>
      <c r="O2094" s="26">
        <v>5.7274723333333339</v>
      </c>
      <c r="P2094" s="26">
        <v>4.8513348333333335</v>
      </c>
      <c r="Q2094" s="26">
        <v>3.7265258333333331</v>
      </c>
      <c r="R2094" s="26">
        <v>2.6547248333333333</v>
      </c>
      <c r="S2094" s="26">
        <v>1.6867061666666665</v>
      </c>
      <c r="T2094" s="26">
        <v>1.0789511666666667</v>
      </c>
      <c r="U2094" s="26">
        <v>2.2587058333333334</v>
      </c>
      <c r="V2094" s="26">
        <v>2.095990833333333</v>
      </c>
      <c r="W2094" s="26">
        <v>3.1393119999999999</v>
      </c>
      <c r="X2094" s="26">
        <v>3.4733820000000004</v>
      </c>
      <c r="Y2094" s="26">
        <v>3.7501763333333336</v>
      </c>
      <c r="Z2094" s="26">
        <v>3.6302079999999997</v>
      </c>
      <c r="AA2094" s="26">
        <v>4.0835246666666665</v>
      </c>
      <c r="AB2094" s="26">
        <v>3.1790319999999994</v>
      </c>
      <c r="AC2094" s="26">
        <v>2.7747700000000002</v>
      </c>
      <c r="AD2094" s="26">
        <v>2.158890833333333</v>
      </c>
      <c r="AE2094" s="26">
        <v>2.8923636666666663</v>
      </c>
      <c r="AF2094" s="26">
        <v>2.6284523333333332</v>
      </c>
      <c r="AG2094" s="26">
        <v>217</v>
      </c>
      <c r="AH2094" s="26">
        <v>4</v>
      </c>
    </row>
    <row r="2095" spans="1:34" x14ac:dyDescent="0.2">
      <c r="A2095" t="s">
        <v>46</v>
      </c>
      <c r="B2095" t="s">
        <v>99</v>
      </c>
      <c r="C2095" t="s">
        <v>303</v>
      </c>
      <c r="D2095">
        <v>1</v>
      </c>
      <c r="E2095" s="21">
        <v>5</v>
      </c>
      <c r="F2095" s="21" t="s">
        <v>6</v>
      </c>
      <c r="G2095" s="21" t="s">
        <v>10</v>
      </c>
      <c r="H2095" s="21" t="s">
        <v>10</v>
      </c>
      <c r="I2095" s="26">
        <v>0.87897639999999999</v>
      </c>
      <c r="J2095" s="26">
        <v>1.1579467999999999</v>
      </c>
      <c r="K2095" s="26">
        <v>2.0751786000000001</v>
      </c>
      <c r="L2095" s="26">
        <v>3.5472449999999993</v>
      </c>
      <c r="M2095" s="26">
        <v>4.7861100000000008</v>
      </c>
      <c r="N2095" s="26">
        <v>5.7278919999999998</v>
      </c>
      <c r="O2095" s="26">
        <v>5.8537341999999999</v>
      </c>
      <c r="P2095" s="26">
        <v>4.8698866000000001</v>
      </c>
      <c r="Q2095" s="26">
        <v>3.6928635999999999</v>
      </c>
      <c r="R2095" s="26">
        <v>2.5598792000000001</v>
      </c>
      <c r="S2095" s="26">
        <v>1.5244592000000001</v>
      </c>
      <c r="T2095" s="26">
        <v>0.92396120000000015</v>
      </c>
      <c r="U2095" s="26">
        <v>1.9162577999999999</v>
      </c>
      <c r="V2095" s="26">
        <v>1.7774774</v>
      </c>
      <c r="W2095" s="26">
        <v>2.8561896000000004</v>
      </c>
      <c r="X2095" s="26">
        <v>3.2781286000000001</v>
      </c>
      <c r="Y2095" s="26">
        <v>3.7058605999999998</v>
      </c>
      <c r="Z2095" s="26">
        <v>3.5731645999999997</v>
      </c>
      <c r="AA2095" s="26">
        <v>3.8306039999999997</v>
      </c>
      <c r="AB2095" s="26">
        <v>3.2473472000000001</v>
      </c>
      <c r="AC2095" s="26">
        <v>2.8936558000000003</v>
      </c>
      <c r="AD2095" s="26">
        <v>1.9768560000000002</v>
      </c>
      <c r="AE2095" s="26">
        <v>2.8366560000000001</v>
      </c>
      <c r="AF2095" s="26">
        <v>2.5822396000000003</v>
      </c>
      <c r="AG2095" s="26">
        <v>215</v>
      </c>
      <c r="AH2095" s="26">
        <v>4</v>
      </c>
    </row>
    <row r="2096" spans="1:34" x14ac:dyDescent="0.2">
      <c r="A2096" t="s">
        <v>46</v>
      </c>
      <c r="B2096" t="s">
        <v>99</v>
      </c>
      <c r="C2096" t="s">
        <v>1472</v>
      </c>
      <c r="D2096">
        <v>2</v>
      </c>
      <c r="E2096" s="21">
        <v>5</v>
      </c>
      <c r="F2096" s="21" t="s">
        <v>6</v>
      </c>
      <c r="G2096" s="21" t="s">
        <v>10</v>
      </c>
      <c r="H2096" s="21" t="s">
        <v>10</v>
      </c>
      <c r="I2096" s="26">
        <v>0.91035643137254885</v>
      </c>
      <c r="J2096" s="26">
        <v>1.1501800980392158</v>
      </c>
      <c r="K2096" s="26">
        <v>2.0217779607843136</v>
      </c>
      <c r="L2096" s="26">
        <v>3.4251410196078429</v>
      </c>
      <c r="M2096" s="26">
        <v>4.7051841568627459</v>
      </c>
      <c r="N2096" s="26">
        <v>5.7567621372549027</v>
      </c>
      <c r="O2096" s="26">
        <v>5.963856470588234</v>
      </c>
      <c r="P2096" s="26">
        <v>4.9337019215686269</v>
      </c>
      <c r="Q2096" s="26">
        <v>3.6689273137254896</v>
      </c>
      <c r="R2096" s="26">
        <v>2.5469240196078426</v>
      </c>
      <c r="S2096" s="26">
        <v>1.6220446470588235</v>
      </c>
      <c r="T2096" s="26">
        <v>1.0124545686274511</v>
      </c>
      <c r="U2096" s="26">
        <v>1.9742211372549017</v>
      </c>
      <c r="V2096" s="26">
        <v>2.0178315686274511</v>
      </c>
      <c r="W2096" s="26">
        <v>2.8923006078431377</v>
      </c>
      <c r="X2096" s="26">
        <v>3.1091107647058829</v>
      </c>
      <c r="Y2096" s="26">
        <v>3.2719058039215687</v>
      </c>
      <c r="Z2096" s="26">
        <v>3.402305745098039</v>
      </c>
      <c r="AA2096" s="26">
        <v>3.3384135882352943</v>
      </c>
      <c r="AB2096" s="26">
        <v>3.111496117647059</v>
      </c>
      <c r="AC2096" s="26">
        <v>3.1935655686274518</v>
      </c>
      <c r="AD2096" s="26">
        <v>2.3277843725490199</v>
      </c>
      <c r="AE2096" s="26">
        <v>2.9911475686274502</v>
      </c>
      <c r="AF2096" s="26">
        <v>2.9828175686274507</v>
      </c>
      <c r="AG2096" s="26">
        <v>169</v>
      </c>
      <c r="AH2096" s="26">
        <v>3</v>
      </c>
    </row>
    <row r="2097" spans="1:34" x14ac:dyDescent="0.2">
      <c r="A2097" t="s">
        <v>46</v>
      </c>
      <c r="B2097" t="s">
        <v>99</v>
      </c>
      <c r="C2097" t="s">
        <v>1473</v>
      </c>
      <c r="D2097">
        <v>1</v>
      </c>
      <c r="E2097" s="21">
        <v>5</v>
      </c>
      <c r="F2097" s="21" t="s">
        <v>6</v>
      </c>
      <c r="G2097" s="21" t="s">
        <v>10</v>
      </c>
      <c r="H2097" s="21" t="s">
        <v>10</v>
      </c>
      <c r="I2097" s="26">
        <v>0.92503670000000005</v>
      </c>
      <c r="J2097" s="26">
        <v>1.2281655</v>
      </c>
      <c r="K2097" s="26">
        <v>2.2113362000000003</v>
      </c>
      <c r="L2097" s="26">
        <v>3.7933213000000001</v>
      </c>
      <c r="M2097" s="26">
        <v>5.1237599999999999</v>
      </c>
      <c r="N2097" s="26">
        <v>6.3116794999999994</v>
      </c>
      <c r="O2097" s="26">
        <v>6.2311984999999996</v>
      </c>
      <c r="P2097" s="26">
        <v>5.2691616000000003</v>
      </c>
      <c r="Q2097" s="26">
        <v>4.0195912000000007</v>
      </c>
      <c r="R2097" s="26">
        <v>2.6919599999999995</v>
      </c>
      <c r="S2097" s="26">
        <v>1.5825947</v>
      </c>
      <c r="T2097" s="26">
        <v>0.94842170000000015</v>
      </c>
      <c r="U2097" s="26">
        <v>1.9229397000000001</v>
      </c>
      <c r="V2097" s="26">
        <v>1.8664026999999996</v>
      </c>
      <c r="W2097" s="26">
        <v>2.9523942999999995</v>
      </c>
      <c r="X2097" s="26">
        <v>3.4038005999999994</v>
      </c>
      <c r="Y2097" s="26">
        <v>3.6778528000000001</v>
      </c>
      <c r="Z2097" s="26">
        <v>3.3722847000000002</v>
      </c>
      <c r="AA2097" s="26">
        <v>3.8221952000000003</v>
      </c>
      <c r="AB2097" s="26">
        <v>2.9496442999999997</v>
      </c>
      <c r="AC2097" s="26">
        <v>2.3933384999999996</v>
      </c>
      <c r="AD2097" s="26">
        <v>2.2692211999999996</v>
      </c>
      <c r="AE2097" s="26">
        <v>2.7447973000000006</v>
      </c>
      <c r="AF2097" s="26">
        <v>2.5043559000000002</v>
      </c>
      <c r="AG2097" s="26">
        <v>213</v>
      </c>
      <c r="AH2097" s="26">
        <v>4</v>
      </c>
    </row>
    <row r="2098" spans="1:34" x14ac:dyDescent="0.2">
      <c r="A2098" t="s">
        <v>46</v>
      </c>
      <c r="B2098" t="s">
        <v>99</v>
      </c>
      <c r="C2098" t="s">
        <v>1474</v>
      </c>
      <c r="D2098">
        <v>2</v>
      </c>
      <c r="E2098" s="21">
        <v>5</v>
      </c>
      <c r="F2098" s="21" t="s">
        <v>6</v>
      </c>
      <c r="G2098" s="21" t="s">
        <v>10</v>
      </c>
      <c r="H2098" s="21" t="s">
        <v>10</v>
      </c>
      <c r="I2098" s="26">
        <v>0.83679839999999994</v>
      </c>
      <c r="J2098" s="26">
        <v>1.1121897999999999</v>
      </c>
      <c r="K2098" s="26">
        <v>2.0251345999999999</v>
      </c>
      <c r="L2098" s="26">
        <v>3.6274184000000007</v>
      </c>
      <c r="M2098" s="26">
        <v>5.1460071999999997</v>
      </c>
      <c r="N2098" s="26">
        <v>6.3447393999999999</v>
      </c>
      <c r="O2098" s="26">
        <v>6.3097265999999994</v>
      </c>
      <c r="P2098" s="26">
        <v>5.189263200000001</v>
      </c>
      <c r="Q2098" s="26">
        <v>3.8616887999999996</v>
      </c>
      <c r="R2098" s="26">
        <v>2.5173391999999999</v>
      </c>
      <c r="S2098" s="26">
        <v>1.4372978000000001</v>
      </c>
      <c r="T2098" s="26">
        <v>0.83383839999999998</v>
      </c>
      <c r="U2098" s="26">
        <v>1.7864260000000001</v>
      </c>
      <c r="V2098" s="26">
        <v>1.6386607999999998</v>
      </c>
      <c r="W2098" s="26">
        <v>2.6605005999999998</v>
      </c>
      <c r="X2098" s="26">
        <v>3.3870385999999995</v>
      </c>
      <c r="Y2098" s="26">
        <v>3.3656846000000002</v>
      </c>
      <c r="Z2098" s="26">
        <v>3.3824106</v>
      </c>
      <c r="AA2098" s="26">
        <v>3.5791344</v>
      </c>
      <c r="AB2098" s="26">
        <v>3.0591455999999999</v>
      </c>
      <c r="AC2098" s="26">
        <v>2.6668202000000001</v>
      </c>
      <c r="AD2098" s="26">
        <v>2.2533220000000003</v>
      </c>
      <c r="AE2098" s="26">
        <v>2.7617132</v>
      </c>
      <c r="AF2098" s="26">
        <v>2.4393597999999996</v>
      </c>
      <c r="AG2098" s="26">
        <v>216</v>
      </c>
      <c r="AH2098" s="26">
        <v>4</v>
      </c>
    </row>
    <row r="2099" spans="1:34" x14ac:dyDescent="0.2">
      <c r="A2099" t="s">
        <v>46</v>
      </c>
      <c r="B2099" t="s">
        <v>99</v>
      </c>
      <c r="C2099" t="s">
        <v>725</v>
      </c>
      <c r="D2099">
        <v>1</v>
      </c>
      <c r="E2099" s="21">
        <v>5</v>
      </c>
      <c r="F2099" s="21" t="s">
        <v>6</v>
      </c>
      <c r="G2099" s="21" t="s">
        <v>10</v>
      </c>
      <c r="H2099" s="21" t="s">
        <v>10</v>
      </c>
      <c r="I2099" s="26">
        <v>0.97379970000000016</v>
      </c>
      <c r="J2099" s="26">
        <v>1.2789673000000001</v>
      </c>
      <c r="K2099" s="26">
        <v>2.3243234999999998</v>
      </c>
      <c r="L2099" s="26">
        <v>3.7681531000000001</v>
      </c>
      <c r="M2099" s="26">
        <v>4.8887248000000003</v>
      </c>
      <c r="N2099" s="26">
        <v>5.8049853000000002</v>
      </c>
      <c r="O2099" s="26">
        <v>5.8564446999999999</v>
      </c>
      <c r="P2099" s="26">
        <v>4.9442322000000001</v>
      </c>
      <c r="Q2099" s="26">
        <v>3.8104347000000005</v>
      </c>
      <c r="R2099" s="26">
        <v>2.6545349000000003</v>
      </c>
      <c r="S2099" s="26">
        <v>1.6123113</v>
      </c>
      <c r="T2099" s="26">
        <v>1.0104071999999999</v>
      </c>
      <c r="U2099" s="26">
        <v>1.9633281999999999</v>
      </c>
      <c r="V2099" s="26">
        <v>1.8417469</v>
      </c>
      <c r="W2099" s="26">
        <v>2.8375909000000004</v>
      </c>
      <c r="X2099" s="26">
        <v>3.3483198000000001</v>
      </c>
      <c r="Y2099" s="26">
        <v>3.7130628000000003</v>
      </c>
      <c r="Z2099" s="26">
        <v>3.3707753000000005</v>
      </c>
      <c r="AA2099" s="26">
        <v>3.8775252999999998</v>
      </c>
      <c r="AB2099" s="26">
        <v>2.9613082999999998</v>
      </c>
      <c r="AC2099" s="26">
        <v>2.6758499000000002</v>
      </c>
      <c r="AD2099" s="26">
        <v>1.9769727000000004</v>
      </c>
      <c r="AE2099" s="26">
        <v>2.8892201000000002</v>
      </c>
      <c r="AF2099" s="26">
        <v>2.5878647999999997</v>
      </c>
      <c r="AG2099" s="26">
        <v>214</v>
      </c>
      <c r="AH2099" s="26">
        <v>4</v>
      </c>
    </row>
    <row r="2100" spans="1:34" x14ac:dyDescent="0.2">
      <c r="A2100" t="s">
        <v>46</v>
      </c>
      <c r="B2100" t="s">
        <v>99</v>
      </c>
      <c r="C2100" t="s">
        <v>1347</v>
      </c>
      <c r="D2100">
        <v>2</v>
      </c>
      <c r="E2100" s="21">
        <v>5</v>
      </c>
      <c r="F2100" s="21" t="s">
        <v>6</v>
      </c>
      <c r="G2100" s="21" t="s">
        <v>10</v>
      </c>
      <c r="H2100" s="21" t="s">
        <v>10</v>
      </c>
      <c r="I2100" s="26">
        <v>0.87514800000000015</v>
      </c>
      <c r="J2100" s="26">
        <v>1.1106652857142858</v>
      </c>
      <c r="K2100" s="26">
        <v>1.9430022857142857</v>
      </c>
      <c r="L2100" s="26">
        <v>3.3984404285714285</v>
      </c>
      <c r="M2100" s="26">
        <v>4.7420732857142855</v>
      </c>
      <c r="N2100" s="26">
        <v>5.8264577142857146</v>
      </c>
      <c r="O2100" s="26">
        <v>6.0278691428571429</v>
      </c>
      <c r="P2100" s="26">
        <v>4.9748109999999999</v>
      </c>
      <c r="Q2100" s="26">
        <v>3.7228710000000005</v>
      </c>
      <c r="R2100" s="26">
        <v>2.5623914285714284</v>
      </c>
      <c r="S2100" s="26">
        <v>1.5354521428571428</v>
      </c>
      <c r="T2100" s="26">
        <v>0.93507200000000001</v>
      </c>
      <c r="U2100" s="26">
        <v>1.7938745714285713</v>
      </c>
      <c r="V2100" s="26">
        <v>1.6739960000000003</v>
      </c>
      <c r="W2100" s="26">
        <v>2.542550857142857</v>
      </c>
      <c r="X2100" s="26">
        <v>2.9490351428571424</v>
      </c>
      <c r="Y2100" s="26">
        <v>3.2591030000000005</v>
      </c>
      <c r="Z2100" s="26">
        <v>3.5801982857142853</v>
      </c>
      <c r="AA2100" s="26">
        <v>3.4884841428571427</v>
      </c>
      <c r="AB2100" s="26">
        <v>3.2227407142857136</v>
      </c>
      <c r="AC2100" s="26">
        <v>2.8367518571428572</v>
      </c>
      <c r="AD2100" s="26">
        <v>1.9654450000000001</v>
      </c>
      <c r="AE2100" s="26">
        <v>2.6895335714285715</v>
      </c>
      <c r="AF2100" s="26">
        <v>2.5522887142857145</v>
      </c>
      <c r="AG2100" s="26">
        <v>177</v>
      </c>
      <c r="AH2100" s="26">
        <v>3</v>
      </c>
    </row>
    <row r="2101" spans="1:34" x14ac:dyDescent="0.2">
      <c r="A2101" t="s">
        <v>46</v>
      </c>
      <c r="B2101" t="s">
        <v>99</v>
      </c>
      <c r="C2101" t="s">
        <v>458</v>
      </c>
      <c r="D2101">
        <v>1</v>
      </c>
      <c r="E2101" s="21">
        <v>5</v>
      </c>
      <c r="F2101" s="21" t="s">
        <v>6</v>
      </c>
      <c r="G2101" s="21" t="s">
        <v>10</v>
      </c>
      <c r="H2101" s="21" t="s">
        <v>10</v>
      </c>
      <c r="I2101" s="26">
        <v>1.0792647272727272</v>
      </c>
      <c r="J2101" s="26">
        <v>1.4122847272727275</v>
      </c>
      <c r="K2101" s="26">
        <v>2.565123909090909</v>
      </c>
      <c r="L2101" s="26">
        <v>3.9826587272727276</v>
      </c>
      <c r="M2101" s="26">
        <v>4.9652217272727279</v>
      </c>
      <c r="N2101" s="26">
        <v>5.7216890000000005</v>
      </c>
      <c r="O2101" s="26">
        <v>5.7272117272727279</v>
      </c>
      <c r="P2101" s="26">
        <v>4.9334383636363635</v>
      </c>
      <c r="Q2101" s="26">
        <v>3.7993182727272727</v>
      </c>
      <c r="R2101" s="26">
        <v>2.7013026363636365</v>
      </c>
      <c r="S2101" s="26">
        <v>1.7294251818181821</v>
      </c>
      <c r="T2101" s="26">
        <v>1.1201227272727274</v>
      </c>
      <c r="U2101" s="26">
        <v>2.2249494545454547</v>
      </c>
      <c r="V2101" s="26">
        <v>2.0440445454545455</v>
      </c>
      <c r="W2101" s="26">
        <v>2.9903761818181818</v>
      </c>
      <c r="X2101" s="26">
        <v>3.3463855454545457</v>
      </c>
      <c r="Y2101" s="26">
        <v>3.8140308181818181</v>
      </c>
      <c r="Z2101" s="26">
        <v>3.2795926363636365</v>
      </c>
      <c r="AA2101" s="26">
        <v>3.8768464545454551</v>
      </c>
      <c r="AB2101" s="26">
        <v>3.1133503636363642</v>
      </c>
      <c r="AC2101" s="26">
        <v>2.6559969999999997</v>
      </c>
      <c r="AD2101" s="26">
        <v>2.0002463636363639</v>
      </c>
      <c r="AE2101" s="26">
        <v>2.7192445454545453</v>
      </c>
      <c r="AF2101" s="26">
        <v>2.5200653636363635</v>
      </c>
      <c r="AG2101" s="26">
        <v>220</v>
      </c>
      <c r="AH2101" s="26">
        <v>4</v>
      </c>
    </row>
    <row r="2102" spans="1:34" x14ac:dyDescent="0.2">
      <c r="A2102" t="s">
        <v>46</v>
      </c>
      <c r="B2102" t="s">
        <v>99</v>
      </c>
      <c r="C2102" t="s">
        <v>206</v>
      </c>
      <c r="D2102">
        <v>1</v>
      </c>
      <c r="E2102" s="21">
        <v>5</v>
      </c>
      <c r="F2102" s="21" t="s">
        <v>6</v>
      </c>
      <c r="G2102" s="21" t="s">
        <v>10</v>
      </c>
      <c r="H2102" s="21" t="s">
        <v>10</v>
      </c>
      <c r="I2102" s="26">
        <v>1.0593453333333334</v>
      </c>
      <c r="J2102" s="26">
        <v>1.3927023333333333</v>
      </c>
      <c r="K2102" s="26">
        <v>2.4901219999999999</v>
      </c>
      <c r="L2102" s="26">
        <v>3.9787266666666667</v>
      </c>
      <c r="M2102" s="26">
        <v>5.0366513333333325</v>
      </c>
      <c r="N2102" s="26">
        <v>5.9530923333333332</v>
      </c>
      <c r="O2102" s="26">
        <v>5.9256116666666658</v>
      </c>
      <c r="P2102" s="26">
        <v>5.1109256666666667</v>
      </c>
      <c r="Q2102" s="26">
        <v>3.9177239999999998</v>
      </c>
      <c r="R2102" s="26">
        <v>2.7677183333333333</v>
      </c>
      <c r="S2102" s="26">
        <v>1.717962</v>
      </c>
      <c r="T2102" s="26">
        <v>1.0937749999999999</v>
      </c>
      <c r="U2102" s="26">
        <v>2.4791240000000001</v>
      </c>
      <c r="V2102" s="26">
        <v>2.1571579999999999</v>
      </c>
      <c r="W2102" s="26">
        <v>3.1683996666666663</v>
      </c>
      <c r="X2102" s="26">
        <v>3.4836876666666665</v>
      </c>
      <c r="Y2102" s="26">
        <v>3.8736056666666663</v>
      </c>
      <c r="Z2102" s="26">
        <v>3.2554423333333333</v>
      </c>
      <c r="AA2102" s="26">
        <v>3.8224036666666663</v>
      </c>
      <c r="AB2102" s="26">
        <v>3.0965816666666668</v>
      </c>
      <c r="AC2102" s="26">
        <v>2.7251013333333334</v>
      </c>
      <c r="AD2102" s="26">
        <v>2.1203160000000003</v>
      </c>
      <c r="AE2102" s="26">
        <v>2.8909676666666666</v>
      </c>
      <c r="AF2102" s="26">
        <v>2.578004</v>
      </c>
      <c r="AG2102" s="26">
        <v>201</v>
      </c>
      <c r="AH2102" s="26">
        <v>4</v>
      </c>
    </row>
    <row r="2103" spans="1:34" x14ac:dyDescent="0.2">
      <c r="A2103" t="s">
        <v>46</v>
      </c>
      <c r="B2103" t="s">
        <v>99</v>
      </c>
      <c r="C2103" t="s">
        <v>207</v>
      </c>
      <c r="D2103">
        <v>1</v>
      </c>
      <c r="E2103" s="21">
        <v>5</v>
      </c>
      <c r="F2103" s="21" t="s">
        <v>6</v>
      </c>
      <c r="G2103" s="21" t="s">
        <v>10</v>
      </c>
      <c r="H2103" s="21" t="s">
        <v>10</v>
      </c>
      <c r="I2103" s="26">
        <v>1.0398950476190476</v>
      </c>
      <c r="J2103" s="26">
        <v>1.3535651666666668</v>
      </c>
      <c r="K2103" s="26">
        <v>2.4574154999999998</v>
      </c>
      <c r="L2103" s="26">
        <v>3.9003762380952391</v>
      </c>
      <c r="M2103" s="26">
        <v>4.9683466904761913</v>
      </c>
      <c r="N2103" s="26">
        <v>5.8405261428571418</v>
      </c>
      <c r="O2103" s="26">
        <v>5.8644673571428578</v>
      </c>
      <c r="P2103" s="26">
        <v>5.0047369285714289</v>
      </c>
      <c r="Q2103" s="26">
        <v>3.8833478095238094</v>
      </c>
      <c r="R2103" s="26">
        <v>2.7359814047619042</v>
      </c>
      <c r="S2103" s="26">
        <v>1.6786222857142858</v>
      </c>
      <c r="T2103" s="26">
        <v>1.0749460952380954</v>
      </c>
      <c r="U2103" s="26">
        <v>2.1433755476190477</v>
      </c>
      <c r="V2103" s="26">
        <v>1.928324666666666</v>
      </c>
      <c r="W2103" s="26">
        <v>2.8831810952380956</v>
      </c>
      <c r="X2103" s="26">
        <v>3.3341305000000006</v>
      </c>
      <c r="Y2103" s="26">
        <v>3.7061074761904758</v>
      </c>
      <c r="Z2103" s="26">
        <v>3.2168879999999995</v>
      </c>
      <c r="AA2103" s="26">
        <v>3.8004623571428575</v>
      </c>
      <c r="AB2103" s="26">
        <v>2.8262952857142865</v>
      </c>
      <c r="AC2103" s="26">
        <v>2.5678743809523814</v>
      </c>
      <c r="AD2103" s="26">
        <v>1.8911331904761906</v>
      </c>
      <c r="AE2103" s="26">
        <v>2.724216166666666</v>
      </c>
      <c r="AF2103" s="26">
        <v>2.5131390238095239</v>
      </c>
      <c r="AG2103" s="26">
        <v>212</v>
      </c>
      <c r="AH2103" s="26">
        <v>4</v>
      </c>
    </row>
    <row r="2104" spans="1:34" x14ac:dyDescent="0.2">
      <c r="A2104" t="s">
        <v>46</v>
      </c>
      <c r="B2104" t="s">
        <v>99</v>
      </c>
      <c r="C2104" t="s">
        <v>309</v>
      </c>
      <c r="D2104">
        <v>2</v>
      </c>
      <c r="E2104" s="21">
        <v>5</v>
      </c>
      <c r="F2104" s="21" t="s">
        <v>6</v>
      </c>
      <c r="G2104" s="21" t="s">
        <v>10</v>
      </c>
      <c r="H2104" s="21" t="s">
        <v>10</v>
      </c>
      <c r="I2104" s="26">
        <v>0.84410614285714292</v>
      </c>
      <c r="J2104" s="26">
        <v>1.118527857142857</v>
      </c>
      <c r="K2104" s="26">
        <v>2.0236449999999997</v>
      </c>
      <c r="L2104" s="26">
        <v>3.5908135714285718</v>
      </c>
      <c r="M2104" s="26">
        <v>5.064857428571429</v>
      </c>
      <c r="N2104" s="26">
        <v>6.1533817142857137</v>
      </c>
      <c r="O2104" s="26">
        <v>6.1301604285714282</v>
      </c>
      <c r="P2104" s="26">
        <v>5.0114174285714279</v>
      </c>
      <c r="Q2104" s="26">
        <v>3.7245974285714283</v>
      </c>
      <c r="R2104" s="26">
        <v>2.4525242857142859</v>
      </c>
      <c r="S2104" s="26">
        <v>1.4195627142857143</v>
      </c>
      <c r="T2104" s="26">
        <v>0.81982828571428557</v>
      </c>
      <c r="U2104" s="26">
        <v>1.6584850000000002</v>
      </c>
      <c r="V2104" s="26">
        <v>1.5412151428571428</v>
      </c>
      <c r="W2104" s="26">
        <v>2.5382642857142854</v>
      </c>
      <c r="X2104" s="26">
        <v>3.1830499999999993</v>
      </c>
      <c r="Y2104" s="26">
        <v>3.1454080000000002</v>
      </c>
      <c r="Z2104" s="26">
        <v>3.3174734285714287</v>
      </c>
      <c r="AA2104" s="26">
        <v>3.2917072857142853</v>
      </c>
      <c r="AB2104" s="26">
        <v>2.9928198571428575</v>
      </c>
      <c r="AC2104" s="26">
        <v>2.7480685714285715</v>
      </c>
      <c r="AD2104" s="26">
        <v>2.121604142857143</v>
      </c>
      <c r="AE2104" s="26">
        <v>2.6996694285714282</v>
      </c>
      <c r="AF2104" s="26">
        <v>2.5184044285714284</v>
      </c>
      <c r="AG2104" s="26">
        <v>226</v>
      </c>
      <c r="AH2104" s="26">
        <v>4</v>
      </c>
    </row>
    <row r="2105" spans="1:34" x14ac:dyDescent="0.2">
      <c r="A2105" t="s">
        <v>46</v>
      </c>
      <c r="B2105" t="s">
        <v>99</v>
      </c>
      <c r="C2105" t="s">
        <v>1475</v>
      </c>
      <c r="D2105">
        <v>2</v>
      </c>
      <c r="E2105" s="21">
        <v>4</v>
      </c>
      <c r="F2105" s="21" t="s">
        <v>6</v>
      </c>
      <c r="G2105" s="21" t="s">
        <v>10</v>
      </c>
      <c r="H2105" s="21" t="s">
        <v>10</v>
      </c>
      <c r="I2105" s="26">
        <v>1.2142462857142857</v>
      </c>
      <c r="J2105" s="26">
        <v>1.6058175714285714</v>
      </c>
      <c r="K2105" s="26">
        <v>2.8603857142857145</v>
      </c>
      <c r="L2105" s="26">
        <v>4.294956428571429</v>
      </c>
      <c r="M2105" s="26">
        <v>5.0243965714285705</v>
      </c>
      <c r="N2105" s="26">
        <v>5.6574584285714291</v>
      </c>
      <c r="O2105" s="26">
        <v>5.5870311428571435</v>
      </c>
      <c r="P2105" s="26">
        <v>4.9076552857142852</v>
      </c>
      <c r="Q2105" s="26">
        <v>3.7422599999999995</v>
      </c>
      <c r="R2105" s="26">
        <v>2.7029164285714287</v>
      </c>
      <c r="S2105" s="26">
        <v>1.8706778571428571</v>
      </c>
      <c r="T2105" s="26">
        <v>1.2708285714285714</v>
      </c>
      <c r="U2105" s="26">
        <v>2.641329857142857</v>
      </c>
      <c r="V2105" s="26">
        <v>2.4603594285714285</v>
      </c>
      <c r="W2105" s="26">
        <v>3.4016845714285719</v>
      </c>
      <c r="X2105" s="26">
        <v>3.2992084285714287</v>
      </c>
      <c r="Y2105" s="26">
        <v>3.8522817142857142</v>
      </c>
      <c r="Z2105" s="26">
        <v>3.2880248571428576</v>
      </c>
      <c r="AA2105" s="26">
        <v>4.1833517142857142</v>
      </c>
      <c r="AB2105" s="26">
        <v>3.620225285714286</v>
      </c>
      <c r="AC2105" s="26">
        <v>2.8828810000000002</v>
      </c>
      <c r="AD2105" s="26">
        <v>2.3252127142857146</v>
      </c>
      <c r="AE2105" s="26">
        <v>2.8923241428571429</v>
      </c>
      <c r="AF2105" s="26">
        <v>2.816493428571428</v>
      </c>
      <c r="AG2105" s="26">
        <v>190</v>
      </c>
      <c r="AH2105" s="26">
        <v>3</v>
      </c>
    </row>
    <row r="2106" spans="1:34" x14ac:dyDescent="0.2">
      <c r="A2106" t="s">
        <v>46</v>
      </c>
      <c r="B2106" t="s">
        <v>99</v>
      </c>
      <c r="C2106" t="s">
        <v>1476</v>
      </c>
      <c r="D2106">
        <v>2</v>
      </c>
      <c r="E2106" s="21">
        <v>5</v>
      </c>
      <c r="F2106" s="21" t="s">
        <v>6</v>
      </c>
      <c r="G2106" s="21" t="s">
        <v>10</v>
      </c>
      <c r="H2106" s="21" t="s">
        <v>10</v>
      </c>
      <c r="I2106" s="26">
        <v>0.86408350000000012</v>
      </c>
      <c r="J2106" s="26">
        <v>1.1058609000000001</v>
      </c>
      <c r="K2106" s="26">
        <v>1.9592223</v>
      </c>
      <c r="L2106" s="26">
        <v>3.3537325999999998</v>
      </c>
      <c r="M2106" s="26">
        <v>4.6138342000000012</v>
      </c>
      <c r="N2106" s="26">
        <v>5.5247475999999995</v>
      </c>
      <c r="O2106" s="26">
        <v>5.716890600000001</v>
      </c>
      <c r="P2106" s="26">
        <v>4.7553768999999999</v>
      </c>
      <c r="Q2106" s="26">
        <v>3.5031289999999999</v>
      </c>
      <c r="R2106" s="26">
        <v>2.4302348999999999</v>
      </c>
      <c r="S2106" s="26">
        <v>1.5384215999999999</v>
      </c>
      <c r="T2106" s="26">
        <v>0.94414410000000015</v>
      </c>
      <c r="U2106" s="26">
        <v>2.2756724999999998</v>
      </c>
      <c r="V2106" s="26">
        <v>2.0990118000000004</v>
      </c>
      <c r="W2106" s="26">
        <v>3.1513892000000001</v>
      </c>
      <c r="X2106" s="26">
        <v>3.3389177999999999</v>
      </c>
      <c r="Y2106" s="26">
        <v>3.3261933999999997</v>
      </c>
      <c r="Z2106" s="26">
        <v>3.5637695999999996</v>
      </c>
      <c r="AA2106" s="26">
        <v>3.3888892000000004</v>
      </c>
      <c r="AB2106" s="26">
        <v>3.1518594000000002</v>
      </c>
      <c r="AC2106" s="26">
        <v>3.3321690000000004</v>
      </c>
      <c r="AD2106" s="26">
        <v>2.5704355999999997</v>
      </c>
      <c r="AE2106" s="26">
        <v>3.1936343000000003</v>
      </c>
      <c r="AF2106" s="26">
        <v>3.1115193999999997</v>
      </c>
      <c r="AG2106" s="26">
        <v>234</v>
      </c>
      <c r="AH2106" s="26">
        <v>4</v>
      </c>
    </row>
    <row r="2107" spans="1:34" x14ac:dyDescent="0.2">
      <c r="A2107" t="s">
        <v>46</v>
      </c>
      <c r="B2107" t="s">
        <v>99</v>
      </c>
      <c r="C2107" t="s">
        <v>209</v>
      </c>
      <c r="D2107">
        <v>1</v>
      </c>
      <c r="E2107" s="21">
        <v>5</v>
      </c>
      <c r="F2107" s="21" t="s">
        <v>6</v>
      </c>
      <c r="G2107" s="21" t="s">
        <v>10</v>
      </c>
      <c r="H2107" s="21" t="s">
        <v>10</v>
      </c>
      <c r="I2107" s="26">
        <v>1.0496606363636365</v>
      </c>
      <c r="J2107" s="26">
        <v>1.3767901818181818</v>
      </c>
      <c r="K2107" s="26">
        <v>2.4147204545454546</v>
      </c>
      <c r="L2107" s="26">
        <v>4.0203712727272736</v>
      </c>
      <c r="M2107" s="26">
        <v>5.1613683636363641</v>
      </c>
      <c r="N2107" s="26">
        <v>6.2332145454545449</v>
      </c>
      <c r="O2107" s="26">
        <v>6.152198272727273</v>
      </c>
      <c r="P2107" s="26">
        <v>5.3002395454545459</v>
      </c>
      <c r="Q2107" s="26">
        <v>4.0499136363636365</v>
      </c>
      <c r="R2107" s="26">
        <v>2.8289197272727273</v>
      </c>
      <c r="S2107" s="26">
        <v>1.7057788181818183</v>
      </c>
      <c r="T2107" s="26">
        <v>1.0749221818181818</v>
      </c>
      <c r="U2107" s="26">
        <v>2.5193054545454547</v>
      </c>
      <c r="V2107" s="26">
        <v>2.2030340000000006</v>
      </c>
      <c r="W2107" s="26">
        <v>3.1074870000000003</v>
      </c>
      <c r="X2107" s="26">
        <v>3.377928909090909</v>
      </c>
      <c r="Y2107" s="26">
        <v>3.4437101818181817</v>
      </c>
      <c r="Z2107" s="26">
        <v>3.3032045454545464</v>
      </c>
      <c r="AA2107" s="26">
        <v>3.3758725454545453</v>
      </c>
      <c r="AB2107" s="26">
        <v>2.7410571818181815</v>
      </c>
      <c r="AC2107" s="26">
        <v>2.4518620909090911</v>
      </c>
      <c r="AD2107" s="26">
        <v>1.9851589999999997</v>
      </c>
      <c r="AE2107" s="26">
        <v>2.9277527272727273</v>
      </c>
      <c r="AF2107" s="26">
        <v>2.5345245454545453</v>
      </c>
      <c r="AG2107" s="26">
        <v>202</v>
      </c>
      <c r="AH2107" s="26">
        <v>4</v>
      </c>
    </row>
    <row r="2108" spans="1:34" x14ac:dyDescent="0.2">
      <c r="A2108" t="s">
        <v>46</v>
      </c>
      <c r="B2108" t="s">
        <v>99</v>
      </c>
      <c r="C2108" t="s">
        <v>1477</v>
      </c>
      <c r="D2108">
        <v>1</v>
      </c>
      <c r="E2108" s="21">
        <v>5</v>
      </c>
      <c r="F2108" s="21" t="s">
        <v>6</v>
      </c>
      <c r="G2108" s="21" t="s">
        <v>10</v>
      </c>
      <c r="H2108" s="21" t="s">
        <v>10</v>
      </c>
      <c r="I2108" s="26">
        <v>1.0962136666666666</v>
      </c>
      <c r="J2108" s="26">
        <v>1.4274792222222221</v>
      </c>
      <c r="K2108" s="26">
        <v>2.561385111111111</v>
      </c>
      <c r="L2108" s="26">
        <v>3.9825182222222222</v>
      </c>
      <c r="M2108" s="26">
        <v>4.9450801111111105</v>
      </c>
      <c r="N2108" s="26">
        <v>5.6527687777777764</v>
      </c>
      <c r="O2108" s="26">
        <v>5.6461685555555556</v>
      </c>
      <c r="P2108" s="26">
        <v>4.8723226666666664</v>
      </c>
      <c r="Q2108" s="26">
        <v>3.7033902222222221</v>
      </c>
      <c r="R2108" s="26">
        <v>2.6804006666666664</v>
      </c>
      <c r="S2108" s="26">
        <v>1.7650235555555556</v>
      </c>
      <c r="T2108" s="26">
        <v>1.1391121111111111</v>
      </c>
      <c r="U2108" s="26">
        <v>2.5490167777777777</v>
      </c>
      <c r="V2108" s="26">
        <v>2.3652326666666665</v>
      </c>
      <c r="W2108" s="26">
        <v>3.195552555555556</v>
      </c>
      <c r="X2108" s="26">
        <v>3.3014458888888889</v>
      </c>
      <c r="Y2108" s="26">
        <v>3.6487204444444448</v>
      </c>
      <c r="Z2108" s="26">
        <v>3.6643445555555556</v>
      </c>
      <c r="AA2108" s="26">
        <v>4.305970888888889</v>
      </c>
      <c r="AB2108" s="26">
        <v>3.433294555555555</v>
      </c>
      <c r="AC2108" s="26">
        <v>2.7617932222222219</v>
      </c>
      <c r="AD2108" s="26">
        <v>2.3034643333333329</v>
      </c>
      <c r="AE2108" s="26">
        <v>2.9265372222222221</v>
      </c>
      <c r="AF2108" s="26">
        <v>2.8283751111111108</v>
      </c>
      <c r="AG2108" s="26">
        <v>213</v>
      </c>
      <c r="AH2108" s="26">
        <v>4</v>
      </c>
    </row>
    <row r="2109" spans="1:34" x14ac:dyDescent="0.2">
      <c r="A2109" t="s">
        <v>46</v>
      </c>
      <c r="B2109" t="s">
        <v>99</v>
      </c>
      <c r="C2109" t="s">
        <v>487</v>
      </c>
      <c r="D2109">
        <v>1</v>
      </c>
      <c r="E2109" s="21">
        <v>4</v>
      </c>
      <c r="F2109" s="21" t="s">
        <v>6</v>
      </c>
      <c r="G2109" s="21" t="s">
        <v>10</v>
      </c>
      <c r="H2109" s="21" t="s">
        <v>10</v>
      </c>
      <c r="I2109" s="26">
        <v>1.1460521568627455</v>
      </c>
      <c r="J2109" s="26">
        <v>1.5188073333333334</v>
      </c>
      <c r="K2109" s="26">
        <v>2.6517640392156863</v>
      </c>
      <c r="L2109" s="26">
        <v>4.2465513725490203</v>
      </c>
      <c r="M2109" s="26">
        <v>5.2293870196078442</v>
      </c>
      <c r="N2109" s="26">
        <v>6.263286529411765</v>
      </c>
      <c r="O2109" s="26">
        <v>6.2081026862745103</v>
      </c>
      <c r="P2109" s="26">
        <v>5.482912176470589</v>
      </c>
      <c r="Q2109" s="26">
        <v>4.1934825294117646</v>
      </c>
      <c r="R2109" s="26">
        <v>2.9162542352941174</v>
      </c>
      <c r="S2109" s="26">
        <v>1.8541317843137262</v>
      </c>
      <c r="T2109" s="26">
        <v>1.192059392156863</v>
      </c>
      <c r="U2109" s="26">
        <v>2.4477200588235291</v>
      </c>
      <c r="V2109" s="26">
        <v>2.2177423921568629</v>
      </c>
      <c r="W2109" s="26">
        <v>3.5353675490196075</v>
      </c>
      <c r="X2109" s="26">
        <v>3.5252057254901956</v>
      </c>
      <c r="Y2109" s="26">
        <v>3.8380181764705892</v>
      </c>
      <c r="Z2109" s="26">
        <v>3.3253809999999997</v>
      </c>
      <c r="AA2109" s="26">
        <v>3.7537074313725496</v>
      </c>
      <c r="AB2109" s="26">
        <v>3.349654411764706</v>
      </c>
      <c r="AC2109" s="26">
        <v>2.5790237647058825</v>
      </c>
      <c r="AD2109" s="26">
        <v>2.3188559215686273</v>
      </c>
      <c r="AE2109" s="26">
        <v>3.0165110980392154</v>
      </c>
      <c r="AF2109" s="26">
        <v>2.7850569215686267</v>
      </c>
      <c r="AG2109" s="26">
        <v>199</v>
      </c>
      <c r="AH2109" s="26">
        <v>4</v>
      </c>
    </row>
    <row r="2110" spans="1:34" x14ac:dyDescent="0.2">
      <c r="A2110" t="s">
        <v>46</v>
      </c>
      <c r="B2110" t="s">
        <v>99</v>
      </c>
      <c r="C2110" t="s">
        <v>571</v>
      </c>
      <c r="D2110">
        <v>1</v>
      </c>
      <c r="E2110" s="21">
        <v>5</v>
      </c>
      <c r="F2110" s="21" t="s">
        <v>6</v>
      </c>
      <c r="G2110" s="21" t="s">
        <v>10</v>
      </c>
      <c r="H2110" s="21" t="s">
        <v>10</v>
      </c>
      <c r="I2110" s="26">
        <v>0.89386119999999991</v>
      </c>
      <c r="J2110" s="26">
        <v>1.1620276</v>
      </c>
      <c r="K2110" s="26">
        <v>2.0899774999999998</v>
      </c>
      <c r="L2110" s="26">
        <v>3.6390107999999999</v>
      </c>
      <c r="M2110" s="26">
        <v>5.0254656999999998</v>
      </c>
      <c r="N2110" s="26">
        <v>6.0676940999999998</v>
      </c>
      <c r="O2110" s="26">
        <v>6.0802293999999995</v>
      </c>
      <c r="P2110" s="26">
        <v>5.0442735999999995</v>
      </c>
      <c r="Q2110" s="26">
        <v>3.7934326999999994</v>
      </c>
      <c r="R2110" s="26">
        <v>2.5650196999999997</v>
      </c>
      <c r="S2110" s="26">
        <v>1.4879727999999999</v>
      </c>
      <c r="T2110" s="26">
        <v>0.88506180000000012</v>
      </c>
      <c r="U2110" s="26">
        <v>1.7670733000000003</v>
      </c>
      <c r="V2110" s="26">
        <v>1.6035986999999998</v>
      </c>
      <c r="W2110" s="26">
        <v>2.6511308999999996</v>
      </c>
      <c r="X2110" s="26">
        <v>3.0713030000000003</v>
      </c>
      <c r="Y2110" s="26">
        <v>3.5181478999999998</v>
      </c>
      <c r="Z2110" s="26">
        <v>3.3668743000000001</v>
      </c>
      <c r="AA2110" s="26">
        <v>3.6791016999999995</v>
      </c>
      <c r="AB2110" s="26">
        <v>3.0709748000000001</v>
      </c>
      <c r="AC2110" s="26">
        <v>2.5384509</v>
      </c>
      <c r="AD2110" s="26">
        <v>1.8842468000000003</v>
      </c>
      <c r="AE2110" s="26">
        <v>2.6042592999999998</v>
      </c>
      <c r="AF2110" s="26">
        <v>2.4625231999999997</v>
      </c>
      <c r="AG2110" s="26">
        <v>209</v>
      </c>
      <c r="AH2110" s="26">
        <v>4</v>
      </c>
    </row>
    <row r="2111" spans="1:34" x14ac:dyDescent="0.2">
      <c r="A2111" t="s">
        <v>46</v>
      </c>
      <c r="B2111" t="s">
        <v>99</v>
      </c>
      <c r="C2111" t="s">
        <v>683</v>
      </c>
      <c r="D2111">
        <v>1</v>
      </c>
      <c r="E2111" s="21">
        <v>5</v>
      </c>
      <c r="F2111" s="21" t="s">
        <v>6</v>
      </c>
      <c r="G2111" s="21" t="s">
        <v>10</v>
      </c>
      <c r="H2111" s="21" t="s">
        <v>10</v>
      </c>
      <c r="I2111" s="26">
        <v>0.90413988888888897</v>
      </c>
      <c r="J2111" s="26">
        <v>1.1928287777777777</v>
      </c>
      <c r="K2111" s="26">
        <v>2.1366401111111113</v>
      </c>
      <c r="L2111" s="26">
        <v>3.6642113333333333</v>
      </c>
      <c r="M2111" s="26">
        <v>5.0293131111111116</v>
      </c>
      <c r="N2111" s="26">
        <v>6.0726853333333333</v>
      </c>
      <c r="O2111" s="26">
        <v>6.0614156666666661</v>
      </c>
      <c r="P2111" s="26">
        <v>5.055928555555556</v>
      </c>
      <c r="Q2111" s="26">
        <v>3.8323642222222225</v>
      </c>
      <c r="R2111" s="26">
        <v>2.6108096666666665</v>
      </c>
      <c r="S2111" s="26">
        <v>1.5275182222222221</v>
      </c>
      <c r="T2111" s="26">
        <v>0.91836111111111107</v>
      </c>
      <c r="U2111" s="26">
        <v>1.9266125555555556</v>
      </c>
      <c r="V2111" s="26">
        <v>1.7450788888888886</v>
      </c>
      <c r="W2111" s="26">
        <v>2.7939631111111112</v>
      </c>
      <c r="X2111" s="26">
        <v>3.2041636666666666</v>
      </c>
      <c r="Y2111" s="26">
        <v>3.6275702222222228</v>
      </c>
      <c r="Z2111" s="26">
        <v>3.3548296666666668</v>
      </c>
      <c r="AA2111" s="26">
        <v>3.7224661111111113</v>
      </c>
      <c r="AB2111" s="26">
        <v>2.877445777777778</v>
      </c>
      <c r="AC2111" s="26">
        <v>2.5126952222222223</v>
      </c>
      <c r="AD2111" s="26">
        <v>1.8613136666666665</v>
      </c>
      <c r="AE2111" s="26">
        <v>2.6922354444444441</v>
      </c>
      <c r="AF2111" s="26">
        <v>2.4580507777777778</v>
      </c>
      <c r="AG2111" s="26">
        <v>208</v>
      </c>
      <c r="AH2111" s="26">
        <v>4</v>
      </c>
    </row>
    <row r="2112" spans="1:34" x14ac:dyDescent="0.2">
      <c r="A2112" t="s">
        <v>46</v>
      </c>
      <c r="B2112" t="s">
        <v>99</v>
      </c>
      <c r="C2112" t="s">
        <v>730</v>
      </c>
      <c r="D2112">
        <v>1</v>
      </c>
      <c r="E2112" s="21">
        <v>5</v>
      </c>
      <c r="F2112" s="21" t="s">
        <v>6</v>
      </c>
      <c r="G2112" s="21" t="s">
        <v>10</v>
      </c>
      <c r="H2112" s="21" t="s">
        <v>10</v>
      </c>
      <c r="I2112" s="26">
        <v>1.0550358571428571</v>
      </c>
      <c r="J2112" s="26">
        <v>1.3797297142857141</v>
      </c>
      <c r="K2112" s="26">
        <v>2.4519099999999994</v>
      </c>
      <c r="L2112" s="26">
        <v>3.836839857142857</v>
      </c>
      <c r="M2112" s="26">
        <v>4.8599559999999995</v>
      </c>
      <c r="N2112" s="26">
        <v>5.6250237142857147</v>
      </c>
      <c r="O2112" s="26">
        <v>5.6461920000000001</v>
      </c>
      <c r="P2112" s="26">
        <v>4.8148368571428577</v>
      </c>
      <c r="Q2112" s="26">
        <v>3.6419171428571433</v>
      </c>
      <c r="R2112" s="26">
        <v>2.6508301428571426</v>
      </c>
      <c r="S2112" s="26">
        <v>1.7219677142857144</v>
      </c>
      <c r="T2112" s="26">
        <v>1.1135761428571429</v>
      </c>
      <c r="U2112" s="26">
        <v>2.6850427142857143</v>
      </c>
      <c r="V2112" s="26">
        <v>2.4425854285714288</v>
      </c>
      <c r="W2112" s="26">
        <v>3.0051165714285721</v>
      </c>
      <c r="X2112" s="26">
        <v>3.1482791428571426</v>
      </c>
      <c r="Y2112" s="26">
        <v>3.6650938571428568</v>
      </c>
      <c r="Z2112" s="26">
        <v>3.731001142857143</v>
      </c>
      <c r="AA2112" s="26">
        <v>4.2304035714285719</v>
      </c>
      <c r="AB2112" s="26">
        <v>3.3274390000000005</v>
      </c>
      <c r="AC2112" s="26">
        <v>2.8485039999999997</v>
      </c>
      <c r="AD2112" s="26">
        <v>2.3272504285714284</v>
      </c>
      <c r="AE2112" s="26">
        <v>2.951819571428572</v>
      </c>
      <c r="AF2112" s="26">
        <v>2.8745621428571426</v>
      </c>
      <c r="AG2112" s="26">
        <v>218</v>
      </c>
      <c r="AH2112" s="26">
        <v>4</v>
      </c>
    </row>
    <row r="2113" spans="1:34" x14ac:dyDescent="0.2">
      <c r="A2113" t="s">
        <v>46</v>
      </c>
      <c r="B2113" t="s">
        <v>99</v>
      </c>
      <c r="C2113" t="s">
        <v>211</v>
      </c>
      <c r="D2113">
        <v>2</v>
      </c>
      <c r="E2113" s="21">
        <v>5</v>
      </c>
      <c r="F2113" s="21" t="s">
        <v>6</v>
      </c>
      <c r="G2113" s="21" t="s">
        <v>10</v>
      </c>
      <c r="H2113" s="21" t="s">
        <v>10</v>
      </c>
      <c r="I2113" s="26">
        <v>0.86301487499999996</v>
      </c>
      <c r="J2113" s="26">
        <v>1.1399496250000001</v>
      </c>
      <c r="K2113" s="26">
        <v>2.0442512499999999</v>
      </c>
      <c r="L2113" s="26">
        <v>3.593618625</v>
      </c>
      <c r="M2113" s="26">
        <v>5.0887508749999997</v>
      </c>
      <c r="N2113" s="26">
        <v>6.1925966250000002</v>
      </c>
      <c r="O2113" s="26">
        <v>6.1740226250000001</v>
      </c>
      <c r="P2113" s="26">
        <v>5.0713172499999999</v>
      </c>
      <c r="Q2113" s="26">
        <v>3.7815832500000002</v>
      </c>
      <c r="R2113" s="26">
        <v>2.5243081250000001</v>
      </c>
      <c r="S2113" s="26">
        <v>1.4519731249999999</v>
      </c>
      <c r="T2113" s="26">
        <v>0.84674637500000016</v>
      </c>
      <c r="U2113" s="26">
        <v>1.7189140000000003</v>
      </c>
      <c r="V2113" s="26">
        <v>1.5608761250000001</v>
      </c>
      <c r="W2113" s="26">
        <v>2.6119683750000005</v>
      </c>
      <c r="X2113" s="26">
        <v>3.1662487500000003</v>
      </c>
      <c r="Y2113" s="26">
        <v>3.3274937500000004</v>
      </c>
      <c r="Z2113" s="26">
        <v>3.3086322500000001</v>
      </c>
      <c r="AA2113" s="26">
        <v>3.5428453749999997</v>
      </c>
      <c r="AB2113" s="26">
        <v>3.0793318750000003</v>
      </c>
      <c r="AC2113" s="26">
        <v>2.5416198749999999</v>
      </c>
      <c r="AD2113" s="26">
        <v>2.0815226249999998</v>
      </c>
      <c r="AE2113" s="26">
        <v>2.6360398749999998</v>
      </c>
      <c r="AF2113" s="26">
        <v>2.4661357499999998</v>
      </c>
      <c r="AG2113" s="26">
        <v>209</v>
      </c>
      <c r="AH2113" s="26">
        <v>4</v>
      </c>
    </row>
    <row r="2114" spans="1:34" x14ac:dyDescent="0.2">
      <c r="A2114" t="s">
        <v>46</v>
      </c>
      <c r="B2114" t="s">
        <v>99</v>
      </c>
      <c r="C2114" t="s">
        <v>1478</v>
      </c>
      <c r="D2114">
        <v>2</v>
      </c>
      <c r="E2114" s="21">
        <v>5</v>
      </c>
      <c r="F2114" s="21" t="s">
        <v>6</v>
      </c>
      <c r="G2114" s="21" t="s">
        <v>10</v>
      </c>
      <c r="H2114" s="21" t="s">
        <v>10</v>
      </c>
      <c r="I2114" s="26">
        <v>1.1157397499999999</v>
      </c>
      <c r="J2114" s="26">
        <v>1.4788640000000002</v>
      </c>
      <c r="K2114" s="26">
        <v>2.60971025</v>
      </c>
      <c r="L2114" s="26">
        <v>4.11705275</v>
      </c>
      <c r="M2114" s="26">
        <v>5.0654227499999998</v>
      </c>
      <c r="N2114" s="26">
        <v>5.9576797499999996</v>
      </c>
      <c r="O2114" s="26">
        <v>5.89097575</v>
      </c>
      <c r="P2114" s="26">
        <v>5.1437884999999994</v>
      </c>
      <c r="Q2114" s="26">
        <v>3.9366957500000002</v>
      </c>
      <c r="R2114" s="26">
        <v>2.8130275</v>
      </c>
      <c r="S2114" s="26">
        <v>1.7869485000000001</v>
      </c>
      <c r="T2114" s="26">
        <v>1.15519175</v>
      </c>
      <c r="U2114" s="26">
        <v>2.7241407499999997</v>
      </c>
      <c r="V2114" s="26">
        <v>2.3150002500000002</v>
      </c>
      <c r="W2114" s="26">
        <v>3.5089829999999997</v>
      </c>
      <c r="X2114" s="26">
        <v>3.6051852499999999</v>
      </c>
      <c r="Y2114" s="26">
        <v>3.9473152499999999</v>
      </c>
      <c r="Z2114" s="26">
        <v>3.2608752499999998</v>
      </c>
      <c r="AA2114" s="26">
        <v>4.0025314999999999</v>
      </c>
      <c r="AB2114" s="26">
        <v>3.3285849999999995</v>
      </c>
      <c r="AC2114" s="26">
        <v>2.8061504999999998</v>
      </c>
      <c r="AD2114" s="26">
        <v>2.2020850000000003</v>
      </c>
      <c r="AE2114" s="26">
        <v>2.9143337499999999</v>
      </c>
      <c r="AF2114" s="26">
        <v>2.6786777499999999</v>
      </c>
      <c r="AG2114" s="26">
        <v>198</v>
      </c>
      <c r="AH2114" s="26">
        <v>4</v>
      </c>
    </row>
    <row r="2115" spans="1:34" x14ac:dyDescent="0.2">
      <c r="A2115" t="s">
        <v>46</v>
      </c>
      <c r="B2115" t="s">
        <v>99</v>
      </c>
      <c r="C2115" t="s">
        <v>1479</v>
      </c>
      <c r="D2115">
        <v>2</v>
      </c>
      <c r="E2115" s="21">
        <v>5</v>
      </c>
      <c r="F2115" s="21" t="s">
        <v>6</v>
      </c>
      <c r="G2115" s="21" t="s">
        <v>10</v>
      </c>
      <c r="H2115" s="21" t="s">
        <v>10</v>
      </c>
      <c r="I2115" s="26">
        <v>1.1113772500000001</v>
      </c>
      <c r="J2115" s="26">
        <v>1.46976175</v>
      </c>
      <c r="K2115" s="26">
        <v>2.6442874999999999</v>
      </c>
      <c r="L2115" s="26">
        <v>4.0571845</v>
      </c>
      <c r="M2115" s="26">
        <v>4.9868922500000004</v>
      </c>
      <c r="N2115" s="26">
        <v>5.7098399999999998</v>
      </c>
      <c r="O2115" s="26">
        <v>5.6838885000000001</v>
      </c>
      <c r="P2115" s="26">
        <v>4.9273907499999998</v>
      </c>
      <c r="Q2115" s="26">
        <v>3.7818040000000002</v>
      </c>
      <c r="R2115" s="26">
        <v>2.7081467500000005</v>
      </c>
      <c r="S2115" s="26">
        <v>1.77453225</v>
      </c>
      <c r="T2115" s="26">
        <v>1.1674562500000001</v>
      </c>
      <c r="U2115" s="26">
        <v>2.3209957499999998</v>
      </c>
      <c r="V2115" s="26">
        <v>2.1621584999999999</v>
      </c>
      <c r="W2115" s="26">
        <v>3.1349962499999999</v>
      </c>
      <c r="X2115" s="26">
        <v>3.3745477499999996</v>
      </c>
      <c r="Y2115" s="26">
        <v>3.9117682500000002</v>
      </c>
      <c r="Z2115" s="26">
        <v>3.2408665000000001</v>
      </c>
      <c r="AA2115" s="26">
        <v>3.9364530000000002</v>
      </c>
      <c r="AB2115" s="26">
        <v>3.4095642499999999</v>
      </c>
      <c r="AC2115" s="26">
        <v>2.7366762499999999</v>
      </c>
      <c r="AD2115" s="26">
        <v>2.1344922500000001</v>
      </c>
      <c r="AE2115" s="26">
        <v>2.7961857499999998</v>
      </c>
      <c r="AF2115" s="26">
        <v>2.5936744999999997</v>
      </c>
      <c r="AG2115" s="26">
        <v>227</v>
      </c>
      <c r="AH2115" s="26">
        <v>4</v>
      </c>
    </row>
    <row r="2116" spans="1:34" x14ac:dyDescent="0.2">
      <c r="A2116" t="s">
        <v>46</v>
      </c>
      <c r="B2116" t="s">
        <v>99</v>
      </c>
      <c r="C2116" t="s">
        <v>493</v>
      </c>
      <c r="D2116">
        <v>1</v>
      </c>
      <c r="E2116" s="21">
        <v>5</v>
      </c>
      <c r="F2116" s="21" t="s">
        <v>6</v>
      </c>
      <c r="G2116" s="21" t="s">
        <v>10</v>
      </c>
      <c r="H2116" s="21" t="s">
        <v>10</v>
      </c>
      <c r="I2116" s="26">
        <v>0.96184316666666669</v>
      </c>
      <c r="J2116" s="26">
        <v>1.2467225</v>
      </c>
      <c r="K2116" s="26">
        <v>2.2799356666666668</v>
      </c>
      <c r="L2116" s="26">
        <v>3.6750326666666666</v>
      </c>
      <c r="M2116" s="26">
        <v>4.7684645000000003</v>
      </c>
      <c r="N2116" s="26">
        <v>5.6242386666666668</v>
      </c>
      <c r="O2116" s="26">
        <v>5.712345</v>
      </c>
      <c r="P2116" s="26">
        <v>4.8014729999999997</v>
      </c>
      <c r="Q2116" s="26">
        <v>3.6680298333333337</v>
      </c>
      <c r="R2116" s="26">
        <v>2.5935421666666669</v>
      </c>
      <c r="S2116" s="26">
        <v>1.6249495000000003</v>
      </c>
      <c r="T2116" s="26">
        <v>1.007258</v>
      </c>
      <c r="U2116" s="26">
        <v>2.0811501666666667</v>
      </c>
      <c r="V2116" s="26">
        <v>1.867739</v>
      </c>
      <c r="W2116" s="26">
        <v>3.0249063333333335</v>
      </c>
      <c r="X2116" s="26">
        <v>3.3724354999999999</v>
      </c>
      <c r="Y2116" s="26">
        <v>3.8477826666666668</v>
      </c>
      <c r="Z2116" s="26">
        <v>3.6760981666666672</v>
      </c>
      <c r="AA2116" s="26">
        <v>3.7650208333333333</v>
      </c>
      <c r="AB2116" s="26">
        <v>3.257060333333333</v>
      </c>
      <c r="AC2116" s="26">
        <v>2.8867525000000001</v>
      </c>
      <c r="AD2116" s="26">
        <v>2.0819836666666669</v>
      </c>
      <c r="AE2116" s="26">
        <v>2.8233619999999999</v>
      </c>
      <c r="AF2116" s="26">
        <v>2.4282156666666666</v>
      </c>
      <c r="AG2116" s="26">
        <v>232</v>
      </c>
      <c r="AH2116" s="26">
        <v>4</v>
      </c>
    </row>
    <row r="2117" spans="1:34" x14ac:dyDescent="0.2">
      <c r="A2117" t="s">
        <v>46</v>
      </c>
      <c r="B2117" t="s">
        <v>99</v>
      </c>
      <c r="C2117" t="s">
        <v>1033</v>
      </c>
      <c r="D2117">
        <v>1</v>
      </c>
      <c r="E2117" s="21">
        <v>5</v>
      </c>
      <c r="F2117" s="21" t="s">
        <v>6</v>
      </c>
      <c r="G2117" s="21" t="s">
        <v>10</v>
      </c>
      <c r="H2117" s="21" t="s">
        <v>10</v>
      </c>
      <c r="I2117" s="26">
        <v>0.87406539999999988</v>
      </c>
      <c r="J2117" s="26">
        <v>1.1366636000000001</v>
      </c>
      <c r="K2117" s="26">
        <v>2.0049365999999997</v>
      </c>
      <c r="L2117" s="26">
        <v>3.4689181999999996</v>
      </c>
      <c r="M2117" s="26">
        <v>4.7595050999999993</v>
      </c>
      <c r="N2117" s="26">
        <v>5.73644</v>
      </c>
      <c r="O2117" s="26">
        <v>5.9079189000000003</v>
      </c>
      <c r="P2117" s="26">
        <v>4.8951656999999997</v>
      </c>
      <c r="Q2117" s="26">
        <v>3.6884973000000003</v>
      </c>
      <c r="R2117" s="26">
        <v>2.5494916999999999</v>
      </c>
      <c r="S2117" s="26">
        <v>1.5352699000000001</v>
      </c>
      <c r="T2117" s="26">
        <v>0.9294013000000001</v>
      </c>
      <c r="U2117" s="26">
        <v>1.8493556000000002</v>
      </c>
      <c r="V2117" s="26">
        <v>1.7354856000000001</v>
      </c>
      <c r="W2117" s="26">
        <v>2.6698816999999999</v>
      </c>
      <c r="X2117" s="26">
        <v>3.0629322999999999</v>
      </c>
      <c r="Y2117" s="26">
        <v>3.4744332999999998</v>
      </c>
      <c r="Z2117" s="26">
        <v>3.6073214999999998</v>
      </c>
      <c r="AA2117" s="26">
        <v>3.7085941999999994</v>
      </c>
      <c r="AB2117" s="26">
        <v>3.2287775999999995</v>
      </c>
      <c r="AC2117" s="26">
        <v>2.8810793000000006</v>
      </c>
      <c r="AD2117" s="26">
        <v>1.9961404000000003</v>
      </c>
      <c r="AE2117" s="26">
        <v>2.7638533000000001</v>
      </c>
      <c r="AF2117" s="26">
        <v>2.5704932</v>
      </c>
      <c r="AG2117" s="26">
        <v>209</v>
      </c>
      <c r="AH2117" s="26">
        <v>4</v>
      </c>
    </row>
    <row r="2118" spans="1:34" x14ac:dyDescent="0.2">
      <c r="A2118" t="s">
        <v>46</v>
      </c>
      <c r="B2118" t="s">
        <v>99</v>
      </c>
      <c r="C2118" t="s">
        <v>213</v>
      </c>
      <c r="D2118">
        <v>2</v>
      </c>
      <c r="E2118" s="21">
        <v>5</v>
      </c>
      <c r="F2118" s="21" t="s">
        <v>6</v>
      </c>
      <c r="G2118" s="21" t="s">
        <v>10</v>
      </c>
      <c r="H2118" s="21" t="s">
        <v>10</v>
      </c>
      <c r="I2118" s="26">
        <v>1.1965826666666668</v>
      </c>
      <c r="J2118" s="26">
        <v>1.5703123333333331</v>
      </c>
      <c r="K2118" s="26">
        <v>2.7996193333333337</v>
      </c>
      <c r="L2118" s="26">
        <v>4.2297416666666665</v>
      </c>
      <c r="M2118" s="26">
        <v>5.0230733333333335</v>
      </c>
      <c r="N2118" s="26">
        <v>5.6894670000000005</v>
      </c>
      <c r="O2118" s="26">
        <v>5.6315759999999999</v>
      </c>
      <c r="P2118" s="26">
        <v>4.9427989999999999</v>
      </c>
      <c r="Q2118" s="26">
        <v>3.7634653333333339</v>
      </c>
      <c r="R2118" s="26">
        <v>2.7288183333333333</v>
      </c>
      <c r="S2118" s="26">
        <v>1.8536306666666666</v>
      </c>
      <c r="T2118" s="26">
        <v>1.239852</v>
      </c>
      <c r="U2118" s="26">
        <v>2.5642093333333329</v>
      </c>
      <c r="V2118" s="26">
        <v>2.3610500000000001</v>
      </c>
      <c r="W2118" s="26">
        <v>3.399767666666667</v>
      </c>
      <c r="X2118" s="26">
        <v>3.3523450000000001</v>
      </c>
      <c r="Y2118" s="26">
        <v>3.9440206666666668</v>
      </c>
      <c r="Z2118" s="26">
        <v>3.2210073333333331</v>
      </c>
      <c r="AA2118" s="26">
        <v>4.0325183333333339</v>
      </c>
      <c r="AB2118" s="26">
        <v>3.6527723333333335</v>
      </c>
      <c r="AC2118" s="26">
        <v>2.8068713333333335</v>
      </c>
      <c r="AD2118" s="26">
        <v>2.2338726666666666</v>
      </c>
      <c r="AE2118" s="26">
        <v>2.8392793333333333</v>
      </c>
      <c r="AF2118" s="26">
        <v>2.7536513333333335</v>
      </c>
      <c r="AG2118" s="26">
        <v>212</v>
      </c>
      <c r="AH2118" s="26">
        <v>4</v>
      </c>
    </row>
    <row r="2119" spans="1:34" x14ac:dyDescent="0.2">
      <c r="A2119" t="s">
        <v>46</v>
      </c>
      <c r="B2119" t="s">
        <v>99</v>
      </c>
      <c r="C2119" t="s">
        <v>214</v>
      </c>
      <c r="D2119">
        <v>1</v>
      </c>
      <c r="E2119" s="21">
        <v>5</v>
      </c>
      <c r="F2119" s="21" t="s">
        <v>6</v>
      </c>
      <c r="G2119" s="21" t="s">
        <v>10</v>
      </c>
      <c r="H2119" s="21" t="s">
        <v>10</v>
      </c>
      <c r="I2119" s="26">
        <v>1.0787884375000001</v>
      </c>
      <c r="J2119" s="26">
        <v>1.4099344999999999</v>
      </c>
      <c r="K2119" s="26">
        <v>2.4592800624999995</v>
      </c>
      <c r="L2119" s="26">
        <v>3.8736175000000004</v>
      </c>
      <c r="M2119" s="26">
        <v>4.8978528749999999</v>
      </c>
      <c r="N2119" s="26">
        <v>5.6521719374999995</v>
      </c>
      <c r="O2119" s="26">
        <v>5.6455248749999996</v>
      </c>
      <c r="P2119" s="26">
        <v>4.8489629999999995</v>
      </c>
      <c r="Q2119" s="26">
        <v>3.6682299374999996</v>
      </c>
      <c r="R2119" s="26">
        <v>2.6524445000000001</v>
      </c>
      <c r="S2119" s="26">
        <v>1.7436677500000002</v>
      </c>
      <c r="T2119" s="26">
        <v>1.1230565625</v>
      </c>
      <c r="U2119" s="26">
        <v>2.483087625</v>
      </c>
      <c r="V2119" s="26">
        <v>2.3423316249999999</v>
      </c>
      <c r="W2119" s="26">
        <v>3.0998488125000008</v>
      </c>
      <c r="X2119" s="26">
        <v>3.1918325000000003</v>
      </c>
      <c r="Y2119" s="26">
        <v>3.8443265624999992</v>
      </c>
      <c r="Z2119" s="26">
        <v>3.6860010625000004</v>
      </c>
      <c r="AA2119" s="26">
        <v>4.1699969999999995</v>
      </c>
      <c r="AB2119" s="26">
        <v>3.2293421249999996</v>
      </c>
      <c r="AC2119" s="26">
        <v>2.850031875</v>
      </c>
      <c r="AD2119" s="26">
        <v>2.394533375</v>
      </c>
      <c r="AE2119" s="26">
        <v>2.8749431875</v>
      </c>
      <c r="AF2119" s="26">
        <v>2.8203420624999995</v>
      </c>
      <c r="AG2119" s="26">
        <v>209</v>
      </c>
      <c r="AH2119" s="26">
        <v>4</v>
      </c>
    </row>
    <row r="2120" spans="1:34" x14ac:dyDescent="0.2">
      <c r="A2120" t="s">
        <v>46</v>
      </c>
      <c r="B2120" t="s">
        <v>99</v>
      </c>
      <c r="C2120" t="s">
        <v>691</v>
      </c>
      <c r="D2120">
        <v>1</v>
      </c>
      <c r="E2120" s="21">
        <v>5</v>
      </c>
      <c r="F2120" s="21" t="s">
        <v>6</v>
      </c>
      <c r="G2120" s="21" t="s">
        <v>10</v>
      </c>
      <c r="H2120" s="21" t="s">
        <v>10</v>
      </c>
      <c r="I2120" s="26">
        <v>0.967850875</v>
      </c>
      <c r="J2120" s="26">
        <v>1.267555625</v>
      </c>
      <c r="K2120" s="26">
        <v>2.3145762500000004</v>
      </c>
      <c r="L2120" s="26">
        <v>3.7317707499999999</v>
      </c>
      <c r="M2120" s="26">
        <v>4.8218216250000001</v>
      </c>
      <c r="N2120" s="26">
        <v>5.6492971250000004</v>
      </c>
      <c r="O2120" s="26">
        <v>5.7372775000000011</v>
      </c>
      <c r="P2120" s="26">
        <v>4.8325125</v>
      </c>
      <c r="Q2120" s="26">
        <v>3.7072826249999999</v>
      </c>
      <c r="R2120" s="26">
        <v>2.6127117500000003</v>
      </c>
      <c r="S2120" s="26">
        <v>1.6088507499999998</v>
      </c>
      <c r="T2120" s="26">
        <v>1.0121084999999999</v>
      </c>
      <c r="U2120" s="26">
        <v>2.0882942500000001</v>
      </c>
      <c r="V2120" s="26">
        <v>1.9052902500000002</v>
      </c>
      <c r="W2120" s="26">
        <v>3.0181933749999996</v>
      </c>
      <c r="X2120" s="26">
        <v>3.4223020000000002</v>
      </c>
      <c r="Y2120" s="26">
        <v>3.7901349999999998</v>
      </c>
      <c r="Z2120" s="26">
        <v>3.5696101249999996</v>
      </c>
      <c r="AA2120" s="26">
        <v>3.8682672500000006</v>
      </c>
      <c r="AB2120" s="26">
        <v>3.170743125</v>
      </c>
      <c r="AC2120" s="26">
        <v>2.7904197500000003</v>
      </c>
      <c r="AD2120" s="26">
        <v>2.0271086250000003</v>
      </c>
      <c r="AE2120" s="26">
        <v>2.8646186249999999</v>
      </c>
      <c r="AF2120" s="26">
        <v>2.5228487500000005</v>
      </c>
      <c r="AG2120" s="26">
        <v>240</v>
      </c>
      <c r="AH2120" s="26">
        <v>4</v>
      </c>
    </row>
    <row r="2121" spans="1:34" x14ac:dyDescent="0.2">
      <c r="A2121" t="s">
        <v>46</v>
      </c>
      <c r="B2121" t="s">
        <v>99</v>
      </c>
      <c r="C2121" t="s">
        <v>363</v>
      </c>
      <c r="D2121">
        <v>2</v>
      </c>
      <c r="E2121" s="21">
        <v>5</v>
      </c>
      <c r="F2121" s="21" t="s">
        <v>6</v>
      </c>
      <c r="G2121" s="21" t="s">
        <v>10</v>
      </c>
      <c r="H2121" s="21" t="s">
        <v>10</v>
      </c>
      <c r="I2121" s="26">
        <v>0.86341428571428558</v>
      </c>
      <c r="J2121" s="26">
        <v>1.0838958571428572</v>
      </c>
      <c r="K2121" s="26">
        <v>1.9086597142857147</v>
      </c>
      <c r="L2121" s="26">
        <v>3.2994749999999997</v>
      </c>
      <c r="M2121" s="26">
        <v>4.5869230000000005</v>
      </c>
      <c r="N2121" s="26">
        <v>5.5676368571428574</v>
      </c>
      <c r="O2121" s="26">
        <v>5.7879062857142856</v>
      </c>
      <c r="P2121" s="26">
        <v>4.8086547142857148</v>
      </c>
      <c r="Q2121" s="26">
        <v>3.5422564285714282</v>
      </c>
      <c r="R2121" s="26">
        <v>2.43554</v>
      </c>
      <c r="S2121" s="26">
        <v>1.5429015714285714</v>
      </c>
      <c r="T2121" s="26">
        <v>0.95603000000000005</v>
      </c>
      <c r="U2121" s="26">
        <v>2.0895522857142859</v>
      </c>
      <c r="V2121" s="26">
        <v>1.9803154285714284</v>
      </c>
      <c r="W2121" s="26">
        <v>2.9882052857142858</v>
      </c>
      <c r="X2121" s="26">
        <v>3.22526</v>
      </c>
      <c r="Y2121" s="26">
        <v>3.1915372857142854</v>
      </c>
      <c r="Z2121" s="26">
        <v>3.4650805714285715</v>
      </c>
      <c r="AA2121" s="26">
        <v>3.2267521428571428</v>
      </c>
      <c r="AB2121" s="26">
        <v>3.1835030000000004</v>
      </c>
      <c r="AC2121" s="26">
        <v>3.2961171428571423</v>
      </c>
      <c r="AD2121" s="26">
        <v>2.4741294285714281</v>
      </c>
      <c r="AE2121" s="26">
        <v>3.1704322857142855</v>
      </c>
      <c r="AF2121" s="26">
        <v>3.0900198571428574</v>
      </c>
      <c r="AG2121" s="26">
        <v>189</v>
      </c>
      <c r="AH2121" s="26">
        <v>4</v>
      </c>
    </row>
    <row r="2122" spans="1:34" x14ac:dyDescent="0.2">
      <c r="A2122" t="s">
        <v>46</v>
      </c>
      <c r="B2122" t="s">
        <v>99</v>
      </c>
      <c r="C2122" t="s">
        <v>217</v>
      </c>
      <c r="D2122">
        <v>2</v>
      </c>
      <c r="E2122" s="21">
        <v>4</v>
      </c>
      <c r="F2122" s="21" t="s">
        <v>6</v>
      </c>
      <c r="G2122" s="21" t="s">
        <v>10</v>
      </c>
      <c r="H2122" s="21" t="s">
        <v>10</v>
      </c>
      <c r="I2122" s="26">
        <v>1.2493418999999999</v>
      </c>
      <c r="J2122" s="26">
        <v>1.6653525999999996</v>
      </c>
      <c r="K2122" s="26">
        <v>2.9539521999999994</v>
      </c>
      <c r="L2122" s="26">
        <v>4.3872795</v>
      </c>
      <c r="M2122" s="26">
        <v>5.0163251999999998</v>
      </c>
      <c r="N2122" s="26">
        <v>5.6311456999999994</v>
      </c>
      <c r="O2122" s="26">
        <v>5.5658988000000011</v>
      </c>
      <c r="P2122" s="26">
        <v>4.9153398999999993</v>
      </c>
      <c r="Q2122" s="26">
        <v>3.7349113000000003</v>
      </c>
      <c r="R2122" s="26">
        <v>2.7104193000000003</v>
      </c>
      <c r="S2122" s="26">
        <v>1.9015097999999999</v>
      </c>
      <c r="T2122" s="26">
        <v>1.300872</v>
      </c>
      <c r="U2122" s="26">
        <v>2.7263767000000003</v>
      </c>
      <c r="V2122" s="26">
        <v>2.5580194000000001</v>
      </c>
      <c r="W2122" s="26">
        <v>3.4218991000000001</v>
      </c>
      <c r="X2122" s="26">
        <v>3.3019107000000005</v>
      </c>
      <c r="Y2122" s="26">
        <v>3.9841082000000001</v>
      </c>
      <c r="Z2122" s="26">
        <v>3.4386646000000001</v>
      </c>
      <c r="AA2122" s="26">
        <v>4.3229875999999994</v>
      </c>
      <c r="AB2122" s="26">
        <v>3.6179464000000001</v>
      </c>
      <c r="AC2122" s="26">
        <v>2.8346296999999998</v>
      </c>
      <c r="AD2122" s="26">
        <v>2.3912551999999998</v>
      </c>
      <c r="AE2122" s="26">
        <v>2.9485879000000006</v>
      </c>
      <c r="AF2122" s="26">
        <v>2.9357787000000002</v>
      </c>
      <c r="AG2122" s="26">
        <v>220</v>
      </c>
      <c r="AH2122" s="26">
        <v>4</v>
      </c>
    </row>
    <row r="2123" spans="1:34" x14ac:dyDescent="0.2">
      <c r="A2123" t="s">
        <v>46</v>
      </c>
      <c r="B2123" t="s">
        <v>99</v>
      </c>
      <c r="C2123" t="s">
        <v>1480</v>
      </c>
      <c r="D2123">
        <v>1</v>
      </c>
      <c r="E2123" s="21">
        <v>5</v>
      </c>
      <c r="F2123" s="21" t="s">
        <v>6</v>
      </c>
      <c r="G2123" s="21" t="s">
        <v>10</v>
      </c>
      <c r="H2123" s="21" t="s">
        <v>10</v>
      </c>
      <c r="I2123" s="26">
        <v>1.0178758181818182</v>
      </c>
      <c r="J2123" s="26">
        <v>1.3370650909090906</v>
      </c>
      <c r="K2123" s="26">
        <v>2.4501700909090909</v>
      </c>
      <c r="L2123" s="26">
        <v>3.8554600909090913</v>
      </c>
      <c r="M2123" s="26">
        <v>4.8888798181818185</v>
      </c>
      <c r="N2123" s="26">
        <v>5.6804384545454552</v>
      </c>
      <c r="O2123" s="26">
        <v>5.7154146363636364</v>
      </c>
      <c r="P2123" s="26">
        <v>4.876730272727273</v>
      </c>
      <c r="Q2123" s="26">
        <v>3.7605790000000003</v>
      </c>
      <c r="R2123" s="26">
        <v>2.6575832727272726</v>
      </c>
      <c r="S2123" s="26">
        <v>1.666464181818182</v>
      </c>
      <c r="T2123" s="26">
        <v>1.0621777272727273</v>
      </c>
      <c r="U2123" s="26">
        <v>2.1292306363636362</v>
      </c>
      <c r="V2123" s="26">
        <v>1.9610131818181815</v>
      </c>
      <c r="W2123" s="26">
        <v>2.9717145454545455</v>
      </c>
      <c r="X2123" s="26">
        <v>3.355576090909091</v>
      </c>
      <c r="Y2123" s="26">
        <v>3.7367445454545458</v>
      </c>
      <c r="Z2123" s="26">
        <v>3.4404259090909091</v>
      </c>
      <c r="AA2123" s="26">
        <v>3.9189162727272726</v>
      </c>
      <c r="AB2123" s="26">
        <v>3.0563484545454545</v>
      </c>
      <c r="AC2123" s="26">
        <v>2.6557312727272726</v>
      </c>
      <c r="AD2123" s="26">
        <v>1.9772531818181818</v>
      </c>
      <c r="AE2123" s="26">
        <v>2.773477818181818</v>
      </c>
      <c r="AF2123" s="26">
        <v>2.5290086363636362</v>
      </c>
      <c r="AG2123" s="26">
        <v>216</v>
      </c>
      <c r="AH2123" s="26">
        <v>4</v>
      </c>
    </row>
    <row r="2124" spans="1:34" x14ac:dyDescent="0.2">
      <c r="A2124" t="s">
        <v>46</v>
      </c>
      <c r="B2124" t="s">
        <v>99</v>
      </c>
      <c r="C2124" t="s">
        <v>321</v>
      </c>
      <c r="D2124">
        <v>1</v>
      </c>
      <c r="E2124" s="21">
        <v>5</v>
      </c>
      <c r="F2124" s="21" t="s">
        <v>6</v>
      </c>
      <c r="G2124" s="21" t="s">
        <v>10</v>
      </c>
      <c r="H2124" s="21" t="s">
        <v>10</v>
      </c>
      <c r="I2124" s="26">
        <v>0.92736823076923092</v>
      </c>
      <c r="J2124" s="26">
        <v>1.2128972307692307</v>
      </c>
      <c r="K2124" s="26">
        <v>2.1715401538461538</v>
      </c>
      <c r="L2124" s="26">
        <v>3.7044448461538457</v>
      </c>
      <c r="M2124" s="26">
        <v>5.0172334615384617</v>
      </c>
      <c r="N2124" s="26">
        <v>6.0665789999999999</v>
      </c>
      <c r="O2124" s="26">
        <v>6.0673483846153839</v>
      </c>
      <c r="P2124" s="26">
        <v>5.0845955384615378</v>
      </c>
      <c r="Q2124" s="26">
        <v>3.8873419230769226</v>
      </c>
      <c r="R2124" s="26">
        <v>2.644337384615385</v>
      </c>
      <c r="S2124" s="26">
        <v>1.553408230769231</v>
      </c>
      <c r="T2124" s="26">
        <v>0.9411895384615383</v>
      </c>
      <c r="U2124" s="26">
        <v>1.9649462307692309</v>
      </c>
      <c r="V2124" s="26">
        <v>1.857585</v>
      </c>
      <c r="W2124" s="26">
        <v>2.8988333846153846</v>
      </c>
      <c r="X2124" s="26">
        <v>3.2945076153846165</v>
      </c>
      <c r="Y2124" s="26">
        <v>3.7505967692307687</v>
      </c>
      <c r="Z2124" s="26">
        <v>3.4208642307692307</v>
      </c>
      <c r="AA2124" s="26">
        <v>3.8259120769230774</v>
      </c>
      <c r="AB2124" s="26">
        <v>2.9681600000000001</v>
      </c>
      <c r="AC2124" s="26">
        <v>2.5428978461538461</v>
      </c>
      <c r="AD2124" s="26">
        <v>2.0633911538461542</v>
      </c>
      <c r="AE2124" s="26">
        <v>2.8037636153846153</v>
      </c>
      <c r="AF2124" s="26">
        <v>2.5230589999999995</v>
      </c>
      <c r="AG2124" s="26">
        <v>214</v>
      </c>
      <c r="AH2124" s="26">
        <v>4</v>
      </c>
    </row>
    <row r="2125" spans="1:34" x14ac:dyDescent="0.2">
      <c r="A2125" t="s">
        <v>46</v>
      </c>
      <c r="B2125" t="s">
        <v>99</v>
      </c>
      <c r="C2125" t="s">
        <v>1481</v>
      </c>
      <c r="D2125">
        <v>2</v>
      </c>
      <c r="E2125" s="21">
        <v>5</v>
      </c>
      <c r="F2125" s="21" t="s">
        <v>6</v>
      </c>
      <c r="G2125" s="21" t="s">
        <v>10</v>
      </c>
      <c r="H2125" s="21" t="s">
        <v>10</v>
      </c>
      <c r="I2125" s="26">
        <v>0.90004464285714281</v>
      </c>
      <c r="J2125" s="26">
        <v>1.135885</v>
      </c>
      <c r="K2125" s="26">
        <v>1.9983199999999999</v>
      </c>
      <c r="L2125" s="26">
        <v>3.4350147857142859</v>
      </c>
      <c r="M2125" s="26">
        <v>4.7210172857142849</v>
      </c>
      <c r="N2125" s="26">
        <v>5.8048276428571421</v>
      </c>
      <c r="O2125" s="26">
        <v>6.0304921428571427</v>
      </c>
      <c r="P2125" s="26">
        <v>4.9714219999999996</v>
      </c>
      <c r="Q2125" s="26">
        <v>3.7103076428571424</v>
      </c>
      <c r="R2125" s="26">
        <v>2.5653547142857147</v>
      </c>
      <c r="S2125" s="26">
        <v>1.6011788571428573</v>
      </c>
      <c r="T2125" s="26">
        <v>0.98669642857142859</v>
      </c>
      <c r="U2125" s="26">
        <v>1.8505499285714286</v>
      </c>
      <c r="V2125" s="26">
        <v>1.9318754285714288</v>
      </c>
      <c r="W2125" s="26">
        <v>2.5929021428571426</v>
      </c>
      <c r="X2125" s="26">
        <v>2.9521654285714285</v>
      </c>
      <c r="Y2125" s="26">
        <v>3.3511727142857137</v>
      </c>
      <c r="Z2125" s="26">
        <v>3.5694427142857146</v>
      </c>
      <c r="AA2125" s="26">
        <v>3.5005390714285718</v>
      </c>
      <c r="AB2125" s="26">
        <v>3.1462038571428579</v>
      </c>
      <c r="AC2125" s="26">
        <v>3.0780388571428579</v>
      </c>
      <c r="AD2125" s="26">
        <v>2.1525287142857148</v>
      </c>
      <c r="AE2125" s="26">
        <v>2.8896735000000002</v>
      </c>
      <c r="AF2125" s="26">
        <v>2.7976385000000001</v>
      </c>
      <c r="AG2125" s="26">
        <v>210</v>
      </c>
      <c r="AH2125" s="26">
        <v>4</v>
      </c>
    </row>
    <row r="2126" spans="1:34" x14ac:dyDescent="0.2">
      <c r="A2126" t="s">
        <v>46</v>
      </c>
      <c r="B2126" t="s">
        <v>99</v>
      </c>
      <c r="C2126" t="s">
        <v>784</v>
      </c>
      <c r="D2126">
        <v>2</v>
      </c>
      <c r="E2126" s="21">
        <v>5</v>
      </c>
      <c r="F2126" s="21" t="s">
        <v>6</v>
      </c>
      <c r="G2126" s="21" t="s">
        <v>10</v>
      </c>
      <c r="H2126" s="21" t="s">
        <v>10</v>
      </c>
      <c r="I2126" s="26">
        <v>0.85461495652173902</v>
      </c>
      <c r="J2126" s="26">
        <v>1.128490130434783</v>
      </c>
      <c r="K2126" s="26">
        <v>2.0017560434782609</v>
      </c>
      <c r="L2126" s="26">
        <v>3.5228402173913036</v>
      </c>
      <c r="M2126" s="26">
        <v>4.9742690434782606</v>
      </c>
      <c r="N2126" s="26">
        <v>6.0101899130434777</v>
      </c>
      <c r="O2126" s="26">
        <v>6.0743923043478265</v>
      </c>
      <c r="P2126" s="26">
        <v>4.9863633913043488</v>
      </c>
      <c r="Q2126" s="26">
        <v>3.6727296956521736</v>
      </c>
      <c r="R2126" s="26">
        <v>2.4566221739130434</v>
      </c>
      <c r="S2126" s="26">
        <v>1.4184097391304349</v>
      </c>
      <c r="T2126" s="26">
        <v>0.84559704347826103</v>
      </c>
      <c r="U2126" s="26">
        <v>1.5768527391304346</v>
      </c>
      <c r="V2126" s="26">
        <v>1.5403777391304352</v>
      </c>
      <c r="W2126" s="26">
        <v>2.4806383913043479</v>
      </c>
      <c r="X2126" s="26">
        <v>2.9267096521739124</v>
      </c>
      <c r="Y2126" s="26">
        <v>2.8677129999999997</v>
      </c>
      <c r="Z2126" s="26">
        <v>3.3732335652173919</v>
      </c>
      <c r="AA2126" s="26">
        <v>3.0784980434782607</v>
      </c>
      <c r="AB2126" s="26">
        <v>3.0015210869565228</v>
      </c>
      <c r="AC2126" s="26">
        <v>2.5646818695652174</v>
      </c>
      <c r="AD2126" s="26">
        <v>1.9173827391304352</v>
      </c>
      <c r="AE2126" s="26">
        <v>2.5604121739130439</v>
      </c>
      <c r="AF2126" s="26">
        <v>2.5798082173913048</v>
      </c>
      <c r="AG2126" s="26">
        <v>192</v>
      </c>
      <c r="AH2126" s="26">
        <v>4</v>
      </c>
    </row>
    <row r="2127" spans="1:34" x14ac:dyDescent="0.2">
      <c r="A2127" t="s">
        <v>46</v>
      </c>
      <c r="B2127" t="s">
        <v>99</v>
      </c>
      <c r="C2127" t="s">
        <v>222</v>
      </c>
      <c r="D2127">
        <v>1</v>
      </c>
      <c r="E2127" s="21">
        <v>5</v>
      </c>
      <c r="F2127" s="21" t="s">
        <v>6</v>
      </c>
      <c r="G2127" s="21" t="s">
        <v>10</v>
      </c>
      <c r="H2127" s="21" t="s">
        <v>10</v>
      </c>
      <c r="I2127" s="26">
        <v>1.0237858</v>
      </c>
      <c r="J2127" s="26">
        <v>1.3356467999999999</v>
      </c>
      <c r="K2127" s="26">
        <v>2.3988436000000002</v>
      </c>
      <c r="L2127" s="26">
        <v>3.8830008</v>
      </c>
      <c r="M2127" s="26">
        <v>4.9962562000000004</v>
      </c>
      <c r="N2127" s="26">
        <v>5.9280822000000004</v>
      </c>
      <c r="O2127" s="26">
        <v>5.9196231999999993</v>
      </c>
      <c r="P2127" s="26">
        <v>5.0658496</v>
      </c>
      <c r="Q2127" s="26">
        <v>3.9081798000000001</v>
      </c>
      <c r="R2127" s="26">
        <v>2.7342577999999995</v>
      </c>
      <c r="S2127" s="26">
        <v>1.6700573999999999</v>
      </c>
      <c r="T2127" s="26">
        <v>1.0548512000000003</v>
      </c>
      <c r="U2127" s="26">
        <v>2.2416006000000004</v>
      </c>
      <c r="V2127" s="26">
        <v>2.0161346</v>
      </c>
      <c r="W2127" s="26">
        <v>2.9761435999999999</v>
      </c>
      <c r="X2127" s="26">
        <v>3.3933777999999997</v>
      </c>
      <c r="Y2127" s="26">
        <v>3.8298229999999998</v>
      </c>
      <c r="Z2127" s="26">
        <v>3.2789415999999996</v>
      </c>
      <c r="AA2127" s="26">
        <v>3.8178070000000006</v>
      </c>
      <c r="AB2127" s="26">
        <v>2.9649701999999998</v>
      </c>
      <c r="AC2127" s="26">
        <v>2.6831283999999997</v>
      </c>
      <c r="AD2127" s="26">
        <v>2.0671970000000002</v>
      </c>
      <c r="AE2127" s="26">
        <v>2.8682438000000001</v>
      </c>
      <c r="AF2127" s="26">
        <v>2.5637257999999998</v>
      </c>
      <c r="AG2127" s="26">
        <v>219</v>
      </c>
      <c r="AH2127" s="26">
        <v>4</v>
      </c>
    </row>
    <row r="2128" spans="1:34" x14ac:dyDescent="0.2">
      <c r="A2128" t="s">
        <v>46</v>
      </c>
      <c r="B2128" t="s">
        <v>99</v>
      </c>
      <c r="C2128" t="s">
        <v>1482</v>
      </c>
      <c r="D2128">
        <v>2</v>
      </c>
      <c r="E2128" s="21">
        <v>5</v>
      </c>
      <c r="F2128" s="21" t="s">
        <v>6</v>
      </c>
      <c r="G2128" s="21" t="s">
        <v>10</v>
      </c>
      <c r="H2128" s="21" t="s">
        <v>10</v>
      </c>
      <c r="I2128" s="26">
        <v>0.93952139999999995</v>
      </c>
      <c r="J2128" s="26">
        <v>1.2287317599999998</v>
      </c>
      <c r="K2128" s="26">
        <v>2.1679064000000001</v>
      </c>
      <c r="L2128" s="26">
        <v>3.5503492400000001</v>
      </c>
      <c r="M2128" s="26">
        <v>4.7082201200000009</v>
      </c>
      <c r="N2128" s="26">
        <v>5.5651416399999993</v>
      </c>
      <c r="O2128" s="26">
        <v>5.6997488000000001</v>
      </c>
      <c r="P2128" s="26">
        <v>4.7742297599999999</v>
      </c>
      <c r="Q2128" s="26">
        <v>3.5589490799999992</v>
      </c>
      <c r="R2128" s="26">
        <v>2.5379417600000007</v>
      </c>
      <c r="S2128" s="26">
        <v>1.6110398400000003</v>
      </c>
      <c r="T2128" s="26">
        <v>1.0067083199999998</v>
      </c>
      <c r="U2128" s="26">
        <v>2.1396211599999999</v>
      </c>
      <c r="V2128" s="26">
        <v>1.9513099600000006</v>
      </c>
      <c r="W2128" s="26">
        <v>2.9802030399999997</v>
      </c>
      <c r="X2128" s="26">
        <v>2.9988743600000003</v>
      </c>
      <c r="Y2128" s="26">
        <v>3.347680200000001</v>
      </c>
      <c r="Z2128" s="26">
        <v>3.5381972000000008</v>
      </c>
      <c r="AA2128" s="26">
        <v>3.6922437999999995</v>
      </c>
      <c r="AB2128" s="26">
        <v>2.9062769199999998</v>
      </c>
      <c r="AC2128" s="26">
        <v>3.1010627600000005</v>
      </c>
      <c r="AD2128" s="26">
        <v>2.2785030000000002</v>
      </c>
      <c r="AE2128" s="26">
        <v>2.7946932399999995</v>
      </c>
      <c r="AF2128" s="26">
        <v>2.6241318799999998</v>
      </c>
      <c r="AG2128" s="26">
        <v>246</v>
      </c>
      <c r="AH2128" s="26">
        <v>4</v>
      </c>
    </row>
    <row r="2129" spans="1:34" x14ac:dyDescent="0.2">
      <c r="A2129" t="s">
        <v>46</v>
      </c>
      <c r="B2129" t="s">
        <v>99</v>
      </c>
      <c r="C2129" t="s">
        <v>224</v>
      </c>
      <c r="D2129">
        <v>1</v>
      </c>
      <c r="E2129" s="21">
        <v>5</v>
      </c>
      <c r="F2129" s="21" t="s">
        <v>6</v>
      </c>
      <c r="G2129" s="21" t="s">
        <v>10</v>
      </c>
      <c r="H2129" s="21" t="s">
        <v>10</v>
      </c>
      <c r="I2129" s="26">
        <v>0.91898762500000009</v>
      </c>
      <c r="J2129" s="26">
        <v>1.2124818750000002</v>
      </c>
      <c r="K2129" s="26">
        <v>2.1695323749999997</v>
      </c>
      <c r="L2129" s="26">
        <v>3.6455730000000006</v>
      </c>
      <c r="M2129" s="26">
        <v>4.8868136249999994</v>
      </c>
      <c r="N2129" s="26">
        <v>5.8588167499999999</v>
      </c>
      <c r="O2129" s="26">
        <v>5.9286722500000009</v>
      </c>
      <c r="P2129" s="26">
        <v>4.9524938750000009</v>
      </c>
      <c r="Q2129" s="26">
        <v>3.7716536249999999</v>
      </c>
      <c r="R2129" s="26">
        <v>2.6302232500000002</v>
      </c>
      <c r="S2129" s="26">
        <v>1.55195375</v>
      </c>
      <c r="T2129" s="26">
        <v>0.94384174999999992</v>
      </c>
      <c r="U2129" s="26">
        <v>1.9025762500000001</v>
      </c>
      <c r="V2129" s="26">
        <v>1.7527648749999998</v>
      </c>
      <c r="W2129" s="26">
        <v>2.8216887499999999</v>
      </c>
      <c r="X2129" s="26">
        <v>3.2873644999999998</v>
      </c>
      <c r="Y2129" s="26">
        <v>3.7608884999999996</v>
      </c>
      <c r="Z2129" s="26">
        <v>3.3797900000000003</v>
      </c>
      <c r="AA2129" s="26">
        <v>3.8474928750000004</v>
      </c>
      <c r="AB2129" s="26">
        <v>2.9583823749999998</v>
      </c>
      <c r="AC2129" s="26">
        <v>2.7776183750000003</v>
      </c>
      <c r="AD2129" s="26">
        <v>1.9299543749999999</v>
      </c>
      <c r="AE2129" s="26">
        <v>2.8473123750000005</v>
      </c>
      <c r="AF2129" s="26">
        <v>2.5701805000000002</v>
      </c>
      <c r="AG2129" s="26">
        <v>221</v>
      </c>
      <c r="AH2129" s="26">
        <v>4</v>
      </c>
    </row>
    <row r="2130" spans="1:34" x14ac:dyDescent="0.2">
      <c r="A2130" t="s">
        <v>46</v>
      </c>
      <c r="B2130" t="s">
        <v>99</v>
      </c>
      <c r="C2130" t="s">
        <v>1483</v>
      </c>
      <c r="D2130">
        <v>2</v>
      </c>
      <c r="E2130" s="21">
        <v>5</v>
      </c>
      <c r="F2130" s="21" t="s">
        <v>6</v>
      </c>
      <c r="G2130" s="21" t="s">
        <v>10</v>
      </c>
      <c r="H2130" s="21" t="s">
        <v>10</v>
      </c>
      <c r="I2130" s="26">
        <v>0.90514163636363631</v>
      </c>
      <c r="J2130" s="26">
        <v>1.1607025454545454</v>
      </c>
      <c r="K2130" s="26">
        <v>2.0691766363636361</v>
      </c>
      <c r="L2130" s="26">
        <v>3.4865909999999998</v>
      </c>
      <c r="M2130" s="26">
        <v>4.7109267272727271</v>
      </c>
      <c r="N2130" s="26">
        <v>5.7237202727272738</v>
      </c>
      <c r="O2130" s="26">
        <v>5.8652372727272732</v>
      </c>
      <c r="P2130" s="26">
        <v>4.8749856363636361</v>
      </c>
      <c r="Q2130" s="26">
        <v>3.6883255454545458</v>
      </c>
      <c r="R2130" s="26">
        <v>2.5483008181818185</v>
      </c>
      <c r="S2130" s="26">
        <v>1.6083697272727273</v>
      </c>
      <c r="T2130" s="26">
        <v>0.99678518181818176</v>
      </c>
      <c r="U2130" s="26">
        <v>1.9627819090909091</v>
      </c>
      <c r="V2130" s="26">
        <v>1.9545923636363638</v>
      </c>
      <c r="W2130" s="26">
        <v>2.8131964545454546</v>
      </c>
      <c r="X2130" s="26">
        <v>3.0960531818181822</v>
      </c>
      <c r="Y2130" s="26">
        <v>3.5072367272727267</v>
      </c>
      <c r="Z2130" s="26">
        <v>3.4109828181818185</v>
      </c>
      <c r="AA2130" s="26">
        <v>3.5650007272727269</v>
      </c>
      <c r="AB2130" s="26">
        <v>3.0359801818181822</v>
      </c>
      <c r="AC2130" s="26">
        <v>3.0761349090909094</v>
      </c>
      <c r="AD2130" s="26">
        <v>2.1171361818181822</v>
      </c>
      <c r="AE2130" s="26">
        <v>2.9285483636363638</v>
      </c>
      <c r="AF2130" s="26">
        <v>2.7528023636363641</v>
      </c>
      <c r="AG2130" s="26">
        <v>220</v>
      </c>
      <c r="AH2130" s="26">
        <v>4</v>
      </c>
    </row>
    <row r="2131" spans="1:34" x14ac:dyDescent="0.2">
      <c r="A2131" t="s">
        <v>46</v>
      </c>
      <c r="B2131" t="s">
        <v>99</v>
      </c>
      <c r="C2131" t="s">
        <v>1484</v>
      </c>
      <c r="D2131">
        <v>2</v>
      </c>
      <c r="E2131" s="21">
        <v>5</v>
      </c>
      <c r="F2131" s="21" t="s">
        <v>6</v>
      </c>
      <c r="G2131" s="21" t="s">
        <v>10</v>
      </c>
      <c r="H2131" s="21" t="s">
        <v>10</v>
      </c>
      <c r="I2131" s="26">
        <v>1.1949101249999998</v>
      </c>
      <c r="J2131" s="26">
        <v>1.573367</v>
      </c>
      <c r="K2131" s="26">
        <v>2.822622</v>
      </c>
      <c r="L2131" s="26">
        <v>4.2269518750000001</v>
      </c>
      <c r="M2131" s="26">
        <v>5.0109802499999994</v>
      </c>
      <c r="N2131" s="26">
        <v>5.6462351249999996</v>
      </c>
      <c r="O2131" s="26">
        <v>5.5724863750000004</v>
      </c>
      <c r="P2131" s="26">
        <v>4.9032429999999998</v>
      </c>
      <c r="Q2131" s="26">
        <v>3.7289643750000003</v>
      </c>
      <c r="R2131" s="26">
        <v>2.6826517500000002</v>
      </c>
      <c r="S2131" s="26">
        <v>1.848907375</v>
      </c>
      <c r="T2131" s="26">
        <v>1.2499104999999999</v>
      </c>
      <c r="U2131" s="26">
        <v>2.6605037500000002</v>
      </c>
      <c r="V2131" s="26">
        <v>2.489452</v>
      </c>
      <c r="W2131" s="26">
        <v>3.407985</v>
      </c>
      <c r="X2131" s="26">
        <v>3.2684594999999996</v>
      </c>
      <c r="Y2131" s="26">
        <v>3.6763082499999999</v>
      </c>
      <c r="Z2131" s="26">
        <v>3.325809875</v>
      </c>
      <c r="AA2131" s="26">
        <v>4.1809211250000002</v>
      </c>
      <c r="AB2131" s="26">
        <v>3.5661659999999999</v>
      </c>
      <c r="AC2131" s="26">
        <v>2.9153466249999997</v>
      </c>
      <c r="AD2131" s="26">
        <v>2.3350596250000004</v>
      </c>
      <c r="AE2131" s="26">
        <v>2.863113625</v>
      </c>
      <c r="AF2131" s="26">
        <v>2.7716193750000002</v>
      </c>
      <c r="AG2131" s="26">
        <v>222</v>
      </c>
      <c r="AH2131" s="26">
        <v>4</v>
      </c>
    </row>
    <row r="2132" spans="1:34" x14ac:dyDescent="0.2">
      <c r="A2132" t="s">
        <v>46</v>
      </c>
      <c r="B2132" t="s">
        <v>99</v>
      </c>
      <c r="C2132" t="s">
        <v>701</v>
      </c>
      <c r="D2132">
        <v>1</v>
      </c>
      <c r="E2132" s="21">
        <v>5</v>
      </c>
      <c r="F2132" s="21" t="s">
        <v>6</v>
      </c>
      <c r="G2132" s="21" t="s">
        <v>10</v>
      </c>
      <c r="H2132" s="21" t="s">
        <v>10</v>
      </c>
      <c r="I2132" s="26">
        <v>0.90473928571428563</v>
      </c>
      <c r="J2132" s="26">
        <v>1.1932397142857141</v>
      </c>
      <c r="K2132" s="26">
        <v>2.1554005714285713</v>
      </c>
      <c r="L2132" s="26">
        <v>3.7716501428571427</v>
      </c>
      <c r="M2132" s="26">
        <v>5.1789518571428568</v>
      </c>
      <c r="N2132" s="26">
        <v>6.3990042857142848</v>
      </c>
      <c r="O2132" s="26">
        <v>6.3302547142857151</v>
      </c>
      <c r="P2132" s="26">
        <v>5.3273997142857139</v>
      </c>
      <c r="Q2132" s="26">
        <v>4.0470164285714292</v>
      </c>
      <c r="R2132" s="26">
        <v>2.6672737142857144</v>
      </c>
      <c r="S2132" s="26">
        <v>1.5439355714285714</v>
      </c>
      <c r="T2132" s="26">
        <v>0.91561485714285717</v>
      </c>
      <c r="U2132" s="26">
        <v>1.925985714285714</v>
      </c>
      <c r="V2132" s="26">
        <v>1.8259884285714285</v>
      </c>
      <c r="W2132" s="26">
        <v>2.8495228571428575</v>
      </c>
      <c r="X2132" s="26">
        <v>3.4294512857142858</v>
      </c>
      <c r="Y2132" s="26">
        <v>3.5025107142857146</v>
      </c>
      <c r="Z2132" s="26">
        <v>3.5230358571428573</v>
      </c>
      <c r="AA2132" s="26">
        <v>3.7162637142857142</v>
      </c>
      <c r="AB2132" s="26">
        <v>2.9778675714285714</v>
      </c>
      <c r="AC2132" s="26">
        <v>2.5080365714285713</v>
      </c>
      <c r="AD2132" s="26">
        <v>2.2272587142857145</v>
      </c>
      <c r="AE2132" s="26">
        <v>2.7504801428571426</v>
      </c>
      <c r="AF2132" s="26">
        <v>2.4218248571428567</v>
      </c>
      <c r="AG2132" s="26">
        <v>208</v>
      </c>
      <c r="AH2132" s="26">
        <v>4</v>
      </c>
    </row>
    <row r="2133" spans="1:34" x14ac:dyDescent="0.2">
      <c r="A2133" t="s">
        <v>46</v>
      </c>
      <c r="B2133" t="s">
        <v>99</v>
      </c>
      <c r="C2133" t="s">
        <v>738</v>
      </c>
      <c r="D2133">
        <v>1</v>
      </c>
      <c r="E2133" s="21">
        <v>5</v>
      </c>
      <c r="F2133" s="21" t="s">
        <v>6</v>
      </c>
      <c r="G2133" s="21" t="s">
        <v>10</v>
      </c>
      <c r="H2133" s="21" t="s">
        <v>10</v>
      </c>
      <c r="I2133" s="26">
        <v>0.9740135833333331</v>
      </c>
      <c r="J2133" s="26">
        <v>1.2731897499999998</v>
      </c>
      <c r="K2133" s="26">
        <v>2.2580224166666665</v>
      </c>
      <c r="L2133" s="26">
        <v>3.8767946666666666</v>
      </c>
      <c r="M2133" s="26">
        <v>5.1476446666666673</v>
      </c>
      <c r="N2133" s="26">
        <v>6.3106240833333338</v>
      </c>
      <c r="O2133" s="26">
        <v>6.216518999999999</v>
      </c>
      <c r="P2133" s="26">
        <v>5.2890061666666659</v>
      </c>
      <c r="Q2133" s="26">
        <v>4.0514821666666663</v>
      </c>
      <c r="R2133" s="26">
        <v>2.7393693333333338</v>
      </c>
      <c r="S2133" s="26">
        <v>1.6330528333333334</v>
      </c>
      <c r="T2133" s="26">
        <v>0.99621766666666689</v>
      </c>
      <c r="U2133" s="26">
        <v>1.9441281666666665</v>
      </c>
      <c r="V2133" s="26">
        <v>1.9115363333333335</v>
      </c>
      <c r="W2133" s="26">
        <v>3.0425400833333334</v>
      </c>
      <c r="X2133" s="26">
        <v>3.3095580833333336</v>
      </c>
      <c r="Y2133" s="26">
        <v>3.5781841666666661</v>
      </c>
      <c r="Z2133" s="26">
        <v>3.3530417500000005</v>
      </c>
      <c r="AA2133" s="26">
        <v>3.5512369166666669</v>
      </c>
      <c r="AB2133" s="26">
        <v>2.9222172500000005</v>
      </c>
      <c r="AC2133" s="26">
        <v>2.3207791666666666</v>
      </c>
      <c r="AD2133" s="26">
        <v>2.178560416666667</v>
      </c>
      <c r="AE2133" s="26">
        <v>2.7886284999999997</v>
      </c>
      <c r="AF2133" s="26">
        <v>2.5268704166666667</v>
      </c>
      <c r="AG2133" s="26">
        <v>201</v>
      </c>
      <c r="AH2133" s="26">
        <v>4</v>
      </c>
    </row>
    <row r="2134" spans="1:34" x14ac:dyDescent="0.2">
      <c r="A2134" t="s">
        <v>46</v>
      </c>
      <c r="B2134" t="s">
        <v>99</v>
      </c>
      <c r="C2134" t="s">
        <v>227</v>
      </c>
      <c r="D2134">
        <v>2</v>
      </c>
      <c r="E2134" s="21">
        <v>5</v>
      </c>
      <c r="F2134" s="21" t="s">
        <v>6</v>
      </c>
      <c r="G2134" s="21" t="s">
        <v>10</v>
      </c>
      <c r="H2134" s="21" t="s">
        <v>10</v>
      </c>
      <c r="I2134" s="26">
        <v>1.1335651666666666</v>
      </c>
      <c r="J2134" s="26">
        <v>1.4634281666666666</v>
      </c>
      <c r="K2134" s="26">
        <v>2.5949545000000005</v>
      </c>
      <c r="L2134" s="26">
        <v>3.9963813333333325</v>
      </c>
      <c r="M2134" s="26">
        <v>4.9327051666666666</v>
      </c>
      <c r="N2134" s="26">
        <v>5.5506674999999994</v>
      </c>
      <c r="O2134" s="26">
        <v>5.5139193333333338</v>
      </c>
      <c r="P2134" s="26">
        <v>4.7580271666666674</v>
      </c>
      <c r="Q2134" s="26">
        <v>3.6235848333333336</v>
      </c>
      <c r="R2134" s="26">
        <v>2.6093991666666665</v>
      </c>
      <c r="S2134" s="26">
        <v>1.7634608333333333</v>
      </c>
      <c r="T2134" s="26">
        <v>1.1435263333333332</v>
      </c>
      <c r="U2134" s="26">
        <v>2.8222463333333327</v>
      </c>
      <c r="V2134" s="26">
        <v>2.5642231666666664</v>
      </c>
      <c r="W2134" s="26">
        <v>3.4603616666666661</v>
      </c>
      <c r="X2134" s="26">
        <v>3.4164254999999994</v>
      </c>
      <c r="Y2134" s="26">
        <v>3.881477666666667</v>
      </c>
      <c r="Z2134" s="26">
        <v>3.7898405000000004</v>
      </c>
      <c r="AA2134" s="26">
        <v>4.5180984999999998</v>
      </c>
      <c r="AB2134" s="26">
        <v>3.7586235000000001</v>
      </c>
      <c r="AC2134" s="26">
        <v>2.9039831666666664</v>
      </c>
      <c r="AD2134" s="26">
        <v>2.5338390000000004</v>
      </c>
      <c r="AE2134" s="26">
        <v>3.1409714999999996</v>
      </c>
      <c r="AF2134" s="26">
        <v>2.9944286666666664</v>
      </c>
      <c r="AG2134" s="26">
        <v>203</v>
      </c>
      <c r="AH2134" s="26">
        <v>4</v>
      </c>
    </row>
    <row r="2135" spans="1:34" x14ac:dyDescent="0.2">
      <c r="A2135" t="s">
        <v>46</v>
      </c>
      <c r="B2135" t="s">
        <v>99</v>
      </c>
      <c r="C2135" t="s">
        <v>228</v>
      </c>
      <c r="D2135">
        <v>1</v>
      </c>
      <c r="E2135" s="21">
        <v>5</v>
      </c>
      <c r="F2135" s="21" t="s">
        <v>6</v>
      </c>
      <c r="G2135" s="21" t="s">
        <v>10</v>
      </c>
      <c r="H2135" s="21" t="s">
        <v>10</v>
      </c>
      <c r="I2135" s="26">
        <v>1.0401277096774195</v>
      </c>
      <c r="J2135" s="26">
        <v>1.3673615483870967</v>
      </c>
      <c r="K2135" s="26">
        <v>2.4015587741935485</v>
      </c>
      <c r="L2135" s="26">
        <v>4.0261650322580635</v>
      </c>
      <c r="M2135" s="26">
        <v>5.2204028387096777</v>
      </c>
      <c r="N2135" s="26">
        <v>6.3613631612903205</v>
      </c>
      <c r="O2135" s="26">
        <v>6.2494023225806448</v>
      </c>
      <c r="P2135" s="26">
        <v>5.4099045161290302</v>
      </c>
      <c r="Q2135" s="26">
        <v>4.1271115806451606</v>
      </c>
      <c r="R2135" s="26">
        <v>2.8484260000000003</v>
      </c>
      <c r="S2135" s="26">
        <v>1.7099177741935483</v>
      </c>
      <c r="T2135" s="26">
        <v>1.0655161290322583</v>
      </c>
      <c r="U2135" s="26">
        <v>2.2647757741935481</v>
      </c>
      <c r="V2135" s="26">
        <v>2.0851086129032259</v>
      </c>
      <c r="W2135" s="26">
        <v>3.1428414516129028</v>
      </c>
      <c r="X2135" s="26">
        <v>3.3263335161290315</v>
      </c>
      <c r="Y2135" s="26">
        <v>3.4735693548387103</v>
      </c>
      <c r="Z2135" s="26">
        <v>3.3039333225806464</v>
      </c>
      <c r="AA2135" s="26">
        <v>3.3221407741935489</v>
      </c>
      <c r="AB2135" s="26">
        <v>2.7932198387096778</v>
      </c>
      <c r="AC2135" s="26">
        <v>2.3196612903225806</v>
      </c>
      <c r="AD2135" s="26">
        <v>2.0620149354838708</v>
      </c>
      <c r="AE2135" s="26">
        <v>2.8632310322580645</v>
      </c>
      <c r="AF2135" s="26">
        <v>2.5600561290322585</v>
      </c>
      <c r="AG2135" s="26">
        <v>184</v>
      </c>
      <c r="AH2135" s="26">
        <v>3</v>
      </c>
    </row>
    <row r="2136" spans="1:34" x14ac:dyDescent="0.2">
      <c r="A2136" t="s">
        <v>46</v>
      </c>
      <c r="B2136" t="s">
        <v>99</v>
      </c>
      <c r="C2136" t="s">
        <v>229</v>
      </c>
      <c r="D2136">
        <v>2</v>
      </c>
      <c r="E2136" s="21">
        <v>5</v>
      </c>
      <c r="F2136" s="21" t="s">
        <v>6</v>
      </c>
      <c r="G2136" s="21" t="s">
        <v>10</v>
      </c>
      <c r="H2136" s="21" t="s">
        <v>10</v>
      </c>
      <c r="I2136" s="26">
        <v>1.1200057499999998</v>
      </c>
      <c r="J2136" s="26">
        <v>1.4730280000000002</v>
      </c>
      <c r="K2136" s="26">
        <v>2.6576962499999999</v>
      </c>
      <c r="L2136" s="26">
        <v>4.0823472499999998</v>
      </c>
      <c r="M2136" s="26">
        <v>4.9694105000000004</v>
      </c>
      <c r="N2136" s="26">
        <v>5.6601507499999997</v>
      </c>
      <c r="O2136" s="26">
        <v>5.6219964999999998</v>
      </c>
      <c r="P2136" s="26">
        <v>4.8905729999999998</v>
      </c>
      <c r="Q2136" s="26">
        <v>3.737959</v>
      </c>
      <c r="R2136" s="26">
        <v>2.6945577499999995</v>
      </c>
      <c r="S2136" s="26">
        <v>1.7862564999999999</v>
      </c>
      <c r="T2136" s="26">
        <v>1.17873125</v>
      </c>
      <c r="U2136" s="26">
        <v>2.4671525000000001</v>
      </c>
      <c r="V2136" s="26">
        <v>2.3619517500000002</v>
      </c>
      <c r="W2136" s="26">
        <v>3.2907309999999996</v>
      </c>
      <c r="X2136" s="26">
        <v>3.2954997500000003</v>
      </c>
      <c r="Y2136" s="26">
        <v>3.712774</v>
      </c>
      <c r="Z2136" s="26">
        <v>3.5226812499999998</v>
      </c>
      <c r="AA2136" s="26">
        <v>4.2503349999999998</v>
      </c>
      <c r="AB2136" s="26">
        <v>3.5038532499999997</v>
      </c>
      <c r="AC2136" s="26">
        <v>2.7327837500000003</v>
      </c>
      <c r="AD2136" s="26">
        <v>2.2943924999999998</v>
      </c>
      <c r="AE2136" s="26">
        <v>2.8413727500000001</v>
      </c>
      <c r="AF2136" s="26">
        <v>2.7561104999999997</v>
      </c>
      <c r="AG2136" s="26">
        <v>214</v>
      </c>
      <c r="AH2136" s="26">
        <v>4</v>
      </c>
    </row>
    <row r="2137" spans="1:34" x14ac:dyDescent="0.2">
      <c r="A2137" t="s">
        <v>46</v>
      </c>
      <c r="B2137" t="s">
        <v>99</v>
      </c>
      <c r="C2137" t="s">
        <v>1485</v>
      </c>
      <c r="D2137">
        <v>1</v>
      </c>
      <c r="E2137" s="21">
        <v>5</v>
      </c>
      <c r="F2137" s="21" t="s">
        <v>6</v>
      </c>
      <c r="G2137" s="21" t="s">
        <v>10</v>
      </c>
      <c r="H2137" s="21" t="s">
        <v>10</v>
      </c>
      <c r="I2137" s="26">
        <v>0.93027699999999991</v>
      </c>
      <c r="J2137" s="26">
        <v>1.219778</v>
      </c>
      <c r="K2137" s="26">
        <v>2.2049190000000003</v>
      </c>
      <c r="L2137" s="26">
        <v>3.6627545999999995</v>
      </c>
      <c r="M2137" s="26">
        <v>4.8166005999999992</v>
      </c>
      <c r="N2137" s="26">
        <v>5.6950669999999999</v>
      </c>
      <c r="O2137" s="26">
        <v>5.8097593999999999</v>
      </c>
      <c r="P2137" s="26">
        <v>4.8618163999999995</v>
      </c>
      <c r="Q2137" s="26">
        <v>3.7131829999999999</v>
      </c>
      <c r="R2137" s="26">
        <v>2.6017907999999998</v>
      </c>
      <c r="S2137" s="26">
        <v>1.558236</v>
      </c>
      <c r="T2137" s="26">
        <v>0.95747939999999987</v>
      </c>
      <c r="U2137" s="26">
        <v>1.959603</v>
      </c>
      <c r="V2137" s="26">
        <v>1.8328571999999999</v>
      </c>
      <c r="W2137" s="26">
        <v>2.9141750000000002</v>
      </c>
      <c r="X2137" s="26">
        <v>3.3882859999999999</v>
      </c>
      <c r="Y2137" s="26">
        <v>3.7745215999999999</v>
      </c>
      <c r="Z2137" s="26">
        <v>3.5077541999999999</v>
      </c>
      <c r="AA2137" s="26">
        <v>3.9001274000000001</v>
      </c>
      <c r="AB2137" s="26">
        <v>3.1364114000000001</v>
      </c>
      <c r="AC2137" s="26">
        <v>2.8201422000000003</v>
      </c>
      <c r="AD2137" s="26">
        <v>1.9928073999999998</v>
      </c>
      <c r="AE2137" s="26">
        <v>2.9079364000000001</v>
      </c>
      <c r="AF2137" s="26">
        <v>2.6038662000000001</v>
      </c>
      <c r="AG2137" s="26">
        <v>215</v>
      </c>
      <c r="AH2137" s="26">
        <v>4</v>
      </c>
    </row>
    <row r="2138" spans="1:34" x14ac:dyDescent="0.2">
      <c r="A2138" t="s">
        <v>46</v>
      </c>
      <c r="B2138" t="s">
        <v>99</v>
      </c>
      <c r="C2138" t="s">
        <v>1486</v>
      </c>
      <c r="D2138">
        <v>1</v>
      </c>
      <c r="E2138" s="21">
        <v>5</v>
      </c>
      <c r="F2138" s="21" t="s">
        <v>6</v>
      </c>
      <c r="G2138" s="21" t="s">
        <v>10</v>
      </c>
      <c r="H2138" s="21" t="s">
        <v>10</v>
      </c>
      <c r="I2138" s="26">
        <v>1.0725378461538464</v>
      </c>
      <c r="J2138" s="26">
        <v>1.4048179230769229</v>
      </c>
      <c r="K2138" s="26">
        <v>2.5488744615384622</v>
      </c>
      <c r="L2138" s="26">
        <v>3.9694911538461541</v>
      </c>
      <c r="M2138" s="26">
        <v>4.9238845384615395</v>
      </c>
      <c r="N2138" s="26">
        <v>5.6920080000000004</v>
      </c>
      <c r="O2138" s="26">
        <v>5.6892943076923084</v>
      </c>
      <c r="P2138" s="26">
        <v>4.898373461538462</v>
      </c>
      <c r="Q2138" s="26">
        <v>3.7333959230769236</v>
      </c>
      <c r="R2138" s="26">
        <v>2.6831743076923074</v>
      </c>
      <c r="S2138" s="26">
        <v>1.7455400769230773</v>
      </c>
      <c r="T2138" s="26">
        <v>1.1268759999999998</v>
      </c>
      <c r="U2138" s="26">
        <v>2.2086813076923075</v>
      </c>
      <c r="V2138" s="26">
        <v>2.0898550769230768</v>
      </c>
      <c r="W2138" s="26">
        <v>3.0291070000000002</v>
      </c>
      <c r="X2138" s="26">
        <v>3.2671437692307688</v>
      </c>
      <c r="Y2138" s="26">
        <v>3.6073220000000004</v>
      </c>
      <c r="Z2138" s="26">
        <v>3.5472894615384618</v>
      </c>
      <c r="AA2138" s="26">
        <v>4.1317555384615385</v>
      </c>
      <c r="AB2138" s="26">
        <v>3.182313615384615</v>
      </c>
      <c r="AC2138" s="26">
        <v>2.6425104615384614</v>
      </c>
      <c r="AD2138" s="26">
        <v>2.0915565384615382</v>
      </c>
      <c r="AE2138" s="26">
        <v>2.7398873076923076</v>
      </c>
      <c r="AF2138" s="26">
        <v>2.6133836153846155</v>
      </c>
      <c r="AG2138" s="26">
        <v>217</v>
      </c>
      <c r="AH2138" s="26">
        <v>4</v>
      </c>
    </row>
    <row r="2139" spans="1:34" x14ac:dyDescent="0.2">
      <c r="A2139" t="s">
        <v>46</v>
      </c>
      <c r="B2139" t="s">
        <v>99</v>
      </c>
      <c r="C2139" t="s">
        <v>739</v>
      </c>
      <c r="D2139">
        <v>2</v>
      </c>
      <c r="E2139" s="21">
        <v>5</v>
      </c>
      <c r="F2139" s="21" t="s">
        <v>6</v>
      </c>
      <c r="G2139" s="21" t="s">
        <v>10</v>
      </c>
      <c r="H2139" s="21" t="s">
        <v>10</v>
      </c>
      <c r="I2139" s="26">
        <v>1.1305190000000001</v>
      </c>
      <c r="J2139" s="26">
        <v>1.4635637499999998</v>
      </c>
      <c r="K2139" s="26">
        <v>2.647548</v>
      </c>
      <c r="L2139" s="26">
        <v>4.0639892499999997</v>
      </c>
      <c r="M2139" s="26">
        <v>4.9556527499999996</v>
      </c>
      <c r="N2139" s="26">
        <v>5.6493902500000006</v>
      </c>
      <c r="O2139" s="26">
        <v>5.5993447500000002</v>
      </c>
      <c r="P2139" s="26">
        <v>4.8533277500000001</v>
      </c>
      <c r="Q2139" s="26">
        <v>3.6763275000000002</v>
      </c>
      <c r="R2139" s="26">
        <v>2.6781847500000002</v>
      </c>
      <c r="S2139" s="26">
        <v>1.7834299999999998</v>
      </c>
      <c r="T2139" s="26">
        <v>1.1784235000000001</v>
      </c>
      <c r="U2139" s="26">
        <v>2.5981359999999998</v>
      </c>
      <c r="V2139" s="26">
        <v>2.4288942499999999</v>
      </c>
      <c r="W2139" s="26">
        <v>3.3667022499999999</v>
      </c>
      <c r="X2139" s="26">
        <v>3.3138439999999996</v>
      </c>
      <c r="Y2139" s="26">
        <v>3.667859</v>
      </c>
      <c r="Z2139" s="26">
        <v>3.6498129999999995</v>
      </c>
      <c r="AA2139" s="26">
        <v>4.3092315000000001</v>
      </c>
      <c r="AB2139" s="26">
        <v>3.6048902500000004</v>
      </c>
      <c r="AC2139" s="26">
        <v>2.7917139999999998</v>
      </c>
      <c r="AD2139" s="26">
        <v>2.3930682499999998</v>
      </c>
      <c r="AE2139" s="26">
        <v>2.9796864999999997</v>
      </c>
      <c r="AF2139" s="26">
        <v>2.8693225</v>
      </c>
      <c r="AG2139" s="26">
        <v>210</v>
      </c>
      <c r="AH2139" s="26">
        <v>4</v>
      </c>
    </row>
    <row r="2140" spans="1:34" x14ac:dyDescent="0.2">
      <c r="A2140" t="s">
        <v>46</v>
      </c>
      <c r="B2140" t="s">
        <v>99</v>
      </c>
      <c r="C2140" t="s">
        <v>847</v>
      </c>
      <c r="D2140">
        <v>2</v>
      </c>
      <c r="E2140" s="21">
        <v>5</v>
      </c>
      <c r="F2140" s="21" t="s">
        <v>6</v>
      </c>
      <c r="G2140" s="21" t="s">
        <v>10</v>
      </c>
      <c r="H2140" s="21" t="s">
        <v>10</v>
      </c>
      <c r="I2140" s="26">
        <v>0.85637090000000016</v>
      </c>
      <c r="J2140" s="26">
        <v>1.1082285999999999</v>
      </c>
      <c r="K2140" s="26">
        <v>1.9379668999999999</v>
      </c>
      <c r="L2140" s="26">
        <v>3.3988266000000005</v>
      </c>
      <c r="M2140" s="26">
        <v>4.8283781999999995</v>
      </c>
      <c r="N2140" s="26">
        <v>5.9010490999999998</v>
      </c>
      <c r="O2140" s="26">
        <v>6.0727061000000004</v>
      </c>
      <c r="P2140" s="26">
        <v>5.0150421000000005</v>
      </c>
      <c r="Q2140" s="26">
        <v>3.6950559999999997</v>
      </c>
      <c r="R2140" s="26">
        <v>2.5177319999999996</v>
      </c>
      <c r="S2140" s="26">
        <v>1.4791089999999998</v>
      </c>
      <c r="T2140" s="26">
        <v>0.88536429999999999</v>
      </c>
      <c r="U2140" s="26">
        <v>1.7249459000000003</v>
      </c>
      <c r="V2140" s="26">
        <v>1.6027654999999998</v>
      </c>
      <c r="W2140" s="26">
        <v>2.5120077999999997</v>
      </c>
      <c r="X2140" s="26">
        <v>2.9315024000000003</v>
      </c>
      <c r="Y2140" s="26">
        <v>2.9627941000000004</v>
      </c>
      <c r="Z2140" s="26">
        <v>3.3864711999999999</v>
      </c>
      <c r="AA2140" s="26">
        <v>3.1279896000000003</v>
      </c>
      <c r="AB2140" s="26">
        <v>3.0973887000000002</v>
      </c>
      <c r="AC2140" s="26">
        <v>2.6726768999999999</v>
      </c>
      <c r="AD2140" s="26">
        <v>1.8996293000000002</v>
      </c>
      <c r="AE2140" s="26">
        <v>2.6481645999999999</v>
      </c>
      <c r="AF2140" s="26">
        <v>2.6285869999999996</v>
      </c>
      <c r="AG2140" s="26">
        <v>208</v>
      </c>
      <c r="AH2140" s="26">
        <v>4</v>
      </c>
    </row>
    <row r="2141" spans="1:34" x14ac:dyDescent="0.2">
      <c r="A2141" t="s">
        <v>46</v>
      </c>
      <c r="B2141" t="s">
        <v>99</v>
      </c>
      <c r="C2141" t="s">
        <v>593</v>
      </c>
      <c r="D2141">
        <v>2</v>
      </c>
      <c r="E2141" s="21">
        <v>5</v>
      </c>
      <c r="F2141" s="21" t="s">
        <v>6</v>
      </c>
      <c r="G2141" s="21" t="s">
        <v>10</v>
      </c>
      <c r="H2141" s="21" t="s">
        <v>10</v>
      </c>
      <c r="I2141" s="26">
        <v>0.85742257142857148</v>
      </c>
      <c r="J2141" s="26">
        <v>1.1400095714285714</v>
      </c>
      <c r="K2141" s="26">
        <v>2.0691225714285713</v>
      </c>
      <c r="L2141" s="26">
        <v>3.6637854285714289</v>
      </c>
      <c r="M2141" s="26">
        <v>5.1832857142857147</v>
      </c>
      <c r="N2141" s="26">
        <v>6.4152940000000012</v>
      </c>
      <c r="O2141" s="26">
        <v>6.3670518571428563</v>
      </c>
      <c r="P2141" s="26">
        <v>5.2449728571428569</v>
      </c>
      <c r="Q2141" s="26">
        <v>3.939243714285714</v>
      </c>
      <c r="R2141" s="26">
        <v>2.579198857142857</v>
      </c>
      <c r="S2141" s="26">
        <v>1.4607327142857141</v>
      </c>
      <c r="T2141" s="26">
        <v>0.85093171428571424</v>
      </c>
      <c r="U2141" s="26">
        <v>1.8175195714285715</v>
      </c>
      <c r="V2141" s="26">
        <v>1.6823222857142854</v>
      </c>
      <c r="W2141" s="26">
        <v>2.7003014285714291</v>
      </c>
      <c r="X2141" s="26">
        <v>3.3768822857142857</v>
      </c>
      <c r="Y2141" s="26">
        <v>3.3744070000000002</v>
      </c>
      <c r="Z2141" s="26">
        <v>3.4263545714285715</v>
      </c>
      <c r="AA2141" s="26">
        <v>3.5860104285714285</v>
      </c>
      <c r="AB2141" s="26">
        <v>3.0472628571428571</v>
      </c>
      <c r="AC2141" s="26">
        <v>2.5902692857142853</v>
      </c>
      <c r="AD2141" s="26">
        <v>2.2146484285714285</v>
      </c>
      <c r="AE2141" s="26">
        <v>2.7257822857142853</v>
      </c>
      <c r="AF2141" s="26">
        <v>2.4162590000000002</v>
      </c>
      <c r="AG2141" s="26">
        <v>218</v>
      </c>
      <c r="AH2141" s="26">
        <v>4</v>
      </c>
    </row>
    <row r="2142" spans="1:34" x14ac:dyDescent="0.2">
      <c r="A2142" t="s">
        <v>46</v>
      </c>
      <c r="B2142" t="s">
        <v>99</v>
      </c>
      <c r="C2142" t="s">
        <v>230</v>
      </c>
      <c r="D2142">
        <v>1</v>
      </c>
      <c r="E2142" s="21">
        <v>5</v>
      </c>
      <c r="F2142" s="21" t="s">
        <v>6</v>
      </c>
      <c r="G2142" s="21" t="s">
        <v>10</v>
      </c>
      <c r="H2142" s="21" t="s">
        <v>10</v>
      </c>
      <c r="I2142" s="26">
        <v>1.0900719000000001</v>
      </c>
      <c r="J2142" s="26">
        <v>1.4297159000000002</v>
      </c>
      <c r="K2142" s="26">
        <v>2.5913001000000002</v>
      </c>
      <c r="L2142" s="26">
        <v>4.0025763999999997</v>
      </c>
      <c r="M2142" s="26">
        <v>4.9479175</v>
      </c>
      <c r="N2142" s="26">
        <v>5.6923182000000008</v>
      </c>
      <c r="O2142" s="26">
        <v>5.6654744999999993</v>
      </c>
      <c r="P2142" s="26">
        <v>4.9084912999999997</v>
      </c>
      <c r="Q2142" s="26">
        <v>3.7452953999999998</v>
      </c>
      <c r="R2142" s="26">
        <v>2.6819913000000004</v>
      </c>
      <c r="S2142" s="26">
        <v>1.7540149</v>
      </c>
      <c r="T2142" s="26">
        <v>1.133194</v>
      </c>
      <c r="U2142" s="26">
        <v>2.2090353</v>
      </c>
      <c r="V2142" s="26">
        <v>2.1021426000000001</v>
      </c>
      <c r="W2142" s="26">
        <v>3.0352490999999997</v>
      </c>
      <c r="X2142" s="26">
        <v>3.2543788999999999</v>
      </c>
      <c r="Y2142" s="26">
        <v>3.7274459000000002</v>
      </c>
      <c r="Z2142" s="26">
        <v>3.4296081000000003</v>
      </c>
      <c r="AA2142" s="26">
        <v>4.0474851999999997</v>
      </c>
      <c r="AB2142" s="26">
        <v>3.2363767999999999</v>
      </c>
      <c r="AC2142" s="26">
        <v>2.6485013000000004</v>
      </c>
      <c r="AD2142" s="26">
        <v>2.0892363</v>
      </c>
      <c r="AE2142" s="26">
        <v>2.7352207999999996</v>
      </c>
      <c r="AF2142" s="26">
        <v>2.5613286</v>
      </c>
      <c r="AG2142" s="26">
        <v>228</v>
      </c>
      <c r="AH2142" s="26">
        <v>4</v>
      </c>
    </row>
    <row r="2143" spans="1:34" x14ac:dyDescent="0.2">
      <c r="A2143" t="s">
        <v>46</v>
      </c>
      <c r="B2143" t="s">
        <v>99</v>
      </c>
      <c r="C2143" t="s">
        <v>1487</v>
      </c>
      <c r="D2143">
        <v>1</v>
      </c>
      <c r="E2143" s="21">
        <v>5</v>
      </c>
      <c r="F2143" s="21" t="s">
        <v>6</v>
      </c>
      <c r="G2143" s="21" t="s">
        <v>10</v>
      </c>
      <c r="H2143" s="21" t="s">
        <v>10</v>
      </c>
      <c r="I2143" s="26">
        <v>1.0828373333333332</v>
      </c>
      <c r="J2143" s="26">
        <v>1.4156215000000001</v>
      </c>
      <c r="K2143" s="26">
        <v>2.5397709999999996</v>
      </c>
      <c r="L2143" s="26">
        <v>3.9796956666666667</v>
      </c>
      <c r="M2143" s="26">
        <v>5.0122344999999999</v>
      </c>
      <c r="N2143" s="26">
        <v>5.8787856666666656</v>
      </c>
      <c r="O2143" s="26">
        <v>5.8606160000000003</v>
      </c>
      <c r="P2143" s="26">
        <v>5.0568459999999993</v>
      </c>
      <c r="Q2143" s="26">
        <v>3.8865274999999997</v>
      </c>
      <c r="R2143" s="26">
        <v>2.7736133333333335</v>
      </c>
      <c r="S2143" s="26">
        <v>1.7401893333333334</v>
      </c>
      <c r="T2143" s="26">
        <v>1.1188198333333335</v>
      </c>
      <c r="U2143" s="26">
        <v>2.2774964999999994</v>
      </c>
      <c r="V2143" s="26">
        <v>2.0349926666666662</v>
      </c>
      <c r="W2143" s="26">
        <v>2.9712695</v>
      </c>
      <c r="X2143" s="26">
        <v>3.4315169999999995</v>
      </c>
      <c r="Y2143" s="26">
        <v>3.9155654999999996</v>
      </c>
      <c r="Z2143" s="26">
        <v>3.1479124999999999</v>
      </c>
      <c r="AA2143" s="26">
        <v>3.7525356666666667</v>
      </c>
      <c r="AB2143" s="26">
        <v>3.0815358333333331</v>
      </c>
      <c r="AC2143" s="26">
        <v>2.7219245000000001</v>
      </c>
      <c r="AD2143" s="26">
        <v>2.0209778333333333</v>
      </c>
      <c r="AE2143" s="26">
        <v>2.7641465000000003</v>
      </c>
      <c r="AF2143" s="26">
        <v>2.4960809999999998</v>
      </c>
      <c r="AG2143" s="26">
        <v>207</v>
      </c>
      <c r="AH2143" s="26">
        <v>4</v>
      </c>
    </row>
    <row r="2144" spans="1:34" x14ac:dyDescent="0.2">
      <c r="A2144" t="s">
        <v>46</v>
      </c>
      <c r="B2144" t="s">
        <v>99</v>
      </c>
      <c r="C2144" t="s">
        <v>232</v>
      </c>
      <c r="D2144">
        <v>1</v>
      </c>
      <c r="E2144" s="21">
        <v>4</v>
      </c>
      <c r="F2144" s="21" t="s">
        <v>6</v>
      </c>
      <c r="G2144" s="21" t="s">
        <v>10</v>
      </c>
      <c r="H2144" s="21" t="s">
        <v>10</v>
      </c>
      <c r="I2144" s="26">
        <v>1.1734562500000001</v>
      </c>
      <c r="J2144" s="26">
        <v>1.5518437500000002</v>
      </c>
      <c r="K2144" s="26">
        <v>2.7469724999999996</v>
      </c>
      <c r="L2144" s="26">
        <v>4.21281325</v>
      </c>
      <c r="M2144" s="26">
        <v>5.0522622500000001</v>
      </c>
      <c r="N2144" s="26">
        <v>5.7938882500000002</v>
      </c>
      <c r="O2144" s="26">
        <v>5.7460512499999989</v>
      </c>
      <c r="P2144" s="26">
        <v>5.0255147499999993</v>
      </c>
      <c r="Q2144" s="26">
        <v>3.8484067500000001</v>
      </c>
      <c r="R2144" s="26">
        <v>2.7653879999999997</v>
      </c>
      <c r="S2144" s="26">
        <v>1.8355777499999999</v>
      </c>
      <c r="T2144" s="26">
        <v>1.210021</v>
      </c>
      <c r="U2144" s="26">
        <v>2.6398334999999999</v>
      </c>
      <c r="V2144" s="26">
        <v>2.3605185</v>
      </c>
      <c r="W2144" s="26">
        <v>3.5132742500000003</v>
      </c>
      <c r="X2144" s="26">
        <v>3.4826014999999999</v>
      </c>
      <c r="Y2144" s="26">
        <v>3.9735637500000003</v>
      </c>
      <c r="Z2144" s="26">
        <v>3.0994820000000001</v>
      </c>
      <c r="AA2144" s="26">
        <v>4.0495615000000003</v>
      </c>
      <c r="AB2144" s="26">
        <v>3.6547697499999998</v>
      </c>
      <c r="AC2144" s="26">
        <v>2.7535224999999999</v>
      </c>
      <c r="AD2144" s="26">
        <v>2.2072435000000001</v>
      </c>
      <c r="AE2144" s="26">
        <v>2.8744657499999997</v>
      </c>
      <c r="AF2144" s="26">
        <v>2.7373117500000004</v>
      </c>
      <c r="AG2144" s="26">
        <v>208</v>
      </c>
      <c r="AH2144" s="26">
        <v>4</v>
      </c>
    </row>
    <row r="2145" spans="1:34" x14ac:dyDescent="0.2">
      <c r="A2145" t="s">
        <v>46</v>
      </c>
      <c r="B2145" t="s">
        <v>99</v>
      </c>
      <c r="C2145" t="s">
        <v>1488</v>
      </c>
      <c r="D2145">
        <v>2</v>
      </c>
      <c r="E2145" s="21">
        <v>5</v>
      </c>
      <c r="F2145" s="21" t="s">
        <v>6</v>
      </c>
      <c r="G2145" s="21" t="s">
        <v>10</v>
      </c>
      <c r="H2145" s="21" t="s">
        <v>10</v>
      </c>
      <c r="I2145" s="26">
        <v>0.92024893333333335</v>
      </c>
      <c r="J2145" s="26">
        <v>1.1969837333333333</v>
      </c>
      <c r="K2145" s="26">
        <v>2.1020054666666668</v>
      </c>
      <c r="L2145" s="26">
        <v>3.5324360666666665</v>
      </c>
      <c r="M2145" s="26">
        <v>4.7143611999999999</v>
      </c>
      <c r="N2145" s="26">
        <v>5.5961043333333329</v>
      </c>
      <c r="O2145" s="26">
        <v>5.7263306000000007</v>
      </c>
      <c r="P2145" s="26">
        <v>4.7931743999999998</v>
      </c>
      <c r="Q2145" s="26">
        <v>3.5830706666666665</v>
      </c>
      <c r="R2145" s="26">
        <v>2.5302428666666672</v>
      </c>
      <c r="S2145" s="26">
        <v>1.6129782000000001</v>
      </c>
      <c r="T2145" s="26">
        <v>0.99143813333333342</v>
      </c>
      <c r="U2145" s="26">
        <v>2.2483860000000004</v>
      </c>
      <c r="V2145" s="26">
        <v>2.0963486666666666</v>
      </c>
      <c r="W2145" s="26">
        <v>3.1672720666666669</v>
      </c>
      <c r="X2145" s="26">
        <v>3.2276420000000003</v>
      </c>
      <c r="Y2145" s="26">
        <v>3.4454304666666671</v>
      </c>
      <c r="Z2145" s="26">
        <v>3.4057339999999998</v>
      </c>
      <c r="AA2145" s="26">
        <v>3.565299866666666</v>
      </c>
      <c r="AB2145" s="26">
        <v>2.998217466666667</v>
      </c>
      <c r="AC2145" s="26">
        <v>3.1809727999999997</v>
      </c>
      <c r="AD2145" s="26">
        <v>2.4019547999999995</v>
      </c>
      <c r="AE2145" s="26">
        <v>2.9689326666666664</v>
      </c>
      <c r="AF2145" s="26">
        <v>2.9223876666666664</v>
      </c>
      <c r="AG2145" s="26">
        <v>221</v>
      </c>
      <c r="AH2145" s="26">
        <v>4</v>
      </c>
    </row>
    <row r="2146" spans="1:34" x14ac:dyDescent="0.2">
      <c r="A2146" t="s">
        <v>46</v>
      </c>
      <c r="B2146" t="s">
        <v>99</v>
      </c>
      <c r="C2146" t="s">
        <v>1489</v>
      </c>
      <c r="D2146">
        <v>1</v>
      </c>
      <c r="E2146" s="21">
        <v>5</v>
      </c>
      <c r="F2146" s="21" t="s">
        <v>6</v>
      </c>
      <c r="G2146" s="21" t="s">
        <v>10</v>
      </c>
      <c r="H2146" s="21" t="s">
        <v>10</v>
      </c>
      <c r="I2146" s="26">
        <v>0.99356499999999992</v>
      </c>
      <c r="J2146" s="26">
        <v>1.3185638571428571</v>
      </c>
      <c r="K2146" s="26">
        <v>2.3284849999999997</v>
      </c>
      <c r="L2146" s="26">
        <v>3.9353325714285714</v>
      </c>
      <c r="M2146" s="26">
        <v>5.1494447142857149</v>
      </c>
      <c r="N2146" s="26">
        <v>6.2910755714285713</v>
      </c>
      <c r="O2146" s="26">
        <v>6.1894168571428576</v>
      </c>
      <c r="P2146" s="26">
        <v>5.3086190000000011</v>
      </c>
      <c r="Q2146" s="26">
        <v>4.0481297142857144</v>
      </c>
      <c r="R2146" s="26">
        <v>2.755654857142857</v>
      </c>
      <c r="S2146" s="26">
        <v>1.6576255714285715</v>
      </c>
      <c r="T2146" s="26">
        <v>1.0164374285714286</v>
      </c>
      <c r="U2146" s="26">
        <v>2.0367837142857144</v>
      </c>
      <c r="V2146" s="26">
        <v>1.9852187142857145</v>
      </c>
      <c r="W2146" s="26">
        <v>3.1666987142857144</v>
      </c>
      <c r="X2146" s="26">
        <v>3.4169680000000002</v>
      </c>
      <c r="Y2146" s="26">
        <v>3.8268954285714285</v>
      </c>
      <c r="Z2146" s="26">
        <v>3.3133327142857141</v>
      </c>
      <c r="AA2146" s="26">
        <v>3.766883</v>
      </c>
      <c r="AB2146" s="26">
        <v>3.0246532857142858</v>
      </c>
      <c r="AC2146" s="26">
        <v>2.3321405714285715</v>
      </c>
      <c r="AD2146" s="26">
        <v>2.3004954285714283</v>
      </c>
      <c r="AE2146" s="26">
        <v>2.8159478571428571</v>
      </c>
      <c r="AF2146" s="26">
        <v>2.6287309999999997</v>
      </c>
      <c r="AG2146" s="26">
        <v>209</v>
      </c>
      <c r="AH2146" s="26">
        <v>4</v>
      </c>
    </row>
    <row r="2147" spans="1:34" x14ac:dyDescent="0.2">
      <c r="A2147" t="s">
        <v>46</v>
      </c>
      <c r="B2147" t="s">
        <v>99</v>
      </c>
      <c r="C2147" t="s">
        <v>508</v>
      </c>
      <c r="D2147">
        <v>2</v>
      </c>
      <c r="E2147" s="21">
        <v>5</v>
      </c>
      <c r="F2147" s="21" t="s">
        <v>6</v>
      </c>
      <c r="G2147" s="21" t="s">
        <v>10</v>
      </c>
      <c r="H2147" s="21" t="s">
        <v>10</v>
      </c>
      <c r="I2147" s="26">
        <v>0.88251900000000016</v>
      </c>
      <c r="J2147" s="26">
        <v>1.1545017142857144</v>
      </c>
      <c r="K2147" s="26">
        <v>2.0722084285714284</v>
      </c>
      <c r="L2147" s="26">
        <v>3.6464784285714287</v>
      </c>
      <c r="M2147" s="26">
        <v>5.1137014285714288</v>
      </c>
      <c r="N2147" s="26">
        <v>6.244999285714286</v>
      </c>
      <c r="O2147" s="26">
        <v>6.2313111428571437</v>
      </c>
      <c r="P2147" s="26">
        <v>5.1460658571428572</v>
      </c>
      <c r="Q2147" s="26">
        <v>3.8781531428571427</v>
      </c>
      <c r="R2147" s="26">
        <v>2.579431142857143</v>
      </c>
      <c r="S2147" s="26">
        <v>1.4953461428571428</v>
      </c>
      <c r="T2147" s="26">
        <v>0.88081857142857145</v>
      </c>
      <c r="U2147" s="26">
        <v>1.7842357142857144</v>
      </c>
      <c r="V2147" s="26">
        <v>1.6380525714285714</v>
      </c>
      <c r="W2147" s="26">
        <v>2.7010045714285718</v>
      </c>
      <c r="X2147" s="26">
        <v>3.2406804285714292</v>
      </c>
      <c r="Y2147" s="26">
        <v>3.4451510000000001</v>
      </c>
      <c r="Z2147" s="26">
        <v>3.3730055714285716</v>
      </c>
      <c r="AA2147" s="26">
        <v>3.6714108571428574</v>
      </c>
      <c r="AB2147" s="26">
        <v>3.0772550000000001</v>
      </c>
      <c r="AC2147" s="26">
        <v>2.4758435714285718</v>
      </c>
      <c r="AD2147" s="26">
        <v>2.0756892857142857</v>
      </c>
      <c r="AE2147" s="26">
        <v>2.6466834285714285</v>
      </c>
      <c r="AF2147" s="26">
        <v>2.4112318571428575</v>
      </c>
      <c r="AG2147" s="26">
        <v>216</v>
      </c>
      <c r="AH2147" s="26">
        <v>4</v>
      </c>
    </row>
    <row r="2148" spans="1:34" x14ac:dyDescent="0.2">
      <c r="A2148" t="s">
        <v>46</v>
      </c>
      <c r="B2148" t="s">
        <v>99</v>
      </c>
      <c r="C2148" t="s">
        <v>706</v>
      </c>
      <c r="D2148">
        <v>1</v>
      </c>
      <c r="E2148" s="21">
        <v>5</v>
      </c>
      <c r="F2148" s="21" t="s">
        <v>6</v>
      </c>
      <c r="G2148" s="21" t="s">
        <v>10</v>
      </c>
      <c r="H2148" s="21" t="s">
        <v>10</v>
      </c>
      <c r="I2148" s="26">
        <v>0.88549463636363646</v>
      </c>
      <c r="J2148" s="26">
        <v>1.1812377272727272</v>
      </c>
      <c r="K2148" s="26">
        <v>2.1306681818181818</v>
      </c>
      <c r="L2148" s="26">
        <v>3.5865320909090901</v>
      </c>
      <c r="M2148" s="26">
        <v>4.7166603636363638</v>
      </c>
      <c r="N2148" s="26">
        <v>5.6085893636363631</v>
      </c>
      <c r="O2148" s="26">
        <v>5.7779377272727279</v>
      </c>
      <c r="P2148" s="26">
        <v>4.7974907272727272</v>
      </c>
      <c r="Q2148" s="26">
        <v>3.6202119090909091</v>
      </c>
      <c r="R2148" s="26">
        <v>2.5769309090909087</v>
      </c>
      <c r="S2148" s="26">
        <v>1.5247308181818182</v>
      </c>
      <c r="T2148" s="26">
        <v>0.93271054545454535</v>
      </c>
      <c r="U2148" s="26">
        <v>2.0551128181818181</v>
      </c>
      <c r="V2148" s="26">
        <v>1.8611876363636362</v>
      </c>
      <c r="W2148" s="26">
        <v>2.9965753636363632</v>
      </c>
      <c r="X2148" s="26">
        <v>3.3922254545454549</v>
      </c>
      <c r="Y2148" s="26">
        <v>3.7575013636363637</v>
      </c>
      <c r="Z2148" s="26">
        <v>3.5184327272727272</v>
      </c>
      <c r="AA2148" s="26">
        <v>3.7462426363636365</v>
      </c>
      <c r="AB2148" s="26">
        <v>3.2839954545454546</v>
      </c>
      <c r="AC2148" s="26">
        <v>2.9275718181818182</v>
      </c>
      <c r="AD2148" s="26">
        <v>2.0086024545454544</v>
      </c>
      <c r="AE2148" s="26">
        <v>2.9280581818181814</v>
      </c>
      <c r="AF2148" s="26">
        <v>2.5807805454545454</v>
      </c>
      <c r="AG2148" s="26">
        <v>215</v>
      </c>
      <c r="AH2148" s="26">
        <v>4</v>
      </c>
    </row>
    <row r="2149" spans="1:34" x14ac:dyDescent="0.2">
      <c r="A2149" t="s">
        <v>46</v>
      </c>
      <c r="B2149" t="s">
        <v>99</v>
      </c>
      <c r="C2149" t="s">
        <v>1490</v>
      </c>
      <c r="D2149">
        <v>1</v>
      </c>
      <c r="E2149" s="21">
        <v>5</v>
      </c>
      <c r="F2149" s="21" t="s">
        <v>6</v>
      </c>
      <c r="G2149" s="21" t="s">
        <v>10</v>
      </c>
      <c r="H2149" s="21" t="s">
        <v>10</v>
      </c>
      <c r="I2149" s="26">
        <v>1.128481375</v>
      </c>
      <c r="J2149" s="26">
        <v>1.488982375</v>
      </c>
      <c r="K2149" s="26">
        <v>2.6580282500000001</v>
      </c>
      <c r="L2149" s="26">
        <v>4.1141391250000003</v>
      </c>
      <c r="M2149" s="26">
        <v>5.0301121250000005</v>
      </c>
      <c r="N2149" s="26">
        <v>5.8243475</v>
      </c>
      <c r="O2149" s="26">
        <v>5.7847006250000002</v>
      </c>
      <c r="P2149" s="26">
        <v>5.0193518750000008</v>
      </c>
      <c r="Q2149" s="26">
        <v>3.8612601250000003</v>
      </c>
      <c r="R2149" s="26">
        <v>2.772780375</v>
      </c>
      <c r="S2149" s="26">
        <v>1.8000323749999998</v>
      </c>
      <c r="T2149" s="26">
        <v>1.1668755</v>
      </c>
      <c r="U2149" s="26">
        <v>2.4448706250000001</v>
      </c>
      <c r="V2149" s="26">
        <v>2.201851875</v>
      </c>
      <c r="W2149" s="26">
        <v>3.2716755000000006</v>
      </c>
      <c r="X2149" s="26">
        <v>3.4792878750000007</v>
      </c>
      <c r="Y2149" s="26">
        <v>3.9875896250000005</v>
      </c>
      <c r="Z2149" s="26">
        <v>3.1289242499999999</v>
      </c>
      <c r="AA2149" s="26">
        <v>3.9169974999999995</v>
      </c>
      <c r="AB2149" s="26">
        <v>3.5048146249999994</v>
      </c>
      <c r="AC2149" s="26">
        <v>2.7608362500000001</v>
      </c>
      <c r="AD2149" s="26">
        <v>2.1719593750000001</v>
      </c>
      <c r="AE2149" s="26">
        <v>2.8598128749999998</v>
      </c>
      <c r="AF2149" s="26">
        <v>2.6129413750000001</v>
      </c>
      <c r="AG2149" s="26">
        <v>208</v>
      </c>
      <c r="AH2149" s="26">
        <v>4</v>
      </c>
    </row>
    <row r="2150" spans="1:34" x14ac:dyDescent="0.2">
      <c r="A2150" t="s">
        <v>46</v>
      </c>
      <c r="B2150" t="s">
        <v>99</v>
      </c>
      <c r="C2150" t="s">
        <v>1491</v>
      </c>
      <c r="D2150">
        <v>2</v>
      </c>
      <c r="E2150" s="21">
        <v>5</v>
      </c>
      <c r="F2150" s="21" t="s">
        <v>6</v>
      </c>
      <c r="G2150" s="21" t="s">
        <v>10</v>
      </c>
      <c r="H2150" s="21" t="s">
        <v>10</v>
      </c>
      <c r="I2150" s="26">
        <v>0.86786999999999992</v>
      </c>
      <c r="J2150" s="26">
        <v>1.1356410000000001</v>
      </c>
      <c r="K2150" s="26">
        <v>1.987249375</v>
      </c>
      <c r="L2150" s="26">
        <v>3.4772821249999999</v>
      </c>
      <c r="M2150" s="26">
        <v>4.902311375</v>
      </c>
      <c r="N2150" s="26">
        <v>5.9440945000000003</v>
      </c>
      <c r="O2150" s="26">
        <v>6.0524848750000002</v>
      </c>
      <c r="P2150" s="26">
        <v>5.0056754999999997</v>
      </c>
      <c r="Q2150" s="26">
        <v>3.725781375</v>
      </c>
      <c r="R2150" s="26">
        <v>2.5332883749999997</v>
      </c>
      <c r="S2150" s="26">
        <v>1.4868440000000001</v>
      </c>
      <c r="T2150" s="26">
        <v>0.88568087500000003</v>
      </c>
      <c r="U2150" s="26">
        <v>1.7661728750000001</v>
      </c>
      <c r="V2150" s="26">
        <v>1.6201127500000001</v>
      </c>
      <c r="W2150" s="26">
        <v>2.53406975</v>
      </c>
      <c r="X2150" s="26">
        <v>2.91164025</v>
      </c>
      <c r="Y2150" s="26">
        <v>3.1099453749999997</v>
      </c>
      <c r="Z2150" s="26">
        <v>3.3955613750000002</v>
      </c>
      <c r="AA2150" s="26">
        <v>3.2718034999999999</v>
      </c>
      <c r="AB2150" s="26">
        <v>3.1079112499999999</v>
      </c>
      <c r="AC2150" s="26">
        <v>2.6571233750000003</v>
      </c>
      <c r="AD2150" s="26">
        <v>1.8869920000000002</v>
      </c>
      <c r="AE2150" s="26">
        <v>2.619809375</v>
      </c>
      <c r="AF2150" s="26">
        <v>2.5581503749999999</v>
      </c>
      <c r="AG2150" s="26">
        <v>208</v>
      </c>
      <c r="AH2150" s="26">
        <v>4</v>
      </c>
    </row>
    <row r="2151" spans="1:34" x14ac:dyDescent="0.2">
      <c r="A2151" t="s">
        <v>46</v>
      </c>
      <c r="B2151" t="s">
        <v>99</v>
      </c>
      <c r="C2151" t="s">
        <v>1492</v>
      </c>
      <c r="D2151">
        <v>2</v>
      </c>
      <c r="E2151" s="21">
        <v>4</v>
      </c>
      <c r="F2151" s="21" t="s">
        <v>6</v>
      </c>
      <c r="G2151" s="21" t="s">
        <v>10</v>
      </c>
      <c r="H2151" s="21" t="s">
        <v>10</v>
      </c>
      <c r="I2151" s="26">
        <v>1.2079845999999999</v>
      </c>
      <c r="J2151" s="26">
        <v>1.5987883000000001</v>
      </c>
      <c r="K2151" s="26">
        <v>2.8163168999999999</v>
      </c>
      <c r="L2151" s="26">
        <v>4.2705314000000012</v>
      </c>
      <c r="M2151" s="26">
        <v>5.031476099999999</v>
      </c>
      <c r="N2151" s="26">
        <v>5.7338375999999993</v>
      </c>
      <c r="O2151" s="26">
        <v>5.6787562999999999</v>
      </c>
      <c r="P2151" s="26">
        <v>4.9999440000000002</v>
      </c>
      <c r="Q2151" s="26">
        <v>3.8100913999999997</v>
      </c>
      <c r="R2151" s="26">
        <v>2.7578964000000004</v>
      </c>
      <c r="S2151" s="26">
        <v>1.8659057999999997</v>
      </c>
      <c r="T2151" s="26">
        <v>1.2453961999999998</v>
      </c>
      <c r="U2151" s="26">
        <v>2.7787522</v>
      </c>
      <c r="V2151" s="26">
        <v>2.5007375999999999</v>
      </c>
      <c r="W2151" s="26">
        <v>3.5697658000000003</v>
      </c>
      <c r="X2151" s="26">
        <v>3.4292186999999998</v>
      </c>
      <c r="Y2151" s="26">
        <v>4.0386899999999999</v>
      </c>
      <c r="Z2151" s="26">
        <v>3.2796730999999992</v>
      </c>
      <c r="AA2151" s="26">
        <v>4.1155497999999993</v>
      </c>
      <c r="AB2151" s="26">
        <v>3.6807464999999993</v>
      </c>
      <c r="AC2151" s="26">
        <v>2.8645621999999999</v>
      </c>
      <c r="AD2151" s="26">
        <v>2.2286785999999994</v>
      </c>
      <c r="AE2151" s="26">
        <v>2.8453596000000005</v>
      </c>
      <c r="AF2151" s="26">
        <v>2.8484367000000002</v>
      </c>
      <c r="AG2151" s="26">
        <v>202</v>
      </c>
      <c r="AH2151" s="26">
        <v>4</v>
      </c>
    </row>
    <row r="2152" spans="1:34" x14ac:dyDescent="0.2">
      <c r="A2152" t="s">
        <v>46</v>
      </c>
      <c r="B2152" t="s">
        <v>99</v>
      </c>
      <c r="C2152" t="s">
        <v>1361</v>
      </c>
      <c r="D2152">
        <v>1</v>
      </c>
      <c r="E2152" s="21">
        <v>5</v>
      </c>
      <c r="F2152" s="21" t="s">
        <v>6</v>
      </c>
      <c r="G2152" s="21" t="s">
        <v>10</v>
      </c>
      <c r="H2152" s="21" t="s">
        <v>10</v>
      </c>
      <c r="I2152" s="26">
        <v>0.88078677777777781</v>
      </c>
      <c r="J2152" s="26">
        <v>1.1520527777777778</v>
      </c>
      <c r="K2152" s="26">
        <v>2.0392797777777774</v>
      </c>
      <c r="L2152" s="26">
        <v>3.5358269999999994</v>
      </c>
      <c r="M2152" s="26">
        <v>4.9023991111111114</v>
      </c>
      <c r="N2152" s="26">
        <v>5.9125750000000004</v>
      </c>
      <c r="O2152" s="26">
        <v>6.0073424444444434</v>
      </c>
      <c r="P2152" s="26">
        <v>4.9697700000000005</v>
      </c>
      <c r="Q2152" s="26">
        <v>3.7474397777777773</v>
      </c>
      <c r="R2152" s="26">
        <v>2.5584474444444445</v>
      </c>
      <c r="S2152" s="26">
        <v>1.4940712222222221</v>
      </c>
      <c r="T2152" s="26">
        <v>0.89795122222222234</v>
      </c>
      <c r="U2152" s="26">
        <v>1.8595383333333335</v>
      </c>
      <c r="V2152" s="26">
        <v>1.6714353333333334</v>
      </c>
      <c r="W2152" s="26">
        <v>2.6208800000000001</v>
      </c>
      <c r="X2152" s="26">
        <v>3.0146152222222224</v>
      </c>
      <c r="Y2152" s="26">
        <v>3.3935165555555553</v>
      </c>
      <c r="Z2152" s="26">
        <v>3.3794675555555553</v>
      </c>
      <c r="AA2152" s="26">
        <v>3.5057741111111107</v>
      </c>
      <c r="AB2152" s="26">
        <v>3.1039094444444446</v>
      </c>
      <c r="AC2152" s="26">
        <v>2.7343600000000001</v>
      </c>
      <c r="AD2152" s="26">
        <v>1.9059759999999999</v>
      </c>
      <c r="AE2152" s="26">
        <v>2.6792610000000003</v>
      </c>
      <c r="AF2152" s="26">
        <v>2.5376547777777776</v>
      </c>
      <c r="AG2152" s="26">
        <v>209</v>
      </c>
      <c r="AH2152" s="26">
        <v>4</v>
      </c>
    </row>
    <row r="2153" spans="1:34" x14ac:dyDescent="0.2">
      <c r="A2153" t="s">
        <v>46</v>
      </c>
      <c r="B2153" t="s">
        <v>99</v>
      </c>
      <c r="C2153" t="s">
        <v>236</v>
      </c>
      <c r="D2153">
        <v>1</v>
      </c>
      <c r="E2153" s="21">
        <v>5</v>
      </c>
      <c r="F2153" s="21" t="s">
        <v>6</v>
      </c>
      <c r="G2153" s="21" t="s">
        <v>10</v>
      </c>
      <c r="H2153" s="21" t="s">
        <v>10</v>
      </c>
      <c r="I2153" s="26">
        <v>0.92229475000000005</v>
      </c>
      <c r="J2153" s="26">
        <v>1.2074654999999999</v>
      </c>
      <c r="K2153" s="26">
        <v>2.1801035</v>
      </c>
      <c r="L2153" s="26">
        <v>3.73471025</v>
      </c>
      <c r="M2153" s="26">
        <v>5.0875316249999996</v>
      </c>
      <c r="N2153" s="26">
        <v>6.2657587499999998</v>
      </c>
      <c r="O2153" s="26">
        <v>6.2081909999999993</v>
      </c>
      <c r="P2153" s="26">
        <v>5.2442488750000003</v>
      </c>
      <c r="Q2153" s="26">
        <v>4.0021263749999996</v>
      </c>
      <c r="R2153" s="26">
        <v>2.6850646250000003</v>
      </c>
      <c r="S2153" s="26">
        <v>1.5711831250000001</v>
      </c>
      <c r="T2153" s="26">
        <v>0.95030124999999999</v>
      </c>
      <c r="U2153" s="26">
        <v>1.8620159999999999</v>
      </c>
      <c r="V2153" s="26">
        <v>1.843793875</v>
      </c>
      <c r="W2153" s="26">
        <v>2.9797426250000005</v>
      </c>
      <c r="X2153" s="26">
        <v>3.365442625</v>
      </c>
      <c r="Y2153" s="26">
        <v>3.5619174999999998</v>
      </c>
      <c r="Z2153" s="26">
        <v>3.3895326250000002</v>
      </c>
      <c r="AA2153" s="26">
        <v>3.6960167500000001</v>
      </c>
      <c r="AB2153" s="26">
        <v>3.0505473749999998</v>
      </c>
      <c r="AC2153" s="26">
        <v>2.3873933749999998</v>
      </c>
      <c r="AD2153" s="26">
        <v>2.182903875</v>
      </c>
      <c r="AE2153" s="26">
        <v>2.7752448749999998</v>
      </c>
      <c r="AF2153" s="26">
        <v>2.4697695</v>
      </c>
      <c r="AG2153" s="26">
        <v>217</v>
      </c>
      <c r="AH2153" s="26">
        <v>4</v>
      </c>
    </row>
    <row r="2154" spans="1:34" x14ac:dyDescent="0.2">
      <c r="A2154" t="s">
        <v>46</v>
      </c>
      <c r="B2154" t="s">
        <v>99</v>
      </c>
      <c r="C2154" t="s">
        <v>710</v>
      </c>
      <c r="D2154">
        <v>1</v>
      </c>
      <c r="E2154" s="21">
        <v>5</v>
      </c>
      <c r="F2154" s="21" t="s">
        <v>6</v>
      </c>
      <c r="G2154" s="21" t="s">
        <v>10</v>
      </c>
      <c r="H2154" s="21" t="s">
        <v>10</v>
      </c>
      <c r="I2154" s="26">
        <v>0.9786157741935485</v>
      </c>
      <c r="J2154" s="26">
        <v>1.2588743225806451</v>
      </c>
      <c r="K2154" s="26">
        <v>2.2563405806451615</v>
      </c>
      <c r="L2154" s="26">
        <v>3.6581143225806456</v>
      </c>
      <c r="M2154" s="26">
        <v>4.7933468387096774</v>
      </c>
      <c r="N2154" s="26">
        <v>5.6559266129032242</v>
      </c>
      <c r="O2154" s="26">
        <v>5.7305944516129026</v>
      </c>
      <c r="P2154" s="26">
        <v>4.8613387741935492</v>
      </c>
      <c r="Q2154" s="26">
        <v>3.6741056774193557</v>
      </c>
      <c r="R2154" s="26">
        <v>2.6161133225806448</v>
      </c>
      <c r="S2154" s="26">
        <v>1.6781739999999996</v>
      </c>
      <c r="T2154" s="26">
        <v>1.046114258064516</v>
      </c>
      <c r="U2154" s="26">
        <v>2.1309621935483873</v>
      </c>
      <c r="V2154" s="26">
        <v>2.0753097096774189</v>
      </c>
      <c r="W2154" s="26">
        <v>3.0813723870967746</v>
      </c>
      <c r="X2154" s="26">
        <v>3.0681361935483875</v>
      </c>
      <c r="Y2154" s="26">
        <v>3.5765754516129027</v>
      </c>
      <c r="Z2154" s="26">
        <v>3.2207177419354838</v>
      </c>
      <c r="AA2154" s="26">
        <v>3.7668071935483876</v>
      </c>
      <c r="AB2154" s="26">
        <v>3.0248142903225803</v>
      </c>
      <c r="AC2154" s="26">
        <v>2.9808300322580643</v>
      </c>
      <c r="AD2154" s="26">
        <v>2.1307112580645167</v>
      </c>
      <c r="AE2154" s="26">
        <v>2.7803579032258066</v>
      </c>
      <c r="AF2154" s="26">
        <v>2.7213067741935486</v>
      </c>
      <c r="AG2154" s="26">
        <v>211</v>
      </c>
      <c r="AH2154" s="26">
        <v>4</v>
      </c>
    </row>
    <row r="2155" spans="1:34" x14ac:dyDescent="0.2">
      <c r="A2155" t="s">
        <v>46</v>
      </c>
      <c r="B2155" t="s">
        <v>99</v>
      </c>
      <c r="C2155" t="s">
        <v>455</v>
      </c>
      <c r="D2155">
        <v>1</v>
      </c>
      <c r="E2155" s="21">
        <v>5</v>
      </c>
      <c r="F2155" s="21" t="s">
        <v>6</v>
      </c>
      <c r="G2155" s="21" t="s">
        <v>10</v>
      </c>
      <c r="H2155" s="21" t="s">
        <v>10</v>
      </c>
      <c r="I2155" s="26">
        <v>0.93913289999999983</v>
      </c>
      <c r="J2155" s="26">
        <v>1.1923553333333332</v>
      </c>
      <c r="K2155" s="26">
        <v>2.1173137333333343</v>
      </c>
      <c r="L2155" s="26">
        <v>3.5409337333333335</v>
      </c>
      <c r="M2155" s="26">
        <v>4.728865833333332</v>
      </c>
      <c r="N2155" s="26">
        <v>5.694760333333333</v>
      </c>
      <c r="O2155" s="26">
        <v>5.8426968333333331</v>
      </c>
      <c r="P2155" s="26">
        <v>4.896413466666667</v>
      </c>
      <c r="Q2155" s="26">
        <v>3.6776259666666666</v>
      </c>
      <c r="R2155" s="26">
        <v>2.5624970666666664</v>
      </c>
      <c r="S2155" s="26">
        <v>1.6491789333333338</v>
      </c>
      <c r="T2155" s="26">
        <v>1.0230115666666666</v>
      </c>
      <c r="U2155" s="26">
        <v>2.0307984333333335</v>
      </c>
      <c r="V2155" s="26">
        <v>2.0440161333333338</v>
      </c>
      <c r="W2155" s="26">
        <v>3.0586564666666671</v>
      </c>
      <c r="X2155" s="26">
        <v>3.1121486999999988</v>
      </c>
      <c r="Y2155" s="26">
        <v>3.4585793999999996</v>
      </c>
      <c r="Z2155" s="26">
        <v>3.2164854000000003</v>
      </c>
      <c r="AA2155" s="26">
        <v>3.5458907000000015</v>
      </c>
      <c r="AB2155" s="26">
        <v>3.0232093666666677</v>
      </c>
      <c r="AC2155" s="26">
        <v>3.1281564999999998</v>
      </c>
      <c r="AD2155" s="26">
        <v>2.2212019999999995</v>
      </c>
      <c r="AE2155" s="26">
        <v>2.8871181000000008</v>
      </c>
      <c r="AF2155" s="26">
        <v>2.8642550333333339</v>
      </c>
      <c r="AG2155" s="26">
        <v>210</v>
      </c>
      <c r="AH2155" s="26">
        <v>4</v>
      </c>
    </row>
    <row r="2156" spans="1:34" x14ac:dyDescent="0.2">
      <c r="A2156" t="s">
        <v>46</v>
      </c>
      <c r="B2156" t="s">
        <v>99</v>
      </c>
      <c r="C2156" t="s">
        <v>1493</v>
      </c>
      <c r="D2156">
        <v>2</v>
      </c>
      <c r="E2156" s="21">
        <v>5</v>
      </c>
      <c r="F2156" s="21" t="s">
        <v>6</v>
      </c>
      <c r="G2156" s="21" t="s">
        <v>10</v>
      </c>
      <c r="H2156" s="21" t="s">
        <v>10</v>
      </c>
      <c r="I2156" s="26">
        <v>0.91321543478260858</v>
      </c>
      <c r="J2156" s="26">
        <v>1.1799452608695651</v>
      </c>
      <c r="K2156" s="26">
        <v>2.0765711304347834</v>
      </c>
      <c r="L2156" s="26">
        <v>3.4731332173913043</v>
      </c>
      <c r="M2156" s="26">
        <v>4.6788509565217389</v>
      </c>
      <c r="N2156" s="26">
        <v>5.5568284347826076</v>
      </c>
      <c r="O2156" s="26">
        <v>5.7290240434782618</v>
      </c>
      <c r="P2156" s="26">
        <v>4.7809903913043481</v>
      </c>
      <c r="Q2156" s="26">
        <v>3.5154551304347827</v>
      </c>
      <c r="R2156" s="26">
        <v>2.487949782608696</v>
      </c>
      <c r="S2156" s="26">
        <v>1.5757194347826082</v>
      </c>
      <c r="T2156" s="26">
        <v>0.97077034782608695</v>
      </c>
      <c r="U2156" s="26">
        <v>2.0782325652173914</v>
      </c>
      <c r="V2156" s="26">
        <v>1.8587178695652171</v>
      </c>
      <c r="W2156" s="26">
        <v>2.9223543478260869</v>
      </c>
      <c r="X2156" s="26">
        <v>3.051275304347826</v>
      </c>
      <c r="Y2156" s="26">
        <v>3.2870894782608704</v>
      </c>
      <c r="Z2156" s="26">
        <v>3.6059726956521736</v>
      </c>
      <c r="AA2156" s="26">
        <v>3.571246608695652</v>
      </c>
      <c r="AB2156" s="26">
        <v>2.9750048695652169</v>
      </c>
      <c r="AC2156" s="26">
        <v>3.2427658695652166</v>
      </c>
      <c r="AD2156" s="26">
        <v>2.396627217391305</v>
      </c>
      <c r="AE2156" s="26">
        <v>2.917017652173914</v>
      </c>
      <c r="AF2156" s="26">
        <v>2.6766865652173908</v>
      </c>
      <c r="AG2156" s="26">
        <v>227</v>
      </c>
      <c r="AH2156" s="26">
        <v>4</v>
      </c>
    </row>
    <row r="2157" spans="1:34" x14ac:dyDescent="0.2">
      <c r="A2157" t="s">
        <v>46</v>
      </c>
      <c r="B2157" t="s">
        <v>99</v>
      </c>
      <c r="C2157" t="s">
        <v>1494</v>
      </c>
      <c r="D2157">
        <v>1</v>
      </c>
      <c r="E2157" s="21">
        <v>5</v>
      </c>
      <c r="F2157" s="21" t="s">
        <v>6</v>
      </c>
      <c r="G2157" s="21" t="s">
        <v>10</v>
      </c>
      <c r="H2157" s="21" t="s">
        <v>10</v>
      </c>
      <c r="I2157" s="26">
        <v>1.0195300714285713</v>
      </c>
      <c r="J2157" s="26">
        <v>1.3223824285714285</v>
      </c>
      <c r="K2157" s="26">
        <v>2.3878786428571428</v>
      </c>
      <c r="L2157" s="26">
        <v>3.7826491428571432</v>
      </c>
      <c r="M2157" s="26">
        <v>4.8463861428571429</v>
      </c>
      <c r="N2157" s="26">
        <v>5.6699351428571436</v>
      </c>
      <c r="O2157" s="26">
        <v>5.6983769285714283</v>
      </c>
      <c r="P2157" s="26">
        <v>4.8354166428571421</v>
      </c>
      <c r="Q2157" s="26">
        <v>3.6924492142857135</v>
      </c>
      <c r="R2157" s="26">
        <v>2.6444547142857142</v>
      </c>
      <c r="S2157" s="26">
        <v>1.6915437142857142</v>
      </c>
      <c r="T2157" s="26">
        <v>1.0767287142857143</v>
      </c>
      <c r="U2157" s="26">
        <v>2.3437636428571431</v>
      </c>
      <c r="V2157" s="26">
        <v>2.1844333571428569</v>
      </c>
      <c r="W2157" s="26">
        <v>3.0773715714285714</v>
      </c>
      <c r="X2157" s="26">
        <v>3.2335704285714288</v>
      </c>
      <c r="Y2157" s="26">
        <v>3.6841110714285712</v>
      </c>
      <c r="Z2157" s="26">
        <v>3.5435521428571426</v>
      </c>
      <c r="AA2157" s="26">
        <v>4.0244815714285718</v>
      </c>
      <c r="AB2157" s="26">
        <v>3.205943285714286</v>
      </c>
      <c r="AC2157" s="26">
        <v>2.8624802857142853</v>
      </c>
      <c r="AD2157" s="26">
        <v>2.1899757142857146</v>
      </c>
      <c r="AE2157" s="26">
        <v>2.8599795000000001</v>
      </c>
      <c r="AF2157" s="26">
        <v>2.6970638571428571</v>
      </c>
      <c r="AG2157" s="26">
        <v>220</v>
      </c>
      <c r="AH2157" s="26">
        <v>4</v>
      </c>
    </row>
    <row r="2158" spans="1:34" x14ac:dyDescent="0.2">
      <c r="A2158" t="s">
        <v>46</v>
      </c>
      <c r="B2158" t="s">
        <v>99</v>
      </c>
      <c r="C2158" t="s">
        <v>342</v>
      </c>
      <c r="D2158">
        <v>1</v>
      </c>
      <c r="E2158" s="21">
        <v>5</v>
      </c>
      <c r="F2158" s="21" t="s">
        <v>6</v>
      </c>
      <c r="G2158" s="21" t="s">
        <v>10</v>
      </c>
      <c r="H2158" s="21" t="s">
        <v>10</v>
      </c>
      <c r="I2158" s="26">
        <v>0.95870600000000006</v>
      </c>
      <c r="J2158" s="26">
        <v>1.2527942000000001</v>
      </c>
      <c r="K2158" s="26">
        <v>2.2416620000000003</v>
      </c>
      <c r="L2158" s="26">
        <v>3.7403606000000003</v>
      </c>
      <c r="M2158" s="26">
        <v>4.9760704000000002</v>
      </c>
      <c r="N2158" s="26">
        <v>5.9579633999999997</v>
      </c>
      <c r="O2158" s="26">
        <v>5.9430142000000004</v>
      </c>
      <c r="P2158" s="26">
        <v>5.0318930000000002</v>
      </c>
      <c r="Q2158" s="26">
        <v>3.8517525999999997</v>
      </c>
      <c r="R2158" s="26">
        <v>2.6524328000000001</v>
      </c>
      <c r="S2158" s="26">
        <v>1.5906682000000001</v>
      </c>
      <c r="T2158" s="26">
        <v>0.98558880000000004</v>
      </c>
      <c r="U2158" s="26">
        <v>1.9962930000000001</v>
      </c>
      <c r="V2158" s="26">
        <v>1.8623124</v>
      </c>
      <c r="W2158" s="26">
        <v>2.8625589999999996</v>
      </c>
      <c r="X2158" s="26">
        <v>3.3040127999999997</v>
      </c>
      <c r="Y2158" s="26">
        <v>3.8147397999999995</v>
      </c>
      <c r="Z2158" s="26">
        <v>3.3551259999999998</v>
      </c>
      <c r="AA2158" s="26">
        <v>3.8692517999999998</v>
      </c>
      <c r="AB2158" s="26">
        <v>2.9153119999999997</v>
      </c>
      <c r="AC2158" s="26">
        <v>2.6749613999999999</v>
      </c>
      <c r="AD2158" s="26">
        <v>2.0332947999999997</v>
      </c>
      <c r="AE2158" s="26">
        <v>2.8758784000000004</v>
      </c>
      <c r="AF2158" s="26">
        <v>2.5812711999999998</v>
      </c>
      <c r="AG2158" s="26">
        <v>201</v>
      </c>
      <c r="AH2158" s="26">
        <v>4</v>
      </c>
    </row>
    <row r="2159" spans="1:34" x14ac:dyDescent="0.2">
      <c r="A2159" t="s">
        <v>46</v>
      </c>
      <c r="B2159" t="s">
        <v>99</v>
      </c>
      <c r="C2159" t="s">
        <v>1495</v>
      </c>
      <c r="D2159">
        <v>1</v>
      </c>
      <c r="E2159" s="21">
        <v>5</v>
      </c>
      <c r="F2159" s="21" t="s">
        <v>6</v>
      </c>
      <c r="G2159" s="21" t="s">
        <v>10</v>
      </c>
      <c r="H2159" s="21" t="s">
        <v>10</v>
      </c>
      <c r="I2159" s="26">
        <v>0.87719857142857138</v>
      </c>
      <c r="J2159" s="26">
        <v>1.1680722857142858</v>
      </c>
      <c r="K2159" s="26">
        <v>2.1196924285714283</v>
      </c>
      <c r="L2159" s="26">
        <v>3.7188138571428575</v>
      </c>
      <c r="M2159" s="26">
        <v>5.2153055714285719</v>
      </c>
      <c r="N2159" s="26">
        <v>6.4437687142857145</v>
      </c>
      <c r="O2159" s="26">
        <v>6.4017312857142867</v>
      </c>
      <c r="P2159" s="26">
        <v>5.3261572857142863</v>
      </c>
      <c r="Q2159" s="26">
        <v>4.0049084285714285</v>
      </c>
      <c r="R2159" s="26">
        <v>2.6340124285714284</v>
      </c>
      <c r="S2159" s="26">
        <v>1.5084267142857144</v>
      </c>
      <c r="T2159" s="26">
        <v>0.88595628571428564</v>
      </c>
      <c r="U2159" s="26">
        <v>1.8864414285714286</v>
      </c>
      <c r="V2159" s="26">
        <v>1.7588200000000001</v>
      </c>
      <c r="W2159" s="26">
        <v>2.7651264285714285</v>
      </c>
      <c r="X2159" s="26">
        <v>3.4018978571428571</v>
      </c>
      <c r="Y2159" s="26">
        <v>3.4001942857142859</v>
      </c>
      <c r="Z2159" s="26">
        <v>3.5314232857142853</v>
      </c>
      <c r="AA2159" s="26">
        <v>3.6131932857142854</v>
      </c>
      <c r="AB2159" s="26">
        <v>3.0152009999999998</v>
      </c>
      <c r="AC2159" s="26">
        <v>2.5710210000000004</v>
      </c>
      <c r="AD2159" s="26">
        <v>2.2018411428571425</v>
      </c>
      <c r="AE2159" s="26">
        <v>2.7308762857142859</v>
      </c>
      <c r="AF2159" s="26">
        <v>2.4056297142857139</v>
      </c>
      <c r="AG2159" s="26">
        <v>202</v>
      </c>
      <c r="AH2159" s="26">
        <v>4</v>
      </c>
    </row>
    <row r="2160" spans="1:34" x14ac:dyDescent="0.2">
      <c r="A2160" t="s">
        <v>46</v>
      </c>
      <c r="B2160" t="s">
        <v>99</v>
      </c>
      <c r="C2160" t="s">
        <v>1496</v>
      </c>
      <c r="D2160">
        <v>2</v>
      </c>
      <c r="E2160" s="21">
        <v>5</v>
      </c>
      <c r="F2160" s="21" t="s">
        <v>6</v>
      </c>
      <c r="G2160" s="21" t="s">
        <v>10</v>
      </c>
      <c r="H2160" s="21" t="s">
        <v>10</v>
      </c>
      <c r="I2160" s="26">
        <v>1.1587721666666668</v>
      </c>
      <c r="J2160" s="26">
        <v>1.516214</v>
      </c>
      <c r="K2160" s="26">
        <v>2.7327835</v>
      </c>
      <c r="L2160" s="26">
        <v>4.155553666666667</v>
      </c>
      <c r="M2160" s="26">
        <v>5.0065314999999986</v>
      </c>
      <c r="N2160" s="26">
        <v>5.6739699999999997</v>
      </c>
      <c r="O2160" s="26">
        <v>5.6486009999999993</v>
      </c>
      <c r="P2160" s="26">
        <v>4.9269485</v>
      </c>
      <c r="Q2160" s="26">
        <v>3.7691340000000007</v>
      </c>
      <c r="R2160" s="26">
        <v>2.7191224999999997</v>
      </c>
      <c r="S2160" s="26">
        <v>1.8140165000000001</v>
      </c>
      <c r="T2160" s="26">
        <v>1.1995621666666667</v>
      </c>
      <c r="U2160" s="26">
        <v>2.4407426666666669</v>
      </c>
      <c r="V2160" s="26">
        <v>2.2742574999999996</v>
      </c>
      <c r="W2160" s="26">
        <v>3.2764391666666666</v>
      </c>
      <c r="X2160" s="26">
        <v>3.3496453333333336</v>
      </c>
      <c r="Y2160" s="26">
        <v>3.8889270000000002</v>
      </c>
      <c r="Z2160" s="26">
        <v>3.2335996666666662</v>
      </c>
      <c r="AA2160" s="26">
        <v>4.0132338333333335</v>
      </c>
      <c r="AB2160" s="26">
        <v>3.5491176666666662</v>
      </c>
      <c r="AC2160" s="26">
        <v>2.7708691666666669</v>
      </c>
      <c r="AD2160" s="26">
        <v>2.2035436666666666</v>
      </c>
      <c r="AE2160" s="26">
        <v>2.8229991666666669</v>
      </c>
      <c r="AF2160" s="26">
        <v>2.6750105000000004</v>
      </c>
      <c r="AG2160" s="26">
        <v>212</v>
      </c>
      <c r="AH2160" s="26">
        <v>4</v>
      </c>
    </row>
    <row r="2161" spans="1:34" x14ac:dyDescent="0.2">
      <c r="A2161" t="s">
        <v>46</v>
      </c>
      <c r="B2161" t="s">
        <v>99</v>
      </c>
      <c r="C2161" t="s">
        <v>620</v>
      </c>
      <c r="D2161">
        <v>1</v>
      </c>
      <c r="E2161" s="21">
        <v>5</v>
      </c>
      <c r="F2161" s="21" t="s">
        <v>6</v>
      </c>
      <c r="G2161" s="21" t="s">
        <v>10</v>
      </c>
      <c r="H2161" s="21" t="s">
        <v>10</v>
      </c>
      <c r="I2161" s="26">
        <v>1.1062353636363635</v>
      </c>
      <c r="J2161" s="26">
        <v>1.4541933636363635</v>
      </c>
      <c r="K2161" s="26">
        <v>2.5437488181818182</v>
      </c>
      <c r="L2161" s="26">
        <v>4.1536043636363642</v>
      </c>
      <c r="M2161" s="26">
        <v>5.2161133636363637</v>
      </c>
      <c r="N2161" s="26">
        <v>6.2590082727272724</v>
      </c>
      <c r="O2161" s="26">
        <v>6.1751369090909094</v>
      </c>
      <c r="P2161" s="26">
        <v>5.390026909090909</v>
      </c>
      <c r="Q2161" s="26">
        <v>4.1174252727272727</v>
      </c>
      <c r="R2161" s="26">
        <v>2.8691501818181822</v>
      </c>
      <c r="S2161" s="26">
        <v>1.792201818181818</v>
      </c>
      <c r="T2161" s="26">
        <v>1.1370528181818182</v>
      </c>
      <c r="U2161" s="26">
        <v>2.4965704545454543</v>
      </c>
      <c r="V2161" s="26">
        <v>2.2001032727272727</v>
      </c>
      <c r="W2161" s="26">
        <v>3.3703314545454544</v>
      </c>
      <c r="X2161" s="26">
        <v>3.4614570909090916</v>
      </c>
      <c r="Y2161" s="26">
        <v>3.6398392727272726</v>
      </c>
      <c r="Z2161" s="26">
        <v>3.2857923636363635</v>
      </c>
      <c r="AA2161" s="26">
        <v>3.5714315454545456</v>
      </c>
      <c r="AB2161" s="26">
        <v>3.0619640000000001</v>
      </c>
      <c r="AC2161" s="26">
        <v>2.5346671818181816</v>
      </c>
      <c r="AD2161" s="26">
        <v>2.1463941818181822</v>
      </c>
      <c r="AE2161" s="26">
        <v>2.9468824545454542</v>
      </c>
      <c r="AF2161" s="26">
        <v>2.6540627272727275</v>
      </c>
      <c r="AG2161" s="26">
        <v>192</v>
      </c>
      <c r="AH2161" s="26">
        <v>4</v>
      </c>
    </row>
    <row r="2162" spans="1:34" x14ac:dyDescent="0.2">
      <c r="A2162" t="s">
        <v>46</v>
      </c>
      <c r="B2162" t="s">
        <v>99</v>
      </c>
      <c r="C2162" t="s">
        <v>242</v>
      </c>
      <c r="D2162">
        <v>2</v>
      </c>
      <c r="E2162" s="21">
        <v>4</v>
      </c>
      <c r="F2162" s="21" t="s">
        <v>6</v>
      </c>
      <c r="G2162" s="21" t="s">
        <v>10</v>
      </c>
      <c r="H2162" s="21" t="s">
        <v>10</v>
      </c>
      <c r="I2162" s="26">
        <v>1.1537166470588236</v>
      </c>
      <c r="J2162" s="26">
        <v>1.5200975882352941</v>
      </c>
      <c r="K2162" s="26">
        <v>2.7277073529411764</v>
      </c>
      <c r="L2162" s="26">
        <v>4.1468165882352936</v>
      </c>
      <c r="M2162" s="26">
        <v>4.9950288235294114</v>
      </c>
      <c r="N2162" s="26">
        <v>5.6420537058823532</v>
      </c>
      <c r="O2162" s="26">
        <v>5.5907142941176469</v>
      </c>
      <c r="P2162" s="26">
        <v>4.8831321764705882</v>
      </c>
      <c r="Q2162" s="26">
        <v>3.6979153529411763</v>
      </c>
      <c r="R2162" s="26">
        <v>2.6600450000000002</v>
      </c>
      <c r="S2162" s="26">
        <v>1.8099952941176474</v>
      </c>
      <c r="T2162" s="26">
        <v>1.2099340588235292</v>
      </c>
      <c r="U2162" s="26">
        <v>2.5943040000000002</v>
      </c>
      <c r="V2162" s="26">
        <v>2.4482689411764706</v>
      </c>
      <c r="W2162" s="26">
        <v>3.4850487058823525</v>
      </c>
      <c r="X2162" s="26">
        <v>3.2948191176470587</v>
      </c>
      <c r="Y2162" s="26">
        <v>3.6218493529411764</v>
      </c>
      <c r="Z2162" s="26">
        <v>3.5563162352941169</v>
      </c>
      <c r="AA2162" s="26">
        <v>4.2061037647058823</v>
      </c>
      <c r="AB2162" s="26">
        <v>3.6396009999999999</v>
      </c>
      <c r="AC2162" s="26">
        <v>2.8241626470588237</v>
      </c>
      <c r="AD2162" s="26">
        <v>2.4169841176470586</v>
      </c>
      <c r="AE2162" s="26">
        <v>2.961632764705882</v>
      </c>
      <c r="AF2162" s="26">
        <v>2.8140856470588238</v>
      </c>
      <c r="AG2162" s="26">
        <v>207</v>
      </c>
      <c r="AH2162" s="26">
        <v>4</v>
      </c>
    </row>
    <row r="2163" spans="1:34" x14ac:dyDescent="0.2">
      <c r="A2163" t="s">
        <v>46</v>
      </c>
      <c r="B2163" t="s">
        <v>99</v>
      </c>
      <c r="C2163" t="s">
        <v>621</v>
      </c>
      <c r="D2163">
        <v>1</v>
      </c>
      <c r="E2163" s="21">
        <v>5</v>
      </c>
      <c r="F2163" s="21" t="s">
        <v>6</v>
      </c>
      <c r="G2163" s="21" t="s">
        <v>10</v>
      </c>
      <c r="H2163" s="21" t="s">
        <v>10</v>
      </c>
      <c r="I2163" s="26">
        <v>0.93717942857142855</v>
      </c>
      <c r="J2163" s="26">
        <v>1.2041037857142858</v>
      </c>
      <c r="K2163" s="26">
        <v>2.1651454999999999</v>
      </c>
      <c r="L2163" s="26">
        <v>3.5662682857142856</v>
      </c>
      <c r="M2163" s="26">
        <v>4.7080227142857138</v>
      </c>
      <c r="N2163" s="26">
        <v>5.6604090714285702</v>
      </c>
      <c r="O2163" s="26">
        <v>5.7488037142857138</v>
      </c>
      <c r="P2163" s="26">
        <v>4.8137404999999998</v>
      </c>
      <c r="Q2163" s="26">
        <v>3.6615302857142855</v>
      </c>
      <c r="R2163" s="26">
        <v>2.5850685000000007</v>
      </c>
      <c r="S2163" s="26">
        <v>1.6242262857142857</v>
      </c>
      <c r="T2163" s="26">
        <v>1.0059577142857141</v>
      </c>
      <c r="U2163" s="26">
        <v>2.0300160714285709</v>
      </c>
      <c r="V2163" s="26">
        <v>1.8951674999999999</v>
      </c>
      <c r="W2163" s="26">
        <v>2.8747431428571426</v>
      </c>
      <c r="X2163" s="26">
        <v>3.142768999999999</v>
      </c>
      <c r="Y2163" s="26">
        <v>3.6628178571428562</v>
      </c>
      <c r="Z2163" s="26">
        <v>3.355409285714285</v>
      </c>
      <c r="AA2163" s="26">
        <v>3.6670122857142857</v>
      </c>
      <c r="AB2163" s="26">
        <v>3.1492547857142852</v>
      </c>
      <c r="AC2163" s="26">
        <v>2.9912367857142863</v>
      </c>
      <c r="AD2163" s="26">
        <v>2.0411488571428569</v>
      </c>
      <c r="AE2163" s="26">
        <v>2.7948250714285718</v>
      </c>
      <c r="AF2163" s="26">
        <v>2.5617347142857136</v>
      </c>
      <c r="AG2163" s="26">
        <v>228</v>
      </c>
      <c r="AH2163" s="26">
        <v>4</v>
      </c>
    </row>
    <row r="2164" spans="1:34" x14ac:dyDescent="0.2">
      <c r="A2164" t="s">
        <v>46</v>
      </c>
      <c r="B2164" t="s">
        <v>99</v>
      </c>
      <c r="C2164" t="s">
        <v>1462</v>
      </c>
      <c r="D2164">
        <v>2</v>
      </c>
      <c r="E2164" s="21">
        <v>5</v>
      </c>
      <c r="F2164" s="21" t="s">
        <v>6</v>
      </c>
      <c r="G2164" s="21" t="s">
        <v>10</v>
      </c>
      <c r="H2164" s="21" t="s">
        <v>10</v>
      </c>
      <c r="I2164" s="26">
        <v>0.81299599999999994</v>
      </c>
      <c r="J2164" s="26">
        <v>1.0833903750000002</v>
      </c>
      <c r="K2164" s="26">
        <v>1.9709161250000002</v>
      </c>
      <c r="L2164" s="26">
        <v>3.5724096250000006</v>
      </c>
      <c r="M2164" s="26">
        <v>5.0734276249999999</v>
      </c>
      <c r="N2164" s="26">
        <v>6.2159145000000002</v>
      </c>
      <c r="O2164" s="26">
        <v>6.2082261249999995</v>
      </c>
      <c r="P2164" s="26">
        <v>5.1117536250000004</v>
      </c>
      <c r="Q2164" s="26">
        <v>3.7547889999999997</v>
      </c>
      <c r="R2164" s="26">
        <v>2.4449261250000003</v>
      </c>
      <c r="S2164" s="26">
        <v>1.4027413750000002</v>
      </c>
      <c r="T2164" s="26">
        <v>0.81315175000000017</v>
      </c>
      <c r="U2164" s="26">
        <v>1.7547482500000002</v>
      </c>
      <c r="V2164" s="26">
        <v>1.6205707499999999</v>
      </c>
      <c r="W2164" s="26">
        <v>2.6546838749999999</v>
      </c>
      <c r="X2164" s="26">
        <v>3.3943816249999998</v>
      </c>
      <c r="Y2164" s="26">
        <v>3.3816238749999998</v>
      </c>
      <c r="Z2164" s="26">
        <v>3.4398567500000001</v>
      </c>
      <c r="AA2164" s="26">
        <v>3.5811285000000002</v>
      </c>
      <c r="AB2164" s="26">
        <v>3.0653769999999998</v>
      </c>
      <c r="AC2164" s="26">
        <v>2.8235767500000004</v>
      </c>
      <c r="AD2164" s="26">
        <v>2.3017301250000002</v>
      </c>
      <c r="AE2164" s="26">
        <v>2.8332238750000003</v>
      </c>
      <c r="AF2164" s="26">
        <v>2.5068842499999997</v>
      </c>
      <c r="AG2164" s="26">
        <v>216</v>
      </c>
      <c r="AH2164" s="26">
        <v>4</v>
      </c>
    </row>
    <row r="2165" spans="1:34" x14ac:dyDescent="0.2">
      <c r="A2165" t="s">
        <v>46</v>
      </c>
      <c r="B2165" t="s">
        <v>99</v>
      </c>
      <c r="C2165" t="s">
        <v>1497</v>
      </c>
      <c r="D2165">
        <v>2</v>
      </c>
      <c r="E2165" s="21">
        <v>5</v>
      </c>
      <c r="F2165" s="21" t="s">
        <v>6</v>
      </c>
      <c r="G2165" s="21" t="s">
        <v>10</v>
      </c>
      <c r="H2165" s="21" t="s">
        <v>10</v>
      </c>
      <c r="I2165" s="26">
        <v>0.87330747619047622</v>
      </c>
      <c r="J2165" s="26">
        <v>1.1404584761904761</v>
      </c>
      <c r="K2165" s="26">
        <v>2.0216894285714284</v>
      </c>
      <c r="L2165" s="26">
        <v>3.5457604285714281</v>
      </c>
      <c r="M2165" s="26">
        <v>4.9943515238095229</v>
      </c>
      <c r="N2165" s="26">
        <v>6.0169759523809514</v>
      </c>
      <c r="O2165" s="26">
        <v>6.080369285714287</v>
      </c>
      <c r="P2165" s="26">
        <v>4.9775727142857145</v>
      </c>
      <c r="Q2165" s="26">
        <v>3.7049386190476179</v>
      </c>
      <c r="R2165" s="26">
        <v>2.5027390000000005</v>
      </c>
      <c r="S2165" s="26">
        <v>1.4570230952380954</v>
      </c>
      <c r="T2165" s="26">
        <v>0.86363333333333325</v>
      </c>
      <c r="U2165" s="26">
        <v>1.644252666666667</v>
      </c>
      <c r="V2165" s="26">
        <v>1.5676124761904759</v>
      </c>
      <c r="W2165" s="26">
        <v>2.55685680952381</v>
      </c>
      <c r="X2165" s="26">
        <v>2.9308007142857138</v>
      </c>
      <c r="Y2165" s="26">
        <v>3.1402127619047611</v>
      </c>
      <c r="Z2165" s="26">
        <v>3.4155263333333332</v>
      </c>
      <c r="AA2165" s="26">
        <v>3.3180039523809524</v>
      </c>
      <c r="AB2165" s="26">
        <v>3.103809619047619</v>
      </c>
      <c r="AC2165" s="26">
        <v>2.5809068095238095</v>
      </c>
      <c r="AD2165" s="26">
        <v>1.8958443809523804</v>
      </c>
      <c r="AE2165" s="26">
        <v>2.5903533809523815</v>
      </c>
      <c r="AF2165" s="26">
        <v>2.589809666666667</v>
      </c>
      <c r="AG2165" s="26">
        <v>213</v>
      </c>
      <c r="AH2165" s="26">
        <v>4</v>
      </c>
    </row>
    <row r="2166" spans="1:34" x14ac:dyDescent="0.2">
      <c r="A2166" t="s">
        <v>46</v>
      </c>
      <c r="B2166" t="s">
        <v>99</v>
      </c>
      <c r="C2166" t="s">
        <v>1498</v>
      </c>
      <c r="D2166">
        <v>1</v>
      </c>
      <c r="E2166" s="21">
        <v>5</v>
      </c>
      <c r="F2166" s="21" t="s">
        <v>6</v>
      </c>
      <c r="G2166" s="21" t="s">
        <v>10</v>
      </c>
      <c r="H2166" s="21" t="s">
        <v>10</v>
      </c>
      <c r="I2166" s="26">
        <v>0.90444071428571426</v>
      </c>
      <c r="J2166" s="26">
        <v>1.185416142857143</v>
      </c>
      <c r="K2166" s="26">
        <v>2.1122911428571429</v>
      </c>
      <c r="L2166" s="26">
        <v>3.6245732857142854</v>
      </c>
      <c r="M2166" s="26">
        <v>4.945576857142858</v>
      </c>
      <c r="N2166" s="26">
        <v>5.9520109999999997</v>
      </c>
      <c r="O2166" s="26">
        <v>6.0023378571428569</v>
      </c>
      <c r="P2166" s="26">
        <v>4.9957981428571427</v>
      </c>
      <c r="Q2166" s="26">
        <v>3.7897908571428576</v>
      </c>
      <c r="R2166" s="26">
        <v>2.593330428571428</v>
      </c>
      <c r="S2166" s="26">
        <v>1.5307645714285714</v>
      </c>
      <c r="T2166" s="26">
        <v>0.92202128571428577</v>
      </c>
      <c r="U2166" s="26">
        <v>1.914198857142857</v>
      </c>
      <c r="V2166" s="26">
        <v>1.6617317142857144</v>
      </c>
      <c r="W2166" s="26">
        <v>2.7058261428571435</v>
      </c>
      <c r="X2166" s="26">
        <v>3.1346554285714285</v>
      </c>
      <c r="Y2166" s="26">
        <v>3.6353162857142856</v>
      </c>
      <c r="Z2166" s="26">
        <v>3.2496274285714284</v>
      </c>
      <c r="AA2166" s="26">
        <v>3.6722549999999998</v>
      </c>
      <c r="AB2166" s="26">
        <v>2.8900635714285712</v>
      </c>
      <c r="AC2166" s="26">
        <v>2.7489484285714281</v>
      </c>
      <c r="AD2166" s="26">
        <v>1.8672525714285715</v>
      </c>
      <c r="AE2166" s="26">
        <v>2.7249271428571431</v>
      </c>
      <c r="AF2166" s="26">
        <v>2.5053930000000002</v>
      </c>
      <c r="AG2166" s="26">
        <v>218</v>
      </c>
      <c r="AH2166" s="26">
        <v>4</v>
      </c>
    </row>
    <row r="2167" spans="1:34" x14ac:dyDescent="0.2">
      <c r="A2167" t="s">
        <v>47</v>
      </c>
      <c r="B2167" t="s">
        <v>109</v>
      </c>
      <c r="C2167" t="s">
        <v>761</v>
      </c>
      <c r="D2167">
        <v>2</v>
      </c>
      <c r="E2167" s="21">
        <v>3</v>
      </c>
      <c r="F2167" s="21" t="s">
        <v>6</v>
      </c>
      <c r="G2167" s="21" t="s">
        <v>10</v>
      </c>
      <c r="H2167" s="21" t="s">
        <v>10</v>
      </c>
      <c r="I2167" s="26">
        <v>1.6239627999999999</v>
      </c>
      <c r="J2167" s="26">
        <v>2.2279133999999998</v>
      </c>
      <c r="K2167" s="26">
        <v>3.6253807999999998</v>
      </c>
      <c r="L2167" s="26">
        <v>5.1058955999999993</v>
      </c>
      <c r="M2167" s="26">
        <v>5.5693819999999992</v>
      </c>
      <c r="N2167" s="26">
        <v>6.5907211999999999</v>
      </c>
      <c r="O2167" s="26">
        <v>7.3847674000000012</v>
      </c>
      <c r="P2167" s="26">
        <v>6.6720560000000004</v>
      </c>
      <c r="Q2167" s="26">
        <v>4.8226940000000003</v>
      </c>
      <c r="R2167" s="26">
        <v>3.6285251999999999</v>
      </c>
      <c r="S2167" s="26">
        <v>2.3647526000000001</v>
      </c>
      <c r="T2167" s="26">
        <v>1.6633175999999998</v>
      </c>
      <c r="U2167" s="26">
        <v>1.7529086</v>
      </c>
      <c r="V2167" s="26">
        <v>2.2162464000000002</v>
      </c>
      <c r="W2167" s="26">
        <v>3.4911874000000003</v>
      </c>
      <c r="X2167" s="26">
        <v>4.0909679999999993</v>
      </c>
      <c r="Y2167" s="26">
        <v>5.1240244000000006</v>
      </c>
      <c r="Z2167" s="26">
        <v>4.0612152000000004</v>
      </c>
      <c r="AA2167" s="26">
        <v>2.7428631999999999</v>
      </c>
      <c r="AB2167" s="26">
        <v>3.0017306000000006</v>
      </c>
      <c r="AC2167" s="26">
        <v>3.9680735999999994</v>
      </c>
      <c r="AD2167" s="26">
        <v>3.0554114000000006</v>
      </c>
      <c r="AE2167" s="26">
        <v>3.1514955999999996</v>
      </c>
      <c r="AF2167" s="26">
        <v>2.4319256</v>
      </c>
      <c r="AG2167" s="26">
        <v>197</v>
      </c>
      <c r="AH2167" s="26">
        <v>3</v>
      </c>
    </row>
    <row r="2168" spans="1:34" x14ac:dyDescent="0.2">
      <c r="A2168" t="s">
        <v>47</v>
      </c>
      <c r="B2168" t="s">
        <v>109</v>
      </c>
      <c r="C2168" t="s">
        <v>1499</v>
      </c>
      <c r="D2168">
        <v>3</v>
      </c>
      <c r="E2168" s="21">
        <v>3</v>
      </c>
      <c r="F2168" s="21" t="s">
        <v>6</v>
      </c>
      <c r="G2168" s="21" t="s">
        <v>10</v>
      </c>
      <c r="H2168" s="21" t="s">
        <v>10</v>
      </c>
      <c r="I2168" s="26">
        <v>1.6361264999999998</v>
      </c>
      <c r="J2168" s="26">
        <v>2.2797040000000002</v>
      </c>
      <c r="K2168" s="26">
        <v>3.7780016249999999</v>
      </c>
      <c r="L2168" s="26">
        <v>5.53808525</v>
      </c>
      <c r="M2168" s="26">
        <v>6.4833784999999997</v>
      </c>
      <c r="N2168" s="26">
        <v>8.2655247499999991</v>
      </c>
      <c r="O2168" s="26">
        <v>9.6259408750000013</v>
      </c>
      <c r="P2168" s="26">
        <v>8.4601063750000005</v>
      </c>
      <c r="Q2168" s="26">
        <v>5.9947695000000003</v>
      </c>
      <c r="R2168" s="26">
        <v>4.4417512499999994</v>
      </c>
      <c r="S2168" s="26">
        <v>2.5397483749999998</v>
      </c>
      <c r="T2168" s="26">
        <v>1.6443284999999999</v>
      </c>
      <c r="U2168" s="26">
        <v>0.62587187500000008</v>
      </c>
      <c r="V2168" s="26">
        <v>0.84396662499999997</v>
      </c>
      <c r="W2168" s="26">
        <v>1.6264958749999998</v>
      </c>
      <c r="X2168" s="26">
        <v>2.3685309999999999</v>
      </c>
      <c r="Y2168" s="26">
        <v>3.8945585000000005</v>
      </c>
      <c r="Z2168" s="26">
        <v>3.7098771250000002</v>
      </c>
      <c r="AA2168" s="26">
        <v>2.6498321249999996</v>
      </c>
      <c r="AB2168" s="26">
        <v>2.5194886249999997</v>
      </c>
      <c r="AC2168" s="26">
        <v>2.4774937500000003</v>
      </c>
      <c r="AD2168" s="26">
        <v>1.6938411249999998</v>
      </c>
      <c r="AE2168" s="26">
        <v>1.26814625</v>
      </c>
      <c r="AF2168" s="26">
        <v>0.86011012500000006</v>
      </c>
      <c r="AG2168" s="26">
        <v>190</v>
      </c>
      <c r="AH2168" s="26">
        <v>3</v>
      </c>
    </row>
    <row r="2169" spans="1:34" x14ac:dyDescent="0.2">
      <c r="A2169" t="s">
        <v>47</v>
      </c>
      <c r="B2169" t="s">
        <v>109</v>
      </c>
      <c r="C2169" t="s">
        <v>1500</v>
      </c>
      <c r="D2169">
        <v>3</v>
      </c>
      <c r="E2169" s="21">
        <v>3</v>
      </c>
      <c r="F2169" s="21" t="s">
        <v>6</v>
      </c>
      <c r="G2169" s="21" t="s">
        <v>10</v>
      </c>
      <c r="H2169" s="21" t="s">
        <v>10</v>
      </c>
      <c r="I2169" s="26">
        <v>1.8933796000000001</v>
      </c>
      <c r="J2169" s="26">
        <v>2.5654987999999999</v>
      </c>
      <c r="K2169" s="26">
        <v>4.0282274000000005</v>
      </c>
      <c r="L2169" s="26">
        <v>5.452407</v>
      </c>
      <c r="M2169" s="26">
        <v>5.9432684000000009</v>
      </c>
      <c r="N2169" s="26">
        <v>7.2146759999999999</v>
      </c>
      <c r="O2169" s="26">
        <v>8.1850227999999987</v>
      </c>
      <c r="P2169" s="26">
        <v>7.5239608000000002</v>
      </c>
      <c r="Q2169" s="26">
        <v>5.4361844000000001</v>
      </c>
      <c r="R2169" s="26">
        <v>4.0821340000000008</v>
      </c>
      <c r="S2169" s="26">
        <v>2.7256278000000003</v>
      </c>
      <c r="T2169" s="26">
        <v>1.9367674000000001</v>
      </c>
      <c r="U2169" s="26">
        <v>1.7617530000000001</v>
      </c>
      <c r="V2169" s="26">
        <v>2.3919266000000001</v>
      </c>
      <c r="W2169" s="26">
        <v>3.4043672000000003</v>
      </c>
      <c r="X2169" s="26">
        <v>3.8597380000000001</v>
      </c>
      <c r="Y2169" s="26">
        <v>5.5719589999999997</v>
      </c>
      <c r="Z2169" s="26">
        <v>3.8959327999999998</v>
      </c>
      <c r="AA2169" s="26">
        <v>2.5304055999999995</v>
      </c>
      <c r="AB2169" s="26">
        <v>2.5247426000000002</v>
      </c>
      <c r="AC2169" s="26">
        <v>4.2408491999999995</v>
      </c>
      <c r="AD2169" s="26">
        <v>3.3221516000000002</v>
      </c>
      <c r="AE2169" s="26">
        <v>2.9157134</v>
      </c>
      <c r="AF2169" s="26">
        <v>2.3008935999999998</v>
      </c>
      <c r="AG2169" s="26">
        <v>162</v>
      </c>
      <c r="AH2169" s="26">
        <v>3</v>
      </c>
    </row>
    <row r="2170" spans="1:34" x14ac:dyDescent="0.2">
      <c r="A2170" t="s">
        <v>47</v>
      </c>
      <c r="B2170" t="s">
        <v>109</v>
      </c>
      <c r="C2170" t="s">
        <v>1501</v>
      </c>
      <c r="D2170">
        <v>2</v>
      </c>
      <c r="E2170" s="21">
        <v>4</v>
      </c>
      <c r="F2170" s="21" t="s">
        <v>74</v>
      </c>
      <c r="G2170" s="21" t="s">
        <v>10</v>
      </c>
      <c r="H2170" s="21" t="s">
        <v>10</v>
      </c>
      <c r="I2170" s="26">
        <v>1.9097364000000003</v>
      </c>
      <c r="J2170" s="26">
        <v>2.5082031999999996</v>
      </c>
      <c r="K2170" s="26">
        <v>3.9750386</v>
      </c>
      <c r="L2170" s="26">
        <v>6.0376551999999997</v>
      </c>
      <c r="M2170" s="26">
        <v>6.9114068</v>
      </c>
      <c r="N2170" s="26">
        <v>8.7029913999999984</v>
      </c>
      <c r="O2170" s="26">
        <v>9.9838634000000006</v>
      </c>
      <c r="P2170" s="26">
        <v>8.5296137999999999</v>
      </c>
      <c r="Q2170" s="26">
        <v>6.4404944000000004</v>
      </c>
      <c r="R2170" s="26">
        <v>4.8293920000000004</v>
      </c>
      <c r="S2170" s="26">
        <v>2.8485345999999998</v>
      </c>
      <c r="T2170" s="26">
        <v>1.9198978</v>
      </c>
      <c r="U2170" s="26">
        <v>0.34317919999999996</v>
      </c>
      <c r="V2170" s="26">
        <v>0.44637140000000003</v>
      </c>
      <c r="W2170" s="26">
        <v>0.81161899999999998</v>
      </c>
      <c r="X2170" s="26">
        <v>1.1548161999999997</v>
      </c>
      <c r="Y2170" s="26">
        <v>2.8825124000000004</v>
      </c>
      <c r="Z2170" s="26">
        <v>2.6061866</v>
      </c>
      <c r="AA2170" s="26">
        <v>2.5859054000000001</v>
      </c>
      <c r="AB2170" s="26">
        <v>2.1752405999999995</v>
      </c>
      <c r="AC2170" s="26">
        <v>1.4313544</v>
      </c>
      <c r="AD2170" s="26">
        <v>0.8813205999999999</v>
      </c>
      <c r="AE2170" s="26">
        <v>0.58964039999999995</v>
      </c>
      <c r="AF2170" s="26">
        <v>0.40214559999999999</v>
      </c>
      <c r="AG2170" s="26">
        <v>208</v>
      </c>
      <c r="AH2170" s="26">
        <v>4</v>
      </c>
    </row>
    <row r="2171" spans="1:34" x14ac:dyDescent="0.2">
      <c r="A2171" t="s">
        <v>47</v>
      </c>
      <c r="B2171" t="s">
        <v>109</v>
      </c>
      <c r="C2171" t="s">
        <v>1502</v>
      </c>
      <c r="D2171">
        <v>3</v>
      </c>
      <c r="E2171" s="21">
        <v>3</v>
      </c>
      <c r="F2171" s="21" t="s">
        <v>6</v>
      </c>
      <c r="G2171" s="21" t="s">
        <v>10</v>
      </c>
      <c r="H2171" s="21" t="s">
        <v>10</v>
      </c>
      <c r="I2171" s="26">
        <v>2.0937036</v>
      </c>
      <c r="J2171" s="26">
        <v>2.7047460000000001</v>
      </c>
      <c r="K2171" s="26">
        <v>4.3437754000000002</v>
      </c>
      <c r="L2171" s="26">
        <v>6.2261730000000002</v>
      </c>
      <c r="M2171" s="26">
        <v>7.0413464000000001</v>
      </c>
      <c r="N2171" s="26">
        <v>8.6443510000000003</v>
      </c>
      <c r="O2171" s="26">
        <v>9.9075266000000006</v>
      </c>
      <c r="P2171" s="26">
        <v>8.6416963999999989</v>
      </c>
      <c r="Q2171" s="26">
        <v>6.2854369999999999</v>
      </c>
      <c r="R2171" s="26">
        <v>4.7739267999999999</v>
      </c>
      <c r="S2171" s="26">
        <v>2.9543822</v>
      </c>
      <c r="T2171" s="26">
        <v>2.0677215999999996</v>
      </c>
      <c r="U2171" s="26">
        <v>0.43415740000000003</v>
      </c>
      <c r="V2171" s="26">
        <v>0.73538100000000006</v>
      </c>
      <c r="W2171" s="26">
        <v>1.3206428000000001</v>
      </c>
      <c r="X2171" s="26">
        <v>1.6317356000000001</v>
      </c>
      <c r="Y2171" s="26">
        <v>3.7067969999999995</v>
      </c>
      <c r="Z2171" s="26">
        <v>3.1970298000000001</v>
      </c>
      <c r="AA2171" s="26">
        <v>1.7499328000000003</v>
      </c>
      <c r="AB2171" s="26">
        <v>2.1587798</v>
      </c>
      <c r="AC2171" s="26">
        <v>2.5371344000000002</v>
      </c>
      <c r="AD2171" s="26">
        <v>1.675087</v>
      </c>
      <c r="AE2171" s="26">
        <v>0.91897899999999999</v>
      </c>
      <c r="AF2171" s="26">
        <v>0.50565680000000002</v>
      </c>
      <c r="AG2171" s="26">
        <v>184</v>
      </c>
      <c r="AH2171" s="26">
        <v>3</v>
      </c>
    </row>
    <row r="2172" spans="1:34" x14ac:dyDescent="0.2">
      <c r="A2172" t="s">
        <v>47</v>
      </c>
      <c r="B2172" t="s">
        <v>109</v>
      </c>
      <c r="C2172" t="s">
        <v>638</v>
      </c>
      <c r="D2172">
        <v>3</v>
      </c>
      <c r="E2172" s="21">
        <v>3</v>
      </c>
      <c r="F2172" s="21" t="s">
        <v>6</v>
      </c>
      <c r="G2172" s="21" t="s">
        <v>10</v>
      </c>
      <c r="H2172" s="21" t="s">
        <v>10</v>
      </c>
      <c r="I2172" s="26">
        <v>1.799406125</v>
      </c>
      <c r="J2172" s="26">
        <v>2.4230286250000002</v>
      </c>
      <c r="K2172" s="26">
        <v>3.9910511249999998</v>
      </c>
      <c r="L2172" s="26">
        <v>5.7222036250000006</v>
      </c>
      <c r="M2172" s="26">
        <v>6.5718505</v>
      </c>
      <c r="N2172" s="26">
        <v>8.2012968749999988</v>
      </c>
      <c r="O2172" s="26">
        <v>9.5595582499999985</v>
      </c>
      <c r="P2172" s="26">
        <v>8.4542321250000008</v>
      </c>
      <c r="Q2172" s="26">
        <v>5.976801</v>
      </c>
      <c r="R2172" s="26">
        <v>4.4518196249999988</v>
      </c>
      <c r="S2172" s="26">
        <v>2.653901125</v>
      </c>
      <c r="T2172" s="26">
        <v>1.7905528750000002</v>
      </c>
      <c r="U2172" s="26">
        <v>0.51928762500000003</v>
      </c>
      <c r="V2172" s="26">
        <v>0.81472424999999993</v>
      </c>
      <c r="W2172" s="26">
        <v>1.4451703750000002</v>
      </c>
      <c r="X2172" s="26">
        <v>1.9639595000000001</v>
      </c>
      <c r="Y2172" s="26">
        <v>3.8356745000000001</v>
      </c>
      <c r="Z2172" s="26">
        <v>3.3326311250000002</v>
      </c>
      <c r="AA2172" s="26">
        <v>1.8873419999999996</v>
      </c>
      <c r="AB2172" s="26">
        <v>2.1272033749999997</v>
      </c>
      <c r="AC2172" s="26">
        <v>2.6176915000000003</v>
      </c>
      <c r="AD2172" s="26">
        <v>1.6585572499999999</v>
      </c>
      <c r="AE2172" s="26">
        <v>1.1111416249999999</v>
      </c>
      <c r="AF2172" s="26">
        <v>0.69432024999999997</v>
      </c>
      <c r="AG2172" s="26">
        <v>189</v>
      </c>
      <c r="AH2172" s="26">
        <v>3</v>
      </c>
    </row>
    <row r="2173" spans="1:34" x14ac:dyDescent="0.2">
      <c r="A2173" t="s">
        <v>47</v>
      </c>
      <c r="B2173" t="s">
        <v>109</v>
      </c>
      <c r="C2173" t="s">
        <v>530</v>
      </c>
      <c r="D2173">
        <v>3</v>
      </c>
      <c r="E2173" s="21">
        <v>3</v>
      </c>
      <c r="F2173" s="21" t="s">
        <v>6</v>
      </c>
      <c r="G2173" s="21" t="s">
        <v>10</v>
      </c>
      <c r="H2173" s="21" t="s">
        <v>10</v>
      </c>
      <c r="I2173" s="26">
        <v>1.9785991111111112</v>
      </c>
      <c r="J2173" s="26">
        <v>2.6604103333333335</v>
      </c>
      <c r="K2173" s="26">
        <v>4.0720833333333326</v>
      </c>
      <c r="L2173" s="26">
        <v>5.5082761111111109</v>
      </c>
      <c r="M2173" s="26">
        <v>6.0360659999999999</v>
      </c>
      <c r="N2173" s="26">
        <v>7.3896914444444439</v>
      </c>
      <c r="O2173" s="26">
        <v>8.4460807777777767</v>
      </c>
      <c r="P2173" s="26">
        <v>7.7710892222222219</v>
      </c>
      <c r="Q2173" s="26">
        <v>5.6064895555555552</v>
      </c>
      <c r="R2173" s="26">
        <v>4.2111747777777779</v>
      </c>
      <c r="S2173" s="26">
        <v>2.8400635555555556</v>
      </c>
      <c r="T2173" s="26">
        <v>2.0458745555555558</v>
      </c>
      <c r="U2173" s="26">
        <v>1.6048421111111111</v>
      </c>
      <c r="V2173" s="26">
        <v>2.3452005555555555</v>
      </c>
      <c r="W2173" s="26">
        <v>3.167421111111111</v>
      </c>
      <c r="X2173" s="26">
        <v>3.6565908888888896</v>
      </c>
      <c r="Y2173" s="26">
        <v>5.1163690000000006</v>
      </c>
      <c r="Z2173" s="26">
        <v>3.7157704444444448</v>
      </c>
      <c r="AA2173" s="26">
        <v>2.3191221111111111</v>
      </c>
      <c r="AB2173" s="26">
        <v>2.2070001111111108</v>
      </c>
      <c r="AC2173" s="26">
        <v>4.3910764444444457</v>
      </c>
      <c r="AD2173" s="26">
        <v>2.9459678888888892</v>
      </c>
      <c r="AE2173" s="26">
        <v>2.5664478888888893</v>
      </c>
      <c r="AF2173" s="26">
        <v>2.0318737777777778</v>
      </c>
      <c r="AG2173" s="26">
        <v>172</v>
      </c>
      <c r="AH2173" s="26">
        <v>3</v>
      </c>
    </row>
    <row r="2174" spans="1:34" x14ac:dyDescent="0.2">
      <c r="A2174" t="s">
        <v>47</v>
      </c>
      <c r="B2174" t="s">
        <v>109</v>
      </c>
      <c r="C2174" t="s">
        <v>935</v>
      </c>
      <c r="D2174">
        <v>3</v>
      </c>
      <c r="E2174" s="21">
        <v>3</v>
      </c>
      <c r="F2174" s="21" t="s">
        <v>6</v>
      </c>
      <c r="G2174" s="21" t="s">
        <v>10</v>
      </c>
      <c r="H2174" s="21" t="s">
        <v>10</v>
      </c>
      <c r="I2174" s="26">
        <v>1.9469332727272728</v>
      </c>
      <c r="J2174" s="26">
        <v>2.5755204545454542</v>
      </c>
      <c r="K2174" s="26">
        <v>4.1824634545454549</v>
      </c>
      <c r="L2174" s="26">
        <v>5.8881843636363635</v>
      </c>
      <c r="M2174" s="26">
        <v>6.6377321818181807</v>
      </c>
      <c r="N2174" s="26">
        <v>8.1469653636363617</v>
      </c>
      <c r="O2174" s="26">
        <v>9.5277076363636333</v>
      </c>
      <c r="P2174" s="26">
        <v>8.4760419090909078</v>
      </c>
      <c r="Q2174" s="26">
        <v>6.0283015454545454</v>
      </c>
      <c r="R2174" s="26">
        <v>4.5395836363636368</v>
      </c>
      <c r="S2174" s="26">
        <v>2.7954571818181817</v>
      </c>
      <c r="T2174" s="26">
        <v>1.9501229090909087</v>
      </c>
      <c r="U2174" s="26">
        <v>0.68503836363636372</v>
      </c>
      <c r="V2174" s="26">
        <v>1.0525423636363636</v>
      </c>
      <c r="W2174" s="26">
        <v>1.6621856363636363</v>
      </c>
      <c r="X2174" s="26">
        <v>1.9928578181818182</v>
      </c>
      <c r="Y2174" s="26">
        <v>4.3446664545454539</v>
      </c>
      <c r="Z2174" s="26">
        <v>3.2132016363636366</v>
      </c>
      <c r="AA2174" s="26">
        <v>1.7666793636363636</v>
      </c>
      <c r="AB2174" s="26">
        <v>1.9106156363636366</v>
      </c>
      <c r="AC2174" s="26">
        <v>2.9431280000000002</v>
      </c>
      <c r="AD2174" s="26">
        <v>1.9627394545454548</v>
      </c>
      <c r="AE2174" s="26">
        <v>1.1821461818181818</v>
      </c>
      <c r="AF2174" s="26">
        <v>0.78541472727272721</v>
      </c>
      <c r="AG2174" s="26">
        <v>195</v>
      </c>
      <c r="AH2174" s="26">
        <v>3</v>
      </c>
    </row>
    <row r="2175" spans="1:34" x14ac:dyDescent="0.2">
      <c r="A2175" t="s">
        <v>47</v>
      </c>
      <c r="B2175" t="s">
        <v>109</v>
      </c>
      <c r="C2175" t="s">
        <v>1503</v>
      </c>
      <c r="D2175">
        <v>3</v>
      </c>
      <c r="E2175" s="21">
        <v>3</v>
      </c>
      <c r="F2175" s="21" t="s">
        <v>6</v>
      </c>
      <c r="G2175" s="21" t="s">
        <v>10</v>
      </c>
      <c r="H2175" s="21" t="s">
        <v>10</v>
      </c>
      <c r="I2175" s="26">
        <v>1.8556239999999999</v>
      </c>
      <c r="J2175" s="26">
        <v>2.4953948333333336</v>
      </c>
      <c r="K2175" s="26">
        <v>4.088603833333333</v>
      </c>
      <c r="L2175" s="26">
        <v>5.7589511666666668</v>
      </c>
      <c r="M2175" s="26">
        <v>6.421070499999999</v>
      </c>
      <c r="N2175" s="26">
        <v>7.9090294999999999</v>
      </c>
      <c r="O2175" s="26">
        <v>9.2523408333333332</v>
      </c>
      <c r="P2175" s="26">
        <v>8.3154285000000012</v>
      </c>
      <c r="Q2175" s="26">
        <v>5.9417856666666671</v>
      </c>
      <c r="R2175" s="26">
        <v>4.4571275000000004</v>
      </c>
      <c r="S2175" s="26">
        <v>2.7415965</v>
      </c>
      <c r="T2175" s="26">
        <v>1.8920440000000001</v>
      </c>
      <c r="U2175" s="26">
        <v>0.74949416666666657</v>
      </c>
      <c r="V2175" s="26">
        <v>1.1006806666666666</v>
      </c>
      <c r="W2175" s="26">
        <v>1.8560551666666667</v>
      </c>
      <c r="X2175" s="26">
        <v>2.3674573333333333</v>
      </c>
      <c r="Y2175" s="26">
        <v>4.5125548333333336</v>
      </c>
      <c r="Z2175" s="26">
        <v>3.5161541666666665</v>
      </c>
      <c r="AA2175" s="26">
        <v>1.9889623333333333</v>
      </c>
      <c r="AB2175" s="26">
        <v>2.128845333333333</v>
      </c>
      <c r="AC2175" s="26">
        <v>3.1547983333333334</v>
      </c>
      <c r="AD2175" s="26">
        <v>2.030586833333333</v>
      </c>
      <c r="AE2175" s="26">
        <v>1.3653046666666668</v>
      </c>
      <c r="AF2175" s="26">
        <v>0.92131383333333317</v>
      </c>
      <c r="AG2175" s="26">
        <v>170</v>
      </c>
      <c r="AH2175" s="26">
        <v>3</v>
      </c>
    </row>
    <row r="2176" spans="1:34" x14ac:dyDescent="0.2">
      <c r="A2176" t="s">
        <v>47</v>
      </c>
      <c r="B2176" t="s">
        <v>109</v>
      </c>
      <c r="C2176" t="s">
        <v>887</v>
      </c>
      <c r="D2176">
        <v>3</v>
      </c>
      <c r="E2176" s="21">
        <v>3</v>
      </c>
      <c r="F2176" s="21" t="s">
        <v>6</v>
      </c>
      <c r="G2176" s="21" t="s">
        <v>10</v>
      </c>
      <c r="H2176" s="21" t="s">
        <v>10</v>
      </c>
      <c r="I2176" s="26">
        <v>2.0431585555555554</v>
      </c>
      <c r="J2176" s="26">
        <v>2.7447010000000005</v>
      </c>
      <c r="K2176" s="26">
        <v>4.270261333333333</v>
      </c>
      <c r="L2176" s="26">
        <v>5.7390847777777791</v>
      </c>
      <c r="M2176" s="26">
        <v>6.3576580000000007</v>
      </c>
      <c r="N2176" s="26">
        <v>7.8199272222222227</v>
      </c>
      <c r="O2176" s="26">
        <v>9.0708913333333339</v>
      </c>
      <c r="P2176" s="26">
        <v>8.2537606666666683</v>
      </c>
      <c r="Q2176" s="26">
        <v>5.8799401111111118</v>
      </c>
      <c r="R2176" s="26">
        <v>4.4455325555555554</v>
      </c>
      <c r="S2176" s="26">
        <v>2.8740540000000001</v>
      </c>
      <c r="T2176" s="26">
        <v>2.1034394444444446</v>
      </c>
      <c r="U2176" s="26">
        <v>1.0723895555555556</v>
      </c>
      <c r="V2176" s="26">
        <v>1.5531946666666667</v>
      </c>
      <c r="W2176" s="26">
        <v>2.300421111111111</v>
      </c>
      <c r="X2176" s="26">
        <v>2.6846735555555559</v>
      </c>
      <c r="Y2176" s="26">
        <v>4.4707236666666681</v>
      </c>
      <c r="Z2176" s="26">
        <v>3.1873667777777772</v>
      </c>
      <c r="AA2176" s="26">
        <v>1.9124985555555558</v>
      </c>
      <c r="AB2176" s="26">
        <v>1.8835172222222225</v>
      </c>
      <c r="AC2176" s="26">
        <v>3.2076403333333334</v>
      </c>
      <c r="AD2176" s="26">
        <v>2.7436802222222223</v>
      </c>
      <c r="AE2176" s="26">
        <v>1.7359032222222224</v>
      </c>
      <c r="AF2176" s="26">
        <v>1.4414572222222219</v>
      </c>
      <c r="AG2176" s="26">
        <v>181</v>
      </c>
      <c r="AH2176" s="26">
        <v>3</v>
      </c>
    </row>
    <row r="2177" spans="1:34" x14ac:dyDescent="0.2">
      <c r="A2177" t="s">
        <v>47</v>
      </c>
      <c r="B2177" t="s">
        <v>109</v>
      </c>
      <c r="C2177" t="s">
        <v>187</v>
      </c>
      <c r="D2177">
        <v>2</v>
      </c>
      <c r="E2177" s="21">
        <v>3</v>
      </c>
      <c r="F2177" s="21" t="s">
        <v>6</v>
      </c>
      <c r="G2177" s="21" t="s">
        <v>10</v>
      </c>
      <c r="H2177" s="21" t="s">
        <v>10</v>
      </c>
      <c r="I2177" s="26">
        <v>1.6582710000000001</v>
      </c>
      <c r="J2177" s="26">
        <v>2.2642408333333335</v>
      </c>
      <c r="K2177" s="26">
        <v>3.6976678333333335</v>
      </c>
      <c r="L2177" s="26">
        <v>5.1799326666666667</v>
      </c>
      <c r="M2177" s="26">
        <v>5.6615980000000006</v>
      </c>
      <c r="N2177" s="26">
        <v>6.7438285000000002</v>
      </c>
      <c r="O2177" s="26">
        <v>7.6013363333333333</v>
      </c>
      <c r="P2177" s="26">
        <v>6.8570378333333331</v>
      </c>
      <c r="Q2177" s="26">
        <v>4.9653754999999995</v>
      </c>
      <c r="R2177" s="26">
        <v>3.7191933333333331</v>
      </c>
      <c r="S2177" s="26">
        <v>2.4187101666666666</v>
      </c>
      <c r="T2177" s="26">
        <v>1.6861978333333332</v>
      </c>
      <c r="U2177" s="26">
        <v>1.654847</v>
      </c>
      <c r="V2177" s="26">
        <v>2.1578530000000007</v>
      </c>
      <c r="W2177" s="26">
        <v>3.3476110000000001</v>
      </c>
      <c r="X2177" s="26">
        <v>4.0258469999999997</v>
      </c>
      <c r="Y2177" s="26">
        <v>5.1016754999999998</v>
      </c>
      <c r="Z2177" s="26">
        <v>3.9700163333333336</v>
      </c>
      <c r="AA2177" s="26">
        <v>2.7246308333333329</v>
      </c>
      <c r="AB2177" s="26">
        <v>2.8165381666666662</v>
      </c>
      <c r="AC2177" s="26">
        <v>4.0466101666666665</v>
      </c>
      <c r="AD2177" s="26">
        <v>3.0981611666666669</v>
      </c>
      <c r="AE2177" s="26">
        <v>3.1325103333333337</v>
      </c>
      <c r="AF2177" s="26">
        <v>2.3238043333333334</v>
      </c>
      <c r="AG2177" s="26">
        <v>186</v>
      </c>
      <c r="AH2177" s="26">
        <v>3</v>
      </c>
    </row>
    <row r="2178" spans="1:34" x14ac:dyDescent="0.2">
      <c r="A2178" t="s">
        <v>47</v>
      </c>
      <c r="B2178" t="s">
        <v>109</v>
      </c>
      <c r="C2178" t="s">
        <v>189</v>
      </c>
      <c r="D2178">
        <v>3</v>
      </c>
      <c r="E2178" s="21">
        <v>3</v>
      </c>
      <c r="F2178" s="21" t="s">
        <v>6</v>
      </c>
      <c r="G2178" s="21" t="s">
        <v>10</v>
      </c>
      <c r="H2178" s="21" t="s">
        <v>10</v>
      </c>
      <c r="I2178" s="26">
        <v>1.9015064285714285</v>
      </c>
      <c r="J2178" s="26">
        <v>2.5976724285714288</v>
      </c>
      <c r="K2178" s="26">
        <v>3.9890960000000004</v>
      </c>
      <c r="L2178" s="26">
        <v>5.3237065714285716</v>
      </c>
      <c r="M2178" s="26">
        <v>5.854564571428571</v>
      </c>
      <c r="N2178" s="26">
        <v>7.0998807142857157</v>
      </c>
      <c r="O2178" s="26">
        <v>7.9218522857142863</v>
      </c>
      <c r="P2178" s="26">
        <v>7.3105932857142859</v>
      </c>
      <c r="Q2178" s="26">
        <v>5.3806318571428573</v>
      </c>
      <c r="R2178" s="26">
        <v>3.9948804285714283</v>
      </c>
      <c r="S2178" s="26">
        <v>2.6847237142857137</v>
      </c>
      <c r="T2178" s="26">
        <v>1.9334531428571429</v>
      </c>
      <c r="U2178" s="26">
        <v>2.1352699999999998</v>
      </c>
      <c r="V2178" s="26">
        <v>2.7910221428571433</v>
      </c>
      <c r="W2178" s="26">
        <v>3.5764621428571428</v>
      </c>
      <c r="X2178" s="26">
        <v>3.9687287142857137</v>
      </c>
      <c r="Y2178" s="26">
        <v>5.383986000000001</v>
      </c>
      <c r="Z2178" s="26">
        <v>3.7493489999999996</v>
      </c>
      <c r="AA2178" s="26">
        <v>2.937265142857143</v>
      </c>
      <c r="AB2178" s="26">
        <v>2.4189915714285712</v>
      </c>
      <c r="AC2178" s="26">
        <v>3.8628565714285719</v>
      </c>
      <c r="AD2178" s="26">
        <v>3.3718414285714284</v>
      </c>
      <c r="AE2178" s="26">
        <v>3.2999434285714284</v>
      </c>
      <c r="AF2178" s="26">
        <v>2.7850664285714286</v>
      </c>
      <c r="AG2178" s="26">
        <v>172</v>
      </c>
      <c r="AH2178" s="26">
        <v>3</v>
      </c>
    </row>
    <row r="2179" spans="1:34" x14ac:dyDescent="0.2">
      <c r="A2179" t="s">
        <v>47</v>
      </c>
      <c r="B2179" t="s">
        <v>109</v>
      </c>
      <c r="C2179" t="s">
        <v>1504</v>
      </c>
      <c r="D2179">
        <v>2</v>
      </c>
      <c r="E2179" s="21">
        <v>4</v>
      </c>
      <c r="F2179" s="21" t="s">
        <v>74</v>
      </c>
      <c r="G2179" s="21" t="s">
        <v>10</v>
      </c>
      <c r="H2179" s="21" t="s">
        <v>10</v>
      </c>
      <c r="I2179" s="26">
        <v>2.1108644999999999</v>
      </c>
      <c r="J2179" s="26">
        <v>2.7380202499999999</v>
      </c>
      <c r="K2179" s="26">
        <v>4.0251540000000006</v>
      </c>
      <c r="L2179" s="26">
        <v>6.2017575000000003</v>
      </c>
      <c r="M2179" s="26">
        <v>6.9994977500000006</v>
      </c>
      <c r="N2179" s="26">
        <v>8.5927900000000008</v>
      </c>
      <c r="O2179" s="26">
        <v>9.4237000000000002</v>
      </c>
      <c r="P2179" s="26">
        <v>7.7806852500000003</v>
      </c>
      <c r="Q2179" s="26">
        <v>6.4106272500000001</v>
      </c>
      <c r="R2179" s="26">
        <v>4.5978077500000003</v>
      </c>
      <c r="S2179" s="26">
        <v>3.0473619999999997</v>
      </c>
      <c r="T2179" s="26">
        <v>2.0203720000000001</v>
      </c>
      <c r="U2179" s="26">
        <v>0.22613225000000001</v>
      </c>
      <c r="V2179" s="26">
        <v>0.27697250000000001</v>
      </c>
      <c r="W2179" s="26">
        <v>0.58389924999999998</v>
      </c>
      <c r="X2179" s="26">
        <v>0.90216949999999996</v>
      </c>
      <c r="Y2179" s="26">
        <v>2.2074365</v>
      </c>
      <c r="Z2179" s="26">
        <v>2.0272477499999999</v>
      </c>
      <c r="AA2179" s="26">
        <v>2.6162752499999997</v>
      </c>
      <c r="AB2179" s="26">
        <v>2.2696797499999999</v>
      </c>
      <c r="AC2179" s="26">
        <v>1.3609689999999999</v>
      </c>
      <c r="AD2179" s="26">
        <v>0.54788075000000003</v>
      </c>
      <c r="AE2179" s="26">
        <v>0.41643399999999997</v>
      </c>
      <c r="AF2179" s="26">
        <v>0.26989275000000001</v>
      </c>
      <c r="AG2179" s="26">
        <v>214</v>
      </c>
      <c r="AH2179" s="26">
        <v>4</v>
      </c>
    </row>
    <row r="2180" spans="1:34" x14ac:dyDescent="0.2">
      <c r="A2180" t="s">
        <v>47</v>
      </c>
      <c r="B2180" t="s">
        <v>109</v>
      </c>
      <c r="C2180" t="s">
        <v>299</v>
      </c>
      <c r="D2180">
        <v>3</v>
      </c>
      <c r="E2180" s="21">
        <v>3</v>
      </c>
      <c r="F2180" s="21" t="s">
        <v>6</v>
      </c>
      <c r="G2180" s="21" t="s">
        <v>10</v>
      </c>
      <c r="H2180" s="21" t="s">
        <v>10</v>
      </c>
      <c r="I2180" s="26">
        <v>1.8730420000000003</v>
      </c>
      <c r="J2180" s="26">
        <v>2.5347501999999995</v>
      </c>
      <c r="K2180" s="26">
        <v>4.0622015999999999</v>
      </c>
      <c r="L2180" s="26">
        <v>5.7490129999999997</v>
      </c>
      <c r="M2180" s="26">
        <v>6.2801439999999999</v>
      </c>
      <c r="N2180" s="26">
        <v>7.6309528999999996</v>
      </c>
      <c r="O2180" s="26">
        <v>8.9169719000000001</v>
      </c>
      <c r="P2180" s="26">
        <v>8.0695557999999998</v>
      </c>
      <c r="Q2180" s="26">
        <v>5.7833394</v>
      </c>
      <c r="R2180" s="26">
        <v>4.3595885999999995</v>
      </c>
      <c r="S2180" s="26">
        <v>2.7811357999999999</v>
      </c>
      <c r="T2180" s="26">
        <v>1.9338337999999999</v>
      </c>
      <c r="U2180" s="26">
        <v>0.87848710000000008</v>
      </c>
      <c r="V2180" s="26">
        <v>1.3224018</v>
      </c>
      <c r="W2180" s="26">
        <v>2.0264604000000004</v>
      </c>
      <c r="X2180" s="26">
        <v>2.8335362000000002</v>
      </c>
      <c r="Y2180" s="26">
        <v>5.1443516999999996</v>
      </c>
      <c r="Z2180" s="26">
        <v>3.2730015999999997</v>
      </c>
      <c r="AA2180" s="26">
        <v>2.262486</v>
      </c>
      <c r="AB2180" s="26">
        <v>2.1134089000000005</v>
      </c>
      <c r="AC2180" s="26">
        <v>3.3558329999999996</v>
      </c>
      <c r="AD2180" s="26">
        <v>2.3568411999999999</v>
      </c>
      <c r="AE2180" s="26">
        <v>1.5272135</v>
      </c>
      <c r="AF2180" s="26">
        <v>1.1785473999999998</v>
      </c>
      <c r="AG2180" s="26">
        <v>174</v>
      </c>
      <c r="AH2180" s="26">
        <v>3</v>
      </c>
    </row>
    <row r="2181" spans="1:34" x14ac:dyDescent="0.2">
      <c r="A2181" t="s">
        <v>47</v>
      </c>
      <c r="B2181" t="s">
        <v>109</v>
      </c>
      <c r="C2181" t="s">
        <v>1505</v>
      </c>
      <c r="D2181">
        <v>3</v>
      </c>
      <c r="E2181" s="21">
        <v>3</v>
      </c>
      <c r="F2181" s="21" t="s">
        <v>6</v>
      </c>
      <c r="G2181" s="21" t="s">
        <v>10</v>
      </c>
      <c r="H2181" s="21" t="s">
        <v>10</v>
      </c>
      <c r="I2181" s="26">
        <v>1.8999783333333333</v>
      </c>
      <c r="J2181" s="26">
        <v>2.5750600000000001</v>
      </c>
      <c r="K2181" s="26">
        <v>4.0367656666666667</v>
      </c>
      <c r="L2181" s="26">
        <v>5.5014863333333333</v>
      </c>
      <c r="M2181" s="26">
        <v>5.9757283333333326</v>
      </c>
      <c r="N2181" s="26">
        <v>7.2967136666666663</v>
      </c>
      <c r="O2181" s="26">
        <v>8.3958639999999995</v>
      </c>
      <c r="P2181" s="26">
        <v>7.7072943333333335</v>
      </c>
      <c r="Q2181" s="26">
        <v>5.5304099999999998</v>
      </c>
      <c r="R2181" s="26">
        <v>4.1493976666666663</v>
      </c>
      <c r="S2181" s="26">
        <v>2.7629570000000001</v>
      </c>
      <c r="T2181" s="26">
        <v>1.9548680000000001</v>
      </c>
      <c r="U2181" s="26">
        <v>1.4729623333333333</v>
      </c>
      <c r="V2181" s="26">
        <v>2.0626346666666664</v>
      </c>
      <c r="W2181" s="26">
        <v>3.1224996666666667</v>
      </c>
      <c r="X2181" s="26">
        <v>3.571644333333333</v>
      </c>
      <c r="Y2181" s="26">
        <v>5.3976700000000006</v>
      </c>
      <c r="Z2181" s="26">
        <v>3.6913853333333333</v>
      </c>
      <c r="AA2181" s="26">
        <v>2.3465056666666668</v>
      </c>
      <c r="AB2181" s="26">
        <v>2.4695386666666668</v>
      </c>
      <c r="AC2181" s="26">
        <v>4.0379680000000002</v>
      </c>
      <c r="AD2181" s="26">
        <v>3.1891443333333336</v>
      </c>
      <c r="AE2181" s="26">
        <v>2.6441343333333331</v>
      </c>
      <c r="AF2181" s="26">
        <v>2.0092723333333335</v>
      </c>
      <c r="AG2181" s="26">
        <v>167</v>
      </c>
      <c r="AH2181" s="26">
        <v>3</v>
      </c>
    </row>
    <row r="2182" spans="1:34" x14ac:dyDescent="0.2">
      <c r="A2182" t="s">
        <v>47</v>
      </c>
      <c r="B2182" t="s">
        <v>109</v>
      </c>
      <c r="C2182" t="s">
        <v>815</v>
      </c>
      <c r="D2182">
        <v>3</v>
      </c>
      <c r="E2182" s="21">
        <v>3</v>
      </c>
      <c r="F2182" s="21" t="s">
        <v>6</v>
      </c>
      <c r="G2182" s="21" t="s">
        <v>10</v>
      </c>
      <c r="H2182" s="21" t="s">
        <v>10</v>
      </c>
      <c r="I2182" s="26">
        <v>2.0826179999999996</v>
      </c>
      <c r="J2182" s="26">
        <v>2.713283727272727</v>
      </c>
      <c r="K2182" s="26">
        <v>4.360017</v>
      </c>
      <c r="L2182" s="26">
        <v>6.0497519999999989</v>
      </c>
      <c r="M2182" s="26">
        <v>6.7940538181818173</v>
      </c>
      <c r="N2182" s="26">
        <v>8.3395322727272738</v>
      </c>
      <c r="O2182" s="26">
        <v>9.7691508181818172</v>
      </c>
      <c r="P2182" s="26">
        <v>8.7178437272727276</v>
      </c>
      <c r="Q2182" s="26">
        <v>6.1367552727272736</v>
      </c>
      <c r="R2182" s="26">
        <v>4.6380726363636358</v>
      </c>
      <c r="S2182" s="26">
        <v>2.9291725454545454</v>
      </c>
      <c r="T2182" s="26">
        <v>2.0828426363636363</v>
      </c>
      <c r="U2182" s="26">
        <v>0.70786918181818193</v>
      </c>
      <c r="V2182" s="26">
        <v>1.0731799999999998</v>
      </c>
      <c r="W2182" s="26">
        <v>1.6129678181818183</v>
      </c>
      <c r="X2182" s="26">
        <v>1.9397447272727271</v>
      </c>
      <c r="Y2182" s="26">
        <v>4.1946887272727276</v>
      </c>
      <c r="Z2182" s="26">
        <v>2.9212358181818185</v>
      </c>
      <c r="AA2182" s="26">
        <v>1.6957536363636363</v>
      </c>
      <c r="AB2182" s="26">
        <v>1.7493331818181816</v>
      </c>
      <c r="AC2182" s="26">
        <v>2.7193485454545452</v>
      </c>
      <c r="AD2182" s="26">
        <v>2.1304940000000001</v>
      </c>
      <c r="AE2182" s="26">
        <v>1.1180279090909089</v>
      </c>
      <c r="AF2182" s="26">
        <v>0.90974299999999997</v>
      </c>
      <c r="AG2182" s="26">
        <v>161</v>
      </c>
      <c r="AH2182" s="26">
        <v>3</v>
      </c>
    </row>
    <row r="2183" spans="1:34" x14ac:dyDescent="0.2">
      <c r="A2183" t="s">
        <v>47</v>
      </c>
      <c r="B2183" t="s">
        <v>109</v>
      </c>
      <c r="C2183" t="s">
        <v>1506</v>
      </c>
      <c r="D2183">
        <v>3</v>
      </c>
      <c r="E2183" s="21">
        <v>3</v>
      </c>
      <c r="F2183" s="21" t="s">
        <v>6</v>
      </c>
      <c r="G2183" s="21" t="s">
        <v>10</v>
      </c>
      <c r="H2183" s="21" t="s">
        <v>10</v>
      </c>
      <c r="I2183" s="26">
        <v>2.152876</v>
      </c>
      <c r="J2183" s="26">
        <v>2.8003432500000001</v>
      </c>
      <c r="K2183" s="26">
        <v>4.4788622499999997</v>
      </c>
      <c r="L2183" s="26">
        <v>6.0574477499999997</v>
      </c>
      <c r="M2183" s="26">
        <v>6.8194119999999998</v>
      </c>
      <c r="N2183" s="26">
        <v>8.4182480000000002</v>
      </c>
      <c r="O2183" s="26">
        <v>9.8737567500000001</v>
      </c>
      <c r="P2183" s="26">
        <v>8.8389922500000004</v>
      </c>
      <c r="Q2183" s="26">
        <v>6.1782832499999998</v>
      </c>
      <c r="R2183" s="26">
        <v>4.6582220000000003</v>
      </c>
      <c r="S2183" s="26">
        <v>2.9890160000000003</v>
      </c>
      <c r="T2183" s="26">
        <v>2.1537094999999997</v>
      </c>
      <c r="U2183" s="26">
        <v>0.68416575000000002</v>
      </c>
      <c r="V2183" s="26">
        <v>1.1177382499999999</v>
      </c>
      <c r="W2183" s="26">
        <v>1.70147775</v>
      </c>
      <c r="X2183" s="26">
        <v>2.0454729999999999</v>
      </c>
      <c r="Y2183" s="26">
        <v>3.6569772499999997</v>
      </c>
      <c r="Z2183" s="26">
        <v>2.8304855</v>
      </c>
      <c r="AA2183" s="26">
        <v>1.4117320000000002</v>
      </c>
      <c r="AB2183" s="26">
        <v>1.7781275000000001</v>
      </c>
      <c r="AC2183" s="26">
        <v>2.715004</v>
      </c>
      <c r="AD2183" s="26">
        <v>2.15569275</v>
      </c>
      <c r="AE2183" s="26">
        <v>1.0499045</v>
      </c>
      <c r="AF2183" s="26">
        <v>0.94556050000000003</v>
      </c>
      <c r="AG2183" s="26">
        <v>171</v>
      </c>
      <c r="AH2183" s="26">
        <v>3</v>
      </c>
    </row>
    <row r="2184" spans="1:34" x14ac:dyDescent="0.2">
      <c r="A2184" t="s">
        <v>47</v>
      </c>
      <c r="B2184" t="s">
        <v>109</v>
      </c>
      <c r="C2184" t="s">
        <v>1507</v>
      </c>
      <c r="D2184">
        <v>3</v>
      </c>
      <c r="E2184" s="21">
        <v>3</v>
      </c>
      <c r="F2184" s="21" t="s">
        <v>6</v>
      </c>
      <c r="G2184" s="21" t="s">
        <v>10</v>
      </c>
      <c r="H2184" s="21" t="s">
        <v>10</v>
      </c>
      <c r="I2184" s="26">
        <v>1.5748176666666664</v>
      </c>
      <c r="J2184" s="26">
        <v>2.1661329999999999</v>
      </c>
      <c r="K2184" s="26">
        <v>3.5686319999999996</v>
      </c>
      <c r="L2184" s="26">
        <v>5.1553123333333337</v>
      </c>
      <c r="M2184" s="26">
        <v>5.6500149999999998</v>
      </c>
      <c r="N2184" s="26">
        <v>6.779943666666667</v>
      </c>
      <c r="O2184" s="26">
        <v>7.7529630000000003</v>
      </c>
      <c r="P2184" s="26">
        <v>6.9380069999999998</v>
      </c>
      <c r="Q2184" s="26">
        <v>4.9719970000000009</v>
      </c>
      <c r="R2184" s="26">
        <v>3.7309493333333337</v>
      </c>
      <c r="S2184" s="26">
        <v>2.3626056666666666</v>
      </c>
      <c r="T2184" s="26">
        <v>1.6001916666666667</v>
      </c>
      <c r="U2184" s="26">
        <v>1.3518986666666668</v>
      </c>
      <c r="V2184" s="26">
        <v>1.6162323333333333</v>
      </c>
      <c r="W2184" s="26">
        <v>3.0660596666666664</v>
      </c>
      <c r="X2184" s="26">
        <v>3.529925</v>
      </c>
      <c r="Y2184" s="26">
        <v>4.8460073333333336</v>
      </c>
      <c r="Z2184" s="26">
        <v>4.1817220000000006</v>
      </c>
      <c r="AA2184" s="26">
        <v>2.7709946666666667</v>
      </c>
      <c r="AB2184" s="26">
        <v>3.0657926666666668</v>
      </c>
      <c r="AC2184" s="26">
        <v>3.9467250000000003</v>
      </c>
      <c r="AD2184" s="26">
        <v>3.111034333333333</v>
      </c>
      <c r="AE2184" s="26">
        <v>2.7880603333333336</v>
      </c>
      <c r="AF2184" s="26">
        <v>1.8329259999999998</v>
      </c>
      <c r="AG2184" s="26">
        <v>185</v>
      </c>
      <c r="AH2184" s="26">
        <v>3</v>
      </c>
    </row>
    <row r="2185" spans="1:34" x14ac:dyDescent="0.2">
      <c r="A2185" t="s">
        <v>47</v>
      </c>
      <c r="B2185" t="s">
        <v>109</v>
      </c>
      <c r="C2185" t="s">
        <v>1508</v>
      </c>
      <c r="D2185">
        <v>3</v>
      </c>
      <c r="E2185" s="21">
        <v>3</v>
      </c>
      <c r="F2185" s="21" t="s">
        <v>6</v>
      </c>
      <c r="G2185" s="21" t="s">
        <v>10</v>
      </c>
      <c r="H2185" s="21" t="s">
        <v>10</v>
      </c>
      <c r="I2185" s="26">
        <v>1.7172561111111113</v>
      </c>
      <c r="J2185" s="26">
        <v>2.3988938888888893</v>
      </c>
      <c r="K2185" s="26">
        <v>3.9057211111111112</v>
      </c>
      <c r="L2185" s="26">
        <v>5.541367666666666</v>
      </c>
      <c r="M2185" s="26">
        <v>5.9882334444444441</v>
      </c>
      <c r="N2185" s="26">
        <v>7.2299093333333326</v>
      </c>
      <c r="O2185" s="26">
        <v>8.3957510000000006</v>
      </c>
      <c r="P2185" s="26">
        <v>7.5693967777777784</v>
      </c>
      <c r="Q2185" s="26">
        <v>5.3691205555555559</v>
      </c>
      <c r="R2185" s="26">
        <v>4.089181</v>
      </c>
      <c r="S2185" s="26">
        <v>2.5935870000000003</v>
      </c>
      <c r="T2185" s="26">
        <v>1.7868742222222223</v>
      </c>
      <c r="U2185" s="26">
        <v>1.196808888888889</v>
      </c>
      <c r="V2185" s="26">
        <v>1.5543115555555558</v>
      </c>
      <c r="W2185" s="26">
        <v>2.7299468888888887</v>
      </c>
      <c r="X2185" s="26">
        <v>3.2948940000000002</v>
      </c>
      <c r="Y2185" s="26">
        <v>5.0349376666666679</v>
      </c>
      <c r="Z2185" s="26">
        <v>3.9203998888888885</v>
      </c>
      <c r="AA2185" s="26">
        <v>2.3515781111111114</v>
      </c>
      <c r="AB2185" s="26">
        <v>2.5047204444444446</v>
      </c>
      <c r="AC2185" s="26">
        <v>3.630850444444444</v>
      </c>
      <c r="AD2185" s="26">
        <v>2.740801777777778</v>
      </c>
      <c r="AE2185" s="26">
        <v>2.3978144444444442</v>
      </c>
      <c r="AF2185" s="26">
        <v>1.5321647777777776</v>
      </c>
      <c r="AG2185" s="26">
        <v>194</v>
      </c>
      <c r="AH2185" s="26">
        <v>3</v>
      </c>
    </row>
    <row r="2186" spans="1:34" x14ac:dyDescent="0.2">
      <c r="A2186" t="s">
        <v>47</v>
      </c>
      <c r="B2186" t="s">
        <v>109</v>
      </c>
      <c r="C2186" t="s">
        <v>417</v>
      </c>
      <c r="D2186">
        <v>3</v>
      </c>
      <c r="E2186" s="21">
        <v>3</v>
      </c>
      <c r="F2186" s="21" t="s">
        <v>6</v>
      </c>
      <c r="G2186" s="21" t="s">
        <v>10</v>
      </c>
      <c r="H2186" s="21" t="s">
        <v>10</v>
      </c>
      <c r="I2186" s="26">
        <v>1.9204483333333335</v>
      </c>
      <c r="J2186" s="26">
        <v>2.541155166666667</v>
      </c>
      <c r="K2186" s="26">
        <v>4.134239</v>
      </c>
      <c r="L2186" s="26">
        <v>5.9263386666666671</v>
      </c>
      <c r="M2186" s="26">
        <v>6.7310691666666669</v>
      </c>
      <c r="N2186" s="26">
        <v>8.4008573333333327</v>
      </c>
      <c r="O2186" s="26">
        <v>9.7698581666666673</v>
      </c>
      <c r="P2186" s="26">
        <v>8.5617853333333329</v>
      </c>
      <c r="Q2186" s="26">
        <v>6.1054351666666662</v>
      </c>
      <c r="R2186" s="26">
        <v>4.5824646666666657</v>
      </c>
      <c r="S2186" s="26">
        <v>2.7565146666666664</v>
      </c>
      <c r="T2186" s="26">
        <v>1.9071601666666667</v>
      </c>
      <c r="U2186" s="26">
        <v>0.50842300000000007</v>
      </c>
      <c r="V2186" s="26">
        <v>0.79455583333333335</v>
      </c>
      <c r="W2186" s="26">
        <v>1.4210275000000001</v>
      </c>
      <c r="X2186" s="26">
        <v>1.724998</v>
      </c>
      <c r="Y2186" s="26">
        <v>3.7103183333333334</v>
      </c>
      <c r="Z2186" s="26">
        <v>3.2165613333333334</v>
      </c>
      <c r="AA2186" s="26">
        <v>1.7038738333333334</v>
      </c>
      <c r="AB2186" s="26">
        <v>2.1663100000000002</v>
      </c>
      <c r="AC2186" s="26">
        <v>2.6233136666666668</v>
      </c>
      <c r="AD2186" s="26">
        <v>1.6592260000000001</v>
      </c>
      <c r="AE2186" s="26">
        <v>1.0892278333333334</v>
      </c>
      <c r="AF2186" s="26">
        <v>0.55486800000000003</v>
      </c>
      <c r="AG2186" s="26">
        <v>189</v>
      </c>
      <c r="AH2186" s="26">
        <v>3</v>
      </c>
    </row>
    <row r="2187" spans="1:34" x14ac:dyDescent="0.2">
      <c r="A2187" t="s">
        <v>47</v>
      </c>
      <c r="B2187" t="s">
        <v>109</v>
      </c>
      <c r="C2187" t="s">
        <v>725</v>
      </c>
      <c r="D2187">
        <v>2</v>
      </c>
      <c r="E2187" s="21">
        <v>3</v>
      </c>
      <c r="F2187" s="21" t="s">
        <v>6</v>
      </c>
      <c r="G2187" s="21" t="s">
        <v>10</v>
      </c>
      <c r="H2187" s="21" t="s">
        <v>10</v>
      </c>
      <c r="I2187" s="26">
        <v>1.626284714285714</v>
      </c>
      <c r="J2187" s="26">
        <v>2.2046044285714288</v>
      </c>
      <c r="K2187" s="26">
        <v>3.6025884285714289</v>
      </c>
      <c r="L2187" s="26">
        <v>5.1252365714285721</v>
      </c>
      <c r="M2187" s="26">
        <v>5.5994712857142854</v>
      </c>
      <c r="N2187" s="26">
        <v>6.594899714285714</v>
      </c>
      <c r="O2187" s="26">
        <v>7.4687192857142861</v>
      </c>
      <c r="P2187" s="26">
        <v>6.7292277142857149</v>
      </c>
      <c r="Q2187" s="26">
        <v>4.8370004285714279</v>
      </c>
      <c r="R2187" s="26">
        <v>3.6279545714285719</v>
      </c>
      <c r="S2187" s="26">
        <v>2.3480730000000003</v>
      </c>
      <c r="T2187" s="26">
        <v>1.6360990000000002</v>
      </c>
      <c r="U2187" s="26">
        <v>1.6252449999999998</v>
      </c>
      <c r="V2187" s="26">
        <v>2.0037872857142855</v>
      </c>
      <c r="W2187" s="26">
        <v>3.4085067142857142</v>
      </c>
      <c r="X2187" s="26">
        <v>3.9993849999999997</v>
      </c>
      <c r="Y2187" s="26">
        <v>4.9226384285714291</v>
      </c>
      <c r="Z2187" s="26">
        <v>4.214810428571429</v>
      </c>
      <c r="AA2187" s="26">
        <v>2.7263114285714289</v>
      </c>
      <c r="AB2187" s="26">
        <v>3.0482788571428574</v>
      </c>
      <c r="AC2187" s="26">
        <v>3.9803275714285715</v>
      </c>
      <c r="AD2187" s="26">
        <v>3.1240667142857141</v>
      </c>
      <c r="AE2187" s="26">
        <v>3.1195871428571431</v>
      </c>
      <c r="AF2187" s="26">
        <v>2.3273865714285713</v>
      </c>
      <c r="AG2187" s="26">
        <v>191</v>
      </c>
      <c r="AH2187" s="26">
        <v>3</v>
      </c>
    </row>
    <row r="2188" spans="1:34" x14ac:dyDescent="0.2">
      <c r="A2188" t="s">
        <v>47</v>
      </c>
      <c r="B2188" t="s">
        <v>109</v>
      </c>
      <c r="C2188" t="s">
        <v>1509</v>
      </c>
      <c r="D2188">
        <v>3</v>
      </c>
      <c r="E2188" s="21">
        <v>3</v>
      </c>
      <c r="F2188" s="21" t="s">
        <v>6</v>
      </c>
      <c r="G2188" s="21" t="s">
        <v>10</v>
      </c>
      <c r="H2188" s="21" t="s">
        <v>10</v>
      </c>
      <c r="I2188" s="26">
        <v>1.8630446250000001</v>
      </c>
      <c r="J2188" s="26">
        <v>2.4751258749999998</v>
      </c>
      <c r="K2188" s="26">
        <v>4.0447032499999995</v>
      </c>
      <c r="L2188" s="26">
        <v>5.8353405000000009</v>
      </c>
      <c r="M2188" s="26">
        <v>6.6514478749999997</v>
      </c>
      <c r="N2188" s="26">
        <v>8.3744628750000007</v>
      </c>
      <c r="O2188" s="26">
        <v>9.7388047499999999</v>
      </c>
      <c r="P2188" s="26">
        <v>8.5239211249999993</v>
      </c>
      <c r="Q2188" s="26">
        <v>6.0781697500000007</v>
      </c>
      <c r="R2188" s="26">
        <v>4.550945875</v>
      </c>
      <c r="S2188" s="26">
        <v>2.7084187499999999</v>
      </c>
      <c r="T2188" s="26">
        <v>1.8635747499999999</v>
      </c>
      <c r="U2188" s="26">
        <v>0.46070974999999997</v>
      </c>
      <c r="V2188" s="26">
        <v>0.75635862499999995</v>
      </c>
      <c r="W2188" s="26">
        <v>1.3889877500000001</v>
      </c>
      <c r="X2188" s="26">
        <v>1.8523904999999998</v>
      </c>
      <c r="Y2188" s="26">
        <v>3.6452334999999998</v>
      </c>
      <c r="Z2188" s="26">
        <v>3.1348322500000001</v>
      </c>
      <c r="AA2188" s="26">
        <v>1.8158320000000001</v>
      </c>
      <c r="AB2188" s="26">
        <v>2.1173406249999998</v>
      </c>
      <c r="AC2188" s="26">
        <v>2.3574062499999999</v>
      </c>
      <c r="AD2188" s="26">
        <v>1.4879916249999998</v>
      </c>
      <c r="AE2188" s="26">
        <v>1.0290658749999999</v>
      </c>
      <c r="AF2188" s="26">
        <v>0.56129062500000004</v>
      </c>
      <c r="AG2188" s="26">
        <v>200</v>
      </c>
      <c r="AH2188" s="26">
        <v>3</v>
      </c>
    </row>
    <row r="2189" spans="1:34" x14ac:dyDescent="0.2">
      <c r="A2189" t="s">
        <v>47</v>
      </c>
      <c r="B2189" t="s">
        <v>109</v>
      </c>
      <c r="C2189" t="s">
        <v>819</v>
      </c>
      <c r="D2189">
        <v>2</v>
      </c>
      <c r="E2189" s="21">
        <v>3</v>
      </c>
      <c r="F2189" s="21" t="s">
        <v>6</v>
      </c>
      <c r="G2189" s="21" t="s">
        <v>10</v>
      </c>
      <c r="H2189" s="21" t="s">
        <v>10</v>
      </c>
      <c r="I2189" s="26">
        <v>1.91366075</v>
      </c>
      <c r="J2189" s="26">
        <v>2.5263657500000001</v>
      </c>
      <c r="K2189" s="26">
        <v>4.0644315000000004</v>
      </c>
      <c r="L2189" s="26">
        <v>6.0521557499999998</v>
      </c>
      <c r="M2189" s="26">
        <v>6.818613</v>
      </c>
      <c r="N2189" s="26">
        <v>8.6510472499999995</v>
      </c>
      <c r="O2189" s="26">
        <v>9.9568872500000012</v>
      </c>
      <c r="P2189" s="26">
        <v>8.5838609999999989</v>
      </c>
      <c r="Q2189" s="26">
        <v>6.2503407500000003</v>
      </c>
      <c r="R2189" s="26">
        <v>4.7645837499999999</v>
      </c>
      <c r="S2189" s="26">
        <v>2.8191317499999999</v>
      </c>
      <c r="T2189" s="26">
        <v>1.9291550000000002</v>
      </c>
      <c r="U2189" s="26">
        <v>0.36938499999999996</v>
      </c>
      <c r="V2189" s="26">
        <v>0.58321449999999997</v>
      </c>
      <c r="W2189" s="26">
        <v>0.98812300000000008</v>
      </c>
      <c r="X2189" s="26">
        <v>1.5706642500000001</v>
      </c>
      <c r="Y2189" s="26">
        <v>3.4054329999999999</v>
      </c>
      <c r="Z2189" s="26">
        <v>2.4774807500000002</v>
      </c>
      <c r="AA2189" s="26">
        <v>1.8431262500000001</v>
      </c>
      <c r="AB2189" s="26">
        <v>2.21737875</v>
      </c>
      <c r="AC2189" s="26">
        <v>1.5601624999999999</v>
      </c>
      <c r="AD2189" s="26">
        <v>1.0931679999999999</v>
      </c>
      <c r="AE2189" s="26">
        <v>0.72958899999999993</v>
      </c>
      <c r="AF2189" s="26">
        <v>0.46251374999999995</v>
      </c>
      <c r="AG2189" s="26">
        <v>209</v>
      </c>
      <c r="AH2189" s="26">
        <v>4</v>
      </c>
    </row>
    <row r="2190" spans="1:34" x14ac:dyDescent="0.2">
      <c r="A2190" t="s">
        <v>47</v>
      </c>
      <c r="B2190" t="s">
        <v>109</v>
      </c>
      <c r="C2190" t="s">
        <v>426</v>
      </c>
      <c r="D2190">
        <v>3</v>
      </c>
      <c r="E2190" s="21">
        <v>3</v>
      </c>
      <c r="F2190" s="21" t="s">
        <v>6</v>
      </c>
      <c r="G2190" s="21" t="s">
        <v>10</v>
      </c>
      <c r="H2190" s="21" t="s">
        <v>10</v>
      </c>
      <c r="I2190" s="26">
        <v>1.6873465000000001</v>
      </c>
      <c r="J2190" s="26">
        <v>2.3438595000000002</v>
      </c>
      <c r="K2190" s="26">
        <v>3.8207437142857139</v>
      </c>
      <c r="L2190" s="26">
        <v>5.5541927857142852</v>
      </c>
      <c r="M2190" s="26">
        <v>6.3853197857142856</v>
      </c>
      <c r="N2190" s="26">
        <v>8.0204660000000008</v>
      </c>
      <c r="O2190" s="26">
        <v>9.3412427857142859</v>
      </c>
      <c r="P2190" s="26">
        <v>8.2920034999999981</v>
      </c>
      <c r="Q2190" s="26">
        <v>5.8964737857142859</v>
      </c>
      <c r="R2190" s="26">
        <v>4.3930735714285714</v>
      </c>
      <c r="S2190" s="26">
        <v>2.5731857142857142</v>
      </c>
      <c r="T2190" s="26">
        <v>1.7007851428571432</v>
      </c>
      <c r="U2190" s="26">
        <v>0.68286342857142857</v>
      </c>
      <c r="V2190" s="26">
        <v>0.99885499999999994</v>
      </c>
      <c r="W2190" s="26">
        <v>1.8341510714285716</v>
      </c>
      <c r="X2190" s="26">
        <v>2.3884129999999999</v>
      </c>
      <c r="Y2190" s="26">
        <v>4.1744689285714287</v>
      </c>
      <c r="Z2190" s="26">
        <v>3.6490279285714289</v>
      </c>
      <c r="AA2190" s="26">
        <v>2.4414162857142858</v>
      </c>
      <c r="AB2190" s="26">
        <v>2.7065766428571432</v>
      </c>
      <c r="AC2190" s="26">
        <v>3.0045805714285714</v>
      </c>
      <c r="AD2190" s="26">
        <v>2.0211801428571428</v>
      </c>
      <c r="AE2190" s="26">
        <v>1.5201665714285717</v>
      </c>
      <c r="AF2190" s="26">
        <v>0.87308321428571423</v>
      </c>
      <c r="AG2190" s="26">
        <v>178</v>
      </c>
      <c r="AH2190" s="26">
        <v>3</v>
      </c>
    </row>
    <row r="2191" spans="1:34" x14ac:dyDescent="0.2">
      <c r="A2191" t="s">
        <v>47</v>
      </c>
      <c r="B2191" t="s">
        <v>109</v>
      </c>
      <c r="C2191" t="s">
        <v>1510</v>
      </c>
      <c r="D2191">
        <v>3</v>
      </c>
      <c r="E2191" s="21">
        <v>3</v>
      </c>
      <c r="F2191" s="21" t="s">
        <v>6</v>
      </c>
      <c r="G2191" s="21" t="s">
        <v>10</v>
      </c>
      <c r="H2191" s="21" t="s">
        <v>10</v>
      </c>
      <c r="I2191" s="26">
        <v>1.9871119999999998</v>
      </c>
      <c r="J2191" s="26">
        <v>2.673841857142857</v>
      </c>
      <c r="K2191" s="26">
        <v>4.2378825714285719</v>
      </c>
      <c r="L2191" s="26">
        <v>5.8035687142857153</v>
      </c>
      <c r="M2191" s="26">
        <v>6.3182045714285717</v>
      </c>
      <c r="N2191" s="26">
        <v>7.7426874285714282</v>
      </c>
      <c r="O2191" s="26">
        <v>9.01135357142857</v>
      </c>
      <c r="P2191" s="26">
        <v>8.1979231428571442</v>
      </c>
      <c r="Q2191" s="26">
        <v>5.8441651428571424</v>
      </c>
      <c r="R2191" s="26">
        <v>4.4365707142857147</v>
      </c>
      <c r="S2191" s="26">
        <v>2.8537832857142855</v>
      </c>
      <c r="T2191" s="26">
        <v>2.0236071428571427</v>
      </c>
      <c r="U2191" s="26">
        <v>1.1044778571428571</v>
      </c>
      <c r="V2191" s="26">
        <v>1.5193617142857143</v>
      </c>
      <c r="W2191" s="26">
        <v>2.3207902857142857</v>
      </c>
      <c r="X2191" s="26">
        <v>2.8750278571428569</v>
      </c>
      <c r="Y2191" s="26">
        <v>5.1094908571428581</v>
      </c>
      <c r="Z2191" s="26">
        <v>3.321366714285714</v>
      </c>
      <c r="AA2191" s="26">
        <v>2.0381397142857138</v>
      </c>
      <c r="AB2191" s="26">
        <v>1.9517979999999999</v>
      </c>
      <c r="AC2191" s="26">
        <v>3.4334722857142856</v>
      </c>
      <c r="AD2191" s="26">
        <v>2.7976990000000002</v>
      </c>
      <c r="AE2191" s="26">
        <v>1.918782142857143</v>
      </c>
      <c r="AF2191" s="26">
        <v>1.430920142857143</v>
      </c>
      <c r="AG2191" s="26">
        <v>177</v>
      </c>
      <c r="AH2191" s="26">
        <v>3</v>
      </c>
    </row>
    <row r="2192" spans="1:34" x14ac:dyDescent="0.2">
      <c r="A2192" t="s">
        <v>47</v>
      </c>
      <c r="B2192" t="s">
        <v>109</v>
      </c>
      <c r="C2192" t="s">
        <v>567</v>
      </c>
      <c r="D2192">
        <v>3</v>
      </c>
      <c r="E2192" s="21">
        <v>3</v>
      </c>
      <c r="F2192" s="21" t="s">
        <v>6</v>
      </c>
      <c r="G2192" s="21" t="s">
        <v>10</v>
      </c>
      <c r="H2192" s="21" t="s">
        <v>10</v>
      </c>
      <c r="I2192" s="26">
        <v>1.9434823000000001</v>
      </c>
      <c r="J2192" s="26">
        <v>2.5931228000000006</v>
      </c>
      <c r="K2192" s="26">
        <v>4.2014112000000008</v>
      </c>
      <c r="L2192" s="26">
        <v>5.8434438000000002</v>
      </c>
      <c r="M2192" s="26">
        <v>6.4617570000000004</v>
      </c>
      <c r="N2192" s="26">
        <v>7.932607</v>
      </c>
      <c r="O2192" s="26">
        <v>9.290559</v>
      </c>
      <c r="P2192" s="26">
        <v>8.3779596999999999</v>
      </c>
      <c r="Q2192" s="26">
        <v>5.9529803000000001</v>
      </c>
      <c r="R2192" s="26">
        <v>4.5063295999999999</v>
      </c>
      <c r="S2192" s="26">
        <v>2.8283909000000005</v>
      </c>
      <c r="T2192" s="26">
        <v>1.9743047999999999</v>
      </c>
      <c r="U2192" s="26">
        <v>0.79409659999999993</v>
      </c>
      <c r="V2192" s="26">
        <v>1.1820305000000002</v>
      </c>
      <c r="W2192" s="26">
        <v>1.8437039999999996</v>
      </c>
      <c r="X2192" s="26">
        <v>2.3328902000000005</v>
      </c>
      <c r="Y2192" s="26">
        <v>4.6827693999999997</v>
      </c>
      <c r="Z2192" s="26">
        <v>3.2475773999999999</v>
      </c>
      <c r="AA2192" s="26">
        <v>1.9321977000000001</v>
      </c>
      <c r="AB2192" s="26">
        <v>1.9041297999999998</v>
      </c>
      <c r="AC2192" s="26">
        <v>2.9889068999999999</v>
      </c>
      <c r="AD2192" s="26">
        <v>2.2501956000000001</v>
      </c>
      <c r="AE2192" s="26">
        <v>1.3378229000000001</v>
      </c>
      <c r="AF2192" s="26">
        <v>1.0203038000000002</v>
      </c>
      <c r="AG2192" s="26">
        <v>176</v>
      </c>
      <c r="AH2192" s="26">
        <v>3</v>
      </c>
    </row>
    <row r="2193" spans="1:34" x14ac:dyDescent="0.2">
      <c r="A2193" t="s">
        <v>47</v>
      </c>
      <c r="B2193" t="s">
        <v>109</v>
      </c>
      <c r="C2193" t="s">
        <v>311</v>
      </c>
      <c r="D2193">
        <v>3</v>
      </c>
      <c r="E2193" s="21">
        <v>3</v>
      </c>
      <c r="F2193" s="21" t="s">
        <v>6</v>
      </c>
      <c r="G2193" s="21" t="s">
        <v>10</v>
      </c>
      <c r="H2193" s="21" t="s">
        <v>10</v>
      </c>
      <c r="I2193" s="26">
        <v>1.6125327142857144</v>
      </c>
      <c r="J2193" s="26">
        <v>2.2321198571428567</v>
      </c>
      <c r="K2193" s="26">
        <v>3.6992765714285709</v>
      </c>
      <c r="L2193" s="26">
        <v>5.4309985714285718</v>
      </c>
      <c r="M2193" s="26">
        <v>6.3291192857142855</v>
      </c>
      <c r="N2193" s="26">
        <v>8.056991142857143</v>
      </c>
      <c r="O2193" s="26">
        <v>9.3989644285714302</v>
      </c>
      <c r="P2193" s="26">
        <v>8.2669777142857139</v>
      </c>
      <c r="Q2193" s="26">
        <v>5.844589428571429</v>
      </c>
      <c r="R2193" s="26">
        <v>4.3281921428571426</v>
      </c>
      <c r="S2193" s="26">
        <v>2.4748347142857141</v>
      </c>
      <c r="T2193" s="26">
        <v>1.6100140000000001</v>
      </c>
      <c r="U2193" s="26">
        <v>0.62811428571428574</v>
      </c>
      <c r="V2193" s="26">
        <v>0.85779814285714273</v>
      </c>
      <c r="W2193" s="26">
        <v>1.6757817142857141</v>
      </c>
      <c r="X2193" s="26">
        <v>2.429553714285714</v>
      </c>
      <c r="Y2193" s="26">
        <v>3.8830497142857143</v>
      </c>
      <c r="Z2193" s="26">
        <v>3.719646</v>
      </c>
      <c r="AA2193" s="26">
        <v>2.9544782857142855</v>
      </c>
      <c r="AB2193" s="26">
        <v>2.6632725714285712</v>
      </c>
      <c r="AC2193" s="26">
        <v>2.7419389999999999</v>
      </c>
      <c r="AD2193" s="26">
        <v>1.9521064285714285</v>
      </c>
      <c r="AE2193" s="26">
        <v>1.4540171428571429</v>
      </c>
      <c r="AF2193" s="26">
        <v>0.87662185714285712</v>
      </c>
      <c r="AG2193" s="26">
        <v>210</v>
      </c>
      <c r="AH2193" s="26">
        <v>4</v>
      </c>
    </row>
    <row r="2194" spans="1:34" x14ac:dyDescent="0.2">
      <c r="A2194" t="s">
        <v>47</v>
      </c>
      <c r="B2194" t="s">
        <v>109</v>
      </c>
      <c r="C2194" t="s">
        <v>1511</v>
      </c>
      <c r="D2194">
        <v>3</v>
      </c>
      <c r="E2194" s="21">
        <v>3</v>
      </c>
      <c r="F2194" s="21" t="s">
        <v>6</v>
      </c>
      <c r="G2194" s="21" t="s">
        <v>10</v>
      </c>
      <c r="H2194" s="21" t="s">
        <v>10</v>
      </c>
      <c r="I2194" s="26">
        <v>2.1426653333333334</v>
      </c>
      <c r="J2194" s="26">
        <v>2.786087666666667</v>
      </c>
      <c r="K2194" s="26">
        <v>4.483400333333333</v>
      </c>
      <c r="L2194" s="26">
        <v>6.361177333333333</v>
      </c>
      <c r="M2194" s="26">
        <v>7.2095449999999994</v>
      </c>
      <c r="N2194" s="26">
        <v>8.8224546666666672</v>
      </c>
      <c r="O2194" s="26">
        <v>10.090865666666668</v>
      </c>
      <c r="P2194" s="26">
        <v>8.8525383333333334</v>
      </c>
      <c r="Q2194" s="26">
        <v>6.3651559999999998</v>
      </c>
      <c r="R2194" s="26">
        <v>4.8335226666666671</v>
      </c>
      <c r="S2194" s="26">
        <v>3.0091639999999997</v>
      </c>
      <c r="T2194" s="26">
        <v>2.1233523333333335</v>
      </c>
      <c r="U2194" s="26">
        <v>0.46190666666666669</v>
      </c>
      <c r="V2194" s="26">
        <v>0.76769766666666672</v>
      </c>
      <c r="W2194" s="26">
        <v>1.2558673333333334</v>
      </c>
      <c r="X2194" s="26">
        <v>1.5511563333333331</v>
      </c>
      <c r="Y2194" s="26">
        <v>3.7516510000000003</v>
      </c>
      <c r="Z2194" s="26">
        <v>3.1941950000000006</v>
      </c>
      <c r="AA2194" s="26">
        <v>1.7837343333333333</v>
      </c>
      <c r="AB2194" s="26">
        <v>1.9643566666666665</v>
      </c>
      <c r="AC2194" s="26">
        <v>2.6178376666666665</v>
      </c>
      <c r="AD2194" s="26">
        <v>1.8362776666666665</v>
      </c>
      <c r="AE2194" s="26">
        <v>0.86320566666666665</v>
      </c>
      <c r="AF2194" s="26">
        <v>0.53371933333333332</v>
      </c>
      <c r="AG2194" s="26">
        <v>182</v>
      </c>
      <c r="AH2194" s="26">
        <v>3</v>
      </c>
    </row>
    <row r="2195" spans="1:34" x14ac:dyDescent="0.2">
      <c r="A2195" t="s">
        <v>47</v>
      </c>
      <c r="B2195" t="s">
        <v>109</v>
      </c>
      <c r="C2195" t="s">
        <v>1512</v>
      </c>
      <c r="D2195">
        <v>3</v>
      </c>
      <c r="E2195" s="21">
        <v>3</v>
      </c>
      <c r="F2195" s="21" t="s">
        <v>6</v>
      </c>
      <c r="G2195" s="21" t="s">
        <v>10</v>
      </c>
      <c r="H2195" s="21" t="s">
        <v>10</v>
      </c>
      <c r="I2195" s="26">
        <v>2.2305463333333333</v>
      </c>
      <c r="J2195" s="26">
        <v>2.8656146666666671</v>
      </c>
      <c r="K2195" s="26">
        <v>4.6150329999999995</v>
      </c>
      <c r="L2195" s="26">
        <v>6.5608209999999998</v>
      </c>
      <c r="M2195" s="26">
        <v>7.3784216666666671</v>
      </c>
      <c r="N2195" s="26">
        <v>8.9700730000000011</v>
      </c>
      <c r="O2195" s="26">
        <v>10.120788666666668</v>
      </c>
      <c r="P2195" s="26">
        <v>8.8325386666666663</v>
      </c>
      <c r="Q2195" s="26">
        <v>6.4261456666666659</v>
      </c>
      <c r="R2195" s="26">
        <v>4.9200116666666664</v>
      </c>
      <c r="S2195" s="26">
        <v>3.1211973333333334</v>
      </c>
      <c r="T2195" s="26">
        <v>2.2182046666666668</v>
      </c>
      <c r="U2195" s="26">
        <v>0.42718833333333334</v>
      </c>
      <c r="V2195" s="26">
        <v>0.71782366666666675</v>
      </c>
      <c r="W2195" s="26">
        <v>1.140085</v>
      </c>
      <c r="X2195" s="26">
        <v>1.498049</v>
      </c>
      <c r="Y2195" s="26">
        <v>3.4759063333333331</v>
      </c>
      <c r="Z2195" s="26">
        <v>3.0164490000000002</v>
      </c>
      <c r="AA2195" s="26">
        <v>1.664884</v>
      </c>
      <c r="AB2195" s="26">
        <v>1.9979143333333333</v>
      </c>
      <c r="AC2195" s="26">
        <v>2.5474060000000001</v>
      </c>
      <c r="AD2195" s="26">
        <v>1.6350116666666665</v>
      </c>
      <c r="AE2195" s="26">
        <v>0.80615300000000001</v>
      </c>
      <c r="AF2195" s="26">
        <v>0.49909300000000006</v>
      </c>
      <c r="AG2195" s="26">
        <v>185</v>
      </c>
      <c r="AH2195" s="26">
        <v>3</v>
      </c>
    </row>
    <row r="2196" spans="1:34" x14ac:dyDescent="0.2">
      <c r="A2196" t="s">
        <v>47</v>
      </c>
      <c r="B2196" t="s">
        <v>109</v>
      </c>
      <c r="C2196" t="s">
        <v>827</v>
      </c>
      <c r="D2196">
        <v>3</v>
      </c>
      <c r="E2196" s="21">
        <v>3</v>
      </c>
      <c r="F2196" s="21" t="s">
        <v>6</v>
      </c>
      <c r="G2196" s="21" t="s">
        <v>10</v>
      </c>
      <c r="H2196" s="21" t="s">
        <v>10</v>
      </c>
      <c r="I2196" s="26">
        <v>1.8450552500000001</v>
      </c>
      <c r="J2196" s="26">
        <v>2.4871055000000002</v>
      </c>
      <c r="K2196" s="26">
        <v>3.95863875</v>
      </c>
      <c r="L2196" s="26">
        <v>5.9455999999999998</v>
      </c>
      <c r="M2196" s="26">
        <v>6.7944507499999993</v>
      </c>
      <c r="N2196" s="26">
        <v>8.6697489999999995</v>
      </c>
      <c r="O2196" s="26">
        <v>10.022345749999999</v>
      </c>
      <c r="P2196" s="26">
        <v>8.6571025000000006</v>
      </c>
      <c r="Q2196" s="26">
        <v>6.3447467500000005</v>
      </c>
      <c r="R2196" s="26">
        <v>4.8004312499999999</v>
      </c>
      <c r="S2196" s="26">
        <v>2.7720444999999998</v>
      </c>
      <c r="T2196" s="26">
        <v>1.861729</v>
      </c>
      <c r="U2196" s="26">
        <v>0.34649724999999998</v>
      </c>
      <c r="V2196" s="26">
        <v>0.56573174999999998</v>
      </c>
      <c r="W2196" s="26">
        <v>1.025123</v>
      </c>
      <c r="X2196" s="26">
        <v>1.5233435</v>
      </c>
      <c r="Y2196" s="26">
        <v>3.3720929999999996</v>
      </c>
      <c r="Z2196" s="26">
        <v>2.8524975000000001</v>
      </c>
      <c r="AA2196" s="26">
        <v>2.3967955000000001</v>
      </c>
      <c r="AB2196" s="26">
        <v>2.3397147499999997</v>
      </c>
      <c r="AC2196" s="26">
        <v>1.7467220000000001</v>
      </c>
      <c r="AD2196" s="26">
        <v>1.1765257500000001</v>
      </c>
      <c r="AE2196" s="26">
        <v>0.71312950000000008</v>
      </c>
      <c r="AF2196" s="26">
        <v>0.49836575000000005</v>
      </c>
      <c r="AG2196" s="26">
        <v>206</v>
      </c>
      <c r="AH2196" s="26">
        <v>4</v>
      </c>
    </row>
    <row r="2197" spans="1:34" x14ac:dyDescent="0.2">
      <c r="A2197" t="s">
        <v>47</v>
      </c>
      <c r="B2197" t="s">
        <v>109</v>
      </c>
      <c r="C2197" t="s">
        <v>829</v>
      </c>
      <c r="D2197">
        <v>3</v>
      </c>
      <c r="E2197" s="21">
        <v>3</v>
      </c>
      <c r="F2197" s="21" t="s">
        <v>6</v>
      </c>
      <c r="G2197" s="21" t="s">
        <v>10</v>
      </c>
      <c r="H2197" s="21" t="s">
        <v>10</v>
      </c>
      <c r="I2197" s="26">
        <v>1.7137579999999999</v>
      </c>
      <c r="J2197" s="26">
        <v>2.3584044</v>
      </c>
      <c r="K2197" s="26">
        <v>3.8073830000000002</v>
      </c>
      <c r="L2197" s="26">
        <v>5.2731224000000001</v>
      </c>
      <c r="M2197" s="26">
        <v>5.7559388</v>
      </c>
      <c r="N2197" s="26">
        <v>6.9395442000000003</v>
      </c>
      <c r="O2197" s="26">
        <v>7.7635981999999997</v>
      </c>
      <c r="P2197" s="26">
        <v>7.0259622000000004</v>
      </c>
      <c r="Q2197" s="26">
        <v>5.1247281999999998</v>
      </c>
      <c r="R2197" s="26">
        <v>3.8100450000000001</v>
      </c>
      <c r="S2197" s="26">
        <v>2.5334974000000003</v>
      </c>
      <c r="T2197" s="26">
        <v>1.7701736000000001</v>
      </c>
      <c r="U2197" s="26">
        <v>1.7284106000000001</v>
      </c>
      <c r="V2197" s="26">
        <v>2.3591509999999998</v>
      </c>
      <c r="W2197" s="26">
        <v>3.6065027999999999</v>
      </c>
      <c r="X2197" s="26">
        <v>3.9919160000000007</v>
      </c>
      <c r="Y2197" s="26">
        <v>5.5157785999999991</v>
      </c>
      <c r="Z2197" s="26">
        <v>3.3263208</v>
      </c>
      <c r="AA2197" s="26">
        <v>2.5101624</v>
      </c>
      <c r="AB2197" s="26">
        <v>2.6555530000000003</v>
      </c>
      <c r="AC2197" s="26">
        <v>3.9721384</v>
      </c>
      <c r="AD2197" s="26">
        <v>3.1542759999999999</v>
      </c>
      <c r="AE2197" s="26">
        <v>3.2174393999999999</v>
      </c>
      <c r="AF2197" s="26">
        <v>2.4726854000000005</v>
      </c>
      <c r="AG2197" s="26">
        <v>173</v>
      </c>
      <c r="AH2197" s="26">
        <v>3</v>
      </c>
    </row>
    <row r="2198" spans="1:34" x14ac:dyDescent="0.2">
      <c r="A2198" t="s">
        <v>47</v>
      </c>
      <c r="B2198" t="s">
        <v>109</v>
      </c>
      <c r="C2198" t="s">
        <v>1513</v>
      </c>
      <c r="D2198">
        <v>3</v>
      </c>
      <c r="E2198" s="21">
        <v>3</v>
      </c>
      <c r="F2198" s="21" t="s">
        <v>6</v>
      </c>
      <c r="G2198" s="21" t="s">
        <v>10</v>
      </c>
      <c r="H2198" s="21" t="s">
        <v>10</v>
      </c>
      <c r="I2198" s="26">
        <v>1.8207715714285713</v>
      </c>
      <c r="J2198" s="26">
        <v>2.5115545714285719</v>
      </c>
      <c r="K2198" s="26">
        <v>3.9542998571428569</v>
      </c>
      <c r="L2198" s="26">
        <v>5.4791159999999994</v>
      </c>
      <c r="M2198" s="26">
        <v>5.927630714285713</v>
      </c>
      <c r="N2198" s="26">
        <v>7.213691857142857</v>
      </c>
      <c r="O2198" s="26">
        <v>8.2860031428571421</v>
      </c>
      <c r="P2198" s="26">
        <v>7.5725125714285726</v>
      </c>
      <c r="Q2198" s="26">
        <v>5.428070142857143</v>
      </c>
      <c r="R2198" s="26">
        <v>4.0953255714285719</v>
      </c>
      <c r="S2198" s="26">
        <v>2.681006</v>
      </c>
      <c r="T2198" s="26">
        <v>1.8838238571428569</v>
      </c>
      <c r="U2198" s="26">
        <v>1.3875042857142856</v>
      </c>
      <c r="V2198" s="26">
        <v>1.8366534285714287</v>
      </c>
      <c r="W2198" s="26">
        <v>3.0202739999999997</v>
      </c>
      <c r="X2198" s="26">
        <v>3.6409707142857144</v>
      </c>
      <c r="Y2198" s="26">
        <v>5.3435068571428568</v>
      </c>
      <c r="Z2198" s="26">
        <v>3.6193421428571431</v>
      </c>
      <c r="AA2198" s="26">
        <v>2.4264760000000001</v>
      </c>
      <c r="AB2198" s="26">
        <v>2.4521097142857142</v>
      </c>
      <c r="AC2198" s="26">
        <v>3.783280285714286</v>
      </c>
      <c r="AD2198" s="26">
        <v>3.1124552857142862</v>
      </c>
      <c r="AE2198" s="26">
        <v>2.6638237142857144</v>
      </c>
      <c r="AF2198" s="26">
        <v>1.9086202857142855</v>
      </c>
      <c r="AG2198" s="26">
        <v>180</v>
      </c>
      <c r="AH2198" s="26">
        <v>3</v>
      </c>
    </row>
    <row r="2199" spans="1:34" x14ac:dyDescent="0.2">
      <c r="A2199" t="s">
        <v>47</v>
      </c>
      <c r="B2199" t="s">
        <v>109</v>
      </c>
      <c r="C2199" t="s">
        <v>213</v>
      </c>
      <c r="D2199">
        <v>3</v>
      </c>
      <c r="E2199" s="21">
        <v>3</v>
      </c>
      <c r="F2199" s="21" t="s">
        <v>6</v>
      </c>
      <c r="G2199" s="21" t="s">
        <v>10</v>
      </c>
      <c r="H2199" s="21" t="s">
        <v>10</v>
      </c>
      <c r="I2199" s="26">
        <v>2.2049288750000002</v>
      </c>
      <c r="J2199" s="26">
        <v>2.8564218750000001</v>
      </c>
      <c r="K2199" s="26">
        <v>4.6058146249999998</v>
      </c>
      <c r="L2199" s="26">
        <v>6.4629814999999997</v>
      </c>
      <c r="M2199" s="26">
        <v>7.3284157499999996</v>
      </c>
      <c r="N2199" s="26">
        <v>8.9438056249999995</v>
      </c>
      <c r="O2199" s="26">
        <v>10.229624125000001</v>
      </c>
      <c r="P2199" s="26">
        <v>8.9915228749999994</v>
      </c>
      <c r="Q2199" s="26">
        <v>6.4191998749999994</v>
      </c>
      <c r="R2199" s="26">
        <v>4.8830911249999991</v>
      </c>
      <c r="S2199" s="26">
        <v>3.0803128750000002</v>
      </c>
      <c r="T2199" s="26">
        <v>2.1742256250000005</v>
      </c>
      <c r="U2199" s="26">
        <v>0.48209637499999997</v>
      </c>
      <c r="V2199" s="26">
        <v>0.79632187500000007</v>
      </c>
      <c r="W2199" s="26">
        <v>1.2366380000000001</v>
      </c>
      <c r="X2199" s="26">
        <v>1.4796618749999999</v>
      </c>
      <c r="Y2199" s="26">
        <v>3.7147438749999999</v>
      </c>
      <c r="Z2199" s="26">
        <v>3.0026918749999996</v>
      </c>
      <c r="AA2199" s="26">
        <v>1.704900125</v>
      </c>
      <c r="AB2199" s="26">
        <v>1.8476486249999999</v>
      </c>
      <c r="AC2199" s="26">
        <v>2.5963521250000001</v>
      </c>
      <c r="AD2199" s="26">
        <v>1.8536468749999999</v>
      </c>
      <c r="AE2199" s="26">
        <v>0.83394287499999997</v>
      </c>
      <c r="AF2199" s="26">
        <v>0.57692675000000004</v>
      </c>
      <c r="AG2199" s="26">
        <v>179</v>
      </c>
      <c r="AH2199" s="26">
        <v>3</v>
      </c>
    </row>
    <row r="2200" spans="1:34" x14ac:dyDescent="0.2">
      <c r="A2200" t="s">
        <v>47</v>
      </c>
      <c r="B2200" t="s">
        <v>109</v>
      </c>
      <c r="C2200" t="s">
        <v>214</v>
      </c>
      <c r="D2200">
        <v>3</v>
      </c>
      <c r="E2200" s="21">
        <v>3</v>
      </c>
      <c r="F2200" s="21" t="s">
        <v>6</v>
      </c>
      <c r="G2200" s="21" t="s">
        <v>10</v>
      </c>
      <c r="H2200" s="21" t="s">
        <v>10</v>
      </c>
      <c r="I2200" s="26">
        <v>2.1284585999999996</v>
      </c>
      <c r="J2200" s="26">
        <v>2.8304776</v>
      </c>
      <c r="K2200" s="26">
        <v>4.4213784</v>
      </c>
      <c r="L2200" s="26">
        <v>5.8957124000000007</v>
      </c>
      <c r="M2200" s="26">
        <v>6.5969342000000015</v>
      </c>
      <c r="N2200" s="26">
        <v>8.1337328000000007</v>
      </c>
      <c r="O2200" s="26">
        <v>9.5032668000000005</v>
      </c>
      <c r="P2200" s="26">
        <v>8.5926475999999994</v>
      </c>
      <c r="Q2200" s="26">
        <v>6.0751530000000002</v>
      </c>
      <c r="R2200" s="26">
        <v>4.5576540000000003</v>
      </c>
      <c r="S2200" s="26">
        <v>2.9411904</v>
      </c>
      <c r="T2200" s="26">
        <v>2.1725389999999996</v>
      </c>
      <c r="U2200" s="26">
        <v>0.77962699999999996</v>
      </c>
      <c r="V2200" s="26">
        <v>1.3221959999999999</v>
      </c>
      <c r="W2200" s="26">
        <v>1.8462365999999999</v>
      </c>
      <c r="X2200" s="26">
        <v>2.0680632000000001</v>
      </c>
      <c r="Y2200" s="26">
        <v>3.6046713999999995</v>
      </c>
      <c r="Z2200" s="26">
        <v>2.8315634000000003</v>
      </c>
      <c r="AA2200" s="26">
        <v>1.3800135999999998</v>
      </c>
      <c r="AB2200" s="26">
        <v>1.7636344000000002</v>
      </c>
      <c r="AC2200" s="26">
        <v>2.6344257999999998</v>
      </c>
      <c r="AD2200" s="26">
        <v>2.410304</v>
      </c>
      <c r="AE2200" s="26">
        <v>1.1224301999999999</v>
      </c>
      <c r="AF2200" s="26">
        <v>1.1758058</v>
      </c>
      <c r="AG2200" s="26">
        <v>161</v>
      </c>
      <c r="AH2200" s="26">
        <v>3</v>
      </c>
    </row>
    <row r="2201" spans="1:34" x14ac:dyDescent="0.2">
      <c r="A2201" t="s">
        <v>47</v>
      </c>
      <c r="B2201" t="s">
        <v>109</v>
      </c>
      <c r="C2201" t="s">
        <v>1403</v>
      </c>
      <c r="D2201">
        <v>3</v>
      </c>
      <c r="E2201" s="21">
        <v>3</v>
      </c>
      <c r="F2201" s="21" t="s">
        <v>6</v>
      </c>
      <c r="G2201" s="21" t="s">
        <v>10</v>
      </c>
      <c r="H2201" s="21" t="s">
        <v>10</v>
      </c>
      <c r="I2201" s="26">
        <v>1.9575611428571429</v>
      </c>
      <c r="J2201" s="26">
        <v>2.6474307142857141</v>
      </c>
      <c r="K2201" s="26">
        <v>4.0856788571428568</v>
      </c>
      <c r="L2201" s="26">
        <v>5.5391287142857148</v>
      </c>
      <c r="M2201" s="26">
        <v>6.0643602857142858</v>
      </c>
      <c r="N2201" s="26">
        <v>7.43212957142857</v>
      </c>
      <c r="O2201" s="26">
        <v>8.5522127142857141</v>
      </c>
      <c r="P2201" s="26">
        <v>7.8589178571428562</v>
      </c>
      <c r="Q2201" s="26">
        <v>5.6278689999999996</v>
      </c>
      <c r="R2201" s="26">
        <v>4.2429275714285719</v>
      </c>
      <c r="S2201" s="26">
        <v>2.8211617142857146</v>
      </c>
      <c r="T2201" s="26">
        <v>2.0207601428571431</v>
      </c>
      <c r="U2201" s="26">
        <v>1.4131187142857142</v>
      </c>
      <c r="V2201" s="26">
        <v>2.053829857142857</v>
      </c>
      <c r="W2201" s="26">
        <v>2.9921055714285711</v>
      </c>
      <c r="X2201" s="26">
        <v>3.4365247142857145</v>
      </c>
      <c r="Y2201" s="26">
        <v>5.1470067142857143</v>
      </c>
      <c r="Z2201" s="26">
        <v>3.6975888571428572</v>
      </c>
      <c r="AA2201" s="26">
        <v>2.290009285714286</v>
      </c>
      <c r="AB2201" s="26">
        <v>2.2928194285714283</v>
      </c>
      <c r="AC2201" s="26">
        <v>4.146058142857143</v>
      </c>
      <c r="AD2201" s="26">
        <v>2.9937694285714285</v>
      </c>
      <c r="AE2201" s="26">
        <v>2.4128022857142857</v>
      </c>
      <c r="AF2201" s="26">
        <v>1.8741827142857141</v>
      </c>
      <c r="AG2201" s="26">
        <v>179</v>
      </c>
      <c r="AH2201" s="26">
        <v>3</v>
      </c>
    </row>
    <row r="2202" spans="1:34" x14ac:dyDescent="0.2">
      <c r="A2202" t="s">
        <v>47</v>
      </c>
      <c r="B2202" t="s">
        <v>109</v>
      </c>
      <c r="C2202" t="s">
        <v>1514</v>
      </c>
      <c r="D2202">
        <v>3</v>
      </c>
      <c r="E2202" s="21">
        <v>3</v>
      </c>
      <c r="F2202" s="21" t="s">
        <v>6</v>
      </c>
      <c r="G2202" s="21" t="s">
        <v>10</v>
      </c>
      <c r="H2202" s="21" t="s">
        <v>10</v>
      </c>
      <c r="I2202" s="26">
        <v>1.6115833749999999</v>
      </c>
      <c r="J2202" s="26">
        <v>2.2171512500000001</v>
      </c>
      <c r="K2202" s="26">
        <v>3.7189817500000002</v>
      </c>
      <c r="L2202" s="26">
        <v>5.4812507500000001</v>
      </c>
      <c r="M2202" s="26">
        <v>6.1663445000000001</v>
      </c>
      <c r="N2202" s="26">
        <v>7.7394922500000005</v>
      </c>
      <c r="O2202" s="26">
        <v>9.0470463750000008</v>
      </c>
      <c r="P2202" s="26">
        <v>8.0138154999999998</v>
      </c>
      <c r="Q2202" s="26">
        <v>5.6502520000000001</v>
      </c>
      <c r="R2202" s="26">
        <v>4.2124391249999995</v>
      </c>
      <c r="S2202" s="26">
        <v>2.4876651249999999</v>
      </c>
      <c r="T2202" s="26">
        <v>1.6309238750000001</v>
      </c>
      <c r="U2202" s="26">
        <v>0.70559050000000012</v>
      </c>
      <c r="V2202" s="26">
        <v>0.96804050000000019</v>
      </c>
      <c r="W2202" s="26">
        <v>1.8709273749999997</v>
      </c>
      <c r="X2202" s="26">
        <v>2.6272006250000004</v>
      </c>
      <c r="Y2202" s="26">
        <v>4.0834563749999999</v>
      </c>
      <c r="Z2202" s="26">
        <v>3.8919744999999999</v>
      </c>
      <c r="AA2202" s="26">
        <v>2.9562558749999996</v>
      </c>
      <c r="AB2202" s="26">
        <v>2.9032972500000001</v>
      </c>
      <c r="AC2202" s="26">
        <v>3.308467125</v>
      </c>
      <c r="AD2202" s="26">
        <v>2.2779628749999996</v>
      </c>
      <c r="AE2202" s="26">
        <v>1.5672486250000002</v>
      </c>
      <c r="AF2202" s="26">
        <v>0.99669387500000006</v>
      </c>
      <c r="AG2202" s="26">
        <v>188</v>
      </c>
      <c r="AH2202" s="26">
        <v>3</v>
      </c>
    </row>
    <row r="2203" spans="1:34" x14ac:dyDescent="0.2">
      <c r="A2203" t="s">
        <v>47</v>
      </c>
      <c r="B2203" t="s">
        <v>109</v>
      </c>
      <c r="C2203" t="s">
        <v>1515</v>
      </c>
      <c r="D2203">
        <v>3</v>
      </c>
      <c r="E2203" s="21">
        <v>3</v>
      </c>
      <c r="F2203" s="21" t="s">
        <v>6</v>
      </c>
      <c r="G2203" s="21" t="s">
        <v>10</v>
      </c>
      <c r="H2203" s="21" t="s">
        <v>10</v>
      </c>
      <c r="I2203" s="26">
        <v>1.799217857142857</v>
      </c>
      <c r="J2203" s="26">
        <v>2.4513008571428574</v>
      </c>
      <c r="K2203" s="26">
        <v>4.0254634285714284</v>
      </c>
      <c r="L2203" s="26">
        <v>5.7200308571428575</v>
      </c>
      <c r="M2203" s="26">
        <v>6.4859831428571422</v>
      </c>
      <c r="N2203" s="26">
        <v>8.0556668571428567</v>
      </c>
      <c r="O2203" s="26">
        <v>9.4197428571428592</v>
      </c>
      <c r="P2203" s="26">
        <v>8.3817005714285724</v>
      </c>
      <c r="Q2203" s="26">
        <v>6.0058374285714278</v>
      </c>
      <c r="R2203" s="26">
        <v>4.4765704285714287</v>
      </c>
      <c r="S2203" s="26">
        <v>2.6888318571428576</v>
      </c>
      <c r="T2203" s="26">
        <v>1.8229894285714285</v>
      </c>
      <c r="U2203" s="26">
        <v>0.69252214285714275</v>
      </c>
      <c r="V2203" s="26">
        <v>0.99106499999999997</v>
      </c>
      <c r="W2203" s="26">
        <v>1.7996587142857143</v>
      </c>
      <c r="X2203" s="26">
        <v>2.2484198571428573</v>
      </c>
      <c r="Y2203" s="26">
        <v>4.2373005714285714</v>
      </c>
      <c r="Z2203" s="26">
        <v>3.5996804285714288</v>
      </c>
      <c r="AA2203" s="26">
        <v>1.9751445714285716</v>
      </c>
      <c r="AB2203" s="26">
        <v>2.3562928571428574</v>
      </c>
      <c r="AC2203" s="26">
        <v>3.1704914285714283</v>
      </c>
      <c r="AD2203" s="26">
        <v>1.8289377142857142</v>
      </c>
      <c r="AE2203" s="26">
        <v>1.3798884285714286</v>
      </c>
      <c r="AF2203" s="26">
        <v>0.84760757142857146</v>
      </c>
      <c r="AG2203" s="26">
        <v>185</v>
      </c>
      <c r="AH2203" s="26">
        <v>3</v>
      </c>
    </row>
    <row r="2204" spans="1:34" x14ac:dyDescent="0.2">
      <c r="A2204" t="s">
        <v>47</v>
      </c>
      <c r="B2204" t="s">
        <v>109</v>
      </c>
      <c r="C2204" t="s">
        <v>432</v>
      </c>
      <c r="D2204">
        <v>3</v>
      </c>
      <c r="E2204" s="21">
        <v>3</v>
      </c>
      <c r="F2204" s="21" t="s">
        <v>6</v>
      </c>
      <c r="G2204" s="21" t="s">
        <v>10</v>
      </c>
      <c r="H2204" s="21" t="s">
        <v>10</v>
      </c>
      <c r="I2204" s="26">
        <v>2.0564332857142857</v>
      </c>
      <c r="J2204" s="26">
        <v>2.6783544285714282</v>
      </c>
      <c r="K2204" s="26">
        <v>4.3583107142857136</v>
      </c>
      <c r="L2204" s="26">
        <v>6.1236752857142847</v>
      </c>
      <c r="M2204" s="26">
        <v>6.9731219999999992</v>
      </c>
      <c r="N2204" s="26">
        <v>8.5605754285714291</v>
      </c>
      <c r="O2204" s="26">
        <v>9.911625857142857</v>
      </c>
      <c r="P2204" s="26">
        <v>8.7638404285714291</v>
      </c>
      <c r="Q2204" s="26">
        <v>6.2100510000000009</v>
      </c>
      <c r="R2204" s="26">
        <v>4.6885767142857144</v>
      </c>
      <c r="S2204" s="26">
        <v>2.9077271428571434</v>
      </c>
      <c r="T2204" s="26">
        <v>2.0473152857142862</v>
      </c>
      <c r="U2204" s="26">
        <v>0.55713528571428572</v>
      </c>
      <c r="V2204" s="26">
        <v>0.87106442857142852</v>
      </c>
      <c r="W2204" s="26">
        <v>1.4060164285714287</v>
      </c>
      <c r="X2204" s="26">
        <v>1.7247984285714286</v>
      </c>
      <c r="Y2204" s="26">
        <v>4.079421285714286</v>
      </c>
      <c r="Z2204" s="26">
        <v>2.8963378571428571</v>
      </c>
      <c r="AA2204" s="26">
        <v>1.8376228571428572</v>
      </c>
      <c r="AB2204" s="26">
        <v>1.7834624285714287</v>
      </c>
      <c r="AC2204" s="26">
        <v>2.6571205714285711</v>
      </c>
      <c r="AD2204" s="26">
        <v>1.9410875714285716</v>
      </c>
      <c r="AE2204" s="26">
        <v>0.94219600000000003</v>
      </c>
      <c r="AF2204" s="26">
        <v>0.67149057142857138</v>
      </c>
      <c r="AG2204" s="26">
        <v>180</v>
      </c>
      <c r="AH2204" s="26">
        <v>3</v>
      </c>
    </row>
    <row r="2205" spans="1:34" x14ac:dyDescent="0.2">
      <c r="A2205" t="s">
        <v>47</v>
      </c>
      <c r="B2205" t="s">
        <v>109</v>
      </c>
      <c r="C2205" t="s">
        <v>1516</v>
      </c>
      <c r="D2205">
        <v>3</v>
      </c>
      <c r="E2205" s="21">
        <v>3</v>
      </c>
      <c r="F2205" s="21" t="s">
        <v>6</v>
      </c>
      <c r="G2205" s="21" t="s">
        <v>10</v>
      </c>
      <c r="H2205" s="21" t="s">
        <v>10</v>
      </c>
      <c r="I2205" s="26">
        <v>1.760022</v>
      </c>
      <c r="J2205" s="26">
        <v>2.4150473333333333</v>
      </c>
      <c r="K2205" s="26">
        <v>3.8490483333333336</v>
      </c>
      <c r="L2205" s="26">
        <v>5.2568479999999997</v>
      </c>
      <c r="M2205" s="26">
        <v>5.7261313333333321</v>
      </c>
      <c r="N2205" s="26">
        <v>6.8871383333333327</v>
      </c>
      <c r="O2205" s="26">
        <v>7.6414270000000002</v>
      </c>
      <c r="P2205" s="26">
        <v>6.9844940000000006</v>
      </c>
      <c r="Q2205" s="26">
        <v>5.1078099999999997</v>
      </c>
      <c r="R2205" s="26">
        <v>3.8017383333333332</v>
      </c>
      <c r="S2205" s="26">
        <v>2.5401816666666668</v>
      </c>
      <c r="T2205" s="26">
        <v>1.7878579999999999</v>
      </c>
      <c r="U2205" s="26">
        <v>1.9191136666666668</v>
      </c>
      <c r="V2205" s="26">
        <v>2.5752446666666664</v>
      </c>
      <c r="W2205" s="26">
        <v>3.7975910000000002</v>
      </c>
      <c r="X2205" s="26">
        <v>4.1017996666666665</v>
      </c>
      <c r="Y2205" s="26">
        <v>5.7240526666666662</v>
      </c>
      <c r="Z2205" s="26">
        <v>3.4840243333333336</v>
      </c>
      <c r="AA2205" s="26">
        <v>2.8744256666666668</v>
      </c>
      <c r="AB2205" s="26">
        <v>2.6780613333333334</v>
      </c>
      <c r="AC2205" s="26">
        <v>4.0314009999999998</v>
      </c>
      <c r="AD2205" s="26">
        <v>3.3112033333333333</v>
      </c>
      <c r="AE2205" s="26">
        <v>3.410866</v>
      </c>
      <c r="AF2205" s="26">
        <v>2.7429216666666671</v>
      </c>
      <c r="AG2205" s="26">
        <v>181</v>
      </c>
      <c r="AH2205" s="26">
        <v>3</v>
      </c>
    </row>
    <row r="2206" spans="1:34" x14ac:dyDescent="0.2">
      <c r="A2206" t="s">
        <v>47</v>
      </c>
      <c r="B2206" t="s">
        <v>109</v>
      </c>
      <c r="C2206" t="s">
        <v>1517</v>
      </c>
      <c r="D2206">
        <v>3</v>
      </c>
      <c r="E2206" s="21">
        <v>3</v>
      </c>
      <c r="F2206" s="21" t="s">
        <v>6</v>
      </c>
      <c r="G2206" s="21" t="s">
        <v>10</v>
      </c>
      <c r="H2206" s="21" t="s">
        <v>10</v>
      </c>
      <c r="I2206" s="26">
        <v>1.7129187142857141</v>
      </c>
      <c r="J2206" s="26">
        <v>2.3671610000000003</v>
      </c>
      <c r="K2206" s="26">
        <v>3.7799647142857147</v>
      </c>
      <c r="L2206" s="26">
        <v>5.1945831428571427</v>
      </c>
      <c r="M2206" s="26">
        <v>5.6864692142857143</v>
      </c>
      <c r="N2206" s="26">
        <v>6.7773352142857135</v>
      </c>
      <c r="O2206" s="26">
        <v>7.4565154285714286</v>
      </c>
      <c r="P2206" s="26">
        <v>6.7746141428571418</v>
      </c>
      <c r="Q2206" s="26">
        <v>5.0018786428571431</v>
      </c>
      <c r="R2206" s="26">
        <v>3.7127985714285714</v>
      </c>
      <c r="S2206" s="26">
        <v>2.460515571428572</v>
      </c>
      <c r="T2206" s="26">
        <v>1.7340242142857145</v>
      </c>
      <c r="U2206" s="26">
        <v>1.9817017142857145</v>
      </c>
      <c r="V2206" s="26">
        <v>2.6512876428571426</v>
      </c>
      <c r="W2206" s="26">
        <v>3.9561062142857137</v>
      </c>
      <c r="X2206" s="26">
        <v>4.1267494285714283</v>
      </c>
      <c r="Y2206" s="26">
        <v>5.6881812857142853</v>
      </c>
      <c r="Z2206" s="26">
        <v>3.3133885000000012</v>
      </c>
      <c r="AA2206" s="26">
        <v>3.2146414999999999</v>
      </c>
      <c r="AB2206" s="26">
        <v>2.724917285714286</v>
      </c>
      <c r="AC2206" s="26">
        <v>3.8861662857142858</v>
      </c>
      <c r="AD2206" s="26">
        <v>3.0324893571428575</v>
      </c>
      <c r="AE2206" s="26">
        <v>3.6103639999999997</v>
      </c>
      <c r="AF2206" s="26">
        <v>2.8960986428571434</v>
      </c>
      <c r="AG2206" s="26">
        <v>184</v>
      </c>
      <c r="AH2206" s="26">
        <v>3</v>
      </c>
    </row>
    <row r="2207" spans="1:34" x14ac:dyDescent="0.2">
      <c r="A2207" t="s">
        <v>47</v>
      </c>
      <c r="B2207" t="s">
        <v>109</v>
      </c>
      <c r="C2207" t="s">
        <v>319</v>
      </c>
      <c r="D2207">
        <v>3</v>
      </c>
      <c r="E2207" s="21">
        <v>3</v>
      </c>
      <c r="F2207" s="21" t="s">
        <v>6</v>
      </c>
      <c r="G2207" s="21" t="s">
        <v>10</v>
      </c>
      <c r="H2207" s="21" t="s">
        <v>10</v>
      </c>
      <c r="I2207" s="26">
        <v>1.7592223</v>
      </c>
      <c r="J2207" s="26">
        <v>2.4682392999999996</v>
      </c>
      <c r="K2207" s="26">
        <v>3.9531800000000006</v>
      </c>
      <c r="L2207" s="26">
        <v>5.6178213000000001</v>
      </c>
      <c r="M2207" s="26">
        <v>6.1193647000000002</v>
      </c>
      <c r="N2207" s="26">
        <v>7.4662724999999996</v>
      </c>
      <c r="O2207" s="26">
        <v>8.7499289000000005</v>
      </c>
      <c r="P2207" s="26">
        <v>7.8916179</v>
      </c>
      <c r="Q2207" s="26">
        <v>5.6199022000000003</v>
      </c>
      <c r="R2207" s="26">
        <v>4.2485356999999997</v>
      </c>
      <c r="S2207" s="26">
        <v>2.6514074999999999</v>
      </c>
      <c r="T2207" s="26">
        <v>1.8288690000000003</v>
      </c>
      <c r="U2207" s="26">
        <v>0.97874099999999975</v>
      </c>
      <c r="V2207" s="26">
        <v>1.4434395000000002</v>
      </c>
      <c r="W2207" s="26">
        <v>2.4349180000000001</v>
      </c>
      <c r="X2207" s="26">
        <v>2.8785695000000002</v>
      </c>
      <c r="Y2207" s="26">
        <v>5.0461401000000006</v>
      </c>
      <c r="Z2207" s="26">
        <v>3.5694143999999994</v>
      </c>
      <c r="AA2207" s="26">
        <v>2.2154566</v>
      </c>
      <c r="AB2207" s="26">
        <v>2.3393911000000003</v>
      </c>
      <c r="AC2207" s="26">
        <v>3.7190871000000003</v>
      </c>
      <c r="AD2207" s="26">
        <v>2.5782239000000002</v>
      </c>
      <c r="AE2207" s="26">
        <v>2.0367122999999996</v>
      </c>
      <c r="AF2207" s="26">
        <v>1.2512475999999999</v>
      </c>
      <c r="AG2207" s="26">
        <v>188</v>
      </c>
      <c r="AH2207" s="26">
        <v>3</v>
      </c>
    </row>
    <row r="2208" spans="1:34" x14ac:dyDescent="0.2">
      <c r="A2208" t="s">
        <v>47</v>
      </c>
      <c r="B2208" t="s">
        <v>109</v>
      </c>
      <c r="C2208" t="s">
        <v>321</v>
      </c>
      <c r="D2208">
        <v>3</v>
      </c>
      <c r="E2208" s="21">
        <v>3</v>
      </c>
      <c r="F2208" s="21" t="s">
        <v>6</v>
      </c>
      <c r="G2208" s="21" t="s">
        <v>10</v>
      </c>
      <c r="H2208" s="21" t="s">
        <v>10</v>
      </c>
      <c r="I2208" s="26">
        <v>1.7740447142857139</v>
      </c>
      <c r="J2208" s="26">
        <v>2.4620402857142856</v>
      </c>
      <c r="K2208" s="26">
        <v>3.9719100000000003</v>
      </c>
      <c r="L2208" s="26">
        <v>5.735968999999999</v>
      </c>
      <c r="M2208" s="26">
        <v>6.3460397142857143</v>
      </c>
      <c r="N2208" s="26">
        <v>7.8285934285714287</v>
      </c>
      <c r="O2208" s="26">
        <v>9.1639648571428562</v>
      </c>
      <c r="P2208" s="26">
        <v>8.2155464285714288</v>
      </c>
      <c r="Q2208" s="26">
        <v>5.8559784285714276</v>
      </c>
      <c r="R2208" s="26">
        <v>4.3970405714285716</v>
      </c>
      <c r="S2208" s="26">
        <v>2.6890042857142853</v>
      </c>
      <c r="T2208" s="26">
        <v>1.8070542857142857</v>
      </c>
      <c r="U2208" s="26">
        <v>0.84703771428571428</v>
      </c>
      <c r="V2208" s="26">
        <v>1.2258154285714284</v>
      </c>
      <c r="W2208" s="26">
        <v>2.2884641428571433</v>
      </c>
      <c r="X2208" s="26">
        <v>2.5070827142857146</v>
      </c>
      <c r="Y2208" s="26">
        <v>4.7795765714285716</v>
      </c>
      <c r="Z2208" s="26">
        <v>3.7020464285714287</v>
      </c>
      <c r="AA2208" s="26">
        <v>2.3044190000000002</v>
      </c>
      <c r="AB2208" s="26">
        <v>2.5166868571428571</v>
      </c>
      <c r="AC2208" s="26">
        <v>3.5809155714285716</v>
      </c>
      <c r="AD2208" s="26">
        <v>2.2420707142857141</v>
      </c>
      <c r="AE2208" s="26">
        <v>1.7292498571428572</v>
      </c>
      <c r="AF2208" s="26">
        <v>1.113049</v>
      </c>
      <c r="AG2208" s="26">
        <v>172</v>
      </c>
      <c r="AH2208" s="26">
        <v>3</v>
      </c>
    </row>
    <row r="2209" spans="1:34" x14ac:dyDescent="0.2">
      <c r="A2209" t="s">
        <v>47</v>
      </c>
      <c r="B2209" t="s">
        <v>109</v>
      </c>
      <c r="C2209" t="s">
        <v>1518</v>
      </c>
      <c r="D2209">
        <v>3</v>
      </c>
      <c r="E2209" s="21">
        <v>3</v>
      </c>
      <c r="F2209" s="21" t="s">
        <v>6</v>
      </c>
      <c r="G2209" s="21" t="s">
        <v>10</v>
      </c>
      <c r="H2209" s="21" t="s">
        <v>10</v>
      </c>
      <c r="I2209" s="26">
        <v>2.0752650000000004</v>
      </c>
      <c r="J2209" s="26">
        <v>2.8018221999999997</v>
      </c>
      <c r="K2209" s="26">
        <v>4.2644897999999998</v>
      </c>
      <c r="L2209" s="26">
        <v>5.6970964000000004</v>
      </c>
      <c r="M2209" s="26">
        <v>6.2903313999999995</v>
      </c>
      <c r="N2209" s="26">
        <v>7.7916905999999999</v>
      </c>
      <c r="O2209" s="26">
        <v>9.0202355999999995</v>
      </c>
      <c r="P2209" s="26">
        <v>8.2404183999999994</v>
      </c>
      <c r="Q2209" s="26">
        <v>5.8815584000000003</v>
      </c>
      <c r="R2209" s="26">
        <v>4.4107045999999999</v>
      </c>
      <c r="S2209" s="26">
        <v>2.9136806000000002</v>
      </c>
      <c r="T2209" s="26">
        <v>2.1491578000000002</v>
      </c>
      <c r="U2209" s="26">
        <v>1.2315694000000001</v>
      </c>
      <c r="V2209" s="26">
        <v>1.7223694000000003</v>
      </c>
      <c r="W2209" s="26">
        <v>2.4435091999999998</v>
      </c>
      <c r="X2209" s="26">
        <v>2.8596341999999999</v>
      </c>
      <c r="Y2209" s="26">
        <v>4.3383619999999992</v>
      </c>
      <c r="Z2209" s="26">
        <v>3.2226936000000004</v>
      </c>
      <c r="AA2209" s="26">
        <v>1.9803886000000002</v>
      </c>
      <c r="AB2209" s="26">
        <v>1.9427406</v>
      </c>
      <c r="AC2209" s="26">
        <v>3.5104550000000003</v>
      </c>
      <c r="AD2209" s="26">
        <v>2.7459758000000001</v>
      </c>
      <c r="AE2209" s="26">
        <v>1.8420458</v>
      </c>
      <c r="AF2209" s="26">
        <v>1.5235094</v>
      </c>
      <c r="AG2209" s="26">
        <v>171</v>
      </c>
      <c r="AH2209" s="26">
        <v>3</v>
      </c>
    </row>
    <row r="2210" spans="1:34" x14ac:dyDescent="0.2">
      <c r="A2210" t="s">
        <v>47</v>
      </c>
      <c r="B2210" t="s">
        <v>109</v>
      </c>
      <c r="C2210" t="s">
        <v>1519</v>
      </c>
      <c r="D2210">
        <v>3</v>
      </c>
      <c r="E2210" s="21">
        <v>3</v>
      </c>
      <c r="F2210" s="21" t="s">
        <v>6</v>
      </c>
      <c r="G2210" s="21" t="s">
        <v>10</v>
      </c>
      <c r="H2210" s="21" t="s">
        <v>10</v>
      </c>
      <c r="I2210" s="26">
        <v>1.7258501428571431</v>
      </c>
      <c r="J2210" s="26">
        <v>2.3680860000000004</v>
      </c>
      <c r="K2210" s="26">
        <v>3.9040642857142855</v>
      </c>
      <c r="L2210" s="26">
        <v>5.6529222857142853</v>
      </c>
      <c r="M2210" s="26">
        <v>6.5386861428571441</v>
      </c>
      <c r="N2210" s="26">
        <v>8.2799811428571424</v>
      </c>
      <c r="O2210" s="26">
        <v>9.6324238571428573</v>
      </c>
      <c r="P2210" s="26">
        <v>8.5101650000000006</v>
      </c>
      <c r="Q2210" s="26">
        <v>6.003590142857143</v>
      </c>
      <c r="R2210" s="26">
        <v>4.4627511428571429</v>
      </c>
      <c r="S2210" s="26">
        <v>2.5985335714285718</v>
      </c>
      <c r="T2210" s="26">
        <v>1.7326828571428572</v>
      </c>
      <c r="U2210" s="26">
        <v>0.55411014285714288</v>
      </c>
      <c r="V2210" s="26">
        <v>0.83172114285714283</v>
      </c>
      <c r="W2210" s="26">
        <v>1.5097277142857144</v>
      </c>
      <c r="X2210" s="26">
        <v>2.1537267142857144</v>
      </c>
      <c r="Y2210" s="26">
        <v>3.9023994285714285</v>
      </c>
      <c r="Z2210" s="26">
        <v>3.4358057142857144</v>
      </c>
      <c r="AA2210" s="26">
        <v>2.1859881428571426</v>
      </c>
      <c r="AB2210" s="26">
        <v>2.3272858571428574</v>
      </c>
      <c r="AC2210" s="26">
        <v>2.5168102857142856</v>
      </c>
      <c r="AD2210" s="26">
        <v>1.6574419999999996</v>
      </c>
      <c r="AE2210" s="26">
        <v>1.1698438571428569</v>
      </c>
      <c r="AF2210" s="26">
        <v>0.77747857142857146</v>
      </c>
      <c r="AG2210" s="26">
        <v>187</v>
      </c>
      <c r="AH2210" s="26">
        <v>3</v>
      </c>
    </row>
    <row r="2211" spans="1:34" x14ac:dyDescent="0.2">
      <c r="A2211" t="s">
        <v>47</v>
      </c>
      <c r="B2211" t="s">
        <v>109</v>
      </c>
      <c r="C2211" t="s">
        <v>225</v>
      </c>
      <c r="D2211">
        <v>3</v>
      </c>
      <c r="E2211" s="21">
        <v>3</v>
      </c>
      <c r="F2211" s="21" t="s">
        <v>6</v>
      </c>
      <c r="G2211" s="21" t="s">
        <v>10</v>
      </c>
      <c r="H2211" s="21" t="s">
        <v>10</v>
      </c>
      <c r="I2211" s="26">
        <v>2.0219886666666667</v>
      </c>
      <c r="J2211" s="26">
        <v>2.736081</v>
      </c>
      <c r="K2211" s="26">
        <v>4.1498756666666665</v>
      </c>
      <c r="L2211" s="26">
        <v>5.5946873333333329</v>
      </c>
      <c r="M2211" s="26">
        <v>6.1435420000000001</v>
      </c>
      <c r="N2211" s="26">
        <v>7.567505999999999</v>
      </c>
      <c r="O2211" s="26">
        <v>8.7221843333333329</v>
      </c>
      <c r="P2211" s="26">
        <v>8.0088179999999998</v>
      </c>
      <c r="Q2211" s="26">
        <v>5.7461950000000002</v>
      </c>
      <c r="R2211" s="26">
        <v>4.3324026666666668</v>
      </c>
      <c r="S2211" s="26">
        <v>2.8892140000000004</v>
      </c>
      <c r="T2211" s="26">
        <v>2.086615333333333</v>
      </c>
      <c r="U2211" s="26">
        <v>1.3557146666666666</v>
      </c>
      <c r="V2211" s="26">
        <v>1.9725486666666665</v>
      </c>
      <c r="W2211" s="26">
        <v>2.7147553333333332</v>
      </c>
      <c r="X2211" s="26">
        <v>3.35758</v>
      </c>
      <c r="Y2211" s="26">
        <v>4.7353516666666664</v>
      </c>
      <c r="Z2211" s="26">
        <v>3.3709199999999999</v>
      </c>
      <c r="AA2211" s="26">
        <v>2.2456753333333332</v>
      </c>
      <c r="AB2211" s="26">
        <v>2.0738526666666668</v>
      </c>
      <c r="AC2211" s="26">
        <v>4.0732533333333336</v>
      </c>
      <c r="AD2211" s="26">
        <v>2.6865973333333333</v>
      </c>
      <c r="AE2211" s="26">
        <v>2.1083663333333331</v>
      </c>
      <c r="AF2211" s="26">
        <v>1.7183606666666666</v>
      </c>
      <c r="AG2211" s="26">
        <v>141</v>
      </c>
      <c r="AH2211" s="26">
        <v>2</v>
      </c>
    </row>
    <row r="2212" spans="1:34" x14ac:dyDescent="0.2">
      <c r="A2212" t="s">
        <v>47</v>
      </c>
      <c r="B2212" t="s">
        <v>109</v>
      </c>
      <c r="C2212" t="s">
        <v>1520</v>
      </c>
      <c r="D2212">
        <v>2</v>
      </c>
      <c r="E2212" s="21">
        <v>3</v>
      </c>
      <c r="F2212" s="21" t="s">
        <v>6</v>
      </c>
      <c r="G2212" s="21" t="s">
        <v>10</v>
      </c>
      <c r="H2212" s="21" t="s">
        <v>10</v>
      </c>
      <c r="I2212" s="26">
        <v>1.6406342500000002</v>
      </c>
      <c r="J2212" s="26">
        <v>2.2455601249999999</v>
      </c>
      <c r="K2212" s="26">
        <v>3.6772041249999998</v>
      </c>
      <c r="L2212" s="26">
        <v>5.2105046250000004</v>
      </c>
      <c r="M2212" s="26">
        <v>5.6725992499999993</v>
      </c>
      <c r="N2212" s="26">
        <v>6.7759045000000002</v>
      </c>
      <c r="O2212" s="26">
        <v>7.7313928750000001</v>
      </c>
      <c r="P2212" s="26">
        <v>6.9698763750000001</v>
      </c>
      <c r="Q2212" s="26">
        <v>4.9950861250000003</v>
      </c>
      <c r="R2212" s="26">
        <v>3.754858875</v>
      </c>
      <c r="S2212" s="26">
        <v>2.4229588750000004</v>
      </c>
      <c r="T2212" s="26">
        <v>1.6562462500000001</v>
      </c>
      <c r="U2212" s="26">
        <v>1.5179280000000002</v>
      </c>
      <c r="V2212" s="26">
        <v>1.8948685000000001</v>
      </c>
      <c r="W2212" s="26">
        <v>3.1562486250000004</v>
      </c>
      <c r="X2212" s="26">
        <v>3.8005738749999995</v>
      </c>
      <c r="Y2212" s="26">
        <v>4.9308984999999996</v>
      </c>
      <c r="Z2212" s="26">
        <v>4.1229297500000008</v>
      </c>
      <c r="AA2212" s="26">
        <v>2.7468231250000001</v>
      </c>
      <c r="AB2212" s="26">
        <v>2.8733332499999999</v>
      </c>
      <c r="AC2212" s="26">
        <v>3.9421567500000001</v>
      </c>
      <c r="AD2212" s="26">
        <v>3.1080456249999999</v>
      </c>
      <c r="AE2212" s="26">
        <v>2.9662307499999998</v>
      </c>
      <c r="AF2212" s="26">
        <v>2.0721026249999999</v>
      </c>
      <c r="AG2212" s="26">
        <v>171</v>
      </c>
      <c r="AH2212" s="26">
        <v>3</v>
      </c>
    </row>
    <row r="2213" spans="1:34" x14ac:dyDescent="0.2">
      <c r="A2213" t="s">
        <v>47</v>
      </c>
      <c r="B2213" t="s">
        <v>109</v>
      </c>
      <c r="C2213" t="s">
        <v>1521</v>
      </c>
      <c r="D2213">
        <v>3</v>
      </c>
      <c r="E2213" s="21">
        <v>3</v>
      </c>
      <c r="F2213" s="21" t="s">
        <v>6</v>
      </c>
      <c r="G2213" s="21" t="s">
        <v>10</v>
      </c>
      <c r="H2213" s="21" t="s">
        <v>10</v>
      </c>
      <c r="I2213" s="26">
        <v>1.9242074999999998</v>
      </c>
      <c r="J2213" s="26">
        <v>2.5932465000000002</v>
      </c>
      <c r="K2213" s="26">
        <v>4.1695816666666667</v>
      </c>
      <c r="L2213" s="26">
        <v>5.7984293333333339</v>
      </c>
      <c r="M2213" s="26">
        <v>6.3132663333333339</v>
      </c>
      <c r="N2213" s="26">
        <v>7.711005833333334</v>
      </c>
      <c r="O2213" s="26">
        <v>9.0175648333333331</v>
      </c>
      <c r="P2213" s="26">
        <v>8.1728173333333327</v>
      </c>
      <c r="Q2213" s="26">
        <v>5.8500576666666673</v>
      </c>
      <c r="R2213" s="26">
        <v>4.4256943333333334</v>
      </c>
      <c r="S2213" s="26">
        <v>2.8205666666666667</v>
      </c>
      <c r="T2213" s="26">
        <v>1.9705311666666667</v>
      </c>
      <c r="U2213" s="26">
        <v>0.95075866666666686</v>
      </c>
      <c r="V2213" s="26">
        <v>1.3569674999999999</v>
      </c>
      <c r="W2213" s="26">
        <v>2.0941906666666665</v>
      </c>
      <c r="X2213" s="26">
        <v>2.7673571666666668</v>
      </c>
      <c r="Y2213" s="26">
        <v>5.1033990000000005</v>
      </c>
      <c r="Z2213" s="26">
        <v>3.3081828333333334</v>
      </c>
      <c r="AA2213" s="26">
        <v>2.1329166666666666</v>
      </c>
      <c r="AB2213" s="26">
        <v>2.0189365000000001</v>
      </c>
      <c r="AC2213" s="26">
        <v>3.3186988333333329</v>
      </c>
      <c r="AD2213" s="26">
        <v>2.5058395</v>
      </c>
      <c r="AE2213" s="26">
        <v>1.6406416666666666</v>
      </c>
      <c r="AF2213" s="26">
        <v>1.2393821666666665</v>
      </c>
      <c r="AG2213" s="26">
        <v>178</v>
      </c>
      <c r="AH2213" s="26">
        <v>3</v>
      </c>
    </row>
    <row r="2214" spans="1:34" x14ac:dyDescent="0.2">
      <c r="A2214" t="s">
        <v>47</v>
      </c>
      <c r="B2214" t="s">
        <v>109</v>
      </c>
      <c r="C2214" t="s">
        <v>1522</v>
      </c>
      <c r="D2214">
        <v>3</v>
      </c>
      <c r="E2214" s="21">
        <v>3</v>
      </c>
      <c r="F2214" s="21" t="s">
        <v>6</v>
      </c>
      <c r="G2214" s="21" t="s">
        <v>10</v>
      </c>
      <c r="H2214" s="21" t="s">
        <v>10</v>
      </c>
      <c r="I2214" s="26">
        <v>1.8234572499999997</v>
      </c>
      <c r="J2214" s="26">
        <v>2.5149685000000002</v>
      </c>
      <c r="K2214" s="26">
        <v>3.8816488333333332</v>
      </c>
      <c r="L2214" s="26">
        <v>5.1580542500000002</v>
      </c>
      <c r="M2214" s="26">
        <v>5.7246663333333343</v>
      </c>
      <c r="N2214" s="26">
        <v>6.8484963333333342</v>
      </c>
      <c r="O2214" s="26">
        <v>7.4966378333333346</v>
      </c>
      <c r="P2214" s="26">
        <v>6.895771083333333</v>
      </c>
      <c r="Q2214" s="26">
        <v>5.1392154166666666</v>
      </c>
      <c r="R2214" s="26">
        <v>3.7872670833333331</v>
      </c>
      <c r="S2214" s="26">
        <v>2.5407986666666664</v>
      </c>
      <c r="T2214" s="26">
        <v>1.8456218333333336</v>
      </c>
      <c r="U2214" s="26">
        <v>2.3613080833333329</v>
      </c>
      <c r="V2214" s="26">
        <v>2.9325714999999999</v>
      </c>
      <c r="W2214" s="26">
        <v>3.9544548333333327</v>
      </c>
      <c r="X2214" s="26">
        <v>4.1911272500000001</v>
      </c>
      <c r="Y2214" s="26">
        <v>5.4093230833333337</v>
      </c>
      <c r="Z2214" s="26">
        <v>3.4876993333333335</v>
      </c>
      <c r="AA2214" s="26">
        <v>3.3493842500000004</v>
      </c>
      <c r="AB2214" s="26">
        <v>2.3049147499999996</v>
      </c>
      <c r="AC2214" s="26">
        <v>3.7430055000000002</v>
      </c>
      <c r="AD2214" s="26">
        <v>3.4634983333333333</v>
      </c>
      <c r="AE2214" s="26">
        <v>3.7968280000000001</v>
      </c>
      <c r="AF2214" s="26">
        <v>3.2325709999999996</v>
      </c>
      <c r="AG2214" s="26">
        <v>167</v>
      </c>
      <c r="AH2214" s="26">
        <v>3</v>
      </c>
    </row>
    <row r="2215" spans="1:34" x14ac:dyDescent="0.2">
      <c r="A2215" t="s">
        <v>47</v>
      </c>
      <c r="B2215" t="s">
        <v>109</v>
      </c>
      <c r="C2215" t="s">
        <v>586</v>
      </c>
      <c r="D2215">
        <v>3</v>
      </c>
      <c r="E2215" s="21">
        <v>3</v>
      </c>
      <c r="F2215" s="21" t="s">
        <v>6</v>
      </c>
      <c r="G2215" s="21" t="s">
        <v>10</v>
      </c>
      <c r="H2215" s="21" t="s">
        <v>10</v>
      </c>
      <c r="I2215" s="26">
        <v>1.7732343333333331</v>
      </c>
      <c r="J2215" s="26">
        <v>2.445888333333333</v>
      </c>
      <c r="K2215" s="26">
        <v>3.8966073333333333</v>
      </c>
      <c r="L2215" s="26">
        <v>5.4314586666666669</v>
      </c>
      <c r="M2215" s="26">
        <v>5.8556113333333331</v>
      </c>
      <c r="N2215" s="26">
        <v>7.0922010000000002</v>
      </c>
      <c r="O2215" s="26">
        <v>8.0858360000000005</v>
      </c>
      <c r="P2215" s="26">
        <v>7.354598666666667</v>
      </c>
      <c r="Q2215" s="26">
        <v>5.2802883333333339</v>
      </c>
      <c r="R2215" s="26">
        <v>3.9714100000000001</v>
      </c>
      <c r="S2215" s="26">
        <v>2.6233626666666665</v>
      </c>
      <c r="T2215" s="26">
        <v>1.8092146666666666</v>
      </c>
      <c r="U2215" s="26">
        <v>1.5270429999999999</v>
      </c>
      <c r="V2215" s="26">
        <v>1.9965469999999998</v>
      </c>
      <c r="W2215" s="26">
        <v>3.2046876666666666</v>
      </c>
      <c r="X2215" s="26">
        <v>3.791180666666667</v>
      </c>
      <c r="Y2215" s="26">
        <v>5.3363863333333335</v>
      </c>
      <c r="Z2215" s="26">
        <v>3.7787393333333337</v>
      </c>
      <c r="AA2215" s="26">
        <v>2.1530480000000001</v>
      </c>
      <c r="AB2215" s="26">
        <v>2.4949826666666666</v>
      </c>
      <c r="AC2215" s="26">
        <v>3.772558333333333</v>
      </c>
      <c r="AD2215" s="26">
        <v>3.1965623333333331</v>
      </c>
      <c r="AE2215" s="26">
        <v>2.8875793333333335</v>
      </c>
      <c r="AF2215" s="26">
        <v>2.1223719999999999</v>
      </c>
      <c r="AG2215" s="26">
        <v>152</v>
      </c>
      <c r="AH2215" s="26">
        <v>3</v>
      </c>
    </row>
    <row r="2216" spans="1:34" x14ac:dyDescent="0.2">
      <c r="A2216" t="s">
        <v>47</v>
      </c>
      <c r="B2216" t="s">
        <v>109</v>
      </c>
      <c r="C2216" t="s">
        <v>589</v>
      </c>
      <c r="D2216">
        <v>3</v>
      </c>
      <c r="E2216" s="21">
        <v>3</v>
      </c>
      <c r="F2216" s="21" t="s">
        <v>6</v>
      </c>
      <c r="G2216" s="21" t="s">
        <v>10</v>
      </c>
      <c r="H2216" s="21" t="s">
        <v>10</v>
      </c>
      <c r="I2216" s="26">
        <v>1.9762590000000002</v>
      </c>
      <c r="J2216" s="26">
        <v>2.6758800000000003</v>
      </c>
      <c r="K2216" s="26">
        <v>4.1928295000000002</v>
      </c>
      <c r="L2216" s="26">
        <v>5.6435740000000001</v>
      </c>
      <c r="M2216" s="26">
        <v>6.2005224999999999</v>
      </c>
      <c r="N2216" s="26">
        <v>7.6407705000000004</v>
      </c>
      <c r="O2216" s="26">
        <v>8.8082889999999985</v>
      </c>
      <c r="P2216" s="26">
        <v>8.0453805000000003</v>
      </c>
      <c r="Q2216" s="26">
        <v>5.7677304999999999</v>
      </c>
      <c r="R2216" s="26">
        <v>4.3386560000000003</v>
      </c>
      <c r="S2216" s="26">
        <v>2.8197549999999998</v>
      </c>
      <c r="T2216" s="26">
        <v>2.0199844999999996</v>
      </c>
      <c r="U2216" s="26">
        <v>1.2249215</v>
      </c>
      <c r="V2216" s="26">
        <v>1.7112579999999999</v>
      </c>
      <c r="W2216" s="26">
        <v>2.5913750000000002</v>
      </c>
      <c r="X2216" s="26">
        <v>3.0514035000000002</v>
      </c>
      <c r="Y2216" s="26">
        <v>5.018383</v>
      </c>
      <c r="Z2216" s="26">
        <v>3.4223355</v>
      </c>
      <c r="AA2216" s="26">
        <v>2.1670094999999998</v>
      </c>
      <c r="AB2216" s="26">
        <v>2.0928909999999998</v>
      </c>
      <c r="AC2216" s="26">
        <v>3.6126455000000002</v>
      </c>
      <c r="AD2216" s="26">
        <v>2.9283390000000002</v>
      </c>
      <c r="AE2216" s="26">
        <v>2.1098319999999999</v>
      </c>
      <c r="AF2216" s="26">
        <v>1.6121835</v>
      </c>
      <c r="AG2216" s="26">
        <v>177</v>
      </c>
      <c r="AH2216" s="26">
        <v>3</v>
      </c>
    </row>
    <row r="2217" spans="1:34" x14ac:dyDescent="0.2">
      <c r="A2217" t="s">
        <v>47</v>
      </c>
      <c r="B2217" t="s">
        <v>109</v>
      </c>
      <c r="C2217" t="s">
        <v>1523</v>
      </c>
      <c r="D2217">
        <v>3</v>
      </c>
      <c r="E2217" s="21">
        <v>3</v>
      </c>
      <c r="F2217" s="21" t="s">
        <v>6</v>
      </c>
      <c r="G2217" s="21" t="s">
        <v>10</v>
      </c>
      <c r="H2217" s="21" t="s">
        <v>10</v>
      </c>
      <c r="I2217" s="26">
        <v>1.715341583333333</v>
      </c>
      <c r="J2217" s="26">
        <v>2.3695080833333333</v>
      </c>
      <c r="K2217" s="26">
        <v>3.8235502499999989</v>
      </c>
      <c r="L2217" s="26">
        <v>5.3730238333333347</v>
      </c>
      <c r="M2217" s="26">
        <v>5.8070347499999997</v>
      </c>
      <c r="N2217" s="26">
        <v>6.9880884166666668</v>
      </c>
      <c r="O2217" s="26">
        <v>7.9495605000000005</v>
      </c>
      <c r="P2217" s="26">
        <v>7.1943625833333336</v>
      </c>
      <c r="Q2217" s="26">
        <v>5.1678118333333343</v>
      </c>
      <c r="R2217" s="26">
        <v>3.8738190833333337</v>
      </c>
      <c r="S2217" s="26">
        <v>2.5441475833333334</v>
      </c>
      <c r="T2217" s="26">
        <v>1.7538016666666667</v>
      </c>
      <c r="U2217" s="26">
        <v>1.5327749166666667</v>
      </c>
      <c r="V2217" s="26">
        <v>2.0501736666666663</v>
      </c>
      <c r="W2217" s="26">
        <v>3.2314310833333333</v>
      </c>
      <c r="X2217" s="26">
        <v>3.8425781666666663</v>
      </c>
      <c r="Y2217" s="26">
        <v>5.1606319166666665</v>
      </c>
      <c r="Z2217" s="26">
        <v>3.7561680833333333</v>
      </c>
      <c r="AA2217" s="26">
        <v>2.2669326666666669</v>
      </c>
      <c r="AB2217" s="26">
        <v>2.5362848333333332</v>
      </c>
      <c r="AC2217" s="26">
        <v>3.8591353333333331</v>
      </c>
      <c r="AD2217" s="26">
        <v>3.1395130833333336</v>
      </c>
      <c r="AE2217" s="26">
        <v>2.9759918333333331</v>
      </c>
      <c r="AF2217" s="26">
        <v>2.1614450000000001</v>
      </c>
      <c r="AG2217" s="26">
        <v>172</v>
      </c>
      <c r="AH2217" s="26">
        <v>3</v>
      </c>
    </row>
    <row r="2218" spans="1:34" x14ac:dyDescent="0.2">
      <c r="A2218" t="s">
        <v>47</v>
      </c>
      <c r="B2218" t="s">
        <v>109</v>
      </c>
      <c r="C2218" t="s">
        <v>739</v>
      </c>
      <c r="D2218">
        <v>3</v>
      </c>
      <c r="E2218" s="21">
        <v>3</v>
      </c>
      <c r="F2218" s="21" t="s">
        <v>6</v>
      </c>
      <c r="G2218" s="21" t="s">
        <v>10</v>
      </c>
      <c r="H2218" s="21" t="s">
        <v>10</v>
      </c>
      <c r="I2218" s="26">
        <v>1.717641666666667</v>
      </c>
      <c r="J2218" s="26">
        <v>2.3672165000000001</v>
      </c>
      <c r="K2218" s="26">
        <v>3.9034571666666671</v>
      </c>
      <c r="L2218" s="26">
        <v>5.6476765000000002</v>
      </c>
      <c r="M2218" s="26">
        <v>6.2674711666666667</v>
      </c>
      <c r="N2218" s="26">
        <v>7.7881046666666682</v>
      </c>
      <c r="O2218" s="26">
        <v>9.0884723333333337</v>
      </c>
      <c r="P2218" s="26">
        <v>8.1191891666666667</v>
      </c>
      <c r="Q2218" s="26">
        <v>5.7620164999999988</v>
      </c>
      <c r="R2218" s="26">
        <v>4.3263294999999999</v>
      </c>
      <c r="S2218" s="26">
        <v>2.5968501666666666</v>
      </c>
      <c r="T2218" s="26">
        <v>1.7366684999999997</v>
      </c>
      <c r="U2218" s="26">
        <v>0.78580333333333341</v>
      </c>
      <c r="V2218" s="26">
        <v>1.1377934999999999</v>
      </c>
      <c r="W2218" s="26">
        <v>2.1413216666666663</v>
      </c>
      <c r="X2218" s="26">
        <v>2.5266005000000002</v>
      </c>
      <c r="Y2218" s="26">
        <v>4.4096643333333327</v>
      </c>
      <c r="Z2218" s="26">
        <v>3.6378656666666664</v>
      </c>
      <c r="AA2218" s="26">
        <v>2.6817856666666664</v>
      </c>
      <c r="AB2218" s="26">
        <v>2.8190928333333329</v>
      </c>
      <c r="AC2218" s="26">
        <v>3.4611496666666661</v>
      </c>
      <c r="AD2218" s="26">
        <v>2.1992133333333332</v>
      </c>
      <c r="AE2218" s="26">
        <v>1.6556176666666664</v>
      </c>
      <c r="AF2218" s="26">
        <v>1.0246433333333334</v>
      </c>
      <c r="AG2218" s="26">
        <v>183</v>
      </c>
      <c r="AH2218" s="26">
        <v>3</v>
      </c>
    </row>
    <row r="2219" spans="1:34" x14ac:dyDescent="0.2">
      <c r="A2219" t="s">
        <v>47</v>
      </c>
      <c r="B2219" t="s">
        <v>109</v>
      </c>
      <c r="C2219" t="s">
        <v>1524</v>
      </c>
      <c r="D2219">
        <v>3</v>
      </c>
      <c r="E2219" s="21">
        <v>3</v>
      </c>
      <c r="F2219" s="21" t="s">
        <v>6</v>
      </c>
      <c r="G2219" s="21" t="s">
        <v>10</v>
      </c>
      <c r="H2219" s="21" t="s">
        <v>10</v>
      </c>
      <c r="I2219" s="26">
        <v>1.5549000000000002</v>
      </c>
      <c r="J2219" s="26">
        <v>2.1542196000000002</v>
      </c>
      <c r="K2219" s="26">
        <v>3.5616916000000005</v>
      </c>
      <c r="L2219" s="26">
        <v>5.2149724000000006</v>
      </c>
      <c r="M2219" s="26">
        <v>5.7614591999999991</v>
      </c>
      <c r="N2219" s="26">
        <v>6.8987556000000012</v>
      </c>
      <c r="O2219" s="26">
        <v>7.9954428000000011</v>
      </c>
      <c r="P2219" s="26">
        <v>7.1230509999999994</v>
      </c>
      <c r="Q2219" s="26">
        <v>5.077572</v>
      </c>
      <c r="R2219" s="26">
        <v>3.7728556000000006</v>
      </c>
      <c r="S2219" s="26">
        <v>2.3745412000000004</v>
      </c>
      <c r="T2219" s="26">
        <v>1.5773602</v>
      </c>
      <c r="U2219" s="26">
        <v>1.1887525999999999</v>
      </c>
      <c r="V2219" s="26">
        <v>1.4255526000000001</v>
      </c>
      <c r="W2219" s="26">
        <v>2.8389937999999999</v>
      </c>
      <c r="X2219" s="26">
        <v>3.3341984000000005</v>
      </c>
      <c r="Y2219" s="26">
        <v>4.8648347999999997</v>
      </c>
      <c r="Z2219" s="26">
        <v>4.2488122000000006</v>
      </c>
      <c r="AA2219" s="26">
        <v>2.5993196000000003</v>
      </c>
      <c r="AB2219" s="26">
        <v>2.9847723999999998</v>
      </c>
      <c r="AC2219" s="26">
        <v>3.8072270000000001</v>
      </c>
      <c r="AD2219" s="26">
        <v>3.0353690000000002</v>
      </c>
      <c r="AE2219" s="26">
        <v>2.5028345999999999</v>
      </c>
      <c r="AF2219" s="26">
        <v>1.5232488</v>
      </c>
      <c r="AG2219" s="26">
        <v>180</v>
      </c>
      <c r="AH2219" s="26">
        <v>3</v>
      </c>
    </row>
    <row r="2220" spans="1:34" x14ac:dyDescent="0.2">
      <c r="A2220" t="s">
        <v>47</v>
      </c>
      <c r="B2220" t="s">
        <v>109</v>
      </c>
      <c r="C2220" t="s">
        <v>1525</v>
      </c>
      <c r="D2220">
        <v>3</v>
      </c>
      <c r="E2220" s="21">
        <v>3</v>
      </c>
      <c r="F2220" s="21" t="s">
        <v>6</v>
      </c>
      <c r="G2220" s="21" t="s">
        <v>10</v>
      </c>
      <c r="H2220" s="21" t="s">
        <v>10</v>
      </c>
      <c r="I2220" s="26">
        <v>1.7579676</v>
      </c>
      <c r="J2220" s="26">
        <v>2.4566118000000001</v>
      </c>
      <c r="K2220" s="26">
        <v>3.9363754000000002</v>
      </c>
      <c r="L2220" s="26">
        <v>5.5123351999999999</v>
      </c>
      <c r="M2220" s="26">
        <v>5.9778712000000001</v>
      </c>
      <c r="N2220" s="26">
        <v>7.2354415999999997</v>
      </c>
      <c r="O2220" s="26">
        <v>8.3695690000000003</v>
      </c>
      <c r="P2220" s="26">
        <v>7.5964705999999991</v>
      </c>
      <c r="Q2220" s="26">
        <v>5.4130741999999996</v>
      </c>
      <c r="R2220" s="26">
        <v>4.1128626000000006</v>
      </c>
      <c r="S2220" s="26">
        <v>2.6297063999999999</v>
      </c>
      <c r="T2220" s="26">
        <v>1.8387232</v>
      </c>
      <c r="U2220" s="26">
        <v>1.2498387999999998</v>
      </c>
      <c r="V2220" s="26">
        <v>1.5884133999999999</v>
      </c>
      <c r="W2220" s="26">
        <v>2.7199426</v>
      </c>
      <c r="X2220" s="26">
        <v>3.4888634000000005</v>
      </c>
      <c r="Y2220" s="26">
        <v>5.2409911999999998</v>
      </c>
      <c r="Z2220" s="26">
        <v>3.8882025999999996</v>
      </c>
      <c r="AA2220" s="26">
        <v>2.5164153999999996</v>
      </c>
      <c r="AB2220" s="26">
        <v>2.3901137999999995</v>
      </c>
      <c r="AC2220" s="26">
        <v>3.7668168</v>
      </c>
      <c r="AD2220" s="26">
        <v>2.7629051999999996</v>
      </c>
      <c r="AE2220" s="26">
        <v>2.4542523999999997</v>
      </c>
      <c r="AF2220" s="26">
        <v>1.6261327999999999</v>
      </c>
      <c r="AG2220" s="26">
        <v>150</v>
      </c>
      <c r="AH2220" s="26">
        <v>3</v>
      </c>
    </row>
    <row r="2221" spans="1:34" x14ac:dyDescent="0.2">
      <c r="A2221" t="s">
        <v>47</v>
      </c>
      <c r="B2221" t="s">
        <v>109</v>
      </c>
      <c r="C2221" t="s">
        <v>1526</v>
      </c>
      <c r="D2221">
        <v>3</v>
      </c>
      <c r="E2221" s="21">
        <v>3</v>
      </c>
      <c r="F2221" s="21" t="s">
        <v>6</v>
      </c>
      <c r="G2221" s="21" t="s">
        <v>10</v>
      </c>
      <c r="H2221" s="21" t="s">
        <v>10</v>
      </c>
      <c r="I2221" s="26">
        <v>1.8381518653846149</v>
      </c>
      <c r="J2221" s="26">
        <v>2.4920119807692314</v>
      </c>
      <c r="K2221" s="26">
        <v>4.042504346153847</v>
      </c>
      <c r="L2221" s="26">
        <v>5.7508839807692294</v>
      </c>
      <c r="M2221" s="26">
        <v>6.3021157307692297</v>
      </c>
      <c r="N2221" s="26">
        <v>7.6895978846153845</v>
      </c>
      <c r="O2221" s="26">
        <v>9.0112462115384613</v>
      </c>
      <c r="P2221" s="26">
        <v>8.1274838461538454</v>
      </c>
      <c r="Q2221" s="26">
        <v>5.8233720576923069</v>
      </c>
      <c r="R2221" s="26">
        <v>4.3991667884615389</v>
      </c>
      <c r="S2221" s="26">
        <v>2.7488236346153849</v>
      </c>
      <c r="T2221" s="26">
        <v>1.8947836538461542</v>
      </c>
      <c r="U2221" s="26">
        <v>0.82686719230769212</v>
      </c>
      <c r="V2221" s="26">
        <v>1.2416185192307694</v>
      </c>
      <c r="W2221" s="26">
        <v>2.030507076923076</v>
      </c>
      <c r="X2221" s="26">
        <v>2.7155215000000004</v>
      </c>
      <c r="Y2221" s="26">
        <v>5.0009845192307685</v>
      </c>
      <c r="Z2221" s="26">
        <v>3.4475110192307694</v>
      </c>
      <c r="AA2221" s="26">
        <v>2.2854710769230779</v>
      </c>
      <c r="AB2221" s="26">
        <v>2.2187478461538466</v>
      </c>
      <c r="AC2221" s="26">
        <v>3.3678994807692315</v>
      </c>
      <c r="AD2221" s="26">
        <v>2.2066745961538463</v>
      </c>
      <c r="AE2221" s="26">
        <v>1.4715758846153846</v>
      </c>
      <c r="AF2221" s="26">
        <v>1.1056068461538466</v>
      </c>
      <c r="AG2221" s="26">
        <v>160</v>
      </c>
      <c r="AH2221" s="26">
        <v>3</v>
      </c>
    </row>
    <row r="2222" spans="1:34" x14ac:dyDescent="0.2">
      <c r="A2222" t="s">
        <v>47</v>
      </c>
      <c r="B2222" t="s">
        <v>109</v>
      </c>
      <c r="C2222" t="s">
        <v>1527</v>
      </c>
      <c r="D2222">
        <v>3</v>
      </c>
      <c r="E2222" s="21">
        <v>3</v>
      </c>
      <c r="F2222" s="21" t="s">
        <v>6</v>
      </c>
      <c r="G2222" s="21" t="s">
        <v>10</v>
      </c>
      <c r="H2222" s="21" t="s">
        <v>10</v>
      </c>
      <c r="I2222" s="26">
        <v>1.7336592499999999</v>
      </c>
      <c r="J2222" s="26">
        <v>2.4168665000000003</v>
      </c>
      <c r="K2222" s="26">
        <v>3.8996225</v>
      </c>
      <c r="L2222" s="26">
        <v>5.5009142500000001</v>
      </c>
      <c r="M2222" s="26">
        <v>5.9005417499999995</v>
      </c>
      <c r="N2222" s="26">
        <v>7.10578325</v>
      </c>
      <c r="O2222" s="26">
        <v>8.1830809999999996</v>
      </c>
      <c r="P2222" s="26">
        <v>7.4147287500000001</v>
      </c>
      <c r="Q2222" s="26">
        <v>5.2751555000000003</v>
      </c>
      <c r="R2222" s="26">
        <v>4.0356412500000003</v>
      </c>
      <c r="S2222" s="26">
        <v>2.600619</v>
      </c>
      <c r="T2222" s="26">
        <v>1.814506</v>
      </c>
      <c r="U2222" s="26">
        <v>1.3510545</v>
      </c>
      <c r="V2222" s="26">
        <v>1.71758875</v>
      </c>
      <c r="W2222" s="26">
        <v>2.9492352500000001</v>
      </c>
      <c r="X2222" s="26">
        <v>3.5800312500000002</v>
      </c>
      <c r="Y2222" s="26">
        <v>5.2138127499999998</v>
      </c>
      <c r="Z2222" s="26">
        <v>4.0604059999999995</v>
      </c>
      <c r="AA2222" s="26">
        <v>2.1278082500000002</v>
      </c>
      <c r="AB2222" s="26">
        <v>2.4422345000000001</v>
      </c>
      <c r="AC2222" s="26">
        <v>3.4439764999999998</v>
      </c>
      <c r="AD2222" s="26">
        <v>2.9269742500000002</v>
      </c>
      <c r="AE2222" s="26">
        <v>2.7000252500000004</v>
      </c>
      <c r="AF2222" s="26">
        <v>1.8204059999999997</v>
      </c>
      <c r="AG2222" s="26">
        <v>183</v>
      </c>
      <c r="AH2222" s="26">
        <v>3</v>
      </c>
    </row>
    <row r="2223" spans="1:34" x14ac:dyDescent="0.2">
      <c r="A2223" t="s">
        <v>47</v>
      </c>
      <c r="B2223" t="s">
        <v>109</v>
      </c>
      <c r="C2223" t="s">
        <v>845</v>
      </c>
      <c r="D2223">
        <v>3</v>
      </c>
      <c r="E2223" s="21">
        <v>3</v>
      </c>
      <c r="F2223" s="21" t="s">
        <v>6</v>
      </c>
      <c r="G2223" s="21" t="s">
        <v>10</v>
      </c>
      <c r="H2223" s="21" t="s">
        <v>10</v>
      </c>
      <c r="I2223" s="26">
        <v>1.6440922222222225</v>
      </c>
      <c r="J2223" s="26">
        <v>2.2985734444444446</v>
      </c>
      <c r="K2223" s="26">
        <v>3.7838725555555559</v>
      </c>
      <c r="L2223" s="26">
        <v>5.4867584444444439</v>
      </c>
      <c r="M2223" s="26">
        <v>5.9894347777777774</v>
      </c>
      <c r="N2223" s="26">
        <v>7.2939703333333341</v>
      </c>
      <c r="O2223" s="26">
        <v>8.507222333333333</v>
      </c>
      <c r="P2223" s="26">
        <v>7.6141219999999992</v>
      </c>
      <c r="Q2223" s="26">
        <v>5.3868212222222223</v>
      </c>
      <c r="R2223" s="26">
        <v>4.0428187777777786</v>
      </c>
      <c r="S2223" s="26">
        <v>2.510551111111111</v>
      </c>
      <c r="T2223" s="26">
        <v>1.6653060000000002</v>
      </c>
      <c r="U2223" s="26">
        <v>1.0234319999999999</v>
      </c>
      <c r="V2223" s="26">
        <v>1.3702068888888888</v>
      </c>
      <c r="W2223" s="26">
        <v>2.5604775555555559</v>
      </c>
      <c r="X2223" s="26">
        <v>3.0023796666666667</v>
      </c>
      <c r="Y2223" s="26">
        <v>4.5470397777777789</v>
      </c>
      <c r="Z2223" s="26">
        <v>3.9466969999999995</v>
      </c>
      <c r="AA2223" s="26">
        <v>2.5769572222222221</v>
      </c>
      <c r="AB2223" s="26">
        <v>2.8597088888888891</v>
      </c>
      <c r="AC2223" s="26">
        <v>3.8406980000000002</v>
      </c>
      <c r="AD2223" s="26">
        <v>2.6500471111111117</v>
      </c>
      <c r="AE2223" s="26">
        <v>2.179540888888889</v>
      </c>
      <c r="AF2223" s="26">
        <v>1.2983655555555556</v>
      </c>
      <c r="AG2223" s="26">
        <v>188</v>
      </c>
      <c r="AH2223" s="26">
        <v>3</v>
      </c>
    </row>
    <row r="2224" spans="1:34" x14ac:dyDescent="0.2">
      <c r="A2224" t="s">
        <v>47</v>
      </c>
      <c r="B2224" t="s">
        <v>109</v>
      </c>
      <c r="C2224" t="s">
        <v>847</v>
      </c>
      <c r="D2224">
        <v>3</v>
      </c>
      <c r="E2224" s="21">
        <v>3</v>
      </c>
      <c r="F2224" s="21" t="s">
        <v>6</v>
      </c>
      <c r="G2224" s="21" t="s">
        <v>10</v>
      </c>
      <c r="H2224" s="21" t="s">
        <v>10</v>
      </c>
      <c r="I2224" s="26">
        <v>1.5660183333333333</v>
      </c>
      <c r="J2224" s="26">
        <v>2.1282118888888886</v>
      </c>
      <c r="K2224" s="26">
        <v>3.5157720000000001</v>
      </c>
      <c r="L2224" s="26">
        <v>5.0967326666666661</v>
      </c>
      <c r="M2224" s="26">
        <v>5.6167362222222215</v>
      </c>
      <c r="N2224" s="26">
        <v>6.670385111111111</v>
      </c>
      <c r="O2224" s="26">
        <v>7.5419586666666669</v>
      </c>
      <c r="P2224" s="26">
        <v>6.7527587777777773</v>
      </c>
      <c r="Q2224" s="26">
        <v>4.8755663333333343</v>
      </c>
      <c r="R2224" s="26">
        <v>3.6559256666666662</v>
      </c>
      <c r="S2224" s="26">
        <v>2.324456555555555</v>
      </c>
      <c r="T2224" s="26">
        <v>1.5840728888888889</v>
      </c>
      <c r="U2224" s="26">
        <v>1.4045487777777776</v>
      </c>
      <c r="V2224" s="26">
        <v>1.6839317777777778</v>
      </c>
      <c r="W2224" s="26">
        <v>3.2644877777777781</v>
      </c>
      <c r="X2224" s="26">
        <v>3.6055766666666664</v>
      </c>
      <c r="Y2224" s="26">
        <v>4.6427358888888897</v>
      </c>
      <c r="Z2224" s="26">
        <v>4.0923941111111111</v>
      </c>
      <c r="AA2224" s="26">
        <v>2.7691955555555552</v>
      </c>
      <c r="AB2224" s="26">
        <v>3.2427975555555557</v>
      </c>
      <c r="AC2224" s="26">
        <v>4.077593888888889</v>
      </c>
      <c r="AD2224" s="26">
        <v>3.1631913333333332</v>
      </c>
      <c r="AE2224" s="26">
        <v>2.950989888888889</v>
      </c>
      <c r="AF2224" s="26">
        <v>2.0749313333333337</v>
      </c>
      <c r="AG2224" s="26">
        <v>185</v>
      </c>
      <c r="AH2224" s="26">
        <v>3</v>
      </c>
    </row>
    <row r="2225" spans="1:34" x14ac:dyDescent="0.2">
      <c r="A2225" t="s">
        <v>47</v>
      </c>
      <c r="B2225" t="s">
        <v>109</v>
      </c>
      <c r="C2225" t="s">
        <v>848</v>
      </c>
      <c r="D2225">
        <v>3</v>
      </c>
      <c r="E2225" s="21">
        <v>3</v>
      </c>
      <c r="F2225" s="21" t="s">
        <v>6</v>
      </c>
      <c r="G2225" s="21" t="s">
        <v>10</v>
      </c>
      <c r="H2225" s="21" t="s">
        <v>10</v>
      </c>
      <c r="I2225" s="26">
        <v>1.7002293333333334</v>
      </c>
      <c r="J2225" s="26">
        <v>2.377758</v>
      </c>
      <c r="K2225" s="26">
        <v>3.90333</v>
      </c>
      <c r="L2225" s="26">
        <v>5.5923276666666668</v>
      </c>
      <c r="M2225" s="26">
        <v>6.0910125000000006</v>
      </c>
      <c r="N2225" s="26">
        <v>7.4534133333333337</v>
      </c>
      <c r="O2225" s="26">
        <v>8.6985906666666661</v>
      </c>
      <c r="P2225" s="26">
        <v>7.7818001666666659</v>
      </c>
      <c r="Q2225" s="26">
        <v>5.5233746666666663</v>
      </c>
      <c r="R2225" s="26">
        <v>4.1859841666666666</v>
      </c>
      <c r="S2225" s="26">
        <v>2.5820310000000002</v>
      </c>
      <c r="T2225" s="26">
        <v>1.7477314999999998</v>
      </c>
      <c r="U2225" s="26">
        <v>1.0107553333333332</v>
      </c>
      <c r="V2225" s="26">
        <v>1.3515946666666665</v>
      </c>
      <c r="W2225" s="26">
        <v>2.5014823333333336</v>
      </c>
      <c r="X2225" s="26">
        <v>2.8934786666666668</v>
      </c>
      <c r="Y2225" s="26">
        <v>4.6091179999999996</v>
      </c>
      <c r="Z2225" s="26">
        <v>3.7730639999999998</v>
      </c>
      <c r="AA2225" s="26">
        <v>2.506569666666667</v>
      </c>
      <c r="AB2225" s="26">
        <v>2.7026251666666661</v>
      </c>
      <c r="AC2225" s="26">
        <v>3.7413283333333331</v>
      </c>
      <c r="AD2225" s="26">
        <v>2.5016965</v>
      </c>
      <c r="AE2225" s="26">
        <v>2.0622395</v>
      </c>
      <c r="AF2225" s="26">
        <v>1.2375213333333333</v>
      </c>
      <c r="AG2225" s="26">
        <v>176</v>
      </c>
      <c r="AH2225" s="26">
        <v>3</v>
      </c>
    </row>
    <row r="2226" spans="1:34" x14ac:dyDescent="0.2">
      <c r="A2226" t="s">
        <v>47</v>
      </c>
      <c r="B2226" t="s">
        <v>109</v>
      </c>
      <c r="C2226" t="s">
        <v>1528</v>
      </c>
      <c r="D2226">
        <v>3</v>
      </c>
      <c r="E2226" s="21">
        <v>3</v>
      </c>
      <c r="F2226" s="21" t="s">
        <v>6</v>
      </c>
      <c r="G2226" s="21" t="s">
        <v>10</v>
      </c>
      <c r="H2226" s="21" t="s">
        <v>10</v>
      </c>
      <c r="I2226" s="26">
        <v>1.7436538888888888</v>
      </c>
      <c r="J2226" s="26">
        <v>2.4364846666666664</v>
      </c>
      <c r="K2226" s="26">
        <v>3.9630137777777779</v>
      </c>
      <c r="L2226" s="26">
        <v>5.6655557777777776</v>
      </c>
      <c r="M2226" s="26">
        <v>6.2100251111111113</v>
      </c>
      <c r="N2226" s="26">
        <v>7.6008725555555561</v>
      </c>
      <c r="O2226" s="26">
        <v>8.8785331111111123</v>
      </c>
      <c r="P2226" s="26">
        <v>7.9757382222222226</v>
      </c>
      <c r="Q2226" s="26">
        <v>5.6749734444444444</v>
      </c>
      <c r="R2226" s="26">
        <v>4.2778214444444451</v>
      </c>
      <c r="S2226" s="26">
        <v>2.6298545555555553</v>
      </c>
      <c r="T2226" s="26">
        <v>1.802156222222222</v>
      </c>
      <c r="U2226" s="26">
        <v>0.95203511111111105</v>
      </c>
      <c r="V2226" s="26">
        <v>1.3021772222222221</v>
      </c>
      <c r="W2226" s="26">
        <v>2.4358012222222221</v>
      </c>
      <c r="X2226" s="26">
        <v>2.6813535555555554</v>
      </c>
      <c r="Y2226" s="26">
        <v>4.7145946666666667</v>
      </c>
      <c r="Z2226" s="26">
        <v>3.5986710000000008</v>
      </c>
      <c r="AA2226" s="26">
        <v>2.3585844444444444</v>
      </c>
      <c r="AB2226" s="26">
        <v>2.467025</v>
      </c>
      <c r="AC2226" s="26">
        <v>3.6507133333333335</v>
      </c>
      <c r="AD2226" s="26">
        <v>2.3917099999999998</v>
      </c>
      <c r="AE2226" s="26">
        <v>1.8917116666666667</v>
      </c>
      <c r="AF2226" s="26">
        <v>1.1432703333333332</v>
      </c>
      <c r="AG2226" s="26">
        <v>188</v>
      </c>
      <c r="AH2226" s="26">
        <v>3</v>
      </c>
    </row>
    <row r="2227" spans="1:34" x14ac:dyDescent="0.2">
      <c r="A2227" t="s">
        <v>47</v>
      </c>
      <c r="B2227" t="s">
        <v>109</v>
      </c>
      <c r="C2227" t="s">
        <v>1529</v>
      </c>
      <c r="D2227">
        <v>3</v>
      </c>
      <c r="E2227" s="21">
        <v>3</v>
      </c>
      <c r="F2227" s="21" t="s">
        <v>6</v>
      </c>
      <c r="G2227" s="21" t="s">
        <v>10</v>
      </c>
      <c r="H2227" s="21" t="s">
        <v>10</v>
      </c>
      <c r="I2227" s="26">
        <v>1.8154247777777774</v>
      </c>
      <c r="J2227" s="26">
        <v>2.4863375555555556</v>
      </c>
      <c r="K2227" s="26">
        <v>3.9828037777777774</v>
      </c>
      <c r="L2227" s="26">
        <v>5.4493161111111119</v>
      </c>
      <c r="M2227" s="26">
        <v>5.8930283333333335</v>
      </c>
      <c r="N2227" s="26">
        <v>7.1367841111111119</v>
      </c>
      <c r="O2227" s="26">
        <v>8.09035311111111</v>
      </c>
      <c r="P2227" s="26">
        <v>7.4029917777777774</v>
      </c>
      <c r="Q2227" s="26">
        <v>5.3372752222222219</v>
      </c>
      <c r="R2227" s="26">
        <v>4.0000441111111105</v>
      </c>
      <c r="S2227" s="26">
        <v>2.6626996666666667</v>
      </c>
      <c r="T2227" s="26">
        <v>1.8510147777777779</v>
      </c>
      <c r="U2227" s="26">
        <v>1.6922251111111111</v>
      </c>
      <c r="V2227" s="26">
        <v>2.2317223333333334</v>
      </c>
      <c r="W2227" s="26">
        <v>3.3601629999999996</v>
      </c>
      <c r="X2227" s="26">
        <v>3.8610579999999999</v>
      </c>
      <c r="Y2227" s="26">
        <v>5.5408753333333323</v>
      </c>
      <c r="Z2227" s="26">
        <v>3.7274946666666668</v>
      </c>
      <c r="AA2227" s="26">
        <v>2.2980320000000001</v>
      </c>
      <c r="AB2227" s="26">
        <v>2.5876157777777777</v>
      </c>
      <c r="AC2227" s="26">
        <v>4.0298133333333332</v>
      </c>
      <c r="AD2227" s="26">
        <v>3.390404777777777</v>
      </c>
      <c r="AE2227" s="26">
        <v>2.9562765555555557</v>
      </c>
      <c r="AF2227" s="26">
        <v>2.3279766666666664</v>
      </c>
      <c r="AG2227" s="26">
        <v>172</v>
      </c>
      <c r="AH2227" s="26">
        <v>3</v>
      </c>
    </row>
    <row r="2228" spans="1:34" x14ac:dyDescent="0.2">
      <c r="A2228" t="s">
        <v>47</v>
      </c>
      <c r="B2228" t="s">
        <v>109</v>
      </c>
      <c r="C2228" t="s">
        <v>1157</v>
      </c>
      <c r="D2228">
        <v>3</v>
      </c>
      <c r="E2228" s="21">
        <v>3</v>
      </c>
      <c r="F2228" s="21" t="s">
        <v>6</v>
      </c>
      <c r="G2228" s="21" t="s">
        <v>10</v>
      </c>
      <c r="H2228" s="21" t="s">
        <v>10</v>
      </c>
      <c r="I2228" s="26">
        <v>1.8792804999999999</v>
      </c>
      <c r="J2228" s="26">
        <v>2.5831176666666669</v>
      </c>
      <c r="K2228" s="26">
        <v>4.0439168333333333</v>
      </c>
      <c r="L2228" s="26">
        <v>5.5350854999999983</v>
      </c>
      <c r="M2228" s="26">
        <v>6.0531040000000003</v>
      </c>
      <c r="N2228" s="26">
        <v>7.3618698333333334</v>
      </c>
      <c r="O2228" s="26">
        <v>8.5111685000000001</v>
      </c>
      <c r="P2228" s="26">
        <v>7.7812729999999997</v>
      </c>
      <c r="Q2228" s="26">
        <v>5.5574621666666664</v>
      </c>
      <c r="R2228" s="26">
        <v>4.207476166666666</v>
      </c>
      <c r="S2228" s="26">
        <v>2.7455986666666665</v>
      </c>
      <c r="T2228" s="26">
        <v>1.9438455000000001</v>
      </c>
      <c r="U2228" s="26">
        <v>1.2977383333333334</v>
      </c>
      <c r="V2228" s="26">
        <v>1.8379383333333335</v>
      </c>
      <c r="W2228" s="26">
        <v>2.8279018333333337</v>
      </c>
      <c r="X2228" s="26">
        <v>3.2844139999999999</v>
      </c>
      <c r="Y2228" s="26">
        <v>5.3580723333333324</v>
      </c>
      <c r="Z2228" s="26">
        <v>3.5496428333333334</v>
      </c>
      <c r="AA2228" s="26">
        <v>2.3932113333333334</v>
      </c>
      <c r="AB2228" s="26">
        <v>2.4555355000000003</v>
      </c>
      <c r="AC2228" s="26">
        <v>3.831906833333333</v>
      </c>
      <c r="AD2228" s="26">
        <v>3.025722833333333</v>
      </c>
      <c r="AE2228" s="26">
        <v>2.3886346666666665</v>
      </c>
      <c r="AF2228" s="26">
        <v>1.7967055000000001</v>
      </c>
      <c r="AG2228" s="26">
        <v>167</v>
      </c>
      <c r="AH2228" s="26">
        <v>3</v>
      </c>
    </row>
    <row r="2229" spans="1:34" x14ac:dyDescent="0.2">
      <c r="A2229" t="s">
        <v>47</v>
      </c>
      <c r="B2229" t="s">
        <v>109</v>
      </c>
      <c r="C2229" t="s">
        <v>849</v>
      </c>
      <c r="D2229">
        <v>3</v>
      </c>
      <c r="E2229" s="21">
        <v>3</v>
      </c>
      <c r="F2229" s="21" t="s">
        <v>6</v>
      </c>
      <c r="G2229" s="21" t="s">
        <v>10</v>
      </c>
      <c r="H2229" s="21" t="s">
        <v>10</v>
      </c>
      <c r="I2229" s="26">
        <v>1.8299586666666667</v>
      </c>
      <c r="J2229" s="26">
        <v>2.5254134444444443</v>
      </c>
      <c r="K2229" s="26">
        <v>4.001719333333333</v>
      </c>
      <c r="L2229" s="26">
        <v>5.6271571111111109</v>
      </c>
      <c r="M2229" s="26">
        <v>6.1061053333333337</v>
      </c>
      <c r="N2229" s="26">
        <v>7.4474547777777769</v>
      </c>
      <c r="O2229" s="26">
        <v>8.680119666666668</v>
      </c>
      <c r="P2229" s="26">
        <v>7.8785419999999995</v>
      </c>
      <c r="Q2229" s="26">
        <v>5.6107235555555555</v>
      </c>
      <c r="R2229" s="26">
        <v>4.2583057777777782</v>
      </c>
      <c r="S2229" s="26">
        <v>2.7132288888888887</v>
      </c>
      <c r="T2229" s="26">
        <v>1.8857624444444443</v>
      </c>
      <c r="U2229" s="26">
        <v>1.0245741111111111</v>
      </c>
      <c r="V2229" s="26">
        <v>1.5477503333333336</v>
      </c>
      <c r="W2229" s="26">
        <v>2.3941085555555555</v>
      </c>
      <c r="X2229" s="26">
        <v>3.0251161111111107</v>
      </c>
      <c r="Y2229" s="26">
        <v>5.2773893333333337</v>
      </c>
      <c r="Z2229" s="26">
        <v>3.3927478888888887</v>
      </c>
      <c r="AA2229" s="26">
        <v>2.2311534444444443</v>
      </c>
      <c r="AB2229" s="26">
        <v>2.3003883333333333</v>
      </c>
      <c r="AC2229" s="26">
        <v>3.673944666666666</v>
      </c>
      <c r="AD2229" s="26">
        <v>2.7260993333333334</v>
      </c>
      <c r="AE2229" s="26">
        <v>2.041264</v>
      </c>
      <c r="AF2229" s="26">
        <v>1.3844087777777776</v>
      </c>
      <c r="AG2229" s="26">
        <v>177</v>
      </c>
      <c r="AH2229" s="26">
        <v>3</v>
      </c>
    </row>
    <row r="2230" spans="1:34" x14ac:dyDescent="0.2">
      <c r="A2230" t="s">
        <v>47</v>
      </c>
      <c r="B2230" t="s">
        <v>109</v>
      </c>
      <c r="C2230" t="s">
        <v>1530</v>
      </c>
      <c r="D2230">
        <v>3</v>
      </c>
      <c r="E2230" s="21">
        <v>3</v>
      </c>
      <c r="F2230" s="21" t="s">
        <v>6</v>
      </c>
      <c r="G2230" s="21" t="s">
        <v>10</v>
      </c>
      <c r="H2230" s="21" t="s">
        <v>10</v>
      </c>
      <c r="I2230" s="26">
        <v>1.8511522499999999</v>
      </c>
      <c r="J2230" s="26">
        <v>2.5076514999999997</v>
      </c>
      <c r="K2230" s="26">
        <v>3.9372781250000002</v>
      </c>
      <c r="L2230" s="26">
        <v>5.3210791249999998</v>
      </c>
      <c r="M2230" s="26">
        <v>5.7787256249999999</v>
      </c>
      <c r="N2230" s="26">
        <v>6.980831499999999</v>
      </c>
      <c r="O2230" s="26">
        <v>7.7905932499999997</v>
      </c>
      <c r="P2230" s="26">
        <v>7.1664013749999986</v>
      </c>
      <c r="Q2230" s="26">
        <v>5.2486507499999995</v>
      </c>
      <c r="R2230" s="26">
        <v>3.8964357499999998</v>
      </c>
      <c r="S2230" s="26">
        <v>2.6239859999999999</v>
      </c>
      <c r="T2230" s="26">
        <v>1.8730068750000002</v>
      </c>
      <c r="U2230" s="26">
        <v>2.0165138750000002</v>
      </c>
      <c r="V2230" s="26">
        <v>2.6372815000000003</v>
      </c>
      <c r="W2230" s="26">
        <v>3.6796489999999999</v>
      </c>
      <c r="X2230" s="26">
        <v>4.1143896249999994</v>
      </c>
      <c r="Y2230" s="26">
        <v>5.7700460000000007</v>
      </c>
      <c r="Z2230" s="26">
        <v>3.7855709999999996</v>
      </c>
      <c r="AA2230" s="26">
        <v>3.0206499999999998</v>
      </c>
      <c r="AB2230" s="26">
        <v>2.64777175</v>
      </c>
      <c r="AC2230" s="26">
        <v>4.0460037499999997</v>
      </c>
      <c r="AD2230" s="26">
        <v>3.4253321249999997</v>
      </c>
      <c r="AE2230" s="26">
        <v>3.2971933749999995</v>
      </c>
      <c r="AF2230" s="26">
        <v>2.7075771249999994</v>
      </c>
      <c r="AG2230" s="26">
        <v>198</v>
      </c>
      <c r="AH2230" s="26">
        <v>3</v>
      </c>
    </row>
    <row r="2231" spans="1:34" x14ac:dyDescent="0.2">
      <c r="A2231" t="s">
        <v>47</v>
      </c>
      <c r="B2231" t="s">
        <v>109</v>
      </c>
      <c r="C2231" t="s">
        <v>1531</v>
      </c>
      <c r="D2231">
        <v>3</v>
      </c>
      <c r="E2231" s="21">
        <v>3</v>
      </c>
      <c r="F2231" s="21" t="s">
        <v>6</v>
      </c>
      <c r="G2231" s="21" t="s">
        <v>10</v>
      </c>
      <c r="H2231" s="21" t="s">
        <v>10</v>
      </c>
      <c r="I2231" s="26">
        <v>2.0145265000000001</v>
      </c>
      <c r="J2231" s="26">
        <v>2.6127420000000003</v>
      </c>
      <c r="K2231" s="26">
        <v>4.1938060000000004</v>
      </c>
      <c r="L2231" s="26">
        <v>6.1146200000000013</v>
      </c>
      <c r="M2231" s="26">
        <v>6.9058328333333323</v>
      </c>
      <c r="N2231" s="26">
        <v>8.593221333333334</v>
      </c>
      <c r="O2231" s="26">
        <v>9.8755259999999989</v>
      </c>
      <c r="P2231" s="26">
        <v>8.5697428333333345</v>
      </c>
      <c r="Q2231" s="26">
        <v>6.2189430000000003</v>
      </c>
      <c r="R2231" s="26">
        <v>4.7276428333333333</v>
      </c>
      <c r="S2231" s="26">
        <v>2.8909765000000003</v>
      </c>
      <c r="T2231" s="26">
        <v>2.0128293333333334</v>
      </c>
      <c r="U2231" s="26">
        <v>0.42100900000000002</v>
      </c>
      <c r="V2231" s="26">
        <v>0.68052766666666675</v>
      </c>
      <c r="W2231" s="26">
        <v>1.2189585000000001</v>
      </c>
      <c r="X2231" s="26">
        <v>1.5975916666666665</v>
      </c>
      <c r="Y2231" s="26">
        <v>3.5517111666666668</v>
      </c>
      <c r="Z2231" s="26">
        <v>2.9313686666666672</v>
      </c>
      <c r="AA2231" s="26">
        <v>1.8213296666666665</v>
      </c>
      <c r="AB2231" s="26">
        <v>2.2458743333333331</v>
      </c>
      <c r="AC2231" s="26">
        <v>2.1602355000000002</v>
      </c>
      <c r="AD2231" s="26">
        <v>1.4166844999999999</v>
      </c>
      <c r="AE2231" s="26">
        <v>0.8842175000000001</v>
      </c>
      <c r="AF2231" s="26">
        <v>0.47423350000000003</v>
      </c>
      <c r="AG2231" s="26">
        <v>197</v>
      </c>
      <c r="AH2231" s="26">
        <v>3</v>
      </c>
    </row>
    <row r="2232" spans="1:34" x14ac:dyDescent="0.2">
      <c r="A2232" t="s">
        <v>47</v>
      </c>
      <c r="B2232" t="s">
        <v>109</v>
      </c>
      <c r="C2232" t="s">
        <v>1532</v>
      </c>
      <c r="D2232">
        <v>3</v>
      </c>
      <c r="E2232" s="21">
        <v>3</v>
      </c>
      <c r="F2232" s="21" t="s">
        <v>6</v>
      </c>
      <c r="G2232" s="21" t="s">
        <v>10</v>
      </c>
      <c r="H2232" s="21" t="s">
        <v>10</v>
      </c>
      <c r="I2232" s="26">
        <v>1.628587142857143</v>
      </c>
      <c r="J2232" s="26">
        <v>2.2822714285714283</v>
      </c>
      <c r="K2232" s="26">
        <v>3.6918617142857144</v>
      </c>
      <c r="L2232" s="26">
        <v>5.348585142857142</v>
      </c>
      <c r="M2232" s="26">
        <v>5.7909915714285711</v>
      </c>
      <c r="N2232" s="26">
        <v>6.9484572857142854</v>
      </c>
      <c r="O2232" s="26">
        <v>8.0547592857142849</v>
      </c>
      <c r="P2232" s="26">
        <v>7.216284428571428</v>
      </c>
      <c r="Q2232" s="26">
        <v>5.1475881428571437</v>
      </c>
      <c r="R2232" s="26">
        <v>3.8588038571428571</v>
      </c>
      <c r="S2232" s="26">
        <v>2.4837857142857138</v>
      </c>
      <c r="T2232" s="26">
        <v>1.6565685714285714</v>
      </c>
      <c r="U2232" s="26">
        <v>1.3415691428571428</v>
      </c>
      <c r="V2232" s="26">
        <v>1.6881068571428572</v>
      </c>
      <c r="W2232" s="26">
        <v>2.8394858571428574</v>
      </c>
      <c r="X2232" s="26">
        <v>3.4830507142857141</v>
      </c>
      <c r="Y2232" s="26">
        <v>4.9089745714285717</v>
      </c>
      <c r="Z2232" s="26">
        <v>4.0513004285714285</v>
      </c>
      <c r="AA2232" s="26">
        <v>2.6229364285714283</v>
      </c>
      <c r="AB2232" s="26">
        <v>2.7152169999999995</v>
      </c>
      <c r="AC2232" s="26">
        <v>3.7729895714285715</v>
      </c>
      <c r="AD2232" s="26">
        <v>3.0163124285714287</v>
      </c>
      <c r="AE2232" s="26">
        <v>2.6511778571428573</v>
      </c>
      <c r="AF2232" s="26">
        <v>1.7127579999999998</v>
      </c>
      <c r="AG2232" s="26">
        <v>185</v>
      </c>
      <c r="AH2232" s="26">
        <v>3</v>
      </c>
    </row>
    <row r="2233" spans="1:34" x14ac:dyDescent="0.2">
      <c r="A2233" t="s">
        <v>47</v>
      </c>
      <c r="B2233" t="s">
        <v>109</v>
      </c>
      <c r="C2233" t="s">
        <v>513</v>
      </c>
      <c r="D2233">
        <v>3</v>
      </c>
      <c r="E2233" s="21">
        <v>3</v>
      </c>
      <c r="F2233" s="21" t="s">
        <v>6</v>
      </c>
      <c r="G2233" s="21" t="s">
        <v>10</v>
      </c>
      <c r="H2233" s="21" t="s">
        <v>10</v>
      </c>
      <c r="I2233" s="26">
        <v>1.8112885000000001</v>
      </c>
      <c r="J2233" s="26">
        <v>2.5129572500000004</v>
      </c>
      <c r="K2233" s="26">
        <v>3.9946664999999997</v>
      </c>
      <c r="L2233" s="26">
        <v>5.5447115</v>
      </c>
      <c r="M2233" s="26">
        <v>6.0358105000000002</v>
      </c>
      <c r="N2233" s="26">
        <v>7.3300954999999997</v>
      </c>
      <c r="O2233" s="26">
        <v>8.4894502500000009</v>
      </c>
      <c r="P2233" s="26">
        <v>7.7414965000000002</v>
      </c>
      <c r="Q2233" s="26">
        <v>5.4962070000000001</v>
      </c>
      <c r="R2233" s="26">
        <v>4.1637265000000001</v>
      </c>
      <c r="S2233" s="26">
        <v>2.6847884999999998</v>
      </c>
      <c r="T2233" s="26">
        <v>1.8831539999999998</v>
      </c>
      <c r="U2233" s="26">
        <v>1.17469475</v>
      </c>
      <c r="V2233" s="26">
        <v>1.6504379999999998</v>
      </c>
      <c r="W2233" s="26">
        <v>2.7014827500000003</v>
      </c>
      <c r="X2233" s="26">
        <v>3.3244965</v>
      </c>
      <c r="Y2233" s="26">
        <v>5.3169492500000004</v>
      </c>
      <c r="Z2233" s="26">
        <v>3.4864587500000002</v>
      </c>
      <c r="AA2233" s="26">
        <v>2.4836014999999998</v>
      </c>
      <c r="AB2233" s="26">
        <v>2.4386817500000002</v>
      </c>
      <c r="AC2233" s="26">
        <v>3.7348650000000001</v>
      </c>
      <c r="AD2233" s="26">
        <v>2.8831175</v>
      </c>
      <c r="AE2233" s="26">
        <v>2.3567217500000002</v>
      </c>
      <c r="AF2233" s="26">
        <v>1.6250357500000001</v>
      </c>
      <c r="AG2233" s="26">
        <v>177</v>
      </c>
      <c r="AH2233" s="26">
        <v>3</v>
      </c>
    </row>
    <row r="2234" spans="1:34" x14ac:dyDescent="0.2">
      <c r="A2234" t="s">
        <v>47</v>
      </c>
      <c r="B2234" t="s">
        <v>109</v>
      </c>
      <c r="C2234" t="s">
        <v>1533</v>
      </c>
      <c r="D2234">
        <v>2</v>
      </c>
      <c r="E2234" s="21">
        <v>3</v>
      </c>
      <c r="F2234" s="21" t="s">
        <v>6</v>
      </c>
      <c r="G2234" s="21" t="s">
        <v>10</v>
      </c>
      <c r="H2234" s="21" t="s">
        <v>10</v>
      </c>
      <c r="I2234" s="26">
        <v>1.6666336000000002</v>
      </c>
      <c r="J2234" s="26">
        <v>2.2932586000000001</v>
      </c>
      <c r="K2234" s="26">
        <v>3.7135734</v>
      </c>
      <c r="L2234" s="26">
        <v>5.1841892000000005</v>
      </c>
      <c r="M2234" s="26">
        <v>5.6689346000000009</v>
      </c>
      <c r="N2234" s="26">
        <v>6.7953162000000003</v>
      </c>
      <c r="O2234" s="26">
        <v>7.5601715999999994</v>
      </c>
      <c r="P2234" s="26">
        <v>6.845695000000001</v>
      </c>
      <c r="Q2234" s="26">
        <v>4.9926519999999996</v>
      </c>
      <c r="R2234" s="26">
        <v>3.7151880000000004</v>
      </c>
      <c r="S2234" s="26">
        <v>2.4431308</v>
      </c>
      <c r="T2234" s="26">
        <v>1.7002603999999999</v>
      </c>
      <c r="U2234" s="26">
        <v>1.7554694000000002</v>
      </c>
      <c r="V2234" s="26">
        <v>2.3353890000000002</v>
      </c>
      <c r="W2234" s="26">
        <v>3.5959935999999999</v>
      </c>
      <c r="X2234" s="26">
        <v>4.0167976000000003</v>
      </c>
      <c r="Y2234" s="26">
        <v>5.3127754000000005</v>
      </c>
      <c r="Z2234" s="26">
        <v>3.4801456000000002</v>
      </c>
      <c r="AA2234" s="26">
        <v>2.6860148000000001</v>
      </c>
      <c r="AB2234" s="26">
        <v>2.7539582</v>
      </c>
      <c r="AC2234" s="26">
        <v>3.9195217999999996</v>
      </c>
      <c r="AD2234" s="26">
        <v>3.0049218</v>
      </c>
      <c r="AE2234" s="26">
        <v>3.2554883999999999</v>
      </c>
      <c r="AF2234" s="26">
        <v>2.4960314000000001</v>
      </c>
      <c r="AG2234" s="26">
        <v>170</v>
      </c>
      <c r="AH2234" s="26">
        <v>3</v>
      </c>
    </row>
    <row r="2235" spans="1:34" x14ac:dyDescent="0.2">
      <c r="A2235" t="s">
        <v>47</v>
      </c>
      <c r="B2235" t="s">
        <v>109</v>
      </c>
      <c r="C2235" t="s">
        <v>603</v>
      </c>
      <c r="D2235">
        <v>3</v>
      </c>
      <c r="E2235" s="21">
        <v>3</v>
      </c>
      <c r="F2235" s="21" t="s">
        <v>6</v>
      </c>
      <c r="G2235" s="21" t="s">
        <v>10</v>
      </c>
      <c r="H2235" s="21" t="s">
        <v>10</v>
      </c>
      <c r="I2235" s="26">
        <v>2.0492712000000002</v>
      </c>
      <c r="J2235" s="26">
        <v>2.7336961999999998</v>
      </c>
      <c r="K2235" s="26">
        <v>4.3238855999999997</v>
      </c>
      <c r="L2235" s="26">
        <v>5.8700953999999994</v>
      </c>
      <c r="M2235" s="26">
        <v>6.5020082000000006</v>
      </c>
      <c r="N2235" s="26">
        <v>7.9800398000000001</v>
      </c>
      <c r="O2235" s="26">
        <v>9.3352740000000001</v>
      </c>
      <c r="P2235" s="26">
        <v>8.4375640000000001</v>
      </c>
      <c r="Q2235" s="26">
        <v>5.9959984000000004</v>
      </c>
      <c r="R2235" s="26">
        <v>4.5084251999999996</v>
      </c>
      <c r="S2235" s="26">
        <v>2.9174127999999997</v>
      </c>
      <c r="T2235" s="26">
        <v>2.0861768000000001</v>
      </c>
      <c r="U2235" s="26">
        <v>0.82882859999999992</v>
      </c>
      <c r="V2235" s="26">
        <v>1.301547</v>
      </c>
      <c r="W2235" s="26">
        <v>1.9116754</v>
      </c>
      <c r="X2235" s="26">
        <v>2.2492570000000001</v>
      </c>
      <c r="Y2235" s="26">
        <v>4.2358283999999999</v>
      </c>
      <c r="Z2235" s="26">
        <v>2.9817176000000001</v>
      </c>
      <c r="AA2235" s="26">
        <v>1.6914926000000001</v>
      </c>
      <c r="AB2235" s="26">
        <v>1.7577088000000001</v>
      </c>
      <c r="AC2235" s="26">
        <v>2.7462798000000004</v>
      </c>
      <c r="AD2235" s="26">
        <v>2.4880561999999999</v>
      </c>
      <c r="AE2235" s="26">
        <v>1.3296718000000001</v>
      </c>
      <c r="AF2235" s="26">
        <v>1.2096461999999999</v>
      </c>
      <c r="AG2235" s="26">
        <v>159</v>
      </c>
      <c r="AH2235" s="26">
        <v>3</v>
      </c>
    </row>
    <row r="2236" spans="1:34" x14ac:dyDescent="0.2">
      <c r="A2236" t="s">
        <v>47</v>
      </c>
      <c r="B2236" t="s">
        <v>109</v>
      </c>
      <c r="C2236" t="s">
        <v>1208</v>
      </c>
      <c r="D2236">
        <v>2</v>
      </c>
      <c r="E2236" s="21">
        <v>4</v>
      </c>
      <c r="F2236" s="21" t="s">
        <v>74</v>
      </c>
      <c r="G2236" s="21" t="s">
        <v>10</v>
      </c>
      <c r="H2236" s="21" t="s">
        <v>10</v>
      </c>
      <c r="I2236" s="26">
        <v>2.0141041666666664</v>
      </c>
      <c r="J2236" s="26">
        <v>2.6134683333333331</v>
      </c>
      <c r="K2236" s="26">
        <v>4.0456786666666664</v>
      </c>
      <c r="L2236" s="26">
        <v>6.162665333333333</v>
      </c>
      <c r="M2236" s="26">
        <v>7.0113248333333331</v>
      </c>
      <c r="N2236" s="26">
        <v>8.7466066666666666</v>
      </c>
      <c r="O2236" s="26">
        <v>9.8327515000000005</v>
      </c>
      <c r="P2236" s="26">
        <v>8.2862541666666658</v>
      </c>
      <c r="Q2236" s="26">
        <v>6.4482061666666661</v>
      </c>
      <c r="R2236" s="26">
        <v>4.7911349999999997</v>
      </c>
      <c r="S2236" s="26">
        <v>2.922045666666667</v>
      </c>
      <c r="T2236" s="26">
        <v>1.9873863333333333</v>
      </c>
      <c r="U2236" s="26">
        <v>0.29584383333333331</v>
      </c>
      <c r="V2236" s="26">
        <v>0.32781183333333336</v>
      </c>
      <c r="W2236" s="26">
        <v>0.65112566666666671</v>
      </c>
      <c r="X2236" s="26">
        <v>0.98781083333333353</v>
      </c>
      <c r="Y2236" s="26">
        <v>2.5610668333333333</v>
      </c>
      <c r="Z2236" s="26">
        <v>2.2623286666666669</v>
      </c>
      <c r="AA2236" s="26">
        <v>2.4174053333333334</v>
      </c>
      <c r="AB2236" s="26">
        <v>2.0650591666666664</v>
      </c>
      <c r="AC2236" s="26">
        <v>1.4056266666666666</v>
      </c>
      <c r="AD2236" s="26">
        <v>0.68254333333333328</v>
      </c>
      <c r="AE2236" s="26">
        <v>0.4790306666666666</v>
      </c>
      <c r="AF2236" s="26">
        <v>0.27657550000000003</v>
      </c>
      <c r="AG2236" s="26">
        <v>200</v>
      </c>
      <c r="AH2236" s="26">
        <v>4</v>
      </c>
    </row>
    <row r="2237" spans="1:34" x14ac:dyDescent="0.2">
      <c r="A2237" t="s">
        <v>47</v>
      </c>
      <c r="B2237" t="s">
        <v>109</v>
      </c>
      <c r="C2237" t="s">
        <v>1534</v>
      </c>
      <c r="D2237">
        <v>3</v>
      </c>
      <c r="E2237" s="21">
        <v>3</v>
      </c>
      <c r="F2237" s="21" t="s">
        <v>6</v>
      </c>
      <c r="G2237" s="21" t="s">
        <v>10</v>
      </c>
      <c r="H2237" s="21" t="s">
        <v>10</v>
      </c>
      <c r="I2237" s="26">
        <v>2.1925023333333336</v>
      </c>
      <c r="J2237" s="26">
        <v>2.8309658333333334</v>
      </c>
      <c r="K2237" s="26">
        <v>4.5499464999999999</v>
      </c>
      <c r="L2237" s="26">
        <v>6.2720576666666679</v>
      </c>
      <c r="M2237" s="26">
        <v>7.1149305000000007</v>
      </c>
      <c r="N2237" s="26">
        <v>8.7235885</v>
      </c>
      <c r="O2237" s="26">
        <v>10.093473999999999</v>
      </c>
      <c r="P2237" s="26">
        <v>8.9718646666666668</v>
      </c>
      <c r="Q2237" s="26">
        <v>6.3193419999999998</v>
      </c>
      <c r="R2237" s="26">
        <v>4.774324833333333</v>
      </c>
      <c r="S2237" s="26">
        <v>3.0296303333333334</v>
      </c>
      <c r="T2237" s="26">
        <v>2.1797546666666663</v>
      </c>
      <c r="U2237" s="26">
        <v>0.59650766666666677</v>
      </c>
      <c r="V2237" s="26">
        <v>0.95664850000000001</v>
      </c>
      <c r="W2237" s="26">
        <v>1.5041628333333337</v>
      </c>
      <c r="X2237" s="26">
        <v>1.8245135000000001</v>
      </c>
      <c r="Y2237" s="26">
        <v>3.7351749999999999</v>
      </c>
      <c r="Z2237" s="26">
        <v>2.8465775</v>
      </c>
      <c r="AA2237" s="26">
        <v>1.5535898333333336</v>
      </c>
      <c r="AB2237" s="26">
        <v>1.8022246666666668</v>
      </c>
      <c r="AC2237" s="26">
        <v>2.7762654999999996</v>
      </c>
      <c r="AD2237" s="26">
        <v>1.9712676666666669</v>
      </c>
      <c r="AE2237" s="26">
        <v>0.96922283333333326</v>
      </c>
      <c r="AF2237" s="26">
        <v>0.74210799999999999</v>
      </c>
      <c r="AG2237" s="26">
        <v>158</v>
      </c>
      <c r="AH2237" s="26">
        <v>3</v>
      </c>
    </row>
    <row r="2238" spans="1:34" x14ac:dyDescent="0.2">
      <c r="A2238" t="s">
        <v>47</v>
      </c>
      <c r="B2238" t="s">
        <v>109</v>
      </c>
      <c r="C2238" t="s">
        <v>1535</v>
      </c>
      <c r="D2238">
        <v>3</v>
      </c>
      <c r="E2238" s="21">
        <v>3</v>
      </c>
      <c r="F2238" s="21" t="s">
        <v>6</v>
      </c>
      <c r="G2238" s="21" t="s">
        <v>10</v>
      </c>
      <c r="H2238" s="21" t="s">
        <v>10</v>
      </c>
      <c r="I2238" s="26">
        <v>1.6994004473684212</v>
      </c>
      <c r="J2238" s="26">
        <v>2.3416256052631579</v>
      </c>
      <c r="K2238" s="26">
        <v>3.8538417894736843</v>
      </c>
      <c r="L2238" s="26">
        <v>5.5080335789473676</v>
      </c>
      <c r="M2238" s="26">
        <v>5.9530663157894725</v>
      </c>
      <c r="N2238" s="26">
        <v>7.1625276052631603</v>
      </c>
      <c r="O2238" s="26">
        <v>8.2960027631578956</v>
      </c>
      <c r="P2238" s="26">
        <v>7.4549137105263155</v>
      </c>
      <c r="Q2238" s="26">
        <v>5.2632086578947357</v>
      </c>
      <c r="R2238" s="26">
        <v>4.0037430263157905</v>
      </c>
      <c r="S2238" s="26">
        <v>2.5832103947368417</v>
      </c>
      <c r="T2238" s="26">
        <v>1.7358680789473688</v>
      </c>
      <c r="U2238" s="26">
        <v>1.2781181578947367</v>
      </c>
      <c r="V2238" s="26">
        <v>1.6472041578947365</v>
      </c>
      <c r="W2238" s="26">
        <v>2.8335750000000002</v>
      </c>
      <c r="X2238" s="26">
        <v>3.4111778684210528</v>
      </c>
      <c r="Y2238" s="26">
        <v>5.058413052631578</v>
      </c>
      <c r="Z2238" s="26">
        <v>3.9174559999999992</v>
      </c>
      <c r="AA2238" s="26">
        <v>2.4633969210526314</v>
      </c>
      <c r="AB2238" s="26">
        <v>2.608624131578948</v>
      </c>
      <c r="AC2238" s="26">
        <v>3.6997032631578946</v>
      </c>
      <c r="AD2238" s="26">
        <v>2.9067844999999992</v>
      </c>
      <c r="AE2238" s="26">
        <v>2.5054604999999999</v>
      </c>
      <c r="AF2238" s="26">
        <v>1.6515957368421059</v>
      </c>
      <c r="AG2238" s="26">
        <v>166</v>
      </c>
      <c r="AH2238" s="26">
        <v>3</v>
      </c>
    </row>
    <row r="2239" spans="1:34" x14ac:dyDescent="0.2">
      <c r="A2239" t="s">
        <v>47</v>
      </c>
      <c r="B2239" t="s">
        <v>109</v>
      </c>
      <c r="C2239" t="s">
        <v>1536</v>
      </c>
      <c r="D2239">
        <v>3</v>
      </c>
      <c r="E2239" s="21">
        <v>3</v>
      </c>
      <c r="F2239" s="21" t="s">
        <v>6</v>
      </c>
      <c r="G2239" s="21" t="s">
        <v>10</v>
      </c>
      <c r="H2239" s="21" t="s">
        <v>10</v>
      </c>
      <c r="I2239" s="26">
        <v>1.70350325</v>
      </c>
      <c r="J2239" s="26">
        <v>2.3587375000000002</v>
      </c>
      <c r="K2239" s="26">
        <v>3.8054892499999999</v>
      </c>
      <c r="L2239" s="26">
        <v>5.4291305000000003</v>
      </c>
      <c r="M2239" s="26">
        <v>5.8166394999999991</v>
      </c>
      <c r="N2239" s="26">
        <v>6.9902985000000006</v>
      </c>
      <c r="O2239" s="26">
        <v>8.0460437500000008</v>
      </c>
      <c r="P2239" s="26">
        <v>7.2725460000000002</v>
      </c>
      <c r="Q2239" s="26">
        <v>5.1856647499999999</v>
      </c>
      <c r="R2239" s="26">
        <v>3.9083337500000002</v>
      </c>
      <c r="S2239" s="26">
        <v>2.5456642499999997</v>
      </c>
      <c r="T2239" s="26">
        <v>1.7292455</v>
      </c>
      <c r="U2239" s="26">
        <v>1.4432250000000002</v>
      </c>
      <c r="V2239" s="26">
        <v>1.8690452500000001</v>
      </c>
      <c r="W2239" s="26">
        <v>3.0026799999999998</v>
      </c>
      <c r="X2239" s="26">
        <v>3.68427025</v>
      </c>
      <c r="Y2239" s="26">
        <v>5.0406182499999996</v>
      </c>
      <c r="Z2239" s="26">
        <v>3.9984644999999999</v>
      </c>
      <c r="AA2239" s="26">
        <v>2.4077280000000005</v>
      </c>
      <c r="AB2239" s="26">
        <v>2.5768152500000001</v>
      </c>
      <c r="AC2239" s="26">
        <v>3.7832222500000001</v>
      </c>
      <c r="AD2239" s="26">
        <v>3.0524485000000001</v>
      </c>
      <c r="AE2239" s="26">
        <v>2.8297842499999999</v>
      </c>
      <c r="AF2239" s="26">
        <v>1.9557185000000001</v>
      </c>
      <c r="AG2239" s="26">
        <v>172</v>
      </c>
      <c r="AH2239" s="26">
        <v>3</v>
      </c>
    </row>
    <row r="2240" spans="1:34" x14ac:dyDescent="0.2">
      <c r="A2240" t="s">
        <v>47</v>
      </c>
      <c r="B2240" t="s">
        <v>109</v>
      </c>
      <c r="C2240" t="s">
        <v>242</v>
      </c>
      <c r="D2240">
        <v>3</v>
      </c>
      <c r="E2240" s="21">
        <v>3</v>
      </c>
      <c r="F2240" s="21" t="s">
        <v>6</v>
      </c>
      <c r="G2240" s="21" t="s">
        <v>10</v>
      </c>
      <c r="H2240" s="21" t="s">
        <v>10</v>
      </c>
      <c r="I2240" s="26">
        <v>1.5833048333333333</v>
      </c>
      <c r="J2240" s="26">
        <v>2.2221651666666662</v>
      </c>
      <c r="K2240" s="26">
        <v>3.6322491666666661</v>
      </c>
      <c r="L2240" s="26">
        <v>5.3345753333333334</v>
      </c>
      <c r="M2240" s="26">
        <v>5.8494455000000007</v>
      </c>
      <c r="N2240" s="26">
        <v>7.0612995000000005</v>
      </c>
      <c r="O2240" s="26">
        <v>8.2238171666666666</v>
      </c>
      <c r="P2240" s="26">
        <v>7.3242476666666674</v>
      </c>
      <c r="Q2240" s="26">
        <v>5.1801570000000003</v>
      </c>
      <c r="R2240" s="26">
        <v>3.8955153333333326</v>
      </c>
      <c r="S2240" s="26">
        <v>2.4418165000000003</v>
      </c>
      <c r="T2240" s="26">
        <v>1.5967644999999999</v>
      </c>
      <c r="U2240" s="26">
        <v>1.1062778333333334</v>
      </c>
      <c r="V2240" s="26">
        <v>1.3876066666666667</v>
      </c>
      <c r="W2240" s="26">
        <v>2.6158838333333332</v>
      </c>
      <c r="X2240" s="26">
        <v>3.2115403333333332</v>
      </c>
      <c r="Y2240" s="26">
        <v>4.6430921666666665</v>
      </c>
      <c r="Z2240" s="26">
        <v>3.9605885000000001</v>
      </c>
      <c r="AA2240" s="26">
        <v>2.5067431666666669</v>
      </c>
      <c r="AB2240" s="26">
        <v>2.7618048333333332</v>
      </c>
      <c r="AC2240" s="26">
        <v>3.7066931666666663</v>
      </c>
      <c r="AD2240" s="26">
        <v>2.8581181666666668</v>
      </c>
      <c r="AE2240" s="26">
        <v>2.330114</v>
      </c>
      <c r="AF2240" s="26">
        <v>1.3985998333333332</v>
      </c>
      <c r="AG2240" s="26">
        <v>192</v>
      </c>
      <c r="AH2240" s="26">
        <v>3</v>
      </c>
    </row>
    <row r="2241" spans="1:34" x14ac:dyDescent="0.2">
      <c r="A2241" t="s">
        <v>47</v>
      </c>
      <c r="B2241" t="s">
        <v>109</v>
      </c>
      <c r="C2241" t="s">
        <v>1537</v>
      </c>
      <c r="D2241">
        <v>3</v>
      </c>
      <c r="E2241" s="21">
        <v>3</v>
      </c>
      <c r="F2241" s="21" t="s">
        <v>6</v>
      </c>
      <c r="G2241" s="21" t="s">
        <v>10</v>
      </c>
      <c r="H2241" s="21" t="s">
        <v>10</v>
      </c>
      <c r="I2241" s="26">
        <v>1.9891172000000001</v>
      </c>
      <c r="J2241" s="26">
        <v>2.6061103999999999</v>
      </c>
      <c r="K2241" s="26">
        <v>4.2384981999999995</v>
      </c>
      <c r="L2241" s="26">
        <v>6.0347246999999999</v>
      </c>
      <c r="M2241" s="26">
        <v>6.8607591999999995</v>
      </c>
      <c r="N2241" s="26">
        <v>8.4806547999999999</v>
      </c>
      <c r="O2241" s="26">
        <v>9.8232762999999998</v>
      </c>
      <c r="P2241" s="26">
        <v>8.6053800000000003</v>
      </c>
      <c r="Q2241" s="26">
        <v>6.1508802000000005</v>
      </c>
      <c r="R2241" s="26">
        <v>4.6319324000000002</v>
      </c>
      <c r="S2241" s="26">
        <v>2.8337686</v>
      </c>
      <c r="T2241" s="26">
        <v>1.9710967000000004</v>
      </c>
      <c r="U2241" s="26">
        <v>0.53272469999999994</v>
      </c>
      <c r="V2241" s="26">
        <v>0.82543840000000002</v>
      </c>
      <c r="W2241" s="26">
        <v>1.4141554000000001</v>
      </c>
      <c r="X2241" s="26">
        <v>1.7019496000000001</v>
      </c>
      <c r="Y2241" s="26">
        <v>3.9071148999999998</v>
      </c>
      <c r="Z2241" s="26">
        <v>3.1234431000000002</v>
      </c>
      <c r="AA2241" s="26">
        <v>1.7872104</v>
      </c>
      <c r="AB2241" s="26">
        <v>2.0501686000000001</v>
      </c>
      <c r="AC2241" s="26">
        <v>2.7012319000000002</v>
      </c>
      <c r="AD2241" s="26">
        <v>1.7989663000000005</v>
      </c>
      <c r="AE2241" s="26">
        <v>1.0383195999999999</v>
      </c>
      <c r="AF2241" s="26">
        <v>0.58751940000000002</v>
      </c>
      <c r="AG2241" s="26">
        <v>172</v>
      </c>
      <c r="AH2241" s="26">
        <v>3</v>
      </c>
    </row>
    <row r="2242" spans="1:34" x14ac:dyDescent="0.2">
      <c r="A2242" t="s">
        <v>47</v>
      </c>
      <c r="B2242" t="s">
        <v>109</v>
      </c>
      <c r="C2242" t="s">
        <v>1538</v>
      </c>
      <c r="D2242">
        <v>3</v>
      </c>
      <c r="E2242" s="21">
        <v>3</v>
      </c>
      <c r="F2242" s="21" t="s">
        <v>6</v>
      </c>
      <c r="G2242" s="21" t="s">
        <v>10</v>
      </c>
      <c r="H2242" s="21" t="s">
        <v>10</v>
      </c>
      <c r="I2242" s="26">
        <v>1.6990270000000001</v>
      </c>
      <c r="J2242" s="26">
        <v>2.3454017500000002</v>
      </c>
      <c r="K2242" s="26">
        <v>3.834371</v>
      </c>
      <c r="L2242" s="26">
        <v>5.6481397500000003</v>
      </c>
      <c r="M2242" s="26">
        <v>6.5835452499999993</v>
      </c>
      <c r="N2242" s="26">
        <v>8.3873934999999982</v>
      </c>
      <c r="O2242" s="26">
        <v>9.7710412499999997</v>
      </c>
      <c r="P2242" s="26">
        <v>8.536261249999999</v>
      </c>
      <c r="Q2242" s="26">
        <v>6.0948562500000003</v>
      </c>
      <c r="R2242" s="26">
        <v>4.5529122500000003</v>
      </c>
      <c r="S2242" s="26">
        <v>2.6062242499999999</v>
      </c>
      <c r="T2242" s="26">
        <v>1.70743175</v>
      </c>
      <c r="U2242" s="26">
        <v>0.49020774999999994</v>
      </c>
      <c r="V2242" s="26">
        <v>0.75765099999999996</v>
      </c>
      <c r="W2242" s="26">
        <v>1.406763</v>
      </c>
      <c r="X2242" s="26">
        <v>2.0407357500000001</v>
      </c>
      <c r="Y2242" s="26">
        <v>3.6683204999999997</v>
      </c>
      <c r="Z2242" s="26">
        <v>3.4919212499999999</v>
      </c>
      <c r="AA2242" s="26">
        <v>2.4813130000000001</v>
      </c>
      <c r="AB2242" s="26">
        <v>2.46052575</v>
      </c>
      <c r="AC2242" s="26">
        <v>2.2095117499999999</v>
      </c>
      <c r="AD2242" s="26">
        <v>1.5389535000000001</v>
      </c>
      <c r="AE2242" s="26">
        <v>1.0042980000000001</v>
      </c>
      <c r="AF2242" s="26">
        <v>0.70558275000000004</v>
      </c>
      <c r="AG2242" s="26">
        <v>213</v>
      </c>
      <c r="AH2242" s="26">
        <v>4</v>
      </c>
    </row>
    <row r="2243" spans="1:34" x14ac:dyDescent="0.2">
      <c r="A2243" t="s">
        <v>47</v>
      </c>
      <c r="B2243" t="s">
        <v>109</v>
      </c>
      <c r="C2243" t="s">
        <v>1539</v>
      </c>
      <c r="D2243">
        <v>3</v>
      </c>
      <c r="E2243" s="21">
        <v>3</v>
      </c>
      <c r="F2243" s="21" t="s">
        <v>6</v>
      </c>
      <c r="G2243" s="21" t="s">
        <v>10</v>
      </c>
      <c r="H2243" s="21" t="s">
        <v>10</v>
      </c>
      <c r="I2243" s="26">
        <v>1.8588156000000002</v>
      </c>
      <c r="J2243" s="26">
        <v>2.4941322000000001</v>
      </c>
      <c r="K2243" s="26">
        <v>4.0189219999999999</v>
      </c>
      <c r="L2243" s="26">
        <v>5.9063378000000011</v>
      </c>
      <c r="M2243" s="26">
        <v>6.7521820000000004</v>
      </c>
      <c r="N2243" s="26">
        <v>8.535598199999999</v>
      </c>
      <c r="O2243" s="26">
        <v>9.8717634000000007</v>
      </c>
      <c r="P2243" s="26">
        <v>8.5743416000000003</v>
      </c>
      <c r="Q2243" s="26">
        <v>6.1802386</v>
      </c>
      <c r="R2243" s="26">
        <v>4.6834331999999996</v>
      </c>
      <c r="S2243" s="26">
        <v>2.7409447999999998</v>
      </c>
      <c r="T2243" s="26">
        <v>1.8623913999999999</v>
      </c>
      <c r="U2243" s="26">
        <v>0.37886720000000002</v>
      </c>
      <c r="V2243" s="26">
        <v>0.6988354</v>
      </c>
      <c r="W2243" s="26">
        <v>1.1885423999999998</v>
      </c>
      <c r="X2243" s="26">
        <v>1.8094866000000001</v>
      </c>
      <c r="Y2243" s="26">
        <v>3.5385599999999995</v>
      </c>
      <c r="Z2243" s="26">
        <v>2.9689777999999998</v>
      </c>
      <c r="AA2243" s="26">
        <v>2.1628104000000001</v>
      </c>
      <c r="AB2243" s="26">
        <v>2.2112796000000001</v>
      </c>
      <c r="AC2243" s="26">
        <v>1.8977402000000001</v>
      </c>
      <c r="AD2243" s="26">
        <v>1.3247170000000001</v>
      </c>
      <c r="AE2243" s="26">
        <v>0.83959059999999996</v>
      </c>
      <c r="AF2243" s="26">
        <v>0.53661839999999994</v>
      </c>
      <c r="AG2243" s="26">
        <v>188</v>
      </c>
      <c r="AH2243" s="26">
        <v>3</v>
      </c>
    </row>
    <row r="2244" spans="1:34" x14ac:dyDescent="0.2">
      <c r="A2244" t="s">
        <v>48</v>
      </c>
      <c r="B2244" t="s">
        <v>100</v>
      </c>
      <c r="C2244" t="s">
        <v>471</v>
      </c>
      <c r="D2244">
        <v>2</v>
      </c>
      <c r="E2244" s="21">
        <v>5</v>
      </c>
      <c r="F2244" s="21" t="s">
        <v>74</v>
      </c>
      <c r="G2244" s="21" t="s">
        <v>10</v>
      </c>
      <c r="H2244" s="21" t="s">
        <v>10</v>
      </c>
      <c r="I2244" s="26">
        <v>0.66723722222222237</v>
      </c>
      <c r="J2244" s="26">
        <v>1.1785295555555555</v>
      </c>
      <c r="K2244" s="26">
        <v>2.2149488888888889</v>
      </c>
      <c r="L2244" s="26">
        <v>3.563693777777778</v>
      </c>
      <c r="M2244" s="26">
        <v>5.001873777777778</v>
      </c>
      <c r="N2244" s="26">
        <v>6.4323509999999997</v>
      </c>
      <c r="O2244" s="26">
        <v>8.1004890000000014</v>
      </c>
      <c r="P2244" s="26">
        <v>7.1570314444444456</v>
      </c>
      <c r="Q2244" s="26">
        <v>4.7391454444444445</v>
      </c>
      <c r="R2244" s="26">
        <v>2.5202564444444437</v>
      </c>
      <c r="S2244" s="26">
        <v>1.0412108888888887</v>
      </c>
      <c r="T2244" s="26">
        <v>0.62691700000000006</v>
      </c>
      <c r="U2244" s="26">
        <v>2.2416638888888887</v>
      </c>
      <c r="V2244" s="26">
        <v>1.6361401111111111</v>
      </c>
      <c r="W2244" s="26">
        <v>1.6427063333333334</v>
      </c>
      <c r="X2244" s="26">
        <v>1.2403562222222222</v>
      </c>
      <c r="Y2244" s="26">
        <v>1.4716444444444443</v>
      </c>
      <c r="Z2244" s="26">
        <v>1.3330174444444445</v>
      </c>
      <c r="AA2244" s="26">
        <v>0.40665799999999996</v>
      </c>
      <c r="AB2244" s="26">
        <v>0.52624577777777781</v>
      </c>
      <c r="AC2244" s="26">
        <v>0.67816455555555555</v>
      </c>
      <c r="AD2244" s="26">
        <v>1.0969567777777778</v>
      </c>
      <c r="AE2244" s="26">
        <v>1.9230085555555556</v>
      </c>
      <c r="AF2244" s="26">
        <v>2.2625042222222222</v>
      </c>
      <c r="AG2244" s="26">
        <v>305</v>
      </c>
      <c r="AH2244" s="26">
        <v>0</v>
      </c>
    </row>
    <row r="2245" spans="1:34" x14ac:dyDescent="0.2">
      <c r="A2245" t="s">
        <v>48</v>
      </c>
      <c r="B2245" t="s">
        <v>100</v>
      </c>
      <c r="C2245" t="s">
        <v>293</v>
      </c>
      <c r="D2245">
        <v>3</v>
      </c>
      <c r="E2245" s="21">
        <v>4</v>
      </c>
      <c r="F2245" s="21" t="s">
        <v>104</v>
      </c>
      <c r="G2245" s="21" t="s">
        <v>10</v>
      </c>
      <c r="H2245" s="21" t="s">
        <v>10</v>
      </c>
      <c r="I2245" s="26">
        <v>0.77271814285714291</v>
      </c>
      <c r="J2245" s="26">
        <v>1.1979497142857145</v>
      </c>
      <c r="K2245" s="26">
        <v>1.973667857142857</v>
      </c>
      <c r="L2245" s="26">
        <v>2.8210887142857142</v>
      </c>
      <c r="M2245" s="26">
        <v>3.8193405714285711</v>
      </c>
      <c r="N2245" s="26">
        <v>4.7704641428571426</v>
      </c>
      <c r="O2245" s="26">
        <v>5.5650757142857161</v>
      </c>
      <c r="P2245" s="26">
        <v>4.9457155714285719</v>
      </c>
      <c r="Q2245" s="26">
        <v>3.5373818571428575</v>
      </c>
      <c r="R2245" s="26">
        <v>1.7200072857142854</v>
      </c>
      <c r="S2245" s="26">
        <v>0.88914000000000004</v>
      </c>
      <c r="T2245" s="26">
        <v>0.66934542857142865</v>
      </c>
      <c r="U2245" s="26">
        <v>7.9465272857142866</v>
      </c>
      <c r="V2245" s="26">
        <v>5.8944980000000005</v>
      </c>
      <c r="W2245" s="26">
        <v>5.5330501428571432</v>
      </c>
      <c r="X2245" s="26">
        <v>3.1243145714285712</v>
      </c>
      <c r="Y2245" s="26">
        <v>2.2177315714285717</v>
      </c>
      <c r="Z2245" s="26">
        <v>1.4413678571428574</v>
      </c>
      <c r="AA2245" s="26">
        <v>0.36456257142857146</v>
      </c>
      <c r="AB2245" s="26">
        <v>0.56262714285714277</v>
      </c>
      <c r="AC2245" s="26">
        <v>1.4622347142857144</v>
      </c>
      <c r="AD2245" s="26">
        <v>3.6038092857142856</v>
      </c>
      <c r="AE2245" s="26">
        <v>7.3714304285714283</v>
      </c>
      <c r="AF2245" s="26">
        <v>8.4993445714285709</v>
      </c>
      <c r="AG2245" s="26">
        <v>191</v>
      </c>
      <c r="AH2245" s="26">
        <v>3</v>
      </c>
    </row>
    <row r="2246" spans="1:34" x14ac:dyDescent="0.2">
      <c r="A2246" t="s">
        <v>48</v>
      </c>
      <c r="B2246" t="s">
        <v>100</v>
      </c>
      <c r="C2246" t="s">
        <v>1540</v>
      </c>
      <c r="D2246">
        <v>3</v>
      </c>
      <c r="E2246" s="21">
        <v>4</v>
      </c>
      <c r="F2246" s="21" t="s">
        <v>104</v>
      </c>
      <c r="G2246" s="21" t="s">
        <v>10</v>
      </c>
      <c r="H2246" s="21" t="s">
        <v>10</v>
      </c>
      <c r="I2246" s="26">
        <v>0.85058649999999991</v>
      </c>
      <c r="J2246" s="26">
        <v>1.3121137499999997</v>
      </c>
      <c r="K2246" s="26">
        <v>2.1522709583333328</v>
      </c>
      <c r="L2246" s="26">
        <v>3.0999189583333329</v>
      </c>
      <c r="M2246" s="26">
        <v>4.2429012083333335</v>
      </c>
      <c r="N2246" s="26">
        <v>5.2871414999999997</v>
      </c>
      <c r="O2246" s="26">
        <v>6.1257922500000008</v>
      </c>
      <c r="P2246" s="26">
        <v>5.3831687916666668</v>
      </c>
      <c r="Q2246" s="26">
        <v>3.7163745000000001</v>
      </c>
      <c r="R2246" s="26">
        <v>1.8799257083333332</v>
      </c>
      <c r="S2246" s="26">
        <v>0.99971595833333327</v>
      </c>
      <c r="T2246" s="26">
        <v>0.73703537499999994</v>
      </c>
      <c r="U2246" s="26">
        <v>8.6258985416666665</v>
      </c>
      <c r="V2246" s="26">
        <v>6.4393257083333344</v>
      </c>
      <c r="W2246" s="26">
        <v>6.1548641250000005</v>
      </c>
      <c r="X2246" s="26">
        <v>4.1192722916666664</v>
      </c>
      <c r="Y2246" s="26">
        <v>3.0788539166666671</v>
      </c>
      <c r="Z2246" s="26">
        <v>2.1555702500000002</v>
      </c>
      <c r="AA2246" s="26">
        <v>0.55954558333333337</v>
      </c>
      <c r="AB2246" s="26">
        <v>0.94252458333333344</v>
      </c>
      <c r="AC2246" s="26">
        <v>2.1935272083333333</v>
      </c>
      <c r="AD2246" s="26">
        <v>4.3190369999999989</v>
      </c>
      <c r="AE2246" s="26">
        <v>8.1492143333333313</v>
      </c>
      <c r="AF2246" s="26">
        <v>9.2611781249999989</v>
      </c>
      <c r="AG2246" s="26">
        <v>171</v>
      </c>
      <c r="AH2246" s="26">
        <v>2</v>
      </c>
    </row>
    <row r="2247" spans="1:34" x14ac:dyDescent="0.2">
      <c r="A2247" t="s">
        <v>48</v>
      </c>
      <c r="B2247" t="s">
        <v>100</v>
      </c>
      <c r="C2247" t="s">
        <v>1541</v>
      </c>
      <c r="D2247">
        <v>2</v>
      </c>
      <c r="E2247" s="21">
        <v>4</v>
      </c>
      <c r="F2247" s="21" t="s">
        <v>104</v>
      </c>
      <c r="G2247" s="21" t="s">
        <v>10</v>
      </c>
      <c r="H2247" s="21" t="s">
        <v>10</v>
      </c>
      <c r="I2247" s="26">
        <v>0.83862079999999994</v>
      </c>
      <c r="J2247" s="26">
        <v>1.2093993999999999</v>
      </c>
      <c r="K2247" s="26">
        <v>1.7825696</v>
      </c>
      <c r="L2247" s="26">
        <v>2.4872514000000003</v>
      </c>
      <c r="M2247" s="26">
        <v>3.2389361999999999</v>
      </c>
      <c r="N2247" s="26">
        <v>3.8319695999999999</v>
      </c>
      <c r="O2247" s="26">
        <v>4.1372419999999996</v>
      </c>
      <c r="P2247" s="26">
        <v>3.6033346000000002</v>
      </c>
      <c r="Q2247" s="26">
        <v>2.7199520000000001</v>
      </c>
      <c r="R2247" s="26">
        <v>1.5212248000000002</v>
      </c>
      <c r="S2247" s="26">
        <v>0.99243500000000007</v>
      </c>
      <c r="T2247" s="26">
        <v>0.7547223999999999</v>
      </c>
      <c r="U2247" s="26">
        <v>10.827324999999998</v>
      </c>
      <c r="V2247" s="26">
        <v>8.2982789999999991</v>
      </c>
      <c r="W2247" s="26">
        <v>7.8142259999999997</v>
      </c>
      <c r="X2247" s="26">
        <v>5.1071517999999996</v>
      </c>
      <c r="Y2247" s="26">
        <v>3.1620909999999998</v>
      </c>
      <c r="Z2247" s="26">
        <v>2.4802034000000002</v>
      </c>
      <c r="AA2247" s="26">
        <v>0.94167819999999991</v>
      </c>
      <c r="AB2247" s="26">
        <v>1.2104378</v>
      </c>
      <c r="AC2247" s="26">
        <v>2.6828872000000001</v>
      </c>
      <c r="AD2247" s="26">
        <v>5.9619590000000002</v>
      </c>
      <c r="AE2247" s="26">
        <v>10.5354622</v>
      </c>
      <c r="AF2247" s="26">
        <v>11.533693600000001</v>
      </c>
      <c r="AG2247" s="26">
        <v>189</v>
      </c>
      <c r="AH2247" s="26">
        <v>3</v>
      </c>
    </row>
    <row r="2248" spans="1:34" x14ac:dyDescent="0.2">
      <c r="A2248" t="s">
        <v>48</v>
      </c>
      <c r="B2248" t="s">
        <v>100</v>
      </c>
      <c r="C2248" t="s">
        <v>300</v>
      </c>
      <c r="D2248">
        <v>2</v>
      </c>
      <c r="E2248" s="21">
        <v>4</v>
      </c>
      <c r="F2248" s="21" t="s">
        <v>104</v>
      </c>
      <c r="G2248" s="21" t="s">
        <v>10</v>
      </c>
      <c r="H2248" s="21" t="s">
        <v>10</v>
      </c>
      <c r="I2248" s="26">
        <v>0.83399887500000014</v>
      </c>
      <c r="J2248" s="26">
        <v>1.2529423749999999</v>
      </c>
      <c r="K2248" s="26">
        <v>1.9778007500000001</v>
      </c>
      <c r="L2248" s="26">
        <v>2.8306338750000002</v>
      </c>
      <c r="M2248" s="26">
        <v>3.85059225</v>
      </c>
      <c r="N2248" s="26">
        <v>4.6780737499999994</v>
      </c>
      <c r="O2248" s="26">
        <v>5.2553849999999995</v>
      </c>
      <c r="P2248" s="26">
        <v>4.5776742499999994</v>
      </c>
      <c r="Q2248" s="26">
        <v>3.2141427500000002</v>
      </c>
      <c r="R2248" s="26">
        <v>1.641219</v>
      </c>
      <c r="S2248" s="26">
        <v>0.96048962500000001</v>
      </c>
      <c r="T2248" s="26">
        <v>0.72582562500000003</v>
      </c>
      <c r="U2248" s="26">
        <v>7.8073666250000002</v>
      </c>
      <c r="V2248" s="26">
        <v>5.7649866249999997</v>
      </c>
      <c r="W2248" s="26">
        <v>5.3843378749999999</v>
      </c>
      <c r="X2248" s="26">
        <v>3.632019375</v>
      </c>
      <c r="Y2248" s="26">
        <v>2.4514278750000003</v>
      </c>
      <c r="Z2248" s="26">
        <v>1.95008575</v>
      </c>
      <c r="AA2248" s="26">
        <v>0.63718549999999996</v>
      </c>
      <c r="AB2248" s="26">
        <v>0.95837899999999998</v>
      </c>
      <c r="AC2248" s="26">
        <v>1.9207978749999999</v>
      </c>
      <c r="AD2248" s="26">
        <v>4.1503457499999996</v>
      </c>
      <c r="AE2248" s="26">
        <v>7.5117874999999996</v>
      </c>
      <c r="AF2248" s="26">
        <v>8.5068909999999995</v>
      </c>
      <c r="AG2248" s="26">
        <v>248</v>
      </c>
      <c r="AH2248" s="26">
        <v>4</v>
      </c>
    </row>
    <row r="2249" spans="1:34" x14ac:dyDescent="0.2">
      <c r="A2249" t="s">
        <v>48</v>
      </c>
      <c r="B2249" t="s">
        <v>100</v>
      </c>
      <c r="C2249" t="s">
        <v>1298</v>
      </c>
      <c r="D2249">
        <v>3</v>
      </c>
      <c r="E2249" s="21">
        <v>4</v>
      </c>
      <c r="F2249" s="21" t="s">
        <v>104</v>
      </c>
      <c r="G2249" s="21" t="s">
        <v>10</v>
      </c>
      <c r="H2249" s="21" t="s">
        <v>10</v>
      </c>
      <c r="I2249" s="26">
        <v>0.82084399999999991</v>
      </c>
      <c r="J2249" s="26">
        <v>1.3333153750000002</v>
      </c>
      <c r="K2249" s="26">
        <v>2.0830861249999999</v>
      </c>
      <c r="L2249" s="26">
        <v>2.93832475</v>
      </c>
      <c r="M2249" s="26">
        <v>3.8757941250000001</v>
      </c>
      <c r="N2249" s="26">
        <v>4.8128552500000001</v>
      </c>
      <c r="O2249" s="26">
        <v>5.443607375</v>
      </c>
      <c r="P2249" s="26">
        <v>4.8342663749999994</v>
      </c>
      <c r="Q2249" s="26">
        <v>3.620152375</v>
      </c>
      <c r="R2249" s="26">
        <v>1.9251631250000001</v>
      </c>
      <c r="S2249" s="26">
        <v>0.95567262500000016</v>
      </c>
      <c r="T2249" s="26">
        <v>0.70379087500000004</v>
      </c>
      <c r="U2249" s="26">
        <v>8.6067481249999993</v>
      </c>
      <c r="V2249" s="26">
        <v>6.7610098749999992</v>
      </c>
      <c r="W2249" s="26">
        <v>6.7781432500000003</v>
      </c>
      <c r="X2249" s="26">
        <v>3.7247808750000004</v>
      </c>
      <c r="Y2249" s="26">
        <v>2.3411167499999999</v>
      </c>
      <c r="Z2249" s="26">
        <v>1.2200722499999999</v>
      </c>
      <c r="AA2249" s="26">
        <v>0.24474987500000001</v>
      </c>
      <c r="AB2249" s="26">
        <v>0.43706812500000003</v>
      </c>
      <c r="AC2249" s="26">
        <v>1.3457151250000001</v>
      </c>
      <c r="AD2249" s="26">
        <v>3.834802125</v>
      </c>
      <c r="AE2249" s="26">
        <v>8.5908902499999993</v>
      </c>
      <c r="AF2249" s="26">
        <v>9.2364449999999998</v>
      </c>
      <c r="AG2249" s="26">
        <v>184</v>
      </c>
      <c r="AH2249" s="26">
        <v>2</v>
      </c>
    </row>
    <row r="2250" spans="1:34" x14ac:dyDescent="0.2">
      <c r="A2250" t="s">
        <v>48</v>
      </c>
      <c r="B2250" t="s">
        <v>100</v>
      </c>
      <c r="C2250" t="s">
        <v>1542</v>
      </c>
      <c r="D2250">
        <v>2</v>
      </c>
      <c r="E2250" s="21">
        <v>5</v>
      </c>
      <c r="F2250" s="21" t="s">
        <v>74</v>
      </c>
      <c r="G2250" s="21" t="s">
        <v>10</v>
      </c>
      <c r="H2250" s="21" t="s">
        <v>10</v>
      </c>
      <c r="I2250" s="26">
        <v>0.77057424999999991</v>
      </c>
      <c r="J2250" s="26">
        <v>1.33802025</v>
      </c>
      <c r="K2250" s="26">
        <v>2.2977325</v>
      </c>
      <c r="L2250" s="26">
        <v>3.4561747499999997</v>
      </c>
      <c r="M2250" s="26">
        <v>4.86596925</v>
      </c>
      <c r="N2250" s="26">
        <v>6.2461952499999995</v>
      </c>
      <c r="O2250" s="26">
        <v>7.6109377499999997</v>
      </c>
      <c r="P2250" s="26">
        <v>6.6250162499999998</v>
      </c>
      <c r="Q2250" s="26">
        <v>4.4418705000000003</v>
      </c>
      <c r="R2250" s="26">
        <v>2.3655415</v>
      </c>
      <c r="S2250" s="26">
        <v>1.0265804999999999</v>
      </c>
      <c r="T2250" s="26">
        <v>0.68420974999999995</v>
      </c>
      <c r="U2250" s="26">
        <v>1.3081555</v>
      </c>
      <c r="V2250" s="26">
        <v>0.81684950000000001</v>
      </c>
      <c r="W2250" s="26">
        <v>0.84000174999999999</v>
      </c>
      <c r="X2250" s="26">
        <v>0.6235584999999999</v>
      </c>
      <c r="Y2250" s="26">
        <v>0.91424775000000003</v>
      </c>
      <c r="Z2250" s="26">
        <v>0.81278199999999989</v>
      </c>
      <c r="AA2250" s="26">
        <v>0.26912724999999998</v>
      </c>
      <c r="AB2250" s="26">
        <v>0.32691975000000001</v>
      </c>
      <c r="AC2250" s="26">
        <v>0.35949900000000001</v>
      </c>
      <c r="AD2250" s="26">
        <v>0.60867424999999997</v>
      </c>
      <c r="AE2250" s="26">
        <v>1.1548959999999999</v>
      </c>
      <c r="AF2250" s="26">
        <v>1.2448364999999999</v>
      </c>
      <c r="AG2250" s="26">
        <v>319</v>
      </c>
      <c r="AH2250" s="26">
        <v>0</v>
      </c>
    </row>
    <row r="2251" spans="1:34" x14ac:dyDescent="0.2">
      <c r="A2251" t="s">
        <v>48</v>
      </c>
      <c r="B2251" t="s">
        <v>100</v>
      </c>
      <c r="C2251" t="s">
        <v>1318</v>
      </c>
      <c r="D2251">
        <v>3</v>
      </c>
      <c r="E2251" s="21">
        <v>4</v>
      </c>
      <c r="F2251" s="21" t="s">
        <v>104</v>
      </c>
      <c r="G2251" s="21" t="s">
        <v>10</v>
      </c>
      <c r="H2251" s="21" t="s">
        <v>10</v>
      </c>
      <c r="I2251" s="26">
        <v>0.8638298333333333</v>
      </c>
      <c r="J2251" s="26">
        <v>1.3854713333333333</v>
      </c>
      <c r="K2251" s="26">
        <v>2.1057394999999999</v>
      </c>
      <c r="L2251" s="26">
        <v>2.9519151666666663</v>
      </c>
      <c r="M2251" s="26">
        <v>3.8383458333333333</v>
      </c>
      <c r="N2251" s="26">
        <v>4.7318758333333344</v>
      </c>
      <c r="O2251" s="26">
        <v>5.2582128333333342</v>
      </c>
      <c r="P2251" s="26">
        <v>4.666741</v>
      </c>
      <c r="Q2251" s="26">
        <v>3.5630691666666672</v>
      </c>
      <c r="R2251" s="26">
        <v>1.972091</v>
      </c>
      <c r="S2251" s="26">
        <v>0.97819766666666663</v>
      </c>
      <c r="T2251" s="26">
        <v>0.71495700000000006</v>
      </c>
      <c r="U2251" s="26">
        <v>9.2798003333333341</v>
      </c>
      <c r="V2251" s="26">
        <v>7.2583021666666667</v>
      </c>
      <c r="W2251" s="26">
        <v>7.3131431666666664</v>
      </c>
      <c r="X2251" s="26">
        <v>3.8690326666666661</v>
      </c>
      <c r="Y2251" s="26">
        <v>2.4172218333333331</v>
      </c>
      <c r="Z2251" s="26">
        <v>1.1666903333333334</v>
      </c>
      <c r="AA2251" s="26">
        <v>0.23119633333333334</v>
      </c>
      <c r="AB2251" s="26">
        <v>0.38632366666666668</v>
      </c>
      <c r="AC2251" s="26">
        <v>1.3273064999999999</v>
      </c>
      <c r="AD2251" s="26">
        <v>4.1889450000000004</v>
      </c>
      <c r="AE2251" s="26">
        <v>9.0626946666666672</v>
      </c>
      <c r="AF2251" s="26">
        <v>9.9173906666666678</v>
      </c>
      <c r="AG2251" s="26">
        <v>111</v>
      </c>
      <c r="AH2251" s="26">
        <v>1</v>
      </c>
    </row>
    <row r="2252" spans="1:34" x14ac:dyDescent="0.2">
      <c r="A2252" t="s">
        <v>48</v>
      </c>
      <c r="B2252" t="s">
        <v>100</v>
      </c>
      <c r="C2252" t="s">
        <v>1543</v>
      </c>
      <c r="D2252">
        <v>3</v>
      </c>
      <c r="E2252" s="21">
        <v>5</v>
      </c>
      <c r="F2252" s="21" t="s">
        <v>74</v>
      </c>
      <c r="G2252" s="21" t="s">
        <v>10</v>
      </c>
      <c r="H2252" s="21" t="s">
        <v>10</v>
      </c>
      <c r="I2252" s="26">
        <v>0.74807514285714294</v>
      </c>
      <c r="J2252" s="26">
        <v>1.2838502857142857</v>
      </c>
      <c r="K2252" s="26">
        <v>2.1948572857142858</v>
      </c>
      <c r="L2252" s="26">
        <v>3.2923267142857142</v>
      </c>
      <c r="M2252" s="26">
        <v>4.5873521428571422</v>
      </c>
      <c r="N2252" s="26">
        <v>5.8660941428571425</v>
      </c>
      <c r="O2252" s="26">
        <v>7.0710155714285721</v>
      </c>
      <c r="P2252" s="26">
        <v>6.1628960000000008</v>
      </c>
      <c r="Q2252" s="26">
        <v>4.1594760000000006</v>
      </c>
      <c r="R2252" s="26">
        <v>2.1690787142857144</v>
      </c>
      <c r="S2252" s="26">
        <v>0.94615057142857151</v>
      </c>
      <c r="T2252" s="26">
        <v>0.64904828571428574</v>
      </c>
      <c r="U2252" s="26">
        <v>3.1012064285714289</v>
      </c>
      <c r="V2252" s="26">
        <v>2.0007708571428569</v>
      </c>
      <c r="W2252" s="26">
        <v>1.9657318571428573</v>
      </c>
      <c r="X2252" s="26">
        <v>1.1944797142857142</v>
      </c>
      <c r="Y2252" s="26">
        <v>1.1854164285714286</v>
      </c>
      <c r="Z2252" s="26">
        <v>0.96566885714285711</v>
      </c>
      <c r="AA2252" s="26">
        <v>0.28416542857142862</v>
      </c>
      <c r="AB2252" s="26">
        <v>0.38413628571428571</v>
      </c>
      <c r="AC2252" s="26">
        <v>0.60050500000000007</v>
      </c>
      <c r="AD2252" s="26">
        <v>1.3955994285714286</v>
      </c>
      <c r="AE2252" s="26">
        <v>2.6485568571428573</v>
      </c>
      <c r="AF2252" s="26">
        <v>2.9413745714285713</v>
      </c>
      <c r="AG2252" s="26">
        <v>344</v>
      </c>
      <c r="AH2252" s="26">
        <v>0</v>
      </c>
    </row>
    <row r="2253" spans="1:34" x14ac:dyDescent="0.2">
      <c r="A2253" t="s">
        <v>48</v>
      </c>
      <c r="B2253" t="s">
        <v>100</v>
      </c>
      <c r="C2253" t="s">
        <v>421</v>
      </c>
      <c r="D2253">
        <v>3</v>
      </c>
      <c r="E2253" s="21">
        <v>4</v>
      </c>
      <c r="F2253" s="21" t="s">
        <v>104</v>
      </c>
      <c r="G2253" s="21" t="s">
        <v>10</v>
      </c>
      <c r="H2253" s="21" t="s">
        <v>10</v>
      </c>
      <c r="I2253" s="26">
        <v>0.75644554166666655</v>
      </c>
      <c r="J2253" s="26">
        <v>1.2966827083333332</v>
      </c>
      <c r="K2253" s="26">
        <v>2.1451309583333331</v>
      </c>
      <c r="L2253" s="26">
        <v>3.1182875416666671</v>
      </c>
      <c r="M2253" s="26">
        <v>4.2578096666666676</v>
      </c>
      <c r="N2253" s="26">
        <v>5.4500274583333344</v>
      </c>
      <c r="O2253" s="26">
        <v>6.428579833333333</v>
      </c>
      <c r="P2253" s="26">
        <v>5.7008643749999992</v>
      </c>
      <c r="Q2253" s="26">
        <v>4.0434220833333328</v>
      </c>
      <c r="R2253" s="26">
        <v>2.0117564999999997</v>
      </c>
      <c r="S2253" s="26">
        <v>0.904556625</v>
      </c>
      <c r="T2253" s="26">
        <v>0.63400158333333323</v>
      </c>
      <c r="U2253" s="26">
        <v>6.4463361249999993</v>
      </c>
      <c r="V2253" s="26">
        <v>4.7561281249999992</v>
      </c>
      <c r="W2253" s="26">
        <v>4.6958786249999998</v>
      </c>
      <c r="X2253" s="26">
        <v>2.7315657083333336</v>
      </c>
      <c r="Y2253" s="26">
        <v>1.839588625</v>
      </c>
      <c r="Z2253" s="26">
        <v>1.0420312916666667</v>
      </c>
      <c r="AA2253" s="26">
        <v>0.2231022916666667</v>
      </c>
      <c r="AB2253" s="26">
        <v>0.39078762500000003</v>
      </c>
      <c r="AC2253" s="26">
        <v>1.0929570416666667</v>
      </c>
      <c r="AD2253" s="26">
        <v>3.0272693333333334</v>
      </c>
      <c r="AE2253" s="26">
        <v>6.2570519583333351</v>
      </c>
      <c r="AF2253" s="26">
        <v>6.7803283333333333</v>
      </c>
      <c r="AG2253" s="26">
        <v>170</v>
      </c>
      <c r="AH2253" s="26">
        <v>2</v>
      </c>
    </row>
    <row r="2254" spans="1:34" x14ac:dyDescent="0.2">
      <c r="A2254" t="s">
        <v>48</v>
      </c>
      <c r="B2254" t="s">
        <v>100</v>
      </c>
      <c r="C2254" t="s">
        <v>1544</v>
      </c>
      <c r="D2254">
        <v>2</v>
      </c>
      <c r="E2254" s="21">
        <v>5</v>
      </c>
      <c r="F2254" s="21" t="s">
        <v>74</v>
      </c>
      <c r="G2254" s="21" t="s">
        <v>10</v>
      </c>
      <c r="H2254" s="21" t="s">
        <v>10</v>
      </c>
      <c r="I2254" s="26">
        <v>0.79489049999999994</v>
      </c>
      <c r="J2254" s="26">
        <v>1.3536290000000002</v>
      </c>
      <c r="K2254" s="26">
        <v>2.5029715000000001</v>
      </c>
      <c r="L2254" s="26">
        <v>3.7734855</v>
      </c>
      <c r="M2254" s="26">
        <v>5.3208074999999999</v>
      </c>
      <c r="N2254" s="26">
        <v>6.7859559999999997</v>
      </c>
      <c r="O2254" s="26">
        <v>8.0962664999999987</v>
      </c>
      <c r="P2254" s="26">
        <v>7.0389160000000004</v>
      </c>
      <c r="Q2254" s="26">
        <v>4.7081929999999996</v>
      </c>
      <c r="R2254" s="26">
        <v>2.4749224999999999</v>
      </c>
      <c r="S2254" s="26">
        <v>1.1098045000000001</v>
      </c>
      <c r="T2254" s="26">
        <v>0.71189550000000001</v>
      </c>
      <c r="U2254" s="26">
        <v>1.1282595</v>
      </c>
      <c r="V2254" s="26">
        <v>0.80858150000000006</v>
      </c>
      <c r="W2254" s="26">
        <v>0.880884</v>
      </c>
      <c r="X2254" s="26">
        <v>0.75600699999999998</v>
      </c>
      <c r="Y2254" s="26">
        <v>0.85969399999999996</v>
      </c>
      <c r="Z2254" s="26">
        <v>0.6162185</v>
      </c>
      <c r="AA2254" s="26">
        <v>0.169596</v>
      </c>
      <c r="AB2254" s="26">
        <v>0.28161749999999997</v>
      </c>
      <c r="AC2254" s="26">
        <v>0.4168345</v>
      </c>
      <c r="AD2254" s="26">
        <v>0.63966250000000002</v>
      </c>
      <c r="AE2254" s="26">
        <v>1.334686</v>
      </c>
      <c r="AF2254" s="26">
        <v>1.1751199999999999</v>
      </c>
      <c r="AG2254" s="26">
        <v>195</v>
      </c>
      <c r="AH2254" s="26">
        <v>3</v>
      </c>
    </row>
    <row r="2255" spans="1:34" x14ac:dyDescent="0.2">
      <c r="A2255" t="s">
        <v>48</v>
      </c>
      <c r="B2255" t="s">
        <v>100</v>
      </c>
      <c r="C2255" t="s">
        <v>311</v>
      </c>
      <c r="D2255">
        <v>2</v>
      </c>
      <c r="E2255" s="21">
        <v>5</v>
      </c>
      <c r="F2255" s="21" t="s">
        <v>74</v>
      </c>
      <c r="G2255" s="21" t="s">
        <v>10</v>
      </c>
      <c r="H2255" s="21" t="s">
        <v>10</v>
      </c>
      <c r="I2255" s="26">
        <v>0.7783538000000001</v>
      </c>
      <c r="J2255" s="26">
        <v>1.3356169999999998</v>
      </c>
      <c r="K2255" s="26">
        <v>2.3026524000000004</v>
      </c>
      <c r="L2255" s="26">
        <v>3.4862755999999999</v>
      </c>
      <c r="M2255" s="26">
        <v>5.0017988999999998</v>
      </c>
      <c r="N2255" s="26">
        <v>6.4311908000000004</v>
      </c>
      <c r="O2255" s="26">
        <v>7.9681156</v>
      </c>
      <c r="P2255" s="26">
        <v>6.9668326000000009</v>
      </c>
      <c r="Q2255" s="26">
        <v>4.6789338999999988</v>
      </c>
      <c r="R2255" s="26">
        <v>2.5118266000000005</v>
      </c>
      <c r="S2255" s="26">
        <v>1.1033325</v>
      </c>
      <c r="T2255" s="26">
        <v>0.71270840000000002</v>
      </c>
      <c r="U2255" s="26">
        <v>2.0629750000000002</v>
      </c>
      <c r="V2255" s="26">
        <v>1.4035056000000001</v>
      </c>
      <c r="W2255" s="26">
        <v>1.5023987999999999</v>
      </c>
      <c r="X2255" s="26">
        <v>1.1982827999999999</v>
      </c>
      <c r="Y2255" s="26">
        <v>1.3229891999999999</v>
      </c>
      <c r="Z2255" s="26">
        <v>1.0856854999999999</v>
      </c>
      <c r="AA2255" s="26">
        <v>0.32405459999999997</v>
      </c>
      <c r="AB2255" s="26">
        <v>0.45203690000000007</v>
      </c>
      <c r="AC2255" s="26">
        <v>0.5782545</v>
      </c>
      <c r="AD2255" s="26">
        <v>1.0024732000000001</v>
      </c>
      <c r="AE2255" s="26">
        <v>1.8222660000000002</v>
      </c>
      <c r="AF2255" s="26">
        <v>2.0573674999999998</v>
      </c>
      <c r="AG2255" s="26">
        <v>259</v>
      </c>
      <c r="AH2255" s="26">
        <v>5</v>
      </c>
    </row>
    <row r="2256" spans="1:34" x14ac:dyDescent="0.2">
      <c r="A2256" t="s">
        <v>48</v>
      </c>
      <c r="B2256" t="s">
        <v>100</v>
      </c>
      <c r="C2256" t="s">
        <v>1545</v>
      </c>
      <c r="D2256">
        <v>2</v>
      </c>
      <c r="E2256" s="21">
        <v>5</v>
      </c>
      <c r="F2256" s="21" t="s">
        <v>74</v>
      </c>
      <c r="G2256" s="21" t="s">
        <v>10</v>
      </c>
      <c r="H2256" s="21" t="s">
        <v>10</v>
      </c>
      <c r="I2256" s="26">
        <v>0.80525083333333336</v>
      </c>
      <c r="J2256" s="26">
        <v>1.4422699999999999</v>
      </c>
      <c r="K2256" s="26">
        <v>2.4483239999999999</v>
      </c>
      <c r="L2256" s="26">
        <v>3.766310666666667</v>
      </c>
      <c r="M2256" s="26">
        <v>5.3661071666666667</v>
      </c>
      <c r="N2256" s="26">
        <v>6.8351831666666669</v>
      </c>
      <c r="O2256" s="26">
        <v>8.4527288333333335</v>
      </c>
      <c r="P2256" s="26">
        <v>7.3505981666666669</v>
      </c>
      <c r="Q2256" s="26">
        <v>5.0194548333333335</v>
      </c>
      <c r="R2256" s="26">
        <v>2.7672816666666669</v>
      </c>
      <c r="S2256" s="26">
        <v>1.2036778333333331</v>
      </c>
      <c r="T2256" s="26">
        <v>0.76361549999999989</v>
      </c>
      <c r="U2256" s="26">
        <v>1.3180333333333332</v>
      </c>
      <c r="V2256" s="26">
        <v>0.89774449999999995</v>
      </c>
      <c r="W2256" s="26">
        <v>0.98811599999999988</v>
      </c>
      <c r="X2256" s="26">
        <v>0.75074233333333329</v>
      </c>
      <c r="Y2256" s="26">
        <v>0.99839033333333338</v>
      </c>
      <c r="Z2256" s="26">
        <v>0.83679283333333332</v>
      </c>
      <c r="AA2256" s="26">
        <v>0.26970516666666661</v>
      </c>
      <c r="AB2256" s="26">
        <v>0.32095866666666667</v>
      </c>
      <c r="AC2256" s="26">
        <v>0.40090050000000005</v>
      </c>
      <c r="AD2256" s="26">
        <v>0.63185349999999996</v>
      </c>
      <c r="AE2256" s="26">
        <v>1.2064713333333332</v>
      </c>
      <c r="AF2256" s="26">
        <v>1.3364575000000001</v>
      </c>
      <c r="AG2256" s="26">
        <v>288</v>
      </c>
      <c r="AH2256" s="26">
        <v>0</v>
      </c>
    </row>
    <row r="2257" spans="1:34" x14ac:dyDescent="0.2">
      <c r="A2257" t="s">
        <v>48</v>
      </c>
      <c r="B2257" t="s">
        <v>100</v>
      </c>
      <c r="C2257" t="s">
        <v>1546</v>
      </c>
      <c r="D2257">
        <v>2</v>
      </c>
      <c r="E2257" s="21">
        <v>5</v>
      </c>
      <c r="F2257" s="21" t="s">
        <v>74</v>
      </c>
      <c r="G2257" s="21" t="s">
        <v>10</v>
      </c>
      <c r="H2257" s="21" t="s">
        <v>10</v>
      </c>
      <c r="I2257" s="26">
        <v>0.74808999999999992</v>
      </c>
      <c r="J2257" s="26">
        <v>1.2136592500000001</v>
      </c>
      <c r="K2257" s="26">
        <v>2.108657</v>
      </c>
      <c r="L2257" s="26">
        <v>3.1210117500000001</v>
      </c>
      <c r="M2257" s="26">
        <v>4.3035035000000006</v>
      </c>
      <c r="N2257" s="26">
        <v>5.3870009999999997</v>
      </c>
      <c r="O2257" s="26">
        <v>6.2831462500000006</v>
      </c>
      <c r="P2257" s="26">
        <v>5.47976975</v>
      </c>
      <c r="Q2257" s="26">
        <v>3.6926062500000003</v>
      </c>
      <c r="R2257" s="26">
        <v>1.91858025</v>
      </c>
      <c r="S2257" s="26">
        <v>0.92839174999999996</v>
      </c>
      <c r="T2257" s="26">
        <v>0.64933074999999996</v>
      </c>
      <c r="U2257" s="26">
        <v>9.9214345000000002</v>
      </c>
      <c r="V2257" s="26">
        <v>7.0163217499999995</v>
      </c>
      <c r="W2257" s="26">
        <v>6.5311182499999996</v>
      </c>
      <c r="X2257" s="26">
        <v>3.7319720000000003</v>
      </c>
      <c r="Y2257" s="26">
        <v>2.4570020000000001</v>
      </c>
      <c r="Z2257" s="26">
        <v>1.7204284999999999</v>
      </c>
      <c r="AA2257" s="26">
        <v>0.41017950000000003</v>
      </c>
      <c r="AB2257" s="26">
        <v>0.80951799999999996</v>
      </c>
      <c r="AC2257" s="26">
        <v>1.8573050000000002</v>
      </c>
      <c r="AD2257" s="26">
        <v>4.4154822500000002</v>
      </c>
      <c r="AE2257" s="26">
        <v>8.5018582499999997</v>
      </c>
      <c r="AF2257" s="26">
        <v>10.019784249999999</v>
      </c>
      <c r="AG2257" s="26">
        <v>259</v>
      </c>
      <c r="AH2257" s="26">
        <v>4</v>
      </c>
    </row>
    <row r="2258" spans="1:34" x14ac:dyDescent="0.2">
      <c r="A2258" t="s">
        <v>48</v>
      </c>
      <c r="B2258" t="s">
        <v>100</v>
      </c>
      <c r="C2258" t="s">
        <v>213</v>
      </c>
      <c r="D2258">
        <v>3</v>
      </c>
      <c r="E2258" s="21">
        <v>4</v>
      </c>
      <c r="F2258" s="21" t="s">
        <v>104</v>
      </c>
      <c r="G2258" s="21" t="s">
        <v>10</v>
      </c>
      <c r="H2258" s="21" t="s">
        <v>10</v>
      </c>
      <c r="I2258" s="26">
        <v>0.76661333333333337</v>
      </c>
      <c r="J2258" s="26">
        <v>1.3911702666666665</v>
      </c>
      <c r="K2258" s="26">
        <v>2.3308940666666667</v>
      </c>
      <c r="L2258" s="26">
        <v>3.485985466666667</v>
      </c>
      <c r="M2258" s="26">
        <v>4.8711518000000007</v>
      </c>
      <c r="N2258" s="26">
        <v>6.3323671333333325</v>
      </c>
      <c r="O2258" s="26">
        <v>7.5772242000000007</v>
      </c>
      <c r="P2258" s="26">
        <v>6.6498560666666675</v>
      </c>
      <c r="Q2258" s="26">
        <v>4.6008988666666673</v>
      </c>
      <c r="R2258" s="26">
        <v>2.2773112666666671</v>
      </c>
      <c r="S2258" s="26">
        <v>0.92897033333333312</v>
      </c>
      <c r="T2258" s="26">
        <v>0.62223546666666663</v>
      </c>
      <c r="U2258" s="26">
        <v>4.1155368000000001</v>
      </c>
      <c r="V2258" s="26">
        <v>2.9023120666666666</v>
      </c>
      <c r="W2258" s="26">
        <v>2.8443822000000001</v>
      </c>
      <c r="X2258" s="26">
        <v>1.6496098000000003</v>
      </c>
      <c r="Y2258" s="26">
        <v>1.2621460666666668</v>
      </c>
      <c r="Z2258" s="26">
        <v>0.73248106666666657</v>
      </c>
      <c r="AA2258" s="26">
        <v>0.16257466666666667</v>
      </c>
      <c r="AB2258" s="26">
        <v>0.28462933333333335</v>
      </c>
      <c r="AC2258" s="26">
        <v>0.70334013333333334</v>
      </c>
      <c r="AD2258" s="26">
        <v>1.9171130000000001</v>
      </c>
      <c r="AE2258" s="26">
        <v>3.9592875333333333</v>
      </c>
      <c r="AF2258" s="26">
        <v>4.3578208666666676</v>
      </c>
      <c r="AG2258" s="26">
        <v>193</v>
      </c>
      <c r="AH2258" s="26">
        <v>3</v>
      </c>
    </row>
    <row r="2259" spans="1:34" x14ac:dyDescent="0.2">
      <c r="A2259" t="s">
        <v>48</v>
      </c>
      <c r="B2259" t="s">
        <v>100</v>
      </c>
      <c r="C2259" t="s">
        <v>214</v>
      </c>
      <c r="D2259">
        <v>2</v>
      </c>
      <c r="E2259" s="21">
        <v>5</v>
      </c>
      <c r="F2259" s="21" t="s">
        <v>74</v>
      </c>
      <c r="G2259" s="21" t="s">
        <v>10</v>
      </c>
      <c r="H2259" s="21" t="s">
        <v>10</v>
      </c>
      <c r="I2259" s="26">
        <v>0.76508916666666671</v>
      </c>
      <c r="J2259" s="26">
        <v>1.3122603333333334</v>
      </c>
      <c r="K2259" s="26">
        <v>2.2808294999999998</v>
      </c>
      <c r="L2259" s="26">
        <v>3.397273666666667</v>
      </c>
      <c r="M2259" s="26">
        <v>4.726224666666667</v>
      </c>
      <c r="N2259" s="26">
        <v>6.0484140000000011</v>
      </c>
      <c r="O2259" s="26">
        <v>7.2565903333333344</v>
      </c>
      <c r="P2259" s="26">
        <v>6.3314273333333331</v>
      </c>
      <c r="Q2259" s="26">
        <v>4.2315938333333341</v>
      </c>
      <c r="R2259" s="26">
        <v>2.1909183333333333</v>
      </c>
      <c r="S2259" s="26">
        <v>0.98156799999999989</v>
      </c>
      <c r="T2259" s="26">
        <v>0.66566966666666672</v>
      </c>
      <c r="U2259" s="26">
        <v>3.7123653333333331</v>
      </c>
      <c r="V2259" s="26">
        <v>2.5139508333333329</v>
      </c>
      <c r="W2259" s="26">
        <v>2.4207595000000004</v>
      </c>
      <c r="X2259" s="26">
        <v>1.5038070000000001</v>
      </c>
      <c r="Y2259" s="26">
        <v>1.3653264999999999</v>
      </c>
      <c r="Z2259" s="26">
        <v>1.0427553333333333</v>
      </c>
      <c r="AA2259" s="26">
        <v>0.25766566666666668</v>
      </c>
      <c r="AB2259" s="26">
        <v>0.39560116666666661</v>
      </c>
      <c r="AC2259" s="26">
        <v>0.77468883333333327</v>
      </c>
      <c r="AD2259" s="26">
        <v>1.7841874999999998</v>
      </c>
      <c r="AE2259" s="26">
        <v>3.241444</v>
      </c>
      <c r="AF2259" s="26">
        <v>3.5166409999999999</v>
      </c>
      <c r="AG2259" s="26">
        <v>295</v>
      </c>
      <c r="AH2259" s="26">
        <v>0</v>
      </c>
    </row>
    <row r="2260" spans="1:34" x14ac:dyDescent="0.2">
      <c r="A2260" t="s">
        <v>48</v>
      </c>
      <c r="B2260" t="s">
        <v>100</v>
      </c>
      <c r="C2260" t="s">
        <v>1547</v>
      </c>
      <c r="D2260">
        <v>3</v>
      </c>
      <c r="E2260" s="21">
        <v>4</v>
      </c>
      <c r="F2260" s="21" t="s">
        <v>104</v>
      </c>
      <c r="G2260" s="21" t="s">
        <v>10</v>
      </c>
      <c r="H2260" s="21" t="s">
        <v>10</v>
      </c>
      <c r="I2260" s="26">
        <v>0.78691110000000009</v>
      </c>
      <c r="J2260" s="26">
        <v>1.3665955000000001</v>
      </c>
      <c r="K2260" s="26">
        <v>2.2228775000000001</v>
      </c>
      <c r="L2260" s="26">
        <v>3.2547183000000004</v>
      </c>
      <c r="M2260" s="26">
        <v>4.4239413000000001</v>
      </c>
      <c r="N2260" s="26">
        <v>5.6337893999999995</v>
      </c>
      <c r="O2260" s="26">
        <v>6.5835717999999996</v>
      </c>
      <c r="P2260" s="26">
        <v>5.7892969999999995</v>
      </c>
      <c r="Q2260" s="26">
        <v>4.1456492000000003</v>
      </c>
      <c r="R2260" s="26">
        <v>2.1371856</v>
      </c>
      <c r="S2260" s="26">
        <v>0.92833529999999997</v>
      </c>
      <c r="T2260" s="26">
        <v>0.64041579999999998</v>
      </c>
      <c r="U2260" s="26">
        <v>6.4561574000000004</v>
      </c>
      <c r="V2260" s="26">
        <v>4.8679378</v>
      </c>
      <c r="W2260" s="26">
        <v>4.4593614000000006</v>
      </c>
      <c r="X2260" s="26">
        <v>2.1782958999999997</v>
      </c>
      <c r="Y2260" s="26">
        <v>1.3360596</v>
      </c>
      <c r="Z2260" s="26">
        <v>0.69519340000000007</v>
      </c>
      <c r="AA2260" s="26">
        <v>0.1422629</v>
      </c>
      <c r="AB2260" s="26">
        <v>0.23672060000000003</v>
      </c>
      <c r="AC2260" s="26">
        <v>0.84160990000000013</v>
      </c>
      <c r="AD2260" s="26">
        <v>2.6629830999999999</v>
      </c>
      <c r="AE2260" s="26">
        <v>5.7852002000000002</v>
      </c>
      <c r="AF2260" s="26">
        <v>6.7903511000000005</v>
      </c>
      <c r="AG2260" s="26">
        <v>205</v>
      </c>
      <c r="AH2260" s="26">
        <v>3</v>
      </c>
    </row>
    <row r="2261" spans="1:34" x14ac:dyDescent="0.2">
      <c r="A2261" t="s">
        <v>48</v>
      </c>
      <c r="B2261" t="s">
        <v>100</v>
      </c>
      <c r="C2261" t="s">
        <v>1548</v>
      </c>
      <c r="D2261">
        <v>2</v>
      </c>
      <c r="E2261" s="21">
        <v>5</v>
      </c>
      <c r="F2261" s="21" t="s">
        <v>74</v>
      </c>
      <c r="G2261" s="21" t="s">
        <v>10</v>
      </c>
      <c r="H2261" s="21" t="s">
        <v>10</v>
      </c>
      <c r="I2261" s="26">
        <v>0.72953023076923096</v>
      </c>
      <c r="J2261" s="26">
        <v>1.3051378461538463</v>
      </c>
      <c r="K2261" s="26">
        <v>2.2052691538461535</v>
      </c>
      <c r="L2261" s="26">
        <v>3.3547022307692305</v>
      </c>
      <c r="M2261" s="26">
        <v>4.7496120000000008</v>
      </c>
      <c r="N2261" s="26">
        <v>6.105596846153845</v>
      </c>
      <c r="O2261" s="26">
        <v>7.3634741538461546</v>
      </c>
      <c r="P2261" s="26">
        <v>6.4137033846153839</v>
      </c>
      <c r="Q2261" s="26">
        <v>4.38677823076923</v>
      </c>
      <c r="R2261" s="26">
        <v>2.2954297692307688</v>
      </c>
      <c r="S2261" s="26">
        <v>0.96223107692307697</v>
      </c>
      <c r="T2261" s="26">
        <v>0.63494299999999992</v>
      </c>
      <c r="U2261" s="26">
        <v>3.5634693846153849</v>
      </c>
      <c r="V2261" s="26">
        <v>2.5472268461538468</v>
      </c>
      <c r="W2261" s="26">
        <v>2.6722677692307695</v>
      </c>
      <c r="X2261" s="26">
        <v>1.5460606153846153</v>
      </c>
      <c r="Y2261" s="26">
        <v>1.2836955384615385</v>
      </c>
      <c r="Z2261" s="26">
        <v>0.9336271538461538</v>
      </c>
      <c r="AA2261" s="26">
        <v>0.22263307692307691</v>
      </c>
      <c r="AB2261" s="26">
        <v>0.37087146153846151</v>
      </c>
      <c r="AC2261" s="26">
        <v>0.62621630769230774</v>
      </c>
      <c r="AD2261" s="26">
        <v>1.6266316923076922</v>
      </c>
      <c r="AE2261" s="26">
        <v>3.2600446153846154</v>
      </c>
      <c r="AF2261" s="26">
        <v>3.5458481538461544</v>
      </c>
      <c r="AG2261" s="26">
        <v>328</v>
      </c>
      <c r="AH2261" s="26">
        <v>0</v>
      </c>
    </row>
    <row r="2262" spans="1:34" x14ac:dyDescent="0.2">
      <c r="A2262" t="s">
        <v>48</v>
      </c>
      <c r="B2262" t="s">
        <v>100</v>
      </c>
      <c r="C2262" t="s">
        <v>363</v>
      </c>
      <c r="D2262">
        <v>2</v>
      </c>
      <c r="E2262" s="21">
        <v>5</v>
      </c>
      <c r="F2262" s="21" t="s">
        <v>74</v>
      </c>
      <c r="G2262" s="21" t="s">
        <v>10</v>
      </c>
      <c r="H2262" s="21" t="s">
        <v>10</v>
      </c>
      <c r="I2262" s="26">
        <v>0.77347099999999991</v>
      </c>
      <c r="J2262" s="26">
        <v>1.3543290000000001</v>
      </c>
      <c r="K2262" s="26">
        <v>2.2881157499999998</v>
      </c>
      <c r="L2262" s="26">
        <v>3.5016536249999999</v>
      </c>
      <c r="M2262" s="26">
        <v>4.9336221250000003</v>
      </c>
      <c r="N2262" s="26">
        <v>6.2974128750000009</v>
      </c>
      <c r="O2262" s="26">
        <v>7.6705977500000007</v>
      </c>
      <c r="P2262" s="26">
        <v>6.6737889999999993</v>
      </c>
      <c r="Q2262" s="26">
        <v>4.5623699999999996</v>
      </c>
      <c r="R2262" s="26">
        <v>2.4652722499999999</v>
      </c>
      <c r="S2262" s="26">
        <v>1.0626105000000001</v>
      </c>
      <c r="T2262" s="26">
        <v>0.69861562500000007</v>
      </c>
      <c r="U2262" s="26">
        <v>1.9557930000000003</v>
      </c>
      <c r="V2262" s="26">
        <v>1.3682053749999998</v>
      </c>
      <c r="W2262" s="26">
        <v>1.5124573750000001</v>
      </c>
      <c r="X2262" s="26">
        <v>0.99139225000000009</v>
      </c>
      <c r="Y2262" s="26">
        <v>1.1187622500000001</v>
      </c>
      <c r="Z2262" s="26">
        <v>0.90706512500000003</v>
      </c>
      <c r="AA2262" s="26">
        <v>0.26901349999999996</v>
      </c>
      <c r="AB2262" s="26">
        <v>0.33280437499999999</v>
      </c>
      <c r="AC2262" s="26">
        <v>0.43136562499999997</v>
      </c>
      <c r="AD2262" s="26">
        <v>0.85462524999999989</v>
      </c>
      <c r="AE2262" s="26">
        <v>1.77159825</v>
      </c>
      <c r="AF2262" s="26">
        <v>1.9003515</v>
      </c>
      <c r="AG2262" s="26">
        <v>309</v>
      </c>
      <c r="AH2262" s="26">
        <v>0</v>
      </c>
    </row>
    <row r="2263" spans="1:34" x14ac:dyDescent="0.2">
      <c r="A2263" t="s">
        <v>48</v>
      </c>
      <c r="B2263" t="s">
        <v>100</v>
      </c>
      <c r="C2263" t="s">
        <v>835</v>
      </c>
      <c r="D2263">
        <v>3</v>
      </c>
      <c r="E2263" s="21">
        <v>4</v>
      </c>
      <c r="F2263" s="21" t="s">
        <v>104</v>
      </c>
      <c r="G2263" s="21" t="s">
        <v>10</v>
      </c>
      <c r="H2263" s="21" t="s">
        <v>10</v>
      </c>
      <c r="I2263" s="26">
        <v>0.73467682352941177</v>
      </c>
      <c r="J2263" s="26">
        <v>1.219297294117647</v>
      </c>
      <c r="K2263" s="26">
        <v>2.0499082352941178</v>
      </c>
      <c r="L2263" s="26">
        <v>2.954560352941177</v>
      </c>
      <c r="M2263" s="26">
        <v>4.0381761176470583</v>
      </c>
      <c r="N2263" s="26">
        <v>5.1211802941176456</v>
      </c>
      <c r="O2263" s="26">
        <v>6.0621356176470602</v>
      </c>
      <c r="P2263" s="26">
        <v>5.3834518823529409</v>
      </c>
      <c r="Q2263" s="26">
        <v>3.789474323529411</v>
      </c>
      <c r="R2263" s="26">
        <v>1.8441803529411764</v>
      </c>
      <c r="S2263" s="26">
        <v>0.88009997058823541</v>
      </c>
      <c r="T2263" s="26">
        <v>0.63564117647058815</v>
      </c>
      <c r="U2263" s="26">
        <v>7.9413310294117654</v>
      </c>
      <c r="V2263" s="26">
        <v>5.852109117647057</v>
      </c>
      <c r="W2263" s="26">
        <v>5.7754416470588223</v>
      </c>
      <c r="X2263" s="26">
        <v>3.5205590000000004</v>
      </c>
      <c r="Y2263" s="26">
        <v>2.4693947352941183</v>
      </c>
      <c r="Z2263" s="26">
        <v>1.5511976470588236</v>
      </c>
      <c r="AA2263" s="26">
        <v>0.33530588235294106</v>
      </c>
      <c r="AB2263" s="26">
        <v>0.58559776470588232</v>
      </c>
      <c r="AC2263" s="26">
        <v>1.4863454411764705</v>
      </c>
      <c r="AD2263" s="26">
        <v>3.7952232941176458</v>
      </c>
      <c r="AE2263" s="26">
        <v>7.7533904411764709</v>
      </c>
      <c r="AF2263" s="26">
        <v>8.3306706470588239</v>
      </c>
      <c r="AG2263" s="26">
        <v>217</v>
      </c>
      <c r="AH2263" s="26">
        <v>3</v>
      </c>
    </row>
    <row r="2264" spans="1:34" x14ac:dyDescent="0.2">
      <c r="A2264" t="s">
        <v>48</v>
      </c>
      <c r="B2264" t="s">
        <v>100</v>
      </c>
      <c r="C2264" t="s">
        <v>319</v>
      </c>
      <c r="D2264">
        <v>3</v>
      </c>
      <c r="E2264" s="21">
        <v>4</v>
      </c>
      <c r="F2264" s="21" t="s">
        <v>104</v>
      </c>
      <c r="G2264" s="21" t="s">
        <v>10</v>
      </c>
      <c r="H2264" s="21" t="s">
        <v>10</v>
      </c>
      <c r="I2264" s="26">
        <v>0.81808386666666666</v>
      </c>
      <c r="J2264" s="26">
        <v>1.229338733333333</v>
      </c>
      <c r="K2264" s="26">
        <v>1.8763646666666667</v>
      </c>
      <c r="L2264" s="26">
        <v>2.6008809333333329</v>
      </c>
      <c r="M2264" s="26">
        <v>3.4236840000000002</v>
      </c>
      <c r="N2264" s="26">
        <v>4.1377378</v>
      </c>
      <c r="O2264" s="26">
        <v>4.6133305999999994</v>
      </c>
      <c r="P2264" s="26">
        <v>4.0827803999999999</v>
      </c>
      <c r="Q2264" s="26">
        <v>3.0750369999999996</v>
      </c>
      <c r="R2264" s="26">
        <v>1.6150131999999999</v>
      </c>
      <c r="S2264" s="26">
        <v>0.91795780000000005</v>
      </c>
      <c r="T2264" s="26">
        <v>0.71374566666666661</v>
      </c>
      <c r="U2264" s="26">
        <v>10.391246333333333</v>
      </c>
      <c r="V2264" s="26">
        <v>8.0383019999999998</v>
      </c>
      <c r="W2264" s="26">
        <v>7.4713244666666663</v>
      </c>
      <c r="X2264" s="26">
        <v>4.4022481999999998</v>
      </c>
      <c r="Y2264" s="26">
        <v>2.998015066666667</v>
      </c>
      <c r="Z2264" s="26">
        <v>2.1082712666666668</v>
      </c>
      <c r="AA2264" s="26">
        <v>0.57774526666666681</v>
      </c>
      <c r="AB2264" s="26">
        <v>0.77742006666666663</v>
      </c>
      <c r="AC2264" s="26">
        <v>2.0594520666666667</v>
      </c>
      <c r="AD2264" s="26">
        <v>4.826686333333333</v>
      </c>
      <c r="AE2264" s="26">
        <v>9.2568762000000007</v>
      </c>
      <c r="AF2264" s="26">
        <v>10.990943399999999</v>
      </c>
      <c r="AG2264" s="26">
        <v>146</v>
      </c>
      <c r="AH2264" s="26">
        <v>2</v>
      </c>
    </row>
    <row r="2265" spans="1:34" x14ac:dyDescent="0.2">
      <c r="A2265" t="s">
        <v>48</v>
      </c>
      <c r="B2265" t="s">
        <v>100</v>
      </c>
      <c r="C2265" t="s">
        <v>782</v>
      </c>
      <c r="D2265">
        <v>3</v>
      </c>
      <c r="E2265" s="21">
        <v>4</v>
      </c>
      <c r="F2265" s="21" t="s">
        <v>104</v>
      </c>
      <c r="G2265" s="21" t="s">
        <v>10</v>
      </c>
      <c r="H2265" s="21" t="s">
        <v>10</v>
      </c>
      <c r="I2265" s="26">
        <v>0.76978178571428568</v>
      </c>
      <c r="J2265" s="26">
        <v>1.2334775</v>
      </c>
      <c r="K2265" s="26">
        <v>2.0761570714285718</v>
      </c>
      <c r="L2265" s="26">
        <v>3.0068540000000006</v>
      </c>
      <c r="M2265" s="26">
        <v>4.1292872142857151</v>
      </c>
      <c r="N2265" s="26">
        <v>5.2164997142857148</v>
      </c>
      <c r="O2265" s="26">
        <v>6.174931142857143</v>
      </c>
      <c r="P2265" s="26">
        <v>5.4875250000000007</v>
      </c>
      <c r="Q2265" s="26">
        <v>3.8179296428571434</v>
      </c>
      <c r="R2265" s="26">
        <v>1.8342719999999999</v>
      </c>
      <c r="S2265" s="26">
        <v>0.90687478571428559</v>
      </c>
      <c r="T2265" s="26">
        <v>0.66632557142857141</v>
      </c>
      <c r="U2265" s="26">
        <v>8.0303660714285723</v>
      </c>
      <c r="V2265" s="26">
        <v>5.9537707857142861</v>
      </c>
      <c r="W2265" s="26">
        <v>5.797935714285714</v>
      </c>
      <c r="X2265" s="26">
        <v>3.6756780000000004</v>
      </c>
      <c r="Y2265" s="26">
        <v>2.6881740714285711</v>
      </c>
      <c r="Z2265" s="26">
        <v>1.7587431428571432</v>
      </c>
      <c r="AA2265" s="26">
        <v>0.38265464285714285</v>
      </c>
      <c r="AB2265" s="26">
        <v>0.65864042857142846</v>
      </c>
      <c r="AC2265" s="26">
        <v>1.6985100714285717</v>
      </c>
      <c r="AD2265" s="26">
        <v>4.034293857142857</v>
      </c>
      <c r="AE2265" s="26">
        <v>7.9460460000000008</v>
      </c>
      <c r="AF2265" s="26">
        <v>8.6490847142857152</v>
      </c>
      <c r="AG2265" s="26">
        <v>206</v>
      </c>
      <c r="AH2265" s="26">
        <v>3</v>
      </c>
    </row>
    <row r="2266" spans="1:34" x14ac:dyDescent="0.2">
      <c r="A2266" t="s">
        <v>48</v>
      </c>
      <c r="B2266" t="s">
        <v>100</v>
      </c>
      <c r="C2266" t="s">
        <v>1549</v>
      </c>
      <c r="D2266">
        <v>2</v>
      </c>
      <c r="E2266" s="21">
        <v>5</v>
      </c>
      <c r="F2266" s="21" t="s">
        <v>74</v>
      </c>
      <c r="G2266" s="21" t="s">
        <v>10</v>
      </c>
      <c r="H2266" s="21" t="s">
        <v>10</v>
      </c>
      <c r="I2266" s="26">
        <v>0.76708200000000015</v>
      </c>
      <c r="J2266" s="26">
        <v>1.3932500833333332</v>
      </c>
      <c r="K2266" s="26">
        <v>2.6029171666666673</v>
      </c>
      <c r="L2266" s="26">
        <v>4.1255110000000004</v>
      </c>
      <c r="M2266" s="26">
        <v>5.7947470833333332</v>
      </c>
      <c r="N2266" s="26">
        <v>7.3754137499999999</v>
      </c>
      <c r="O2266" s="26">
        <v>9.1673835833333328</v>
      </c>
      <c r="P2266" s="26">
        <v>8.0341170833333333</v>
      </c>
      <c r="Q2266" s="26">
        <v>5.4246617500000012</v>
      </c>
      <c r="R2266" s="26">
        <v>2.9646658333333336</v>
      </c>
      <c r="S2266" s="26">
        <v>1.2605940833333336</v>
      </c>
      <c r="T2266" s="26">
        <v>0.74811133333333346</v>
      </c>
      <c r="U2266" s="26">
        <v>1.3623205833333332</v>
      </c>
      <c r="V2266" s="26">
        <v>0.97700349999999991</v>
      </c>
      <c r="W2266" s="26">
        <v>1.0005784166666667</v>
      </c>
      <c r="X2266" s="26">
        <v>0.82815983333333365</v>
      </c>
      <c r="Y2266" s="26">
        <v>1.0290581666666669</v>
      </c>
      <c r="Z2266" s="26">
        <v>0.88866616666666676</v>
      </c>
      <c r="AA2266" s="26">
        <v>0.25082008333333333</v>
      </c>
      <c r="AB2266" s="26">
        <v>0.29540074999999999</v>
      </c>
      <c r="AC2266" s="26">
        <v>0.42143516666666664</v>
      </c>
      <c r="AD2266" s="26">
        <v>0.66135041666666672</v>
      </c>
      <c r="AE2266" s="26">
        <v>1.195206</v>
      </c>
      <c r="AF2266" s="26">
        <v>1.3530533333333334</v>
      </c>
      <c r="AG2266" s="26">
        <v>249</v>
      </c>
      <c r="AH2266" s="26">
        <v>4</v>
      </c>
    </row>
    <row r="2267" spans="1:34" x14ac:dyDescent="0.2">
      <c r="A2267" t="s">
        <v>48</v>
      </c>
      <c r="B2267" t="s">
        <v>100</v>
      </c>
      <c r="C2267" t="s">
        <v>224</v>
      </c>
      <c r="D2267">
        <v>3</v>
      </c>
      <c r="E2267" s="21">
        <v>4</v>
      </c>
      <c r="F2267" s="21" t="s">
        <v>104</v>
      </c>
      <c r="G2267" s="21" t="s">
        <v>10</v>
      </c>
      <c r="H2267" s="21" t="s">
        <v>10</v>
      </c>
      <c r="I2267" s="26">
        <v>0.83127959090909087</v>
      </c>
      <c r="J2267" s="26">
        <v>1.2695444545454544</v>
      </c>
      <c r="K2267" s="26">
        <v>2.099606636363637</v>
      </c>
      <c r="L2267" s="26">
        <v>3.0273492272727278</v>
      </c>
      <c r="M2267" s="26">
        <v>4.1463669545454547</v>
      </c>
      <c r="N2267" s="26">
        <v>5.2286909545454545</v>
      </c>
      <c r="O2267" s="26">
        <v>6.1416504545454531</v>
      </c>
      <c r="P2267" s="26">
        <v>5.4288987272727285</v>
      </c>
      <c r="Q2267" s="26">
        <v>3.7580277727272731</v>
      </c>
      <c r="R2267" s="26">
        <v>1.8258512727272729</v>
      </c>
      <c r="S2267" s="26">
        <v>0.94864863636363639</v>
      </c>
      <c r="T2267" s="26">
        <v>0.71451122727272731</v>
      </c>
      <c r="U2267" s="26">
        <v>7.163808454545455</v>
      </c>
      <c r="V2267" s="26">
        <v>5.347839772727272</v>
      </c>
      <c r="W2267" s="26">
        <v>5.1145817272727276</v>
      </c>
      <c r="X2267" s="26">
        <v>3.1201154090909089</v>
      </c>
      <c r="Y2267" s="26">
        <v>2.3325520454545452</v>
      </c>
      <c r="Z2267" s="26">
        <v>1.5438507272727271</v>
      </c>
      <c r="AA2267" s="26">
        <v>0.3862912272727273</v>
      </c>
      <c r="AB2267" s="26">
        <v>0.62743931818181808</v>
      </c>
      <c r="AC2267" s="26">
        <v>1.6341522272727274</v>
      </c>
      <c r="AD2267" s="26">
        <v>3.5394287272727278</v>
      </c>
      <c r="AE2267" s="26">
        <v>7.02624290909091</v>
      </c>
      <c r="AF2267" s="26">
        <v>7.9323544090909088</v>
      </c>
      <c r="AG2267" s="26">
        <v>216</v>
      </c>
      <c r="AH2267" s="26">
        <v>4</v>
      </c>
    </row>
    <row r="2268" spans="1:34" x14ac:dyDescent="0.2">
      <c r="A2268" t="s">
        <v>48</v>
      </c>
      <c r="B2268" t="s">
        <v>100</v>
      </c>
      <c r="C2268" t="s">
        <v>1485</v>
      </c>
      <c r="D2268">
        <v>2</v>
      </c>
      <c r="E2268" s="21">
        <v>5</v>
      </c>
      <c r="F2268" s="21" t="s">
        <v>74</v>
      </c>
      <c r="G2268" s="21" t="s">
        <v>10</v>
      </c>
      <c r="H2268" s="21" t="s">
        <v>10</v>
      </c>
      <c r="I2268" s="26">
        <v>0.83880460000000012</v>
      </c>
      <c r="J2268" s="26">
        <v>1.4167388000000001</v>
      </c>
      <c r="K2268" s="26">
        <v>2.6579345999999999</v>
      </c>
      <c r="L2268" s="26">
        <v>4.0365368000000004</v>
      </c>
      <c r="M2268" s="26">
        <v>5.7140361999999998</v>
      </c>
      <c r="N2268" s="26">
        <v>7.2620953999999998</v>
      </c>
      <c r="O2268" s="26">
        <v>8.6657631999999989</v>
      </c>
      <c r="P2268" s="26">
        <v>7.5483360000000008</v>
      </c>
      <c r="Q2268" s="26">
        <v>5.1028274000000007</v>
      </c>
      <c r="R2268" s="26">
        <v>2.6821098000000001</v>
      </c>
      <c r="S2268" s="26">
        <v>1.1952018</v>
      </c>
      <c r="T2268" s="26">
        <v>0.7706172</v>
      </c>
      <c r="U2268" s="26">
        <v>1.1268659999999999</v>
      </c>
      <c r="V2268" s="26">
        <v>0.80131079999999988</v>
      </c>
      <c r="W2268" s="26">
        <v>0.9026907999999999</v>
      </c>
      <c r="X2268" s="26">
        <v>0.78592220000000013</v>
      </c>
      <c r="Y2268" s="26">
        <v>0.86948420000000015</v>
      </c>
      <c r="Z2268" s="26">
        <v>0.601823</v>
      </c>
      <c r="AA2268" s="26">
        <v>0.15769359999999996</v>
      </c>
      <c r="AB2268" s="26">
        <v>0.28258179999999999</v>
      </c>
      <c r="AC2268" s="26">
        <v>0.41866019999999998</v>
      </c>
      <c r="AD2268" s="26">
        <v>0.64023079999999999</v>
      </c>
      <c r="AE2268" s="26">
        <v>1.242483</v>
      </c>
      <c r="AF2268" s="26">
        <v>1.1991985999999999</v>
      </c>
      <c r="AG2268" s="26">
        <v>208</v>
      </c>
      <c r="AH2268" s="26">
        <v>3</v>
      </c>
    </row>
    <row r="2269" spans="1:34" x14ac:dyDescent="0.2">
      <c r="A2269" t="s">
        <v>48</v>
      </c>
      <c r="B2269" t="s">
        <v>100</v>
      </c>
      <c r="C2269" t="s">
        <v>1550</v>
      </c>
      <c r="D2269">
        <v>2</v>
      </c>
      <c r="E2269" s="21">
        <v>4</v>
      </c>
      <c r="F2269" s="21" t="s">
        <v>104</v>
      </c>
      <c r="G2269" s="21" t="s">
        <v>10</v>
      </c>
      <c r="H2269" s="21" t="s">
        <v>10</v>
      </c>
      <c r="I2269" s="26">
        <v>0.8875879090909089</v>
      </c>
      <c r="J2269" s="26">
        <v>1.3658408181818182</v>
      </c>
      <c r="K2269" s="26">
        <v>2.1811968787878788</v>
      </c>
      <c r="L2269" s="26">
        <v>3.1433707575757586</v>
      </c>
      <c r="M2269" s="26">
        <v>4.2970156363636374</v>
      </c>
      <c r="N2269" s="26">
        <v>5.3127721818181817</v>
      </c>
      <c r="O2269" s="26">
        <v>6.0927971515151516</v>
      </c>
      <c r="P2269" s="26">
        <v>5.3204981515151513</v>
      </c>
      <c r="Q2269" s="26">
        <v>3.7006097575757582</v>
      </c>
      <c r="R2269" s="26">
        <v>1.8684613030303034</v>
      </c>
      <c r="S2269" s="26">
        <v>1.0474171212121213</v>
      </c>
      <c r="T2269" s="26">
        <v>0.77738681818181798</v>
      </c>
      <c r="U2269" s="26">
        <v>6.8565838484848491</v>
      </c>
      <c r="V2269" s="26">
        <v>5.1911715757575747</v>
      </c>
      <c r="W2269" s="26">
        <v>4.8583237575757572</v>
      </c>
      <c r="X2269" s="26">
        <v>3.3486774242424242</v>
      </c>
      <c r="Y2269" s="26">
        <v>2.6010482424242425</v>
      </c>
      <c r="Z2269" s="26">
        <v>1.8362709090909093</v>
      </c>
      <c r="AA2269" s="26">
        <v>0.5347280606060606</v>
      </c>
      <c r="AB2269" s="26">
        <v>0.8877795454545454</v>
      </c>
      <c r="AC2269" s="26">
        <v>1.9009015757575758</v>
      </c>
      <c r="AD2269" s="26">
        <v>3.5112621818181817</v>
      </c>
      <c r="AE2269" s="26">
        <v>6.6966067272727265</v>
      </c>
      <c r="AF2269" s="26">
        <v>7.6384973333333335</v>
      </c>
      <c r="AG2269" s="26">
        <v>154</v>
      </c>
      <c r="AH2269" s="26">
        <v>2</v>
      </c>
    </row>
    <row r="2270" spans="1:34" x14ac:dyDescent="0.2">
      <c r="A2270" t="s">
        <v>48</v>
      </c>
      <c r="B2270" t="s">
        <v>100</v>
      </c>
      <c r="C2270" t="s">
        <v>330</v>
      </c>
      <c r="D2270">
        <v>3</v>
      </c>
      <c r="E2270" s="21">
        <v>4</v>
      </c>
      <c r="F2270" s="21" t="s">
        <v>104</v>
      </c>
      <c r="G2270" s="21" t="s">
        <v>10</v>
      </c>
      <c r="H2270" s="21" t="s">
        <v>10</v>
      </c>
      <c r="I2270" s="26">
        <v>0.81408700000000001</v>
      </c>
      <c r="J2270" s="26">
        <v>1.222842</v>
      </c>
      <c r="K2270" s="26">
        <v>1.9817168571428572</v>
      </c>
      <c r="L2270" s="26">
        <v>2.7984661428571429</v>
      </c>
      <c r="M2270" s="26">
        <v>3.8128418571428568</v>
      </c>
      <c r="N2270" s="26">
        <v>4.7343091428571427</v>
      </c>
      <c r="O2270" s="26">
        <v>5.4744441428571431</v>
      </c>
      <c r="P2270" s="26">
        <v>4.853382857142857</v>
      </c>
      <c r="Q2270" s="26">
        <v>3.4525968571428574</v>
      </c>
      <c r="R2270" s="26">
        <v>1.6960298571428571</v>
      </c>
      <c r="S2270" s="26">
        <v>0.91884314285714275</v>
      </c>
      <c r="T2270" s="26">
        <v>0.70669685714285713</v>
      </c>
      <c r="U2270" s="26">
        <v>8.0315164285714289</v>
      </c>
      <c r="V2270" s="26">
        <v>6.0490107142857141</v>
      </c>
      <c r="W2270" s="26">
        <v>5.6889097142857148</v>
      </c>
      <c r="X2270" s="26">
        <v>3.2151369999999999</v>
      </c>
      <c r="Y2270" s="26">
        <v>2.2673398571428569</v>
      </c>
      <c r="Z2270" s="26">
        <v>1.4993702857142854</v>
      </c>
      <c r="AA2270" s="26">
        <v>0.43974085714285716</v>
      </c>
      <c r="AB2270" s="26">
        <v>0.61865471428571428</v>
      </c>
      <c r="AC2270" s="26">
        <v>1.6276097142857144</v>
      </c>
      <c r="AD2270" s="26">
        <v>3.7542272857142858</v>
      </c>
      <c r="AE2270" s="26">
        <v>7.4464585714285718</v>
      </c>
      <c r="AF2270" s="26">
        <v>8.7223705714285718</v>
      </c>
      <c r="AG2270" s="26">
        <v>190</v>
      </c>
      <c r="AH2270" s="26">
        <v>3</v>
      </c>
    </row>
    <row r="2271" spans="1:34" x14ac:dyDescent="0.2">
      <c r="A2271" t="s">
        <v>48</v>
      </c>
      <c r="B2271" t="s">
        <v>100</v>
      </c>
      <c r="C2271" t="s">
        <v>860</v>
      </c>
      <c r="D2271">
        <v>2</v>
      </c>
      <c r="E2271" s="21">
        <v>5</v>
      </c>
      <c r="F2271" s="21" t="s">
        <v>74</v>
      </c>
      <c r="G2271" s="21" t="s">
        <v>10</v>
      </c>
      <c r="H2271" s="21" t="s">
        <v>10</v>
      </c>
      <c r="I2271" s="26">
        <v>0.76648759999999994</v>
      </c>
      <c r="J2271" s="26">
        <v>1.3129248</v>
      </c>
      <c r="K2271" s="26">
        <v>2.4407413999999998</v>
      </c>
      <c r="L2271" s="26">
        <v>3.6977126</v>
      </c>
      <c r="M2271" s="26">
        <v>5.1742954000000001</v>
      </c>
      <c r="N2271" s="26">
        <v>6.5715912000000003</v>
      </c>
      <c r="O2271" s="26">
        <v>7.8082206000000003</v>
      </c>
      <c r="P2271" s="26">
        <v>6.7823486000000006</v>
      </c>
      <c r="Q2271" s="26">
        <v>4.5161954</v>
      </c>
      <c r="R2271" s="26">
        <v>2.3529201999999998</v>
      </c>
      <c r="S2271" s="26">
        <v>1.0612338000000001</v>
      </c>
      <c r="T2271" s="26">
        <v>0.69029859999999998</v>
      </c>
      <c r="U2271" s="26">
        <v>1.6446803999999999</v>
      </c>
      <c r="V2271" s="26">
        <v>0.99611219999999978</v>
      </c>
      <c r="W2271" s="26">
        <v>1.006035</v>
      </c>
      <c r="X2271" s="26">
        <v>0.69289080000000003</v>
      </c>
      <c r="Y2271" s="26">
        <v>0.72220519999999999</v>
      </c>
      <c r="Z2271" s="26">
        <v>0.54744300000000001</v>
      </c>
      <c r="AA2271" s="26">
        <v>0.14513139999999999</v>
      </c>
      <c r="AB2271" s="26">
        <v>0.2405176</v>
      </c>
      <c r="AC2271" s="26">
        <v>0.41398400000000002</v>
      </c>
      <c r="AD2271" s="26">
        <v>0.7550541999999999</v>
      </c>
      <c r="AE2271" s="26">
        <v>1.5918714</v>
      </c>
      <c r="AF2271" s="26">
        <v>1.5990030000000002</v>
      </c>
      <c r="AG2271" s="26">
        <v>240</v>
      </c>
      <c r="AH2271" s="26">
        <v>4</v>
      </c>
    </row>
    <row r="2272" spans="1:34" x14ac:dyDescent="0.2">
      <c r="A2272" t="s">
        <v>48</v>
      </c>
      <c r="B2272" t="s">
        <v>100</v>
      </c>
      <c r="C2272" t="s">
        <v>1551</v>
      </c>
      <c r="D2272">
        <v>3</v>
      </c>
      <c r="E2272" s="21">
        <v>4</v>
      </c>
      <c r="F2272" s="21" t="s">
        <v>104</v>
      </c>
      <c r="G2272" s="21" t="s">
        <v>10</v>
      </c>
      <c r="H2272" s="21" t="s">
        <v>10</v>
      </c>
      <c r="I2272" s="26">
        <v>0.82761125000000002</v>
      </c>
      <c r="J2272" s="26">
        <v>1.205218125</v>
      </c>
      <c r="K2272" s="26">
        <v>1.8022087499999999</v>
      </c>
      <c r="L2272" s="26">
        <v>2.4927897499999996</v>
      </c>
      <c r="M2272" s="26">
        <v>3.3062467500000006</v>
      </c>
      <c r="N2272" s="26">
        <v>3.9643791249999998</v>
      </c>
      <c r="O2272" s="26">
        <v>4.3662040000000006</v>
      </c>
      <c r="P2272" s="26">
        <v>3.8511939999999996</v>
      </c>
      <c r="Q2272" s="26">
        <v>2.8812380000000002</v>
      </c>
      <c r="R2272" s="26">
        <v>1.542513625</v>
      </c>
      <c r="S2272" s="26">
        <v>0.92563287500000002</v>
      </c>
      <c r="T2272" s="26">
        <v>0.73062174999999996</v>
      </c>
      <c r="U2272" s="26">
        <v>12.103460999999999</v>
      </c>
      <c r="V2272" s="26">
        <v>9.2253179999999997</v>
      </c>
      <c r="W2272" s="26">
        <v>8.8140808750000001</v>
      </c>
      <c r="X2272" s="26">
        <v>5.4638521249999998</v>
      </c>
      <c r="Y2272" s="26">
        <v>3.5427233750000005</v>
      </c>
      <c r="Z2272" s="26">
        <v>2.5861082499999997</v>
      </c>
      <c r="AA2272" s="26">
        <v>0.87750637500000006</v>
      </c>
      <c r="AB2272" s="26">
        <v>1.1023209999999999</v>
      </c>
      <c r="AC2272" s="26">
        <v>2.5923267499999998</v>
      </c>
      <c r="AD2272" s="26">
        <v>6.0445790000000006</v>
      </c>
      <c r="AE2272" s="26">
        <v>10.934825374999999</v>
      </c>
      <c r="AF2272" s="26">
        <v>12.623389124999999</v>
      </c>
      <c r="AG2272" s="26">
        <v>221</v>
      </c>
      <c r="AH2272" s="26">
        <v>4</v>
      </c>
    </row>
    <row r="2273" spans="1:34" x14ac:dyDescent="0.2">
      <c r="A2273" t="s">
        <v>48</v>
      </c>
      <c r="B2273" t="s">
        <v>100</v>
      </c>
      <c r="C2273" t="s">
        <v>1552</v>
      </c>
      <c r="D2273">
        <v>2</v>
      </c>
      <c r="E2273" s="21">
        <v>5</v>
      </c>
      <c r="F2273" s="21" t="s">
        <v>74</v>
      </c>
      <c r="G2273" s="21" t="s">
        <v>10</v>
      </c>
      <c r="H2273" s="21" t="s">
        <v>10</v>
      </c>
      <c r="I2273" s="26">
        <v>0.82880327272727261</v>
      </c>
      <c r="J2273" s="26">
        <v>1.3769853636363634</v>
      </c>
      <c r="K2273" s="26">
        <v>2.5661319090909092</v>
      </c>
      <c r="L2273" s="26">
        <v>3.9409999999999994</v>
      </c>
      <c r="M2273" s="26">
        <v>5.5890517272727269</v>
      </c>
      <c r="N2273" s="26">
        <v>7.259129727272728</v>
      </c>
      <c r="O2273" s="26">
        <v>8.8626712727272725</v>
      </c>
      <c r="P2273" s="26">
        <v>7.750841272727274</v>
      </c>
      <c r="Q2273" s="26">
        <v>5.1923556363636374</v>
      </c>
      <c r="R2273" s="26">
        <v>2.7036158181818184</v>
      </c>
      <c r="S2273" s="26">
        <v>1.1836329999999997</v>
      </c>
      <c r="T2273" s="26">
        <v>0.75915863636363634</v>
      </c>
      <c r="U2273" s="26">
        <v>1.7420916363636361</v>
      </c>
      <c r="V2273" s="26">
        <v>1.2735500909090909</v>
      </c>
      <c r="W2273" s="26">
        <v>1.3502431818181817</v>
      </c>
      <c r="X2273" s="26">
        <v>1.1151293636363637</v>
      </c>
      <c r="Y2273" s="26">
        <v>1.1241110909090908</v>
      </c>
      <c r="Z2273" s="26">
        <v>0.84839372727272722</v>
      </c>
      <c r="AA2273" s="26">
        <v>0.23981381818181813</v>
      </c>
      <c r="AB2273" s="26">
        <v>0.3691232727272728</v>
      </c>
      <c r="AC2273" s="26">
        <v>0.53815581818181812</v>
      </c>
      <c r="AD2273" s="26">
        <v>0.99848709090909082</v>
      </c>
      <c r="AE2273" s="26">
        <v>1.7352523636363635</v>
      </c>
      <c r="AF2273" s="26">
        <v>1.8437795454545458</v>
      </c>
      <c r="AG2273" s="26">
        <v>242</v>
      </c>
      <c r="AH2273" s="26">
        <v>4</v>
      </c>
    </row>
    <row r="2274" spans="1:34" x14ac:dyDescent="0.2">
      <c r="A2274" t="s">
        <v>48</v>
      </c>
      <c r="B2274" t="s">
        <v>100</v>
      </c>
      <c r="C2274" t="s">
        <v>342</v>
      </c>
      <c r="D2274">
        <v>2</v>
      </c>
      <c r="E2274" s="21">
        <v>5</v>
      </c>
      <c r="F2274" s="21" t="s">
        <v>74</v>
      </c>
      <c r="G2274" s="21" t="s">
        <v>10</v>
      </c>
      <c r="H2274" s="21" t="s">
        <v>10</v>
      </c>
      <c r="I2274" s="26">
        <v>0.69551614285714269</v>
      </c>
      <c r="J2274" s="26">
        <v>1.1970144285714286</v>
      </c>
      <c r="K2274" s="26">
        <v>2.1585497142857144</v>
      </c>
      <c r="L2274" s="26">
        <v>3.3848764285714283</v>
      </c>
      <c r="M2274" s="26">
        <v>4.7853775714285707</v>
      </c>
      <c r="N2274" s="26">
        <v>6.2026624285714282</v>
      </c>
      <c r="O2274" s="26">
        <v>7.8507738571428574</v>
      </c>
      <c r="P2274" s="26">
        <v>6.9732005714285714</v>
      </c>
      <c r="Q2274" s="26">
        <v>4.5894021428571437</v>
      </c>
      <c r="R2274" s="26">
        <v>2.4234221428571425</v>
      </c>
      <c r="S2274" s="26">
        <v>1.0218881428571429</v>
      </c>
      <c r="T2274" s="26">
        <v>0.63880785714285715</v>
      </c>
      <c r="U2274" s="26">
        <v>2.4630234285714288</v>
      </c>
      <c r="V2274" s="26">
        <v>1.877399</v>
      </c>
      <c r="W2274" s="26">
        <v>1.9532432857142861</v>
      </c>
      <c r="X2274" s="26">
        <v>1.6585287142857141</v>
      </c>
      <c r="Y2274" s="26">
        <v>1.7652919999999999</v>
      </c>
      <c r="Z2274" s="26">
        <v>1.5008555714285714</v>
      </c>
      <c r="AA2274" s="26">
        <v>0.45460728571428571</v>
      </c>
      <c r="AB2274" s="26">
        <v>0.64532342857142855</v>
      </c>
      <c r="AC2274" s="26">
        <v>0.85029914285714281</v>
      </c>
      <c r="AD2274" s="26">
        <v>1.4764657142857143</v>
      </c>
      <c r="AE2274" s="26">
        <v>2.3339157142857148</v>
      </c>
      <c r="AF2274" s="26">
        <v>2.6300628571428568</v>
      </c>
      <c r="AG2274" s="26">
        <v>250</v>
      </c>
      <c r="AH2274" s="26">
        <v>4</v>
      </c>
    </row>
    <row r="2275" spans="1:34" x14ac:dyDescent="0.2">
      <c r="A2275" t="s">
        <v>48</v>
      </c>
      <c r="B2275" t="s">
        <v>100</v>
      </c>
      <c r="C2275" t="s">
        <v>1553</v>
      </c>
      <c r="D2275">
        <v>3</v>
      </c>
      <c r="E2275" s="21">
        <v>5</v>
      </c>
      <c r="F2275" s="21" t="s">
        <v>74</v>
      </c>
      <c r="G2275" s="21" t="s">
        <v>10</v>
      </c>
      <c r="H2275" s="21" t="s">
        <v>10</v>
      </c>
      <c r="I2275" s="26">
        <v>0.61822699999999997</v>
      </c>
      <c r="J2275" s="26">
        <v>1.0809108000000001</v>
      </c>
      <c r="K2275" s="26">
        <v>2.0365536000000004</v>
      </c>
      <c r="L2275" s="26">
        <v>3.325062</v>
      </c>
      <c r="M2275" s="26">
        <v>4.6291646000000002</v>
      </c>
      <c r="N2275" s="26">
        <v>5.957433</v>
      </c>
      <c r="O2275" s="26">
        <v>7.6172951999999992</v>
      </c>
      <c r="P2275" s="26">
        <v>6.7622720000000003</v>
      </c>
      <c r="Q2275" s="26">
        <v>4.3914240000000007</v>
      </c>
      <c r="R2275" s="26">
        <v>2.2892483999999995</v>
      </c>
      <c r="S2275" s="26">
        <v>0.92130820000000002</v>
      </c>
      <c r="T2275" s="26">
        <v>0.55756099999999997</v>
      </c>
      <c r="U2275" s="26">
        <v>2.765415</v>
      </c>
      <c r="V2275" s="26">
        <v>2.0685575999999997</v>
      </c>
      <c r="W2275" s="26">
        <v>2.0878481999999998</v>
      </c>
      <c r="X2275" s="26">
        <v>1.6597257999999999</v>
      </c>
      <c r="Y2275" s="26">
        <v>1.8294048000000001</v>
      </c>
      <c r="Z2275" s="26">
        <v>1.6250516000000002</v>
      </c>
      <c r="AA2275" s="26">
        <v>0.58626219999999996</v>
      </c>
      <c r="AB2275" s="26">
        <v>0.70791360000000003</v>
      </c>
      <c r="AC2275" s="26">
        <v>0.99963920000000006</v>
      </c>
      <c r="AD2275" s="26">
        <v>1.5829865999999999</v>
      </c>
      <c r="AE2275" s="26">
        <v>2.5138069999999999</v>
      </c>
      <c r="AF2275" s="26">
        <v>2.8504370000000003</v>
      </c>
      <c r="AG2275" s="26">
        <v>333</v>
      </c>
      <c r="AH2275" s="26">
        <v>0</v>
      </c>
    </row>
    <row r="2276" spans="1:34" x14ac:dyDescent="0.2">
      <c r="A2276" t="s">
        <v>48</v>
      </c>
      <c r="B2276" t="s">
        <v>100</v>
      </c>
      <c r="C2276" t="s">
        <v>1554</v>
      </c>
      <c r="D2276">
        <v>2</v>
      </c>
      <c r="E2276" s="21">
        <v>5</v>
      </c>
      <c r="F2276" s="21" t="s">
        <v>74</v>
      </c>
      <c r="G2276" s="21" t="s">
        <v>10</v>
      </c>
      <c r="H2276" s="21" t="s">
        <v>10</v>
      </c>
      <c r="I2276" s="26">
        <v>0.76239900000000005</v>
      </c>
      <c r="J2276" s="26">
        <v>1.2792262857142858</v>
      </c>
      <c r="K2276" s="26">
        <v>2.2976971428571424</v>
      </c>
      <c r="L2276" s="26">
        <v>3.4361897142857143</v>
      </c>
      <c r="M2276" s="26">
        <v>4.7804472857142857</v>
      </c>
      <c r="N2276" s="26">
        <v>6.0665149999999999</v>
      </c>
      <c r="O2276" s="26">
        <v>7.1698457142857137</v>
      </c>
      <c r="P2276" s="26">
        <v>6.2436850000000002</v>
      </c>
      <c r="Q2276" s="26">
        <v>4.1688925714285707</v>
      </c>
      <c r="R2276" s="26">
        <v>2.1614298571428572</v>
      </c>
      <c r="S2276" s="26">
        <v>0.99432899999999991</v>
      </c>
      <c r="T2276" s="26">
        <v>0.67170128571428567</v>
      </c>
      <c r="U2276" s="26">
        <v>4.5220970000000005</v>
      </c>
      <c r="V2276" s="26">
        <v>3.0714984285714286</v>
      </c>
      <c r="W2276" s="26">
        <v>2.8968948571428572</v>
      </c>
      <c r="X2276" s="26">
        <v>1.7095291428571429</v>
      </c>
      <c r="Y2276" s="26">
        <v>1.3474674285714285</v>
      </c>
      <c r="Z2276" s="26">
        <v>0.96488214285714291</v>
      </c>
      <c r="AA2276" s="26">
        <v>0.2301337142857143</v>
      </c>
      <c r="AB2276" s="26">
        <v>0.42157785714285712</v>
      </c>
      <c r="AC2276" s="26">
        <v>0.88363371428571436</v>
      </c>
      <c r="AD2276" s="26">
        <v>2.0211391428571432</v>
      </c>
      <c r="AE2276" s="26">
        <v>3.9015615714285716</v>
      </c>
      <c r="AF2276" s="26">
        <v>4.4603361428571429</v>
      </c>
      <c r="AG2276" s="26">
        <v>247</v>
      </c>
      <c r="AH2276" s="26">
        <v>4</v>
      </c>
    </row>
    <row r="2277" spans="1:34" x14ac:dyDescent="0.2">
      <c r="A2277" t="s">
        <v>48</v>
      </c>
      <c r="B2277" t="s">
        <v>100</v>
      </c>
      <c r="C2277" t="s">
        <v>242</v>
      </c>
      <c r="D2277">
        <v>2</v>
      </c>
      <c r="E2277" s="21">
        <v>4</v>
      </c>
      <c r="F2277" s="21" t="s">
        <v>104</v>
      </c>
      <c r="G2277" s="21" t="s">
        <v>10</v>
      </c>
      <c r="H2277" s="21" t="s">
        <v>10</v>
      </c>
      <c r="I2277" s="26">
        <v>0.85293480952380973</v>
      </c>
      <c r="J2277" s="26">
        <v>1.2901972857142856</v>
      </c>
      <c r="K2277" s="26">
        <v>2.0435542380952381</v>
      </c>
      <c r="L2277" s="26">
        <v>2.9234702380952382</v>
      </c>
      <c r="M2277" s="26">
        <v>3.9703989999999996</v>
      </c>
      <c r="N2277" s="26">
        <v>4.8842232857142855</v>
      </c>
      <c r="O2277" s="26">
        <v>5.5726830952380961</v>
      </c>
      <c r="P2277" s="26">
        <v>4.881973523809525</v>
      </c>
      <c r="Q2277" s="26">
        <v>3.4404379523809521</v>
      </c>
      <c r="R2277" s="26">
        <v>1.7338977142857144</v>
      </c>
      <c r="S2277" s="26">
        <v>0.98300561904761907</v>
      </c>
      <c r="T2277" s="26">
        <v>0.74008695238095235</v>
      </c>
      <c r="U2277" s="26">
        <v>7.3841927142857173</v>
      </c>
      <c r="V2277" s="26">
        <v>5.444529523809523</v>
      </c>
      <c r="W2277" s="26">
        <v>5.0995470952380959</v>
      </c>
      <c r="X2277" s="26">
        <v>3.1491249523809519</v>
      </c>
      <c r="Y2277" s="26">
        <v>2.2262937142857142</v>
      </c>
      <c r="Z2277" s="26">
        <v>1.6002570476190474</v>
      </c>
      <c r="AA2277" s="26">
        <v>0.48425266666666672</v>
      </c>
      <c r="AB2277" s="26">
        <v>0.75945942857142856</v>
      </c>
      <c r="AC2277" s="26">
        <v>1.6803300952380955</v>
      </c>
      <c r="AD2277" s="26">
        <v>3.6320957142857146</v>
      </c>
      <c r="AE2277" s="26">
        <v>6.9722752380952375</v>
      </c>
      <c r="AF2277" s="26">
        <v>8.1537961428571428</v>
      </c>
      <c r="AG2277" s="26">
        <v>157</v>
      </c>
      <c r="AH2277" s="26">
        <v>2</v>
      </c>
    </row>
    <row r="2278" spans="1:34" x14ac:dyDescent="0.2">
      <c r="A2278" t="s">
        <v>48</v>
      </c>
      <c r="B2278" t="s">
        <v>100</v>
      </c>
      <c r="C2278" t="s">
        <v>623</v>
      </c>
      <c r="D2278">
        <v>2</v>
      </c>
      <c r="E2278" s="21">
        <v>5</v>
      </c>
      <c r="F2278" s="21" t="s">
        <v>74</v>
      </c>
      <c r="G2278" s="21" t="s">
        <v>10</v>
      </c>
      <c r="H2278" s="21" t="s">
        <v>10</v>
      </c>
      <c r="I2278" s="26">
        <v>0.78261366666666665</v>
      </c>
      <c r="J2278" s="26">
        <v>1.3365153333333335</v>
      </c>
      <c r="K2278" s="26">
        <v>2.3418846666666671</v>
      </c>
      <c r="L2278" s="26">
        <v>3.4947870000000001</v>
      </c>
      <c r="M2278" s="26">
        <v>4.960944333333333</v>
      </c>
      <c r="N2278" s="26">
        <v>6.3828906666666674</v>
      </c>
      <c r="O2278" s="26">
        <v>7.7487700000000004</v>
      </c>
      <c r="P2278" s="26">
        <v>6.7452663333333334</v>
      </c>
      <c r="Q2278" s="26">
        <v>4.5277819999999993</v>
      </c>
      <c r="R2278" s="26">
        <v>2.4097346666666666</v>
      </c>
      <c r="S2278" s="26">
        <v>1.0665773333333333</v>
      </c>
      <c r="T2278" s="26">
        <v>0.7050173333333335</v>
      </c>
      <c r="U2278" s="26">
        <v>1.6253383333333336</v>
      </c>
      <c r="V2278" s="26">
        <v>1.1589729999999998</v>
      </c>
      <c r="W2278" s="26">
        <v>1.2491933333333334</v>
      </c>
      <c r="X2278" s="26">
        <v>1.0461626666666666</v>
      </c>
      <c r="Y2278" s="26">
        <v>1.1864503333333334</v>
      </c>
      <c r="Z2278" s="26">
        <v>0.91690700000000003</v>
      </c>
      <c r="AA2278" s="26">
        <v>0.27196233333333336</v>
      </c>
      <c r="AB2278" s="26">
        <v>0.3956216666666667</v>
      </c>
      <c r="AC2278" s="26">
        <v>0.52003833333333327</v>
      </c>
      <c r="AD2278" s="26">
        <v>0.87480499999999994</v>
      </c>
      <c r="AE2278" s="26">
        <v>1.6771173333333333</v>
      </c>
      <c r="AF2278" s="26">
        <v>1.6296426666666666</v>
      </c>
      <c r="AG2278" s="26">
        <v>260</v>
      </c>
      <c r="AH2278" s="26">
        <v>5</v>
      </c>
    </row>
    <row r="2279" spans="1:34" x14ac:dyDescent="0.2">
      <c r="A2279" t="s">
        <v>48</v>
      </c>
      <c r="B2279" t="s">
        <v>100</v>
      </c>
      <c r="C2279" t="s">
        <v>1555</v>
      </c>
      <c r="D2279">
        <v>2</v>
      </c>
      <c r="E2279" s="21">
        <v>4</v>
      </c>
      <c r="F2279" s="21" t="s">
        <v>104</v>
      </c>
      <c r="G2279" s="21" t="s">
        <v>10</v>
      </c>
      <c r="H2279" s="21" t="s">
        <v>10</v>
      </c>
      <c r="I2279" s="26">
        <v>0.83884300000000001</v>
      </c>
      <c r="J2279" s="26">
        <v>1.2533044000000002</v>
      </c>
      <c r="K2279" s="26">
        <v>2.0168722000000003</v>
      </c>
      <c r="L2279" s="26">
        <v>2.8693124999999999</v>
      </c>
      <c r="M2279" s="26">
        <v>3.9081110000000003</v>
      </c>
      <c r="N2279" s="26">
        <v>4.8307424000000001</v>
      </c>
      <c r="O2279" s="26">
        <v>5.5550423000000002</v>
      </c>
      <c r="P2279" s="26">
        <v>4.8933470999999997</v>
      </c>
      <c r="Q2279" s="26">
        <v>3.4659119000000005</v>
      </c>
      <c r="R2279" s="26">
        <v>1.7131319999999999</v>
      </c>
      <c r="S2279" s="26">
        <v>0.94875310000000002</v>
      </c>
      <c r="T2279" s="26">
        <v>0.72624630000000001</v>
      </c>
      <c r="U2279" s="26">
        <v>7.6962290000000007</v>
      </c>
      <c r="V2279" s="26">
        <v>5.7201940999999996</v>
      </c>
      <c r="W2279" s="26">
        <v>5.4248899000000002</v>
      </c>
      <c r="X2279" s="26">
        <v>3.0226253000000005</v>
      </c>
      <c r="Y2279" s="26">
        <v>2.1197664999999999</v>
      </c>
      <c r="Z2279" s="26">
        <v>1.3677717</v>
      </c>
      <c r="AA2279" s="26">
        <v>0.41283790000000009</v>
      </c>
      <c r="AB2279" s="26">
        <v>0.61446939999999994</v>
      </c>
      <c r="AC2279" s="26">
        <v>1.5966084999999999</v>
      </c>
      <c r="AD2279" s="26">
        <v>3.5645088999999999</v>
      </c>
      <c r="AE2279" s="26">
        <v>7.0761778999999994</v>
      </c>
      <c r="AF2279" s="26">
        <v>8.4451440000000009</v>
      </c>
      <c r="AG2279" s="26">
        <v>199</v>
      </c>
      <c r="AH2279" s="26">
        <v>3</v>
      </c>
    </row>
    <row r="2280" spans="1:34" x14ac:dyDescent="0.2">
      <c r="A2280" t="s">
        <v>49</v>
      </c>
      <c r="B2280" t="s">
        <v>80</v>
      </c>
      <c r="C2280" t="s">
        <v>403</v>
      </c>
      <c r="D2280">
        <v>1</v>
      </c>
      <c r="E2280" s="21">
        <v>5</v>
      </c>
      <c r="F2280" s="21" t="s">
        <v>6</v>
      </c>
      <c r="G2280" s="21" t="s">
        <v>10</v>
      </c>
      <c r="H2280" s="21" t="s">
        <v>10</v>
      </c>
      <c r="I2280" s="26">
        <v>1.2539722500000001</v>
      </c>
      <c r="J2280" s="26">
        <v>1.6427483333333335</v>
      </c>
      <c r="K2280" s="26">
        <v>2.7259010000000004</v>
      </c>
      <c r="L2280" s="26">
        <v>4.1093953333333335</v>
      </c>
      <c r="M2280" s="26">
        <v>5.0245855833333337</v>
      </c>
      <c r="N2280" s="26">
        <v>5.9364559999999997</v>
      </c>
      <c r="O2280" s="26">
        <v>6.1783025</v>
      </c>
      <c r="P2280" s="26">
        <v>5.2505342500000003</v>
      </c>
      <c r="Q2280" s="26">
        <v>3.8163705000000001</v>
      </c>
      <c r="R2280" s="26">
        <v>2.5973859999999998</v>
      </c>
      <c r="S2280" s="26">
        <v>1.8256443333333336</v>
      </c>
      <c r="T2280" s="26">
        <v>1.3003797500000001</v>
      </c>
      <c r="U2280" s="26">
        <v>2.6459454166666667</v>
      </c>
      <c r="V2280" s="26">
        <v>2.6522966666666665</v>
      </c>
      <c r="W2280" s="26">
        <v>3.2947795833333338</v>
      </c>
      <c r="X2280" s="26">
        <v>3.1364205833333334</v>
      </c>
      <c r="Y2280" s="26">
        <v>3.4863415</v>
      </c>
      <c r="Z2280" s="26">
        <v>3.4477448333333336</v>
      </c>
      <c r="AA2280" s="26">
        <v>3.0528363333333335</v>
      </c>
      <c r="AB2280" s="26">
        <v>3.2207464999999993</v>
      </c>
      <c r="AC2280" s="26">
        <v>3.1275204166666666</v>
      </c>
      <c r="AD2280" s="26">
        <v>2.7371131666666666</v>
      </c>
      <c r="AE2280" s="26">
        <v>3.2091943333333339</v>
      </c>
      <c r="AF2280" s="26">
        <v>2.9713400833333332</v>
      </c>
      <c r="AG2280" s="26">
        <v>199</v>
      </c>
      <c r="AH2280" s="26">
        <v>4</v>
      </c>
    </row>
    <row r="2281" spans="1:34" x14ac:dyDescent="0.2">
      <c r="A2281" t="s">
        <v>49</v>
      </c>
      <c r="B2281" t="s">
        <v>80</v>
      </c>
      <c r="C2281" t="s">
        <v>1556</v>
      </c>
      <c r="D2281">
        <v>1</v>
      </c>
      <c r="E2281" s="21">
        <v>5</v>
      </c>
      <c r="F2281" s="21" t="s">
        <v>6</v>
      </c>
      <c r="G2281" s="21" t="s">
        <v>10</v>
      </c>
      <c r="H2281" s="21" t="s">
        <v>10</v>
      </c>
      <c r="I2281" s="26">
        <v>1.0845904086021503</v>
      </c>
      <c r="J2281" s="26">
        <v>1.4176649354838713</v>
      </c>
      <c r="K2281" s="26">
        <v>2.4229321505376333</v>
      </c>
      <c r="L2281" s="26">
        <v>3.8282146451612902</v>
      </c>
      <c r="M2281" s="26">
        <v>4.8959507204301067</v>
      </c>
      <c r="N2281" s="26">
        <v>5.6875740107526882</v>
      </c>
      <c r="O2281" s="26">
        <v>5.7232501182795694</v>
      </c>
      <c r="P2281" s="26">
        <v>4.8941255913978488</v>
      </c>
      <c r="Q2281" s="26">
        <v>3.7014960752688175</v>
      </c>
      <c r="R2281" s="26">
        <v>2.6335982580645165</v>
      </c>
      <c r="S2281" s="26">
        <v>1.7510228387096773</v>
      </c>
      <c r="T2281" s="26">
        <v>1.1502760322580647</v>
      </c>
      <c r="U2281" s="26">
        <v>2.4263708602150538</v>
      </c>
      <c r="V2281" s="26">
        <v>2.2974480430107529</v>
      </c>
      <c r="W2281" s="26">
        <v>3.3240024946236559</v>
      </c>
      <c r="X2281" s="26">
        <v>3.2346423548387113</v>
      </c>
      <c r="Y2281" s="26">
        <v>3.5968592365591414</v>
      </c>
      <c r="Z2281" s="26">
        <v>3.5981486344086009</v>
      </c>
      <c r="AA2281" s="26">
        <v>3.8820383333333339</v>
      </c>
      <c r="AB2281" s="26">
        <v>3.1550026989247315</v>
      </c>
      <c r="AC2281" s="26">
        <v>2.9942421397849461</v>
      </c>
      <c r="AD2281" s="26">
        <v>2.2715251720430114</v>
      </c>
      <c r="AE2281" s="26">
        <v>2.7854950537634413</v>
      </c>
      <c r="AF2281" s="26">
        <v>2.7951891290322579</v>
      </c>
      <c r="AG2281" s="26">
        <v>197</v>
      </c>
      <c r="AH2281" s="26">
        <v>4</v>
      </c>
    </row>
    <row r="2282" spans="1:34" x14ac:dyDescent="0.2">
      <c r="A2282" t="s">
        <v>49</v>
      </c>
      <c r="B2282" t="s">
        <v>80</v>
      </c>
      <c r="C2282" t="s">
        <v>1557</v>
      </c>
      <c r="D2282">
        <v>1</v>
      </c>
      <c r="E2282" s="21">
        <v>5</v>
      </c>
      <c r="F2282" s="21" t="s">
        <v>6</v>
      </c>
      <c r="G2282" s="21" t="s">
        <v>10</v>
      </c>
      <c r="H2282" s="21" t="s">
        <v>10</v>
      </c>
      <c r="I2282" s="26">
        <v>1.025748857142857</v>
      </c>
      <c r="J2282" s="26">
        <v>1.312056785714286</v>
      </c>
      <c r="K2282" s="26">
        <v>2.2440312857142852</v>
      </c>
      <c r="L2282" s="26">
        <v>3.6788558571428576</v>
      </c>
      <c r="M2282" s="26">
        <v>4.7826018571428568</v>
      </c>
      <c r="N2282" s="26">
        <v>5.6172233571428567</v>
      </c>
      <c r="O2282" s="26">
        <v>5.7097135714285727</v>
      </c>
      <c r="P2282" s="26">
        <v>4.8275602142857137</v>
      </c>
      <c r="Q2282" s="26">
        <v>3.5750308571428575</v>
      </c>
      <c r="R2282" s="26">
        <v>2.5102698571428568</v>
      </c>
      <c r="S2282" s="26">
        <v>1.6742728571428571</v>
      </c>
      <c r="T2282" s="26">
        <v>1.0822440714285715</v>
      </c>
      <c r="U2282" s="26">
        <v>2.5980755000000002</v>
      </c>
      <c r="V2282" s="26">
        <v>2.4706244285714285</v>
      </c>
      <c r="W2282" s="26">
        <v>3.4170620714285711</v>
      </c>
      <c r="X2282" s="26">
        <v>3.3973177857142858</v>
      </c>
      <c r="Y2282" s="26">
        <v>3.6875264999999997</v>
      </c>
      <c r="Z2282" s="26">
        <v>3.950143999999999</v>
      </c>
      <c r="AA2282" s="26">
        <v>4.2084197142857143</v>
      </c>
      <c r="AB2282" s="26">
        <v>3.5262802142857148</v>
      </c>
      <c r="AC2282" s="26">
        <v>3.3641114999999999</v>
      </c>
      <c r="AD2282" s="26">
        <v>2.5290215714285718</v>
      </c>
      <c r="AE2282" s="26">
        <v>3.1200737857142853</v>
      </c>
      <c r="AF2282" s="26">
        <v>3.0459798571428571</v>
      </c>
      <c r="AG2282" s="26">
        <v>233</v>
      </c>
      <c r="AH2282" s="26">
        <v>4</v>
      </c>
    </row>
    <row r="2283" spans="1:34" x14ac:dyDescent="0.2">
      <c r="A2283" t="s">
        <v>49</v>
      </c>
      <c r="B2283" t="s">
        <v>80</v>
      </c>
      <c r="C2283" t="s">
        <v>1501</v>
      </c>
      <c r="D2283">
        <v>1</v>
      </c>
      <c r="E2283" s="21">
        <v>5</v>
      </c>
      <c r="F2283" s="21" t="s">
        <v>6</v>
      </c>
      <c r="G2283" s="21" t="s">
        <v>10</v>
      </c>
      <c r="H2283" s="21" t="s">
        <v>10</v>
      </c>
      <c r="I2283" s="26">
        <v>1.0367902631578945</v>
      </c>
      <c r="J2283" s="26">
        <v>1.358731315789474</v>
      </c>
      <c r="K2283" s="26">
        <v>2.3541487894736841</v>
      </c>
      <c r="L2283" s="26">
        <v>3.7531394736842101</v>
      </c>
      <c r="M2283" s="26">
        <v>4.8577127368421058</v>
      </c>
      <c r="N2283" s="26">
        <v>5.6915156315789472</v>
      </c>
      <c r="O2283" s="26">
        <v>5.7618865789473679</v>
      </c>
      <c r="P2283" s="26">
        <v>4.9002323157894736</v>
      </c>
      <c r="Q2283" s="26">
        <v>3.6687746842105269</v>
      </c>
      <c r="R2283" s="26">
        <v>2.6291634736842102</v>
      </c>
      <c r="S2283" s="26">
        <v>1.7178226315789478</v>
      </c>
      <c r="T2283" s="26">
        <v>1.1071471578947374</v>
      </c>
      <c r="U2283" s="26">
        <v>2.241563578947368</v>
      </c>
      <c r="V2283" s="26">
        <v>2.1406953684210528</v>
      </c>
      <c r="W2283" s="26">
        <v>3.1226057368421047</v>
      </c>
      <c r="X2283" s="26">
        <v>3.0327663684210528</v>
      </c>
      <c r="Y2283" s="26">
        <v>3.4614712631578941</v>
      </c>
      <c r="Z2283" s="26">
        <v>3.548731894736842</v>
      </c>
      <c r="AA2283" s="26">
        <v>3.7345024736842105</v>
      </c>
      <c r="AB2283" s="26">
        <v>2.969225526315789</v>
      </c>
      <c r="AC2283" s="26">
        <v>2.9263178421052634</v>
      </c>
      <c r="AD2283" s="26">
        <v>2.2210459999999999</v>
      </c>
      <c r="AE2283" s="26">
        <v>2.6810884210526318</v>
      </c>
      <c r="AF2283" s="26">
        <v>2.6626798947368426</v>
      </c>
      <c r="AG2283" s="26">
        <v>207</v>
      </c>
      <c r="AH2283" s="26">
        <v>4</v>
      </c>
    </row>
    <row r="2284" spans="1:34" x14ac:dyDescent="0.2">
      <c r="A2284" t="s">
        <v>49</v>
      </c>
      <c r="B2284" t="s">
        <v>80</v>
      </c>
      <c r="C2284" t="s">
        <v>1558</v>
      </c>
      <c r="D2284">
        <v>1</v>
      </c>
      <c r="E2284" s="21">
        <v>5</v>
      </c>
      <c r="F2284" s="21" t="s">
        <v>6</v>
      </c>
      <c r="G2284" s="21" t="s">
        <v>10</v>
      </c>
      <c r="H2284" s="21" t="s">
        <v>10</v>
      </c>
      <c r="I2284" s="26">
        <v>1.0819938500000001</v>
      </c>
      <c r="J2284" s="26">
        <v>1.4167097500000001</v>
      </c>
      <c r="K2284" s="26">
        <v>2.39216915</v>
      </c>
      <c r="L2284" s="26">
        <v>3.7769519000000003</v>
      </c>
      <c r="M2284" s="26">
        <v>4.7460058500000004</v>
      </c>
      <c r="N2284" s="26">
        <v>5.5112366500000007</v>
      </c>
      <c r="O2284" s="26">
        <v>5.6124283500000001</v>
      </c>
      <c r="P2284" s="26">
        <v>4.7921460499999995</v>
      </c>
      <c r="Q2284" s="26">
        <v>3.4986039</v>
      </c>
      <c r="R2284" s="26">
        <v>2.4043117500000002</v>
      </c>
      <c r="S2284" s="26">
        <v>1.6471509999999998</v>
      </c>
      <c r="T2284" s="26">
        <v>1.10157745</v>
      </c>
      <c r="U2284" s="26">
        <v>2.5160232500000008</v>
      </c>
      <c r="V2284" s="26">
        <v>2.4238465000000007</v>
      </c>
      <c r="W2284" s="26">
        <v>3.4495798500000001</v>
      </c>
      <c r="X2284" s="26">
        <v>3.2339478000000002</v>
      </c>
      <c r="Y2284" s="26">
        <v>3.6625970000000003</v>
      </c>
      <c r="Z2284" s="26">
        <v>3.4187788000000006</v>
      </c>
      <c r="AA2284" s="26">
        <v>3.6737829499999997</v>
      </c>
      <c r="AB2284" s="26">
        <v>3.0388809500000002</v>
      </c>
      <c r="AC2284" s="26">
        <v>2.9777202000000003</v>
      </c>
      <c r="AD2284" s="26">
        <v>2.4864906500000004</v>
      </c>
      <c r="AE2284" s="26">
        <v>3.0115751999999998</v>
      </c>
      <c r="AF2284" s="26">
        <v>2.7555254000000007</v>
      </c>
      <c r="AG2284" s="26">
        <v>234</v>
      </c>
      <c r="AH2284" s="26">
        <v>4</v>
      </c>
    </row>
    <row r="2285" spans="1:34" x14ac:dyDescent="0.2">
      <c r="A2285" t="s">
        <v>49</v>
      </c>
      <c r="B2285" t="s">
        <v>80</v>
      </c>
      <c r="C2285" t="s">
        <v>1559</v>
      </c>
      <c r="D2285">
        <v>1</v>
      </c>
      <c r="E2285" s="21">
        <v>5</v>
      </c>
      <c r="F2285" s="21" t="s">
        <v>6</v>
      </c>
      <c r="G2285" s="21" t="s">
        <v>10</v>
      </c>
      <c r="H2285" s="21" t="s">
        <v>10</v>
      </c>
      <c r="I2285" s="26">
        <v>1.1847897297297301</v>
      </c>
      <c r="J2285" s="26">
        <v>1.5581319459459457</v>
      </c>
      <c r="K2285" s="26">
        <v>2.6395951891891896</v>
      </c>
      <c r="L2285" s="26">
        <v>4.0525213513513512</v>
      </c>
      <c r="M2285" s="26">
        <v>5.0108441351351347</v>
      </c>
      <c r="N2285" s="26">
        <v>5.9350811351351336</v>
      </c>
      <c r="O2285" s="26">
        <v>6.1790839189189182</v>
      </c>
      <c r="P2285" s="26">
        <v>5.3141433513513521</v>
      </c>
      <c r="Q2285" s="26">
        <v>3.8482356216216216</v>
      </c>
      <c r="R2285" s="26">
        <v>2.6041855675675674</v>
      </c>
      <c r="S2285" s="26">
        <v>1.8100217027027028</v>
      </c>
      <c r="T2285" s="26">
        <v>1.2404720810810812</v>
      </c>
      <c r="U2285" s="26">
        <v>2.8082211891891893</v>
      </c>
      <c r="V2285" s="26">
        <v>2.7095150000000001</v>
      </c>
      <c r="W2285" s="26">
        <v>3.296892756756757</v>
      </c>
      <c r="X2285" s="26">
        <v>3.5075024594594595</v>
      </c>
      <c r="Y2285" s="26">
        <v>3.939835216216216</v>
      </c>
      <c r="Z2285" s="26">
        <v>3.6279023513513509</v>
      </c>
      <c r="AA2285" s="26">
        <v>3.8485682162162167</v>
      </c>
      <c r="AB2285" s="26">
        <v>3.4969292972972981</v>
      </c>
      <c r="AC2285" s="26">
        <v>3.5669497027027024</v>
      </c>
      <c r="AD2285" s="26">
        <v>2.8276128648648644</v>
      </c>
      <c r="AE2285" s="26">
        <v>3.6215115405405403</v>
      </c>
      <c r="AF2285" s="26">
        <v>3.2137178648648659</v>
      </c>
      <c r="AG2285" s="26">
        <v>194</v>
      </c>
      <c r="AH2285" s="26">
        <v>4</v>
      </c>
    </row>
    <row r="2286" spans="1:34" x14ac:dyDescent="0.2">
      <c r="A2286" t="s">
        <v>49</v>
      </c>
      <c r="B2286" t="s">
        <v>80</v>
      </c>
      <c r="C2286" t="s">
        <v>1560</v>
      </c>
      <c r="D2286">
        <v>1</v>
      </c>
      <c r="E2286" s="21">
        <v>5</v>
      </c>
      <c r="F2286" s="21" t="s">
        <v>6</v>
      </c>
      <c r="G2286" s="21" t="s">
        <v>10</v>
      </c>
      <c r="H2286" s="21" t="s">
        <v>10</v>
      </c>
      <c r="I2286" s="26">
        <v>1.0287617272727276</v>
      </c>
      <c r="J2286" s="26">
        <v>1.3293059999999999</v>
      </c>
      <c r="K2286" s="26">
        <v>2.2827618181818181</v>
      </c>
      <c r="L2286" s="26">
        <v>3.6871069999999992</v>
      </c>
      <c r="M2286" s="26">
        <v>4.6985449999999993</v>
      </c>
      <c r="N2286" s="26">
        <v>5.4799668181818184</v>
      </c>
      <c r="O2286" s="26">
        <v>5.6579693636363642</v>
      </c>
      <c r="P2286" s="26">
        <v>4.7826340909090908</v>
      </c>
      <c r="Q2286" s="26">
        <v>3.4509480909090908</v>
      </c>
      <c r="R2286" s="26">
        <v>2.3562287272727271</v>
      </c>
      <c r="S2286" s="26">
        <v>1.5985698181818184</v>
      </c>
      <c r="T2286" s="26">
        <v>1.0607848181818182</v>
      </c>
      <c r="U2286" s="26">
        <v>2.3650024545454547</v>
      </c>
      <c r="V2286" s="26">
        <v>2.3258718181818181</v>
      </c>
      <c r="W2286" s="26">
        <v>3.3303231818181818</v>
      </c>
      <c r="X2286" s="26">
        <v>3.0896330909090906</v>
      </c>
      <c r="Y2286" s="26">
        <v>3.5459294545454543</v>
      </c>
      <c r="Z2286" s="26">
        <v>3.526007363636364</v>
      </c>
      <c r="AA2286" s="26">
        <v>3.7023947272727273</v>
      </c>
      <c r="AB2286" s="26">
        <v>2.9876876363636367</v>
      </c>
      <c r="AC2286" s="26">
        <v>3.0279439090909093</v>
      </c>
      <c r="AD2286" s="26">
        <v>2.4470586363636366</v>
      </c>
      <c r="AE2286" s="26">
        <v>3.074336727272728</v>
      </c>
      <c r="AF2286" s="26">
        <v>2.6406848181818177</v>
      </c>
      <c r="AG2286" s="26">
        <v>212</v>
      </c>
      <c r="AH2286" s="26">
        <v>4</v>
      </c>
    </row>
    <row r="2287" spans="1:34" x14ac:dyDescent="0.2">
      <c r="A2287" t="s">
        <v>49</v>
      </c>
      <c r="B2287" t="s">
        <v>80</v>
      </c>
      <c r="C2287" t="s">
        <v>473</v>
      </c>
      <c r="D2287">
        <v>1</v>
      </c>
      <c r="E2287" s="21">
        <v>5</v>
      </c>
      <c r="F2287" s="21" t="s">
        <v>6</v>
      </c>
      <c r="G2287" s="21" t="s">
        <v>10</v>
      </c>
      <c r="H2287" s="21" t="s">
        <v>10</v>
      </c>
      <c r="I2287" s="26">
        <v>0.88158804999999985</v>
      </c>
      <c r="J2287" s="26">
        <v>1.1300156000000001</v>
      </c>
      <c r="K2287" s="26">
        <v>2.0178237000000001</v>
      </c>
      <c r="L2287" s="26">
        <v>3.4135001500000008</v>
      </c>
      <c r="M2287" s="26">
        <v>4.5274643499999998</v>
      </c>
      <c r="N2287" s="26">
        <v>5.2161366000000005</v>
      </c>
      <c r="O2287" s="26">
        <v>5.5471123000000002</v>
      </c>
      <c r="P2287" s="26">
        <v>4.5877958000000003</v>
      </c>
      <c r="Q2287" s="26">
        <v>3.1691915500000007</v>
      </c>
      <c r="R2287" s="26">
        <v>2.1410701999999997</v>
      </c>
      <c r="S2287" s="26">
        <v>1.3750183</v>
      </c>
      <c r="T2287" s="26">
        <v>0.89793984999999998</v>
      </c>
      <c r="U2287" s="26">
        <v>1.9148907000000002</v>
      </c>
      <c r="V2287" s="26">
        <v>2.1005486499999999</v>
      </c>
      <c r="W2287" s="26">
        <v>2.5699146999999996</v>
      </c>
      <c r="X2287" s="26">
        <v>2.9272852500000002</v>
      </c>
      <c r="Y2287" s="26">
        <v>3.2962389999999999</v>
      </c>
      <c r="Z2287" s="26">
        <v>3.4012872000000001</v>
      </c>
      <c r="AA2287" s="26">
        <v>3.3099617000000001</v>
      </c>
      <c r="AB2287" s="26">
        <v>3.0831506999999991</v>
      </c>
      <c r="AC2287" s="26">
        <v>3.0199524499999999</v>
      </c>
      <c r="AD2287" s="26">
        <v>2.5726190500000001</v>
      </c>
      <c r="AE2287" s="26">
        <v>3.0681713499999996</v>
      </c>
      <c r="AF2287" s="26">
        <v>2.4508314999999996</v>
      </c>
      <c r="AG2287" s="26">
        <v>227</v>
      </c>
      <c r="AH2287" s="26">
        <v>4</v>
      </c>
    </row>
    <row r="2288" spans="1:34" x14ac:dyDescent="0.2">
      <c r="A2288" t="s">
        <v>49</v>
      </c>
      <c r="B2288" t="s">
        <v>80</v>
      </c>
      <c r="C2288" t="s">
        <v>1561</v>
      </c>
      <c r="D2288">
        <v>1</v>
      </c>
      <c r="E2288" s="21">
        <v>4</v>
      </c>
      <c r="F2288" s="21" t="s">
        <v>6</v>
      </c>
      <c r="G2288" s="21" t="s">
        <v>10</v>
      </c>
      <c r="H2288" s="21" t="s">
        <v>10</v>
      </c>
      <c r="I2288" s="26">
        <v>1.30894865</v>
      </c>
      <c r="J2288" s="26">
        <v>1.7121669499999999</v>
      </c>
      <c r="K2288" s="26">
        <v>2.8112350500000005</v>
      </c>
      <c r="L2288" s="26">
        <v>4.2182560249999996</v>
      </c>
      <c r="M2288" s="26">
        <v>5.1937351750000005</v>
      </c>
      <c r="N2288" s="26">
        <v>6.1644580249999992</v>
      </c>
      <c r="O2288" s="26">
        <v>6.3927639249999997</v>
      </c>
      <c r="P2288" s="26">
        <v>5.5889191749999991</v>
      </c>
      <c r="Q2288" s="26">
        <v>4.1385833249999999</v>
      </c>
      <c r="R2288" s="26">
        <v>2.8208493749999994</v>
      </c>
      <c r="S2288" s="26">
        <v>1.9973234749999995</v>
      </c>
      <c r="T2288" s="26">
        <v>1.385531625</v>
      </c>
      <c r="U2288" s="26">
        <v>2.9464414500000005</v>
      </c>
      <c r="V2288" s="26">
        <v>2.7978694250000005</v>
      </c>
      <c r="W2288" s="26">
        <v>3.699707675</v>
      </c>
      <c r="X2288" s="26">
        <v>3.5032076999999999</v>
      </c>
      <c r="Y2288" s="26">
        <v>3.8571574249999996</v>
      </c>
      <c r="Z2288" s="26">
        <v>3.3898973749999994</v>
      </c>
      <c r="AA2288" s="26">
        <v>4.061483449999999</v>
      </c>
      <c r="AB2288" s="26">
        <v>3.949889325</v>
      </c>
      <c r="AC2288" s="26">
        <v>3.5103717249999997</v>
      </c>
      <c r="AD2288" s="26">
        <v>2.9275235000000004</v>
      </c>
      <c r="AE2288" s="26">
        <v>3.3846745</v>
      </c>
      <c r="AF2288" s="26">
        <v>3.3210846750000003</v>
      </c>
      <c r="AG2288" s="26">
        <v>192</v>
      </c>
      <c r="AH2288" s="26">
        <v>4</v>
      </c>
    </row>
    <row r="2289" spans="1:34" x14ac:dyDescent="0.2">
      <c r="A2289" t="s">
        <v>49</v>
      </c>
      <c r="B2289" t="s">
        <v>80</v>
      </c>
      <c r="C2289" t="s">
        <v>184</v>
      </c>
      <c r="D2289">
        <v>1</v>
      </c>
      <c r="E2289" s="21">
        <v>5</v>
      </c>
      <c r="F2289" s="21" t="s">
        <v>6</v>
      </c>
      <c r="G2289" s="21" t="s">
        <v>10</v>
      </c>
      <c r="H2289" s="21" t="s">
        <v>10</v>
      </c>
      <c r="I2289" s="26">
        <v>1.0034259999999999</v>
      </c>
      <c r="J2289" s="26">
        <v>1.2791517692307688</v>
      </c>
      <c r="K2289" s="26">
        <v>2.214944538461538</v>
      </c>
      <c r="L2289" s="26">
        <v>3.6205162307692311</v>
      </c>
      <c r="M2289" s="26">
        <v>4.7516964615384616</v>
      </c>
      <c r="N2289" s="26">
        <v>5.5955370769230779</v>
      </c>
      <c r="O2289" s="26">
        <v>5.6916020769230755</v>
      </c>
      <c r="P2289" s="26">
        <v>4.8107376923076917</v>
      </c>
      <c r="Q2289" s="26">
        <v>3.5781056538461531</v>
      </c>
      <c r="R2289" s="26">
        <v>2.5364380384615384</v>
      </c>
      <c r="S2289" s="26">
        <v>1.6605713846153849</v>
      </c>
      <c r="T2289" s="26">
        <v>1.0593284999999999</v>
      </c>
      <c r="U2289" s="26">
        <v>2.3942256153846153</v>
      </c>
      <c r="V2289" s="26">
        <v>2.2672105769230768</v>
      </c>
      <c r="W2289" s="26">
        <v>3.2428385769230768</v>
      </c>
      <c r="X2289" s="26">
        <v>3.2578775384615382</v>
      </c>
      <c r="Y2289" s="26">
        <v>3.5180512692307691</v>
      </c>
      <c r="Z2289" s="26">
        <v>3.8930684230769237</v>
      </c>
      <c r="AA2289" s="26">
        <v>4.0488324615384608</v>
      </c>
      <c r="AB2289" s="26">
        <v>3.326225346153846</v>
      </c>
      <c r="AC2289" s="26">
        <v>3.2844901538461539</v>
      </c>
      <c r="AD2289" s="26">
        <v>2.4413706923076925</v>
      </c>
      <c r="AE2289" s="26">
        <v>3.0134460384615385</v>
      </c>
      <c r="AF2289" s="26">
        <v>2.8660431923076919</v>
      </c>
      <c r="AG2289" s="26">
        <v>230</v>
      </c>
      <c r="AH2289" s="26">
        <v>4</v>
      </c>
    </row>
    <row r="2290" spans="1:34" x14ac:dyDescent="0.2">
      <c r="A2290" t="s">
        <v>49</v>
      </c>
      <c r="B2290" t="s">
        <v>80</v>
      </c>
      <c r="C2290" t="s">
        <v>1562</v>
      </c>
      <c r="D2290">
        <v>2</v>
      </c>
      <c r="E2290" s="21">
        <v>5</v>
      </c>
      <c r="F2290" s="21" t="s">
        <v>6</v>
      </c>
      <c r="G2290" s="21" t="s">
        <v>10</v>
      </c>
      <c r="H2290" s="21" t="s">
        <v>10</v>
      </c>
      <c r="I2290" s="26">
        <v>1.0150462285714288</v>
      </c>
      <c r="J2290" s="26">
        <v>1.3053350857142862</v>
      </c>
      <c r="K2290" s="26">
        <v>2.2456659714285716</v>
      </c>
      <c r="L2290" s="26">
        <v>3.6547019999999999</v>
      </c>
      <c r="M2290" s="26">
        <v>4.6668187428571439</v>
      </c>
      <c r="N2290" s="26">
        <v>5.4126208571428576</v>
      </c>
      <c r="O2290" s="26">
        <v>5.5166193714285718</v>
      </c>
      <c r="P2290" s="26">
        <v>4.6607112857142869</v>
      </c>
      <c r="Q2290" s="26">
        <v>3.4141502857142862</v>
      </c>
      <c r="R2290" s="26">
        <v>2.3516461428571422</v>
      </c>
      <c r="S2290" s="26">
        <v>1.5802544571428572</v>
      </c>
      <c r="T2290" s="26">
        <v>1.0435157714285719</v>
      </c>
      <c r="U2290" s="26">
        <v>2.9241196000000005</v>
      </c>
      <c r="V2290" s="26">
        <v>2.8466715714285722</v>
      </c>
      <c r="W2290" s="26">
        <v>3.7130283428571431</v>
      </c>
      <c r="X2290" s="26">
        <v>3.4664945428571432</v>
      </c>
      <c r="Y2290" s="26">
        <v>3.9115831999999995</v>
      </c>
      <c r="Z2290" s="26">
        <v>3.8841326857142846</v>
      </c>
      <c r="AA2290" s="26">
        <v>4.2460554285714283</v>
      </c>
      <c r="AB2290" s="26">
        <v>3.5141411142857142</v>
      </c>
      <c r="AC2290" s="26">
        <v>3.3276667142857148</v>
      </c>
      <c r="AD2290" s="26">
        <v>2.6513981142857141</v>
      </c>
      <c r="AE2290" s="26">
        <v>3.2915484857142863</v>
      </c>
      <c r="AF2290" s="26">
        <v>3.1832809428571429</v>
      </c>
      <c r="AG2290" s="26">
        <v>255</v>
      </c>
      <c r="AH2290" s="26">
        <v>4</v>
      </c>
    </row>
    <row r="2291" spans="1:34" x14ac:dyDescent="0.2">
      <c r="A2291" t="s">
        <v>49</v>
      </c>
      <c r="B2291" t="s">
        <v>80</v>
      </c>
      <c r="C2291" t="s">
        <v>937</v>
      </c>
      <c r="D2291">
        <v>1</v>
      </c>
      <c r="E2291" s="21">
        <v>6</v>
      </c>
      <c r="F2291" s="21" t="s">
        <v>6</v>
      </c>
      <c r="G2291" s="21" t="s">
        <v>10</v>
      </c>
      <c r="H2291" s="21" t="s">
        <v>10</v>
      </c>
      <c r="I2291" s="26">
        <v>0.89259333333333346</v>
      </c>
      <c r="J2291" s="26">
        <v>1.1464413333333332</v>
      </c>
      <c r="K2291" s="26">
        <v>2.0218223333333332</v>
      </c>
      <c r="L2291" s="26">
        <v>3.3764263333333333</v>
      </c>
      <c r="M2291" s="26">
        <v>4.4942843333333338</v>
      </c>
      <c r="N2291" s="26">
        <v>5.271354333333333</v>
      </c>
      <c r="O2291" s="26">
        <v>5.4940803333333328</v>
      </c>
      <c r="P2291" s="26">
        <v>4.5690586666666668</v>
      </c>
      <c r="Q2291" s="26">
        <v>3.2255013333333333</v>
      </c>
      <c r="R2291" s="26">
        <v>2.220796</v>
      </c>
      <c r="S2291" s="26">
        <v>1.4477609999999999</v>
      </c>
      <c r="T2291" s="26">
        <v>0.93596599999999996</v>
      </c>
      <c r="U2291" s="26">
        <v>2.1755619999999998</v>
      </c>
      <c r="V2291" s="26">
        <v>2.2368796666666664</v>
      </c>
      <c r="W2291" s="26">
        <v>2.9716006666666668</v>
      </c>
      <c r="X2291" s="26">
        <v>2.9003036666666673</v>
      </c>
      <c r="Y2291" s="26">
        <v>3.4985823333333332</v>
      </c>
      <c r="Z2291" s="26">
        <v>3.9929939999999999</v>
      </c>
      <c r="AA2291" s="26">
        <v>3.8131516666666663</v>
      </c>
      <c r="AB2291" s="26">
        <v>3.2610633333333339</v>
      </c>
      <c r="AC2291" s="26">
        <v>3.2820149999999999</v>
      </c>
      <c r="AD2291" s="26">
        <v>2.6609863333333332</v>
      </c>
      <c r="AE2291" s="26">
        <v>3.1447240000000001</v>
      </c>
      <c r="AF2291" s="26">
        <v>2.6799256666666671</v>
      </c>
      <c r="AG2291" s="26">
        <v>232</v>
      </c>
      <c r="AH2291" s="26">
        <v>4</v>
      </c>
    </row>
    <row r="2292" spans="1:34" x14ac:dyDescent="0.2">
      <c r="A2292" t="s">
        <v>49</v>
      </c>
      <c r="B2292" t="s">
        <v>80</v>
      </c>
      <c r="C2292" t="s">
        <v>1212</v>
      </c>
      <c r="D2292">
        <v>1</v>
      </c>
      <c r="E2292" s="21">
        <v>5</v>
      </c>
      <c r="F2292" s="21" t="s">
        <v>6</v>
      </c>
      <c r="G2292" s="21" t="s">
        <v>10</v>
      </c>
      <c r="H2292" s="21" t="s">
        <v>10</v>
      </c>
      <c r="I2292" s="26">
        <v>1.0148022000000001</v>
      </c>
      <c r="J2292" s="26">
        <v>1.3641543999999999</v>
      </c>
      <c r="K2292" s="26">
        <v>2.3259758000000001</v>
      </c>
      <c r="L2292" s="26">
        <v>3.7342251000000006</v>
      </c>
      <c r="M2292" s="26">
        <v>4.7296249000000001</v>
      </c>
      <c r="N2292" s="26">
        <v>5.4633748000000004</v>
      </c>
      <c r="O2292" s="26">
        <v>5.7279429999999998</v>
      </c>
      <c r="P2292" s="26">
        <v>4.8170431999999996</v>
      </c>
      <c r="Q2292" s="26">
        <v>3.4705298</v>
      </c>
      <c r="R2292" s="26">
        <v>2.3517679</v>
      </c>
      <c r="S2292" s="26">
        <v>1.5631142</v>
      </c>
      <c r="T2292" s="26">
        <v>1.0544433999999998</v>
      </c>
      <c r="U2292" s="26">
        <v>2.5010957</v>
      </c>
      <c r="V2292" s="26">
        <v>2.5142823000000001</v>
      </c>
      <c r="W2292" s="26">
        <v>3.0408057999999998</v>
      </c>
      <c r="X2292" s="26">
        <v>3.4824668999999999</v>
      </c>
      <c r="Y2292" s="26">
        <v>4.0536516000000002</v>
      </c>
      <c r="Z2292" s="26">
        <v>3.9233167</v>
      </c>
      <c r="AA2292" s="26">
        <v>3.8406991000000006</v>
      </c>
      <c r="AB2292" s="26">
        <v>3.9176166000000001</v>
      </c>
      <c r="AC2292" s="26">
        <v>3.7236175000000005</v>
      </c>
      <c r="AD2292" s="26">
        <v>2.9962206999999994</v>
      </c>
      <c r="AE2292" s="26">
        <v>3.6906041000000003</v>
      </c>
      <c r="AF2292" s="26">
        <v>3.0916623999999997</v>
      </c>
      <c r="AG2292" s="26">
        <v>234</v>
      </c>
      <c r="AH2292" s="26">
        <v>4</v>
      </c>
    </row>
    <row r="2293" spans="1:34" x14ac:dyDescent="0.2">
      <c r="A2293" t="s">
        <v>49</v>
      </c>
      <c r="B2293" t="s">
        <v>80</v>
      </c>
      <c r="C2293" t="s">
        <v>1563</v>
      </c>
      <c r="D2293">
        <v>1</v>
      </c>
      <c r="E2293" s="21">
        <v>5</v>
      </c>
      <c r="F2293" s="21" t="s">
        <v>6</v>
      </c>
      <c r="G2293" s="21" t="s">
        <v>10</v>
      </c>
      <c r="H2293" s="21" t="s">
        <v>10</v>
      </c>
      <c r="I2293" s="26">
        <v>0.99558377272727261</v>
      </c>
      <c r="J2293" s="26">
        <v>1.2825026363636365</v>
      </c>
      <c r="K2293" s="26">
        <v>2.2241817272727271</v>
      </c>
      <c r="L2293" s="26">
        <v>3.6172490454545465</v>
      </c>
      <c r="M2293" s="26">
        <v>4.6502809999999997</v>
      </c>
      <c r="N2293" s="26">
        <v>5.4427460000000005</v>
      </c>
      <c r="O2293" s="26">
        <v>5.6638134545454548</v>
      </c>
      <c r="P2293" s="26">
        <v>4.7404671818181816</v>
      </c>
      <c r="Q2293" s="26">
        <v>3.342268909090909</v>
      </c>
      <c r="R2293" s="26">
        <v>2.2698144545454544</v>
      </c>
      <c r="S2293" s="26">
        <v>1.535425409090909</v>
      </c>
      <c r="T2293" s="26">
        <v>1.0323181818181817</v>
      </c>
      <c r="U2293" s="26">
        <v>2.1945864545454539</v>
      </c>
      <c r="V2293" s="26">
        <v>2.3109007272727271</v>
      </c>
      <c r="W2293" s="26">
        <v>3.0960647272727275</v>
      </c>
      <c r="X2293" s="26">
        <v>2.8249566363636363</v>
      </c>
      <c r="Y2293" s="26">
        <v>3.4498148181818182</v>
      </c>
      <c r="Z2293" s="26">
        <v>3.6182641363636354</v>
      </c>
      <c r="AA2293" s="26">
        <v>3.5497686363636363</v>
      </c>
      <c r="AB2293" s="26">
        <v>3.1237116818181816</v>
      </c>
      <c r="AC2293" s="26">
        <v>3.0305700454545459</v>
      </c>
      <c r="AD2293" s="26">
        <v>2.518046636363636</v>
      </c>
      <c r="AE2293" s="26">
        <v>3.1523229090909095</v>
      </c>
      <c r="AF2293" s="26">
        <v>2.5615617272727276</v>
      </c>
      <c r="AG2293" s="26">
        <v>202</v>
      </c>
      <c r="AH2293" s="26">
        <v>4</v>
      </c>
    </row>
    <row r="2294" spans="1:34" x14ac:dyDescent="0.2">
      <c r="A2294" t="s">
        <v>49</v>
      </c>
      <c r="B2294" t="s">
        <v>80</v>
      </c>
      <c r="C2294" t="s">
        <v>1564</v>
      </c>
      <c r="D2294">
        <v>1</v>
      </c>
      <c r="E2294" s="21">
        <v>4</v>
      </c>
      <c r="F2294" s="21" t="s">
        <v>6</v>
      </c>
      <c r="G2294" s="21" t="s">
        <v>10</v>
      </c>
      <c r="H2294" s="21" t="s">
        <v>10</v>
      </c>
      <c r="I2294" s="26">
        <v>1.2999160344827589</v>
      </c>
      <c r="J2294" s="26">
        <v>1.7178901379310345</v>
      </c>
      <c r="K2294" s="26">
        <v>2.817777172413793</v>
      </c>
      <c r="L2294" s="26">
        <v>4.2108613103448267</v>
      </c>
      <c r="M2294" s="26">
        <v>5.1570101379310351</v>
      </c>
      <c r="N2294" s="26">
        <v>6.1362322413793091</v>
      </c>
      <c r="O2294" s="26">
        <v>6.3106967931034479</v>
      </c>
      <c r="P2294" s="26">
        <v>5.4903813448275871</v>
      </c>
      <c r="Q2294" s="26">
        <v>4.0763137931034485</v>
      </c>
      <c r="R2294" s="26">
        <v>2.7783576551724138</v>
      </c>
      <c r="S2294" s="26">
        <v>1.9813153793103448</v>
      </c>
      <c r="T2294" s="26">
        <v>1.3716318620689656</v>
      </c>
      <c r="U2294" s="26">
        <v>2.9628947586206889</v>
      </c>
      <c r="V2294" s="26">
        <v>2.7879669655172412</v>
      </c>
      <c r="W2294" s="26">
        <v>3.4584490689655176</v>
      </c>
      <c r="X2294" s="26">
        <v>3.5048616206896552</v>
      </c>
      <c r="Y2294" s="26">
        <v>3.9001797931034483</v>
      </c>
      <c r="Z2294" s="26">
        <v>3.5572084482758619</v>
      </c>
      <c r="AA2294" s="26">
        <v>4.0464107586206897</v>
      </c>
      <c r="AB2294" s="26">
        <v>3.5001753103448277</v>
      </c>
      <c r="AC2294" s="26">
        <v>3.5686160344827584</v>
      </c>
      <c r="AD2294" s="26">
        <v>2.9050849655172417</v>
      </c>
      <c r="AE2294" s="26">
        <v>3.4818915172413796</v>
      </c>
      <c r="AF2294" s="26">
        <v>3.330787689655172</v>
      </c>
      <c r="AG2294" s="26">
        <v>215</v>
      </c>
      <c r="AH2294" s="26">
        <v>4</v>
      </c>
    </row>
    <row r="2295" spans="1:34" x14ac:dyDescent="0.2">
      <c r="A2295" t="s">
        <v>49</v>
      </c>
      <c r="B2295" t="s">
        <v>80</v>
      </c>
      <c r="C2295" t="s">
        <v>1565</v>
      </c>
      <c r="D2295">
        <v>1</v>
      </c>
      <c r="E2295" s="21">
        <v>5</v>
      </c>
      <c r="F2295" s="21" t="s">
        <v>6</v>
      </c>
      <c r="G2295" s="21" t="s">
        <v>10</v>
      </c>
      <c r="H2295" s="21" t="s">
        <v>10</v>
      </c>
      <c r="I2295" s="26">
        <v>0.9482853809523808</v>
      </c>
      <c r="J2295" s="26">
        <v>1.1921052857142855</v>
      </c>
      <c r="K2295" s="26">
        <v>2.0784879047619049</v>
      </c>
      <c r="L2295" s="26">
        <v>3.4835795714285704</v>
      </c>
      <c r="M2295" s="26">
        <v>4.6335947142857137</v>
      </c>
      <c r="N2295" s="26">
        <v>5.4840334285714274</v>
      </c>
      <c r="O2295" s="26">
        <v>5.6516974761904759</v>
      </c>
      <c r="P2295" s="26">
        <v>4.720469047619047</v>
      </c>
      <c r="Q2295" s="26">
        <v>3.4530408095238094</v>
      </c>
      <c r="R2295" s="26">
        <v>2.4130909047619045</v>
      </c>
      <c r="S2295" s="26">
        <v>1.5655571904761907</v>
      </c>
      <c r="T2295" s="26">
        <v>1.0016621904761902</v>
      </c>
      <c r="U2295" s="26">
        <v>2.548729095238095</v>
      </c>
      <c r="V2295" s="26">
        <v>2.3863895238095232</v>
      </c>
      <c r="W2295" s="26">
        <v>3.3668250952380951</v>
      </c>
      <c r="X2295" s="26">
        <v>3.4220635238095234</v>
      </c>
      <c r="Y2295" s="26">
        <v>3.7076733333333332</v>
      </c>
      <c r="Z2295" s="26">
        <v>4.1981061428571431</v>
      </c>
      <c r="AA2295" s="26">
        <v>4.2439184761904762</v>
      </c>
      <c r="AB2295" s="26">
        <v>3.732790619047619</v>
      </c>
      <c r="AC2295" s="26">
        <v>3.6029114761904761</v>
      </c>
      <c r="AD2295" s="26">
        <v>2.7305781904761908</v>
      </c>
      <c r="AE2295" s="26">
        <v>3.3436057142857143</v>
      </c>
      <c r="AF2295" s="26">
        <v>3.1881161904761903</v>
      </c>
      <c r="AG2295" s="26">
        <v>245</v>
      </c>
      <c r="AH2295" s="26">
        <v>4</v>
      </c>
    </row>
    <row r="2296" spans="1:34" x14ac:dyDescent="0.2">
      <c r="A2296" t="s">
        <v>49</v>
      </c>
      <c r="B2296" t="s">
        <v>80</v>
      </c>
      <c r="C2296" t="s">
        <v>1566</v>
      </c>
      <c r="D2296">
        <v>1</v>
      </c>
      <c r="E2296" s="21">
        <v>6</v>
      </c>
      <c r="F2296" s="21" t="s">
        <v>6</v>
      </c>
      <c r="G2296" s="21" t="s">
        <v>10</v>
      </c>
      <c r="H2296" s="21" t="s">
        <v>10</v>
      </c>
      <c r="I2296" s="26">
        <v>0.96286454285714296</v>
      </c>
      <c r="J2296" s="26">
        <v>1.2356030285714288</v>
      </c>
      <c r="K2296" s="26">
        <v>2.1492350571428571</v>
      </c>
      <c r="L2296" s="26">
        <v>3.548547314285714</v>
      </c>
      <c r="M2296" s="26">
        <v>4.6089302285714293</v>
      </c>
      <c r="N2296" s="26">
        <v>5.3939920000000017</v>
      </c>
      <c r="O2296" s="26">
        <v>5.5865457999999997</v>
      </c>
      <c r="P2296" s="26">
        <v>4.6762772285714265</v>
      </c>
      <c r="Q2296" s="26">
        <v>3.3580551714285716</v>
      </c>
      <c r="R2296" s="26">
        <v>2.291872457142857</v>
      </c>
      <c r="S2296" s="26">
        <v>1.5321781714285716</v>
      </c>
      <c r="T2296" s="26">
        <v>0.99993088571428579</v>
      </c>
      <c r="U2296" s="26">
        <v>2.356980171428571</v>
      </c>
      <c r="V2296" s="26">
        <v>2.3855836857142858</v>
      </c>
      <c r="W2296" s="26">
        <v>3.2953139142857144</v>
      </c>
      <c r="X2296" s="26">
        <v>3.023961942857142</v>
      </c>
      <c r="Y2296" s="26">
        <v>3.6174245714285709</v>
      </c>
      <c r="Z2296" s="26">
        <v>3.8649488000000005</v>
      </c>
      <c r="AA2296" s="26">
        <v>3.836967942857143</v>
      </c>
      <c r="AB2296" s="26">
        <v>3.3415161714285722</v>
      </c>
      <c r="AC2296" s="26">
        <v>3.2525012857142861</v>
      </c>
      <c r="AD2296" s="26">
        <v>2.5818522571428573</v>
      </c>
      <c r="AE2296" s="26">
        <v>3.1399125142857138</v>
      </c>
      <c r="AF2296" s="26">
        <v>2.7720693428571423</v>
      </c>
      <c r="AG2296" s="26">
        <v>230</v>
      </c>
      <c r="AH2296" s="26">
        <v>4</v>
      </c>
    </row>
    <row r="2297" spans="1:34" x14ac:dyDescent="0.2">
      <c r="A2297" t="s">
        <v>49</v>
      </c>
      <c r="B2297" t="s">
        <v>80</v>
      </c>
      <c r="C2297" t="s">
        <v>673</v>
      </c>
      <c r="D2297">
        <v>1</v>
      </c>
      <c r="E2297" s="21">
        <v>5</v>
      </c>
      <c r="F2297" s="21" t="s">
        <v>6</v>
      </c>
      <c r="G2297" s="21" t="s">
        <v>10</v>
      </c>
      <c r="H2297" s="21" t="s">
        <v>10</v>
      </c>
      <c r="I2297" s="26">
        <v>0.95192175000000001</v>
      </c>
      <c r="J2297" s="26">
        <v>1.2325014999999999</v>
      </c>
      <c r="K2297" s="26">
        <v>2.1519001250000001</v>
      </c>
      <c r="L2297" s="26">
        <v>3.538071</v>
      </c>
      <c r="M2297" s="26">
        <v>4.5835392499999994</v>
      </c>
      <c r="N2297" s="26">
        <v>5.352936875000001</v>
      </c>
      <c r="O2297" s="26">
        <v>5.5801013749999999</v>
      </c>
      <c r="P2297" s="26">
        <v>4.6615111250000005</v>
      </c>
      <c r="Q2297" s="26">
        <v>3.26173</v>
      </c>
      <c r="R2297" s="26">
        <v>2.2068631249999999</v>
      </c>
      <c r="S2297" s="26">
        <v>1.482866625</v>
      </c>
      <c r="T2297" s="26">
        <v>0.9950365000000001</v>
      </c>
      <c r="U2297" s="26">
        <v>2.064832875</v>
      </c>
      <c r="V2297" s="26">
        <v>2.1935630000000002</v>
      </c>
      <c r="W2297" s="26">
        <v>2.9046937500000003</v>
      </c>
      <c r="X2297" s="26">
        <v>2.7882048749999999</v>
      </c>
      <c r="Y2297" s="26">
        <v>3.4050108750000003</v>
      </c>
      <c r="Z2297" s="26">
        <v>3.6557826250000005</v>
      </c>
      <c r="AA2297" s="26">
        <v>3.567879</v>
      </c>
      <c r="AB2297" s="26">
        <v>3.0903204999999998</v>
      </c>
      <c r="AC2297" s="26">
        <v>3.0345822499999997</v>
      </c>
      <c r="AD2297" s="26">
        <v>2.5404297500000004</v>
      </c>
      <c r="AE2297" s="26">
        <v>3.1053692499999999</v>
      </c>
      <c r="AF2297" s="26">
        <v>2.50763275</v>
      </c>
      <c r="AG2297" s="26">
        <v>217</v>
      </c>
      <c r="AH2297" s="26">
        <v>4</v>
      </c>
    </row>
    <row r="2298" spans="1:34" x14ac:dyDescent="0.2">
      <c r="A2298" t="s">
        <v>49</v>
      </c>
      <c r="B2298" t="s">
        <v>80</v>
      </c>
      <c r="C2298" t="s">
        <v>300</v>
      </c>
      <c r="D2298">
        <v>1</v>
      </c>
      <c r="E2298" s="21">
        <v>5</v>
      </c>
      <c r="F2298" s="21" t="s">
        <v>6</v>
      </c>
      <c r="G2298" s="21" t="s">
        <v>10</v>
      </c>
      <c r="H2298" s="21" t="s">
        <v>10</v>
      </c>
      <c r="I2298" s="26">
        <v>1.0110306666666669</v>
      </c>
      <c r="J2298" s="26">
        <v>1.3422712222222222</v>
      </c>
      <c r="K2298" s="26">
        <v>2.3128965555555556</v>
      </c>
      <c r="L2298" s="26">
        <v>3.7126075555555551</v>
      </c>
      <c r="M2298" s="26">
        <v>4.7254004444444444</v>
      </c>
      <c r="N2298" s="26">
        <v>5.4385325555555557</v>
      </c>
      <c r="O2298" s="26">
        <v>5.7094051111111108</v>
      </c>
      <c r="P2298" s="26">
        <v>4.7872548888888886</v>
      </c>
      <c r="Q2298" s="26">
        <v>3.3914198888888887</v>
      </c>
      <c r="R2298" s="26">
        <v>2.2832524444444444</v>
      </c>
      <c r="S2298" s="26">
        <v>1.533012222222222</v>
      </c>
      <c r="T2298" s="26">
        <v>1.0485476666666669</v>
      </c>
      <c r="U2298" s="26">
        <v>2.2392261111111109</v>
      </c>
      <c r="V2298" s="26">
        <v>2.3449589999999998</v>
      </c>
      <c r="W2298" s="26">
        <v>2.9484028888888889</v>
      </c>
      <c r="X2298" s="26">
        <v>3.2461074444444447</v>
      </c>
      <c r="Y2298" s="26">
        <v>3.7226092222222227</v>
      </c>
      <c r="Z2298" s="26">
        <v>3.692788555555556</v>
      </c>
      <c r="AA2298" s="26">
        <v>3.6027695555555557</v>
      </c>
      <c r="AB2298" s="26">
        <v>3.4368673333333333</v>
      </c>
      <c r="AC2298" s="26">
        <v>3.3506353333333343</v>
      </c>
      <c r="AD2298" s="26">
        <v>2.7127028888888893</v>
      </c>
      <c r="AE2298" s="26">
        <v>3.4809351111111111</v>
      </c>
      <c r="AF2298" s="26">
        <v>2.7934522222222222</v>
      </c>
      <c r="AG2298" s="26">
        <v>225</v>
      </c>
      <c r="AH2298" s="26">
        <v>4</v>
      </c>
    </row>
    <row r="2299" spans="1:34" x14ac:dyDescent="0.2">
      <c r="A2299" t="s">
        <v>49</v>
      </c>
      <c r="B2299" t="s">
        <v>80</v>
      </c>
      <c r="C2299" t="s">
        <v>303</v>
      </c>
      <c r="D2299">
        <v>2</v>
      </c>
      <c r="E2299" s="21">
        <v>5</v>
      </c>
      <c r="F2299" s="21" t="s">
        <v>6</v>
      </c>
      <c r="G2299" s="21" t="s">
        <v>10</v>
      </c>
      <c r="H2299" s="21" t="s">
        <v>10</v>
      </c>
      <c r="I2299" s="26">
        <v>0.88538358823529417</v>
      </c>
      <c r="J2299" s="26">
        <v>1.0879796470588234</v>
      </c>
      <c r="K2299" s="26">
        <v>1.9221545882352942</v>
      </c>
      <c r="L2299" s="26">
        <v>3.3000420000000008</v>
      </c>
      <c r="M2299" s="26">
        <v>4.5300178235294117</v>
      </c>
      <c r="N2299" s="26">
        <v>5.4549328823529422</v>
      </c>
      <c r="O2299" s="26">
        <v>5.6175259411764715</v>
      </c>
      <c r="P2299" s="26">
        <v>4.7219967058823524</v>
      </c>
      <c r="Q2299" s="26">
        <v>3.4222095882352943</v>
      </c>
      <c r="R2299" s="26">
        <v>2.4255450000000001</v>
      </c>
      <c r="S2299" s="26">
        <v>1.5558355882352943</v>
      </c>
      <c r="T2299" s="26">
        <v>0.96161047058823546</v>
      </c>
      <c r="U2299" s="26">
        <v>2.1771937058823529</v>
      </c>
      <c r="V2299" s="26">
        <v>2.0393384117647053</v>
      </c>
      <c r="W2299" s="26">
        <v>2.9824481764705886</v>
      </c>
      <c r="X2299" s="26">
        <v>3.3081762941176471</v>
      </c>
      <c r="Y2299" s="26">
        <v>3.491636588235294</v>
      </c>
      <c r="Z2299" s="26">
        <v>4.0815559411764708</v>
      </c>
      <c r="AA2299" s="26">
        <v>3.733178647058824</v>
      </c>
      <c r="AB2299" s="26">
        <v>3.5150492352941178</v>
      </c>
      <c r="AC2299" s="26">
        <v>3.8484247058823522</v>
      </c>
      <c r="AD2299" s="26">
        <v>2.9511097647058824</v>
      </c>
      <c r="AE2299" s="26">
        <v>3.599579764705882</v>
      </c>
      <c r="AF2299" s="26">
        <v>3.0771169411764703</v>
      </c>
      <c r="AG2299" s="26">
        <v>225</v>
      </c>
      <c r="AH2299" s="26">
        <v>4</v>
      </c>
    </row>
    <row r="2300" spans="1:34" x14ac:dyDescent="0.2">
      <c r="A2300" t="s">
        <v>49</v>
      </c>
      <c r="B2300" t="s">
        <v>80</v>
      </c>
      <c r="C2300" t="s">
        <v>675</v>
      </c>
      <c r="D2300">
        <v>1</v>
      </c>
      <c r="E2300" s="21">
        <v>5</v>
      </c>
      <c r="F2300" s="21" t="s">
        <v>6</v>
      </c>
      <c r="G2300" s="21" t="s">
        <v>10</v>
      </c>
      <c r="H2300" s="21" t="s">
        <v>10</v>
      </c>
      <c r="I2300" s="26">
        <v>1.2217328571428572</v>
      </c>
      <c r="J2300" s="26">
        <v>1.593523142857143</v>
      </c>
      <c r="K2300" s="26">
        <v>2.6653947142857146</v>
      </c>
      <c r="L2300" s="26">
        <v>4.0802167857142857</v>
      </c>
      <c r="M2300" s="26">
        <v>5.0181142142857151</v>
      </c>
      <c r="N2300" s="26">
        <v>5.9383684285714287</v>
      </c>
      <c r="O2300" s="26">
        <v>6.2108351428571433</v>
      </c>
      <c r="P2300" s="26">
        <v>5.2568552142857143</v>
      </c>
      <c r="Q2300" s="26">
        <v>3.7731385000000008</v>
      </c>
      <c r="R2300" s="26">
        <v>2.560536357142857</v>
      </c>
      <c r="S2300" s="26">
        <v>1.7972350714285714</v>
      </c>
      <c r="T2300" s="26">
        <v>1.2809207857142859</v>
      </c>
      <c r="U2300" s="26">
        <v>2.5721105</v>
      </c>
      <c r="V2300" s="26">
        <v>2.6507312857142855</v>
      </c>
      <c r="W2300" s="26">
        <v>3.3461382142857135</v>
      </c>
      <c r="X2300" s="26">
        <v>3.0677525000000001</v>
      </c>
      <c r="Y2300" s="26">
        <v>3.5727648571428574</v>
      </c>
      <c r="Z2300" s="26">
        <v>3.4168503571428568</v>
      </c>
      <c r="AA2300" s="26">
        <v>3.1867869285714288</v>
      </c>
      <c r="AB2300" s="26">
        <v>3.1060111428571422</v>
      </c>
      <c r="AC2300" s="26">
        <v>3.0910967857142864</v>
      </c>
      <c r="AD2300" s="26">
        <v>2.5601151428571431</v>
      </c>
      <c r="AE2300" s="26">
        <v>3.2369182857142853</v>
      </c>
      <c r="AF2300" s="26">
        <v>2.9595852857142857</v>
      </c>
      <c r="AG2300" s="26">
        <v>199</v>
      </c>
      <c r="AH2300" s="26">
        <v>4</v>
      </c>
    </row>
    <row r="2301" spans="1:34" x14ac:dyDescent="0.2">
      <c r="A2301" t="s">
        <v>49</v>
      </c>
      <c r="B2301" t="s">
        <v>80</v>
      </c>
      <c r="C2301" t="s">
        <v>1567</v>
      </c>
      <c r="D2301">
        <v>1</v>
      </c>
      <c r="E2301" s="21">
        <v>5</v>
      </c>
      <c r="F2301" s="21" t="s">
        <v>6</v>
      </c>
      <c r="G2301" s="21" t="s">
        <v>10</v>
      </c>
      <c r="H2301" s="21" t="s">
        <v>10</v>
      </c>
      <c r="I2301" s="26">
        <v>1.2033125833333331</v>
      </c>
      <c r="J2301" s="26">
        <v>1.570346416666667</v>
      </c>
      <c r="K2301" s="26">
        <v>2.6450607083333333</v>
      </c>
      <c r="L2301" s="26">
        <v>4.056456083333333</v>
      </c>
      <c r="M2301" s="26">
        <v>5.0111916250000004</v>
      </c>
      <c r="N2301" s="26">
        <v>5.9361897083333339</v>
      </c>
      <c r="O2301" s="26">
        <v>6.2382696666666648</v>
      </c>
      <c r="P2301" s="26">
        <v>5.2582985000000004</v>
      </c>
      <c r="Q2301" s="26">
        <v>3.7458408750000003</v>
      </c>
      <c r="R2301" s="26">
        <v>2.5472652916666667</v>
      </c>
      <c r="S2301" s="26">
        <v>1.7759349166666667</v>
      </c>
      <c r="T2301" s="26">
        <v>1.2660705000000001</v>
      </c>
      <c r="U2301" s="26">
        <v>2.5535178750000003</v>
      </c>
      <c r="V2301" s="26">
        <v>2.6289851250000003</v>
      </c>
      <c r="W2301" s="26">
        <v>3.4437021249999997</v>
      </c>
      <c r="X2301" s="26">
        <v>3.1767205833333345</v>
      </c>
      <c r="Y2301" s="26">
        <v>3.6025918750000003</v>
      </c>
      <c r="Z2301" s="26">
        <v>3.3566593750000009</v>
      </c>
      <c r="AA2301" s="26">
        <v>3.2935080833333337</v>
      </c>
      <c r="AB2301" s="26">
        <v>3.1635246666666661</v>
      </c>
      <c r="AC2301" s="26">
        <v>3.2731499999999998</v>
      </c>
      <c r="AD2301" s="26">
        <v>2.5222822083333338</v>
      </c>
      <c r="AE2301" s="26">
        <v>3.3445349583333321</v>
      </c>
      <c r="AF2301" s="26">
        <v>2.9996055000000008</v>
      </c>
      <c r="AG2301" s="26">
        <v>219</v>
      </c>
      <c r="AH2301" s="26">
        <v>4</v>
      </c>
    </row>
    <row r="2302" spans="1:34" x14ac:dyDescent="0.2">
      <c r="A2302" t="s">
        <v>49</v>
      </c>
      <c r="B2302" t="s">
        <v>80</v>
      </c>
      <c r="C2302" t="s">
        <v>725</v>
      </c>
      <c r="D2302">
        <v>1</v>
      </c>
      <c r="E2302" s="21">
        <v>4</v>
      </c>
      <c r="F2302" s="21" t="s">
        <v>6</v>
      </c>
      <c r="G2302" s="21" t="s">
        <v>10</v>
      </c>
      <c r="H2302" s="21" t="s">
        <v>10</v>
      </c>
      <c r="I2302" s="26">
        <v>1.3445712777777779</v>
      </c>
      <c r="J2302" s="26">
        <v>1.7669750277777778</v>
      </c>
      <c r="K2302" s="26">
        <v>2.8827625277777766</v>
      </c>
      <c r="L2302" s="26">
        <v>4.2550097499999993</v>
      </c>
      <c r="M2302" s="26">
        <v>5.239646416666667</v>
      </c>
      <c r="N2302" s="26">
        <v>6.2437175833333303</v>
      </c>
      <c r="O2302" s="26">
        <v>6.3951456666666671</v>
      </c>
      <c r="P2302" s="26">
        <v>5.6421661666666667</v>
      </c>
      <c r="Q2302" s="26">
        <v>4.205317222222221</v>
      </c>
      <c r="R2302" s="26">
        <v>2.8525645833333342</v>
      </c>
      <c r="S2302" s="26">
        <v>2.0496760555555551</v>
      </c>
      <c r="T2302" s="26">
        <v>1.4262407500000001</v>
      </c>
      <c r="U2302" s="26">
        <v>2.9855881666666662</v>
      </c>
      <c r="V2302" s="26">
        <v>2.7376046111111112</v>
      </c>
      <c r="W2302" s="26">
        <v>3.4615291944444442</v>
      </c>
      <c r="X2302" s="26">
        <v>3.5332205000000001</v>
      </c>
      <c r="Y2302" s="26">
        <v>3.7565722777777779</v>
      </c>
      <c r="Z2302" s="26">
        <v>3.4652504722222228</v>
      </c>
      <c r="AA2302" s="26">
        <v>3.9547965000000005</v>
      </c>
      <c r="AB2302" s="26">
        <v>3.5493238611111106</v>
      </c>
      <c r="AC2302" s="26">
        <v>3.3616086111111114</v>
      </c>
      <c r="AD2302" s="26">
        <v>2.7732369166666673</v>
      </c>
      <c r="AE2302" s="26">
        <v>3.2277844166666676</v>
      </c>
      <c r="AF2302" s="26">
        <v>3.2639723888888881</v>
      </c>
      <c r="AG2302" s="26">
        <v>154</v>
      </c>
      <c r="AH2302" s="26">
        <v>3</v>
      </c>
    </row>
    <row r="2303" spans="1:34" x14ac:dyDescent="0.2">
      <c r="A2303" t="s">
        <v>49</v>
      </c>
      <c r="B2303" t="s">
        <v>80</v>
      </c>
      <c r="C2303" t="s">
        <v>818</v>
      </c>
      <c r="D2303">
        <v>2</v>
      </c>
      <c r="E2303" s="21">
        <v>6</v>
      </c>
      <c r="F2303" s="21" t="s">
        <v>6</v>
      </c>
      <c r="G2303" s="21" t="s">
        <v>10</v>
      </c>
      <c r="H2303" s="21" t="s">
        <v>10</v>
      </c>
      <c r="I2303" s="26">
        <v>0.88518530000000006</v>
      </c>
      <c r="J2303" s="26">
        <v>1.1324092000000001</v>
      </c>
      <c r="K2303" s="26">
        <v>1.9932721999999998</v>
      </c>
      <c r="L2303" s="26">
        <v>3.3645912999999998</v>
      </c>
      <c r="M2303" s="26">
        <v>4.4906015999999997</v>
      </c>
      <c r="N2303" s="26">
        <v>5.2777180999999995</v>
      </c>
      <c r="O2303" s="26">
        <v>5.4575706999999998</v>
      </c>
      <c r="P2303" s="26">
        <v>4.5501221000000003</v>
      </c>
      <c r="Q2303" s="26">
        <v>3.2600096999999999</v>
      </c>
      <c r="R2303" s="26">
        <v>2.2365443999999997</v>
      </c>
      <c r="S2303" s="26">
        <v>1.4501122</v>
      </c>
      <c r="T2303" s="26">
        <v>0.92934509999999992</v>
      </c>
      <c r="U2303" s="26">
        <v>2.4318987000000005</v>
      </c>
      <c r="V2303" s="26">
        <v>2.3807596000000002</v>
      </c>
      <c r="W2303" s="26">
        <v>3.2566482999999997</v>
      </c>
      <c r="X2303" s="26">
        <v>3.1886159000000003</v>
      </c>
      <c r="Y2303" s="26">
        <v>3.7802889000000008</v>
      </c>
      <c r="Z2303" s="26">
        <v>4.1941902999999998</v>
      </c>
      <c r="AA2303" s="26">
        <v>4.0668030000000002</v>
      </c>
      <c r="AB2303" s="26">
        <v>3.5724209</v>
      </c>
      <c r="AC2303" s="26">
        <v>3.5242275999999997</v>
      </c>
      <c r="AD2303" s="26">
        <v>2.7987036000000005</v>
      </c>
      <c r="AE2303" s="26">
        <v>3.3401125999999999</v>
      </c>
      <c r="AF2303" s="26">
        <v>3.0713047000000002</v>
      </c>
      <c r="AG2303" s="26">
        <v>252</v>
      </c>
      <c r="AH2303" s="26">
        <v>5</v>
      </c>
    </row>
    <row r="2304" spans="1:34" x14ac:dyDescent="0.2">
      <c r="A2304" t="s">
        <v>49</v>
      </c>
      <c r="B2304" t="s">
        <v>80</v>
      </c>
      <c r="C2304" t="s">
        <v>1347</v>
      </c>
      <c r="D2304">
        <v>2</v>
      </c>
      <c r="E2304" s="21">
        <v>5</v>
      </c>
      <c r="F2304" s="21" t="s">
        <v>6</v>
      </c>
      <c r="G2304" s="21" t="s">
        <v>10</v>
      </c>
      <c r="H2304" s="21" t="s">
        <v>10</v>
      </c>
      <c r="I2304" s="26">
        <v>0.87290324137931052</v>
      </c>
      <c r="J2304" s="26">
        <v>1.0361137931034483</v>
      </c>
      <c r="K2304" s="26">
        <v>1.8325037241379314</v>
      </c>
      <c r="L2304" s="26">
        <v>3.1719134137931033</v>
      </c>
      <c r="M2304" s="26">
        <v>4.4268078275862077</v>
      </c>
      <c r="N2304" s="26">
        <v>5.4191690344827608</v>
      </c>
      <c r="O2304" s="26">
        <v>5.6646226206896548</v>
      </c>
      <c r="P2304" s="26">
        <v>4.7507736896551735</v>
      </c>
      <c r="Q2304" s="26">
        <v>3.4557692413793109</v>
      </c>
      <c r="R2304" s="26">
        <v>2.4258580344827578</v>
      </c>
      <c r="S2304" s="26">
        <v>1.5578574137931034</v>
      </c>
      <c r="T2304" s="26">
        <v>0.97452313793103451</v>
      </c>
      <c r="U2304" s="26">
        <v>2.2203404137931035</v>
      </c>
      <c r="V2304" s="26">
        <v>2.076553344827587</v>
      </c>
      <c r="W2304" s="26">
        <v>2.8993372413793099</v>
      </c>
      <c r="X2304" s="26">
        <v>3.233712068965517</v>
      </c>
      <c r="Y2304" s="26">
        <v>3.2663037586206896</v>
      </c>
      <c r="Z2304" s="26">
        <v>3.8347643793103448</v>
      </c>
      <c r="AA2304" s="26">
        <v>3.3153674137931035</v>
      </c>
      <c r="AB2304" s="26">
        <v>3.5704987241379298</v>
      </c>
      <c r="AC2304" s="26">
        <v>4.0029069655172416</v>
      </c>
      <c r="AD2304" s="26">
        <v>3.2130991379310352</v>
      </c>
      <c r="AE2304" s="26">
        <v>3.7668574827586205</v>
      </c>
      <c r="AF2304" s="26">
        <v>3.3295477931034485</v>
      </c>
      <c r="AG2304" s="26">
        <v>199</v>
      </c>
      <c r="AH2304" s="26">
        <v>4</v>
      </c>
    </row>
    <row r="2305" spans="1:34" x14ac:dyDescent="0.2">
      <c r="A2305" t="s">
        <v>49</v>
      </c>
      <c r="B2305" t="s">
        <v>80</v>
      </c>
      <c r="C2305" t="s">
        <v>206</v>
      </c>
      <c r="D2305">
        <v>2</v>
      </c>
      <c r="E2305" s="21">
        <v>5</v>
      </c>
      <c r="F2305" s="21" t="s">
        <v>6</v>
      </c>
      <c r="G2305" s="21" t="s">
        <v>10</v>
      </c>
      <c r="H2305" s="21" t="s">
        <v>10</v>
      </c>
      <c r="I2305" s="26">
        <v>1.1012089487179486</v>
      </c>
      <c r="J2305" s="26">
        <v>1.4276719487179488</v>
      </c>
      <c r="K2305" s="26">
        <v>2.4429213333333335</v>
      </c>
      <c r="L2305" s="26">
        <v>3.7701168461538455</v>
      </c>
      <c r="M2305" s="26">
        <v>4.7693395641025642</v>
      </c>
      <c r="N2305" s="26">
        <v>5.4259567179487185</v>
      </c>
      <c r="O2305" s="26">
        <v>5.4106626153846156</v>
      </c>
      <c r="P2305" s="26">
        <v>4.6491039230769218</v>
      </c>
      <c r="Q2305" s="26">
        <v>3.5138650769230773</v>
      </c>
      <c r="R2305" s="26">
        <v>2.494414846153846</v>
      </c>
      <c r="S2305" s="26">
        <v>1.7210022564102569</v>
      </c>
      <c r="T2305" s="26">
        <v>1.1330116923076925</v>
      </c>
      <c r="U2305" s="26">
        <v>2.7200234615384615</v>
      </c>
      <c r="V2305" s="26">
        <v>2.493359461538462</v>
      </c>
      <c r="W2305" s="26">
        <v>3.6203255128205134</v>
      </c>
      <c r="X2305" s="26">
        <v>3.6241934358974355</v>
      </c>
      <c r="Y2305" s="26">
        <v>3.9931447435897431</v>
      </c>
      <c r="Z2305" s="26">
        <v>3.7832037948717945</v>
      </c>
      <c r="AA2305" s="26">
        <v>4.2745439743589744</v>
      </c>
      <c r="AB2305" s="26">
        <v>3.5264254358974361</v>
      </c>
      <c r="AC2305" s="26">
        <v>3.1949139743589741</v>
      </c>
      <c r="AD2305" s="26">
        <v>2.4946467179487177</v>
      </c>
      <c r="AE2305" s="26">
        <v>3.0944993076923066</v>
      </c>
      <c r="AF2305" s="26">
        <v>3.0638545641025638</v>
      </c>
      <c r="AG2305" s="26">
        <v>226</v>
      </c>
      <c r="AH2305" s="26">
        <v>4</v>
      </c>
    </row>
    <row r="2306" spans="1:34" x14ac:dyDescent="0.2">
      <c r="A2306" t="s">
        <v>49</v>
      </c>
      <c r="B2306" t="s">
        <v>80</v>
      </c>
      <c r="C2306" t="s">
        <v>1568</v>
      </c>
      <c r="D2306">
        <v>2</v>
      </c>
      <c r="E2306" s="21">
        <v>5</v>
      </c>
      <c r="F2306" s="21" t="s">
        <v>6</v>
      </c>
      <c r="G2306" s="21" t="s">
        <v>10</v>
      </c>
      <c r="H2306" s="21" t="s">
        <v>10</v>
      </c>
      <c r="I2306" s="26">
        <v>0.90401659999999995</v>
      </c>
      <c r="J2306" s="26">
        <v>1.1357447999999999</v>
      </c>
      <c r="K2306" s="26">
        <v>1.9905386</v>
      </c>
      <c r="L2306" s="26">
        <v>3.3715652</v>
      </c>
      <c r="M2306" s="26">
        <v>4.5520586000000005</v>
      </c>
      <c r="N2306" s="26">
        <v>5.4164568000000006</v>
      </c>
      <c r="O2306" s="26">
        <v>5.5867607999999995</v>
      </c>
      <c r="P2306" s="26">
        <v>4.6670569999999998</v>
      </c>
      <c r="Q2306" s="26">
        <v>3.3546208000000002</v>
      </c>
      <c r="R2306" s="26">
        <v>2.3297030000000003</v>
      </c>
      <c r="S2306" s="26">
        <v>1.5040526000000001</v>
      </c>
      <c r="T2306" s="26">
        <v>0.95962159999999996</v>
      </c>
      <c r="U2306" s="26">
        <v>2.5620828000000002</v>
      </c>
      <c r="V2306" s="26">
        <v>2.3760886000000001</v>
      </c>
      <c r="W2306" s="26">
        <v>3.3482931999999996</v>
      </c>
      <c r="X2306" s="26">
        <v>3.4240843999999995</v>
      </c>
      <c r="Y2306" s="26">
        <v>3.7913158000000005</v>
      </c>
      <c r="Z2306" s="26">
        <v>4.3450291999999999</v>
      </c>
      <c r="AA2306" s="26">
        <v>4.1656851999999995</v>
      </c>
      <c r="AB2306" s="26">
        <v>3.8463158000000002</v>
      </c>
      <c r="AC2306" s="26">
        <v>3.7217826000000001</v>
      </c>
      <c r="AD2306" s="26">
        <v>2.8820125999999999</v>
      </c>
      <c r="AE2306" s="26">
        <v>3.488124</v>
      </c>
      <c r="AF2306" s="26">
        <v>3.3275558000000003</v>
      </c>
      <c r="AG2306" s="26">
        <v>233</v>
      </c>
      <c r="AH2306" s="26">
        <v>4</v>
      </c>
    </row>
    <row r="2307" spans="1:34" x14ac:dyDescent="0.2">
      <c r="A2307" t="s">
        <v>49</v>
      </c>
      <c r="B2307" t="s">
        <v>80</v>
      </c>
      <c r="C2307" t="s">
        <v>207</v>
      </c>
      <c r="D2307">
        <v>1</v>
      </c>
      <c r="E2307" s="21">
        <v>5</v>
      </c>
      <c r="F2307" s="21" t="s">
        <v>6</v>
      </c>
      <c r="G2307" s="21" t="s">
        <v>10</v>
      </c>
      <c r="H2307" s="21" t="s">
        <v>10</v>
      </c>
      <c r="I2307" s="26">
        <v>1.1651774499999998</v>
      </c>
      <c r="J2307" s="26">
        <v>1.5346362499999999</v>
      </c>
      <c r="K2307" s="26">
        <v>2.5707516999999998</v>
      </c>
      <c r="L2307" s="26">
        <v>3.9753523500000001</v>
      </c>
      <c r="M2307" s="26">
        <v>4.8869938500000014</v>
      </c>
      <c r="N2307" s="26">
        <v>5.7524204500000007</v>
      </c>
      <c r="O2307" s="26">
        <v>5.9110885500000006</v>
      </c>
      <c r="P2307" s="26">
        <v>5.0325027999999996</v>
      </c>
      <c r="Q2307" s="26">
        <v>3.6568735999999999</v>
      </c>
      <c r="R2307" s="26">
        <v>2.4865570999999997</v>
      </c>
      <c r="S2307" s="26">
        <v>1.7333846500000001</v>
      </c>
      <c r="T2307" s="26">
        <v>1.2047438999999998</v>
      </c>
      <c r="U2307" s="26">
        <v>2.4581119000000005</v>
      </c>
      <c r="V2307" s="26">
        <v>2.4600814500000001</v>
      </c>
      <c r="W2307" s="26">
        <v>3.3730917500000004</v>
      </c>
      <c r="X2307" s="26">
        <v>3.1165354500000002</v>
      </c>
      <c r="Y2307" s="26">
        <v>3.5459484000000003</v>
      </c>
      <c r="Z2307" s="26">
        <v>3.4504387500000009</v>
      </c>
      <c r="AA2307" s="26">
        <v>3.2645587999999996</v>
      </c>
      <c r="AB2307" s="26">
        <v>3.0818443999999992</v>
      </c>
      <c r="AC2307" s="26">
        <v>2.8880295999999999</v>
      </c>
      <c r="AD2307" s="26">
        <v>2.56106005</v>
      </c>
      <c r="AE2307" s="26">
        <v>3.1115255999999993</v>
      </c>
      <c r="AF2307" s="26">
        <v>2.8514209999999993</v>
      </c>
      <c r="AG2307" s="26">
        <v>206</v>
      </c>
      <c r="AH2307" s="26">
        <v>4</v>
      </c>
    </row>
    <row r="2308" spans="1:34" x14ac:dyDescent="0.2">
      <c r="A2308" t="s">
        <v>49</v>
      </c>
      <c r="B2308" t="s">
        <v>80</v>
      </c>
      <c r="C2308" t="s">
        <v>309</v>
      </c>
      <c r="D2308">
        <v>1</v>
      </c>
      <c r="E2308" s="21">
        <v>5</v>
      </c>
      <c r="F2308" s="21" t="s">
        <v>6</v>
      </c>
      <c r="G2308" s="21" t="s">
        <v>10</v>
      </c>
      <c r="H2308" s="21" t="s">
        <v>10</v>
      </c>
      <c r="I2308" s="26">
        <v>1.130841909090909</v>
      </c>
      <c r="J2308" s="26">
        <v>1.4901499090909092</v>
      </c>
      <c r="K2308" s="26">
        <v>2.5000739999999997</v>
      </c>
      <c r="L2308" s="26">
        <v>3.8976189999999993</v>
      </c>
      <c r="M2308" s="26">
        <v>4.8408160909090903</v>
      </c>
      <c r="N2308" s="26">
        <v>5.6442996363636375</v>
      </c>
      <c r="O2308" s="26">
        <v>5.8007529090909093</v>
      </c>
      <c r="P2308" s="26">
        <v>4.9414125454545452</v>
      </c>
      <c r="Q2308" s="26">
        <v>3.5971194545454539</v>
      </c>
      <c r="R2308" s="26">
        <v>2.4704944545454546</v>
      </c>
      <c r="S2308" s="26">
        <v>1.6953740909090909</v>
      </c>
      <c r="T2308" s="26">
        <v>1.153060181818182</v>
      </c>
      <c r="U2308" s="26">
        <v>2.3011844545454547</v>
      </c>
      <c r="V2308" s="26">
        <v>2.2704332727272729</v>
      </c>
      <c r="W2308" s="26">
        <v>3.3153460909090899</v>
      </c>
      <c r="X2308" s="26">
        <v>3.0778062727272726</v>
      </c>
      <c r="Y2308" s="26">
        <v>3.5162144545454548</v>
      </c>
      <c r="Z2308" s="26">
        <v>3.2913242727272727</v>
      </c>
      <c r="AA2308" s="26">
        <v>3.3290918181818183</v>
      </c>
      <c r="AB2308" s="26">
        <v>2.9125297272727266</v>
      </c>
      <c r="AC2308" s="26">
        <v>2.7984008181818183</v>
      </c>
      <c r="AD2308" s="26">
        <v>2.4610994545454545</v>
      </c>
      <c r="AE2308" s="26">
        <v>2.9325520909090907</v>
      </c>
      <c r="AF2308" s="26">
        <v>2.6310444545454548</v>
      </c>
      <c r="AG2308" s="26">
        <v>221</v>
      </c>
      <c r="AH2308" s="26">
        <v>4</v>
      </c>
    </row>
    <row r="2309" spans="1:34" x14ac:dyDescent="0.2">
      <c r="A2309" t="s">
        <v>49</v>
      </c>
      <c r="B2309" t="s">
        <v>80</v>
      </c>
      <c r="C2309" t="s">
        <v>209</v>
      </c>
      <c r="D2309">
        <v>2</v>
      </c>
      <c r="E2309" s="21">
        <v>5</v>
      </c>
      <c r="F2309" s="21" t="s">
        <v>6</v>
      </c>
      <c r="G2309" s="21" t="s">
        <v>10</v>
      </c>
      <c r="H2309" s="21" t="s">
        <v>10</v>
      </c>
      <c r="I2309" s="26">
        <v>1.1290015555555555</v>
      </c>
      <c r="J2309" s="26">
        <v>1.4618480555555555</v>
      </c>
      <c r="K2309" s="26">
        <v>2.5285627222222224</v>
      </c>
      <c r="L2309" s="26">
        <v>3.8673308888888887</v>
      </c>
      <c r="M2309" s="26">
        <v>4.8487447222222224</v>
      </c>
      <c r="N2309" s="26">
        <v>5.4429531666666664</v>
      </c>
      <c r="O2309" s="26">
        <v>5.4174546111111122</v>
      </c>
      <c r="P2309" s="26">
        <v>4.6750251666666669</v>
      </c>
      <c r="Q2309" s="26">
        <v>3.5730155000000008</v>
      </c>
      <c r="R2309" s="26">
        <v>2.5490026111111108</v>
      </c>
      <c r="S2309" s="26">
        <v>1.7451957222222223</v>
      </c>
      <c r="T2309" s="26">
        <v>1.1420480555555557</v>
      </c>
      <c r="U2309" s="26">
        <v>2.739319444444444</v>
      </c>
      <c r="V2309" s="26">
        <v>2.4477058333333335</v>
      </c>
      <c r="W2309" s="26">
        <v>3.5816086111111116</v>
      </c>
      <c r="X2309" s="26">
        <v>3.4677286111111112</v>
      </c>
      <c r="Y2309" s="26">
        <v>3.9729895555555554</v>
      </c>
      <c r="Z2309" s="26">
        <v>3.7130174444444446</v>
      </c>
      <c r="AA2309" s="26">
        <v>4.2847941666666678</v>
      </c>
      <c r="AB2309" s="26">
        <v>3.6494952222222228</v>
      </c>
      <c r="AC2309" s="26">
        <v>3.0679056111111112</v>
      </c>
      <c r="AD2309" s="26">
        <v>2.4919701666666665</v>
      </c>
      <c r="AE2309" s="26">
        <v>3.0030350555555558</v>
      </c>
      <c r="AF2309" s="26">
        <v>3.0079365000000005</v>
      </c>
      <c r="AG2309" s="26">
        <v>227</v>
      </c>
      <c r="AH2309" s="26">
        <v>4</v>
      </c>
    </row>
    <row r="2310" spans="1:34" x14ac:dyDescent="0.2">
      <c r="A2310" t="s">
        <v>49</v>
      </c>
      <c r="B2310" t="s">
        <v>80</v>
      </c>
      <c r="C2310" t="s">
        <v>1569</v>
      </c>
      <c r="D2310">
        <v>1</v>
      </c>
      <c r="E2310" s="21">
        <v>5</v>
      </c>
      <c r="F2310" s="21" t="s">
        <v>6</v>
      </c>
      <c r="G2310" s="21" t="s">
        <v>10</v>
      </c>
      <c r="H2310" s="21" t="s">
        <v>10</v>
      </c>
      <c r="I2310" s="26">
        <v>1.0798732727272726</v>
      </c>
      <c r="J2310" s="26">
        <v>1.4049429999999996</v>
      </c>
      <c r="K2310" s="26">
        <v>2.3903175454545456</v>
      </c>
      <c r="L2310" s="26">
        <v>3.8040747272727273</v>
      </c>
      <c r="M2310" s="26">
        <v>4.7884357727272722</v>
      </c>
      <c r="N2310" s="26">
        <v>5.6075274090909097</v>
      </c>
      <c r="O2310" s="26">
        <v>5.7913437727272727</v>
      </c>
      <c r="P2310" s="26">
        <v>4.9011952272727273</v>
      </c>
      <c r="Q2310" s="26">
        <v>3.5330053181818175</v>
      </c>
      <c r="R2310" s="26">
        <v>2.404600409090909</v>
      </c>
      <c r="S2310" s="26">
        <v>1.6500608181818179</v>
      </c>
      <c r="T2310" s="26">
        <v>1.1174499090909091</v>
      </c>
      <c r="U2310" s="26">
        <v>2.2421149545454551</v>
      </c>
      <c r="V2310" s="26">
        <v>2.2519133181818183</v>
      </c>
      <c r="W2310" s="26">
        <v>3.2322979545454547</v>
      </c>
      <c r="X2310" s="26">
        <v>2.9638773636363638</v>
      </c>
      <c r="Y2310" s="26">
        <v>3.4290390000000013</v>
      </c>
      <c r="Z2310" s="26">
        <v>3.3994150454545458</v>
      </c>
      <c r="AA2310" s="26">
        <v>3.4022550909090907</v>
      </c>
      <c r="AB2310" s="26">
        <v>2.8940407272727273</v>
      </c>
      <c r="AC2310" s="26">
        <v>2.873996636363636</v>
      </c>
      <c r="AD2310" s="26">
        <v>2.4046775909090905</v>
      </c>
      <c r="AE2310" s="26">
        <v>3.021943409090909</v>
      </c>
      <c r="AF2310" s="26">
        <v>2.5659519545454548</v>
      </c>
      <c r="AG2310" s="26">
        <v>202</v>
      </c>
      <c r="AH2310" s="26">
        <v>4</v>
      </c>
    </row>
    <row r="2311" spans="1:34" x14ac:dyDescent="0.2">
      <c r="A2311" t="s">
        <v>49</v>
      </c>
      <c r="B2311" t="s">
        <v>80</v>
      </c>
      <c r="C2311" t="s">
        <v>1570</v>
      </c>
      <c r="D2311">
        <v>1</v>
      </c>
      <c r="E2311" s="21">
        <v>5</v>
      </c>
      <c r="F2311" s="21" t="s">
        <v>6</v>
      </c>
      <c r="G2311" s="21" t="s">
        <v>10</v>
      </c>
      <c r="H2311" s="21" t="s">
        <v>10</v>
      </c>
      <c r="I2311" s="26">
        <v>1.0328078571428569</v>
      </c>
      <c r="J2311" s="26">
        <v>1.330022</v>
      </c>
      <c r="K2311" s="26">
        <v>2.2738999285714283</v>
      </c>
      <c r="L2311" s="26">
        <v>3.7038762500000004</v>
      </c>
      <c r="M2311" s="26">
        <v>4.7547044999999999</v>
      </c>
      <c r="N2311" s="26">
        <v>5.5586212857142856</v>
      </c>
      <c r="O2311" s="26">
        <v>5.6543511785714298</v>
      </c>
      <c r="P2311" s="26">
        <v>4.7807026071428558</v>
      </c>
      <c r="Q2311" s="26">
        <v>3.5136853571428572</v>
      </c>
      <c r="R2311" s="26">
        <v>2.4441463214285717</v>
      </c>
      <c r="S2311" s="26">
        <v>1.6376223571428574</v>
      </c>
      <c r="T2311" s="26">
        <v>1.0797791785714286</v>
      </c>
      <c r="U2311" s="26">
        <v>2.8730841071428572</v>
      </c>
      <c r="V2311" s="26">
        <v>2.7696809999999994</v>
      </c>
      <c r="W2311" s="26">
        <v>3.6331343571428572</v>
      </c>
      <c r="X2311" s="26">
        <v>3.4735939642857141</v>
      </c>
      <c r="Y2311" s="26">
        <v>3.8535457857142856</v>
      </c>
      <c r="Z2311" s="26">
        <v>3.9368279642857149</v>
      </c>
      <c r="AA2311" s="26">
        <v>4.277174964285714</v>
      </c>
      <c r="AB2311" s="26">
        <v>3.6322203214285715</v>
      </c>
      <c r="AC2311" s="26">
        <v>3.3876271071428579</v>
      </c>
      <c r="AD2311" s="26">
        <v>2.6061429999999994</v>
      </c>
      <c r="AE2311" s="26">
        <v>3.207746821428572</v>
      </c>
      <c r="AF2311" s="26">
        <v>3.2217836785714282</v>
      </c>
      <c r="AG2311" s="26">
        <v>237</v>
      </c>
      <c r="AH2311" s="26">
        <v>4</v>
      </c>
    </row>
    <row r="2312" spans="1:34" x14ac:dyDescent="0.2">
      <c r="A2312" t="s">
        <v>49</v>
      </c>
      <c r="B2312" t="s">
        <v>80</v>
      </c>
      <c r="C2312" t="s">
        <v>214</v>
      </c>
      <c r="D2312">
        <v>2</v>
      </c>
      <c r="E2312" s="21">
        <v>5</v>
      </c>
      <c r="F2312" s="21" t="s">
        <v>6</v>
      </c>
      <c r="G2312" s="21" t="s">
        <v>10</v>
      </c>
      <c r="H2312" s="21" t="s">
        <v>10</v>
      </c>
      <c r="I2312" s="26">
        <v>0.95579244444444433</v>
      </c>
      <c r="J2312" s="26">
        <v>1.2172896111111111</v>
      </c>
      <c r="K2312" s="26">
        <v>2.1211578333333332</v>
      </c>
      <c r="L2312" s="26">
        <v>3.5166921111111105</v>
      </c>
      <c r="M2312" s="26">
        <v>4.6240101111111107</v>
      </c>
      <c r="N2312" s="26">
        <v>5.4570078333333321</v>
      </c>
      <c r="O2312" s="26">
        <v>5.5857808333333336</v>
      </c>
      <c r="P2312" s="26">
        <v>4.6995972222222218</v>
      </c>
      <c r="Q2312" s="26">
        <v>3.4017933888888887</v>
      </c>
      <c r="R2312" s="26">
        <v>2.3609818333333337</v>
      </c>
      <c r="S2312" s="26">
        <v>1.5508603333333335</v>
      </c>
      <c r="T2312" s="26">
        <v>0.99827316666666677</v>
      </c>
      <c r="U2312" s="26">
        <v>2.5967844444444443</v>
      </c>
      <c r="V2312" s="26">
        <v>2.4815535</v>
      </c>
      <c r="W2312" s="26">
        <v>3.4692962777777776</v>
      </c>
      <c r="X2312" s="26">
        <v>3.3009594444444446</v>
      </c>
      <c r="Y2312" s="26">
        <v>3.7236018333333334</v>
      </c>
      <c r="Z2312" s="26">
        <v>4.0328221111111118</v>
      </c>
      <c r="AA2312" s="26">
        <v>4.0281920000000007</v>
      </c>
      <c r="AB2312" s="26">
        <v>3.6998542777777783</v>
      </c>
      <c r="AC2312" s="26">
        <v>3.5086585555555558</v>
      </c>
      <c r="AD2312" s="26">
        <v>2.6511166111111106</v>
      </c>
      <c r="AE2312" s="26">
        <v>3.2147053888888881</v>
      </c>
      <c r="AF2312" s="26">
        <v>3.2282008333333336</v>
      </c>
      <c r="AG2312" s="26">
        <v>247</v>
      </c>
      <c r="AH2312" s="26">
        <v>4</v>
      </c>
    </row>
    <row r="2313" spans="1:34" x14ac:dyDescent="0.2">
      <c r="A2313" t="s">
        <v>49</v>
      </c>
      <c r="B2313" t="s">
        <v>80</v>
      </c>
      <c r="C2313" t="s">
        <v>1571</v>
      </c>
      <c r="D2313">
        <v>1</v>
      </c>
      <c r="E2313" s="21">
        <v>5</v>
      </c>
      <c r="F2313" s="21" t="s">
        <v>6</v>
      </c>
      <c r="G2313" s="21" t="s">
        <v>10</v>
      </c>
      <c r="H2313" s="21" t="s">
        <v>10</v>
      </c>
      <c r="I2313" s="26">
        <v>1.1023323</v>
      </c>
      <c r="J2313" s="26">
        <v>1.4479565999999999</v>
      </c>
      <c r="K2313" s="26">
        <v>2.4672805000000002</v>
      </c>
      <c r="L2313" s="26">
        <v>3.8764352000000004</v>
      </c>
      <c r="M2313" s="26">
        <v>4.8625660000000002</v>
      </c>
      <c r="N2313" s="26">
        <v>5.7178431000000005</v>
      </c>
      <c r="O2313" s="26">
        <v>5.951229699999999</v>
      </c>
      <c r="P2313" s="26">
        <v>4.9953705999999993</v>
      </c>
      <c r="Q2313" s="26">
        <v>3.5393540999999993</v>
      </c>
      <c r="R2313" s="26">
        <v>2.4173439000000001</v>
      </c>
      <c r="S2313" s="26">
        <v>1.6631323999999998</v>
      </c>
      <c r="T2313" s="26">
        <v>1.1531544</v>
      </c>
      <c r="U2313" s="26">
        <v>2.3645457999999997</v>
      </c>
      <c r="V2313" s="26">
        <v>2.4295928000000004</v>
      </c>
      <c r="W2313" s="26">
        <v>3.2432135000000004</v>
      </c>
      <c r="X2313" s="26">
        <v>2.9955348000000002</v>
      </c>
      <c r="Y2313" s="26">
        <v>3.5321327000000005</v>
      </c>
      <c r="Z2313" s="26">
        <v>3.4963251</v>
      </c>
      <c r="AA2313" s="26">
        <v>3.4012254</v>
      </c>
      <c r="AB2313" s="26">
        <v>3.1399976999999994</v>
      </c>
      <c r="AC2313" s="26">
        <v>3.0666226000000001</v>
      </c>
      <c r="AD2313" s="26">
        <v>2.5051977000000001</v>
      </c>
      <c r="AE2313" s="26">
        <v>3.2327506000000001</v>
      </c>
      <c r="AF2313" s="26">
        <v>2.7726242999999999</v>
      </c>
      <c r="AG2313" s="26">
        <v>209</v>
      </c>
      <c r="AH2313" s="26">
        <v>4</v>
      </c>
    </row>
    <row r="2314" spans="1:34" x14ac:dyDescent="0.2">
      <c r="A2314" t="s">
        <v>49</v>
      </c>
      <c r="B2314" t="s">
        <v>80</v>
      </c>
      <c r="C2314" t="s">
        <v>1572</v>
      </c>
      <c r="D2314">
        <v>1</v>
      </c>
      <c r="E2314" s="21">
        <v>5</v>
      </c>
      <c r="F2314" s="21" t="s">
        <v>6</v>
      </c>
      <c r="G2314" s="21" t="s">
        <v>10</v>
      </c>
      <c r="H2314" s="21" t="s">
        <v>10</v>
      </c>
      <c r="I2314" s="26">
        <v>0.94822319999999982</v>
      </c>
      <c r="J2314" s="26">
        <v>1.2540395499999999</v>
      </c>
      <c r="K2314" s="26">
        <v>2.2101546000000001</v>
      </c>
      <c r="L2314" s="26">
        <v>3.6307340000000003</v>
      </c>
      <c r="M2314" s="26">
        <v>4.7317632500000002</v>
      </c>
      <c r="N2314" s="26">
        <v>5.3757337999999999</v>
      </c>
      <c r="O2314" s="26">
        <v>5.6910953499999994</v>
      </c>
      <c r="P2314" s="26">
        <v>4.7547232000000008</v>
      </c>
      <c r="Q2314" s="26">
        <v>3.3706552000000003</v>
      </c>
      <c r="R2314" s="26">
        <v>2.3186017000000003</v>
      </c>
      <c r="S2314" s="26">
        <v>1.4742356999999997</v>
      </c>
      <c r="T2314" s="26">
        <v>0.97822115000000009</v>
      </c>
      <c r="U2314" s="26">
        <v>2.2853607000000005</v>
      </c>
      <c r="V2314" s="26">
        <v>2.3455275500000003</v>
      </c>
      <c r="W2314" s="26">
        <v>2.8472742500000008</v>
      </c>
      <c r="X2314" s="26">
        <v>3.2143437500000003</v>
      </c>
      <c r="Y2314" s="26">
        <v>3.6923883499999994</v>
      </c>
      <c r="Z2314" s="26">
        <v>3.7940457000000003</v>
      </c>
      <c r="AA2314" s="26">
        <v>3.6419317000000007</v>
      </c>
      <c r="AB2314" s="26">
        <v>3.4279095000000006</v>
      </c>
      <c r="AC2314" s="26">
        <v>3.3315947000000001</v>
      </c>
      <c r="AD2314" s="26">
        <v>2.8454795000000002</v>
      </c>
      <c r="AE2314" s="26">
        <v>3.3797312000000006</v>
      </c>
      <c r="AF2314" s="26">
        <v>2.8103072500000001</v>
      </c>
      <c r="AG2314" s="26">
        <v>216</v>
      </c>
      <c r="AH2314" s="26">
        <v>4</v>
      </c>
    </row>
    <row r="2315" spans="1:34" x14ac:dyDescent="0.2">
      <c r="A2315" t="s">
        <v>49</v>
      </c>
      <c r="B2315" t="s">
        <v>80</v>
      </c>
      <c r="C2315" t="s">
        <v>1270</v>
      </c>
      <c r="D2315">
        <v>1</v>
      </c>
      <c r="E2315" s="21">
        <v>5</v>
      </c>
      <c r="F2315" s="21" t="s">
        <v>6</v>
      </c>
      <c r="G2315" s="21" t="s">
        <v>10</v>
      </c>
      <c r="H2315" s="21" t="s">
        <v>10</v>
      </c>
      <c r="I2315" s="26">
        <v>1.2867849318181821</v>
      </c>
      <c r="J2315" s="26">
        <v>1.690103295454545</v>
      </c>
      <c r="K2315" s="26">
        <v>2.8162514999999995</v>
      </c>
      <c r="L2315" s="26">
        <v>4.2012722272727281</v>
      </c>
      <c r="M2315" s="26">
        <v>5.1387417272727296</v>
      </c>
      <c r="N2315" s="26">
        <v>6.1137106363636349</v>
      </c>
      <c r="O2315" s="26">
        <v>6.3505091818181825</v>
      </c>
      <c r="P2315" s="26">
        <v>5.4445979318181816</v>
      </c>
      <c r="Q2315" s="26">
        <v>4.0085220909090911</v>
      </c>
      <c r="R2315" s="26">
        <v>2.7305190909090915</v>
      </c>
      <c r="S2315" s="26">
        <v>1.9165880909090911</v>
      </c>
      <c r="T2315" s="26">
        <v>1.3480783636363636</v>
      </c>
      <c r="U2315" s="26">
        <v>2.7847568636363635</v>
      </c>
      <c r="V2315" s="26">
        <v>2.7177487727272722</v>
      </c>
      <c r="W2315" s="26">
        <v>3.4689884545454537</v>
      </c>
      <c r="X2315" s="26">
        <v>3.4088528863636358</v>
      </c>
      <c r="Y2315" s="26">
        <v>3.6574950454545458</v>
      </c>
      <c r="Z2315" s="26">
        <v>3.454884409090909</v>
      </c>
      <c r="AA2315" s="26">
        <v>3.6234424772727265</v>
      </c>
      <c r="AB2315" s="26">
        <v>3.2929351818181805</v>
      </c>
      <c r="AC2315" s="26">
        <v>3.3936167045454528</v>
      </c>
      <c r="AD2315" s="26">
        <v>2.7425013181818176</v>
      </c>
      <c r="AE2315" s="26">
        <v>3.4290285909090912</v>
      </c>
      <c r="AF2315" s="26">
        <v>3.2185034318181818</v>
      </c>
      <c r="AG2315" s="26">
        <v>200</v>
      </c>
      <c r="AH2315" s="26">
        <v>4</v>
      </c>
    </row>
    <row r="2316" spans="1:34" x14ac:dyDescent="0.2">
      <c r="A2316" t="s">
        <v>49</v>
      </c>
      <c r="B2316" t="s">
        <v>80</v>
      </c>
      <c r="C2316" t="s">
        <v>217</v>
      </c>
      <c r="D2316">
        <v>2</v>
      </c>
      <c r="E2316" s="21">
        <v>5</v>
      </c>
      <c r="F2316" s="21" t="s">
        <v>6</v>
      </c>
      <c r="G2316" s="21" t="s">
        <v>10</v>
      </c>
      <c r="H2316" s="21" t="s">
        <v>10</v>
      </c>
      <c r="I2316" s="26">
        <v>0.96242863636363651</v>
      </c>
      <c r="J2316" s="26">
        <v>1.2490035454545456</v>
      </c>
      <c r="K2316" s="26">
        <v>2.1747128181818183</v>
      </c>
      <c r="L2316" s="26">
        <v>3.5738880909090911</v>
      </c>
      <c r="M2316" s="26">
        <v>4.7409370909090907</v>
      </c>
      <c r="N2316" s="26">
        <v>5.5901379090909096</v>
      </c>
      <c r="O2316" s="26">
        <v>5.686111545454545</v>
      </c>
      <c r="P2316" s="26">
        <v>4.8085389090909088</v>
      </c>
      <c r="Q2316" s="26">
        <v>3.5835760909090912</v>
      </c>
      <c r="R2316" s="26">
        <v>2.551474909090909</v>
      </c>
      <c r="S2316" s="26">
        <v>1.6278179999999998</v>
      </c>
      <c r="T2316" s="26">
        <v>1.0348052727272725</v>
      </c>
      <c r="U2316" s="26">
        <v>2.1671897272727274</v>
      </c>
      <c r="V2316" s="26">
        <v>2.0508113636363636</v>
      </c>
      <c r="W2316" s="26">
        <v>3.0042439090909094</v>
      </c>
      <c r="X2316" s="26">
        <v>3.0233839090909096</v>
      </c>
      <c r="Y2316" s="26">
        <v>3.3321991818181815</v>
      </c>
      <c r="Z2316" s="26">
        <v>3.7171852727272734</v>
      </c>
      <c r="AA2316" s="26">
        <v>3.7658878181818181</v>
      </c>
      <c r="AB2316" s="26">
        <v>3.0492369999999998</v>
      </c>
      <c r="AC2316" s="26">
        <v>3.1710558181818183</v>
      </c>
      <c r="AD2316" s="26">
        <v>2.3212487272727271</v>
      </c>
      <c r="AE2316" s="26">
        <v>2.8338728181818178</v>
      </c>
      <c r="AF2316" s="26">
        <v>2.6436064545454547</v>
      </c>
      <c r="AG2316" s="26">
        <v>225</v>
      </c>
      <c r="AH2316" s="26">
        <v>4</v>
      </c>
    </row>
    <row r="2317" spans="1:34" x14ac:dyDescent="0.2">
      <c r="A2317" t="s">
        <v>49</v>
      </c>
      <c r="B2317" t="s">
        <v>80</v>
      </c>
      <c r="C2317" t="s">
        <v>1573</v>
      </c>
      <c r="D2317">
        <v>1</v>
      </c>
      <c r="E2317" s="21">
        <v>5</v>
      </c>
      <c r="F2317" s="21" t="s">
        <v>6</v>
      </c>
      <c r="G2317" s="21" t="s">
        <v>10</v>
      </c>
      <c r="H2317" s="21" t="s">
        <v>10</v>
      </c>
      <c r="I2317" s="26">
        <v>1.1985917777777779</v>
      </c>
      <c r="J2317" s="26">
        <v>1.5739660000000002</v>
      </c>
      <c r="K2317" s="26">
        <v>2.6535601111111111</v>
      </c>
      <c r="L2317" s="26">
        <v>4.0562538888888886</v>
      </c>
      <c r="M2317" s="26">
        <v>5.0106516666666669</v>
      </c>
      <c r="N2317" s="26">
        <v>5.9211348888888891</v>
      </c>
      <c r="O2317" s="26">
        <v>6.2020016666666669</v>
      </c>
      <c r="P2317" s="26">
        <v>5.2627527777777772</v>
      </c>
      <c r="Q2317" s="26">
        <v>3.788591888888889</v>
      </c>
      <c r="R2317" s="26">
        <v>2.5730641111111106</v>
      </c>
      <c r="S2317" s="26">
        <v>1.7914759999999998</v>
      </c>
      <c r="T2317" s="26">
        <v>1.2521910000000001</v>
      </c>
      <c r="U2317" s="26">
        <v>2.6395177777777779</v>
      </c>
      <c r="V2317" s="26">
        <v>2.640314222222222</v>
      </c>
      <c r="W2317" s="26">
        <v>3.4348625555555556</v>
      </c>
      <c r="X2317" s="26">
        <v>3.3679851111111114</v>
      </c>
      <c r="Y2317" s="26">
        <v>3.6224080000000001</v>
      </c>
      <c r="Z2317" s="26">
        <v>3.4339067777777772</v>
      </c>
      <c r="AA2317" s="26">
        <v>3.4563609999999998</v>
      </c>
      <c r="AB2317" s="26">
        <v>3.2622270000000002</v>
      </c>
      <c r="AC2317" s="26">
        <v>3.4007342222222223</v>
      </c>
      <c r="AD2317" s="26">
        <v>2.6251813333333329</v>
      </c>
      <c r="AE2317" s="26">
        <v>3.467181111111111</v>
      </c>
      <c r="AF2317" s="26">
        <v>3.095763777777778</v>
      </c>
      <c r="AG2317" s="26">
        <v>211</v>
      </c>
      <c r="AH2317" s="26">
        <v>4</v>
      </c>
    </row>
    <row r="2318" spans="1:34" x14ac:dyDescent="0.2">
      <c r="A2318" t="s">
        <v>49</v>
      </c>
      <c r="B2318" t="s">
        <v>80</v>
      </c>
      <c r="C2318" t="s">
        <v>1574</v>
      </c>
      <c r="D2318">
        <v>1</v>
      </c>
      <c r="E2318" s="21">
        <v>5</v>
      </c>
      <c r="F2318" s="21" t="s">
        <v>6</v>
      </c>
      <c r="G2318" s="21" t="s">
        <v>10</v>
      </c>
      <c r="H2318" s="21" t="s">
        <v>10</v>
      </c>
      <c r="I2318" s="26">
        <v>1.142362375</v>
      </c>
      <c r="J2318" s="26">
        <v>1.518890375</v>
      </c>
      <c r="K2318" s="26">
        <v>2.5782759999999993</v>
      </c>
      <c r="L2318" s="26">
        <v>3.996536125</v>
      </c>
      <c r="M2318" s="26">
        <v>4.983138666666667</v>
      </c>
      <c r="N2318" s="26">
        <v>5.9318762916666685</v>
      </c>
      <c r="O2318" s="26">
        <v>6.1749551249999994</v>
      </c>
      <c r="P2318" s="26">
        <v>5.2647271250000003</v>
      </c>
      <c r="Q2318" s="26">
        <v>3.8020572500000003</v>
      </c>
      <c r="R2318" s="26">
        <v>2.568848916666667</v>
      </c>
      <c r="S2318" s="26">
        <v>1.767977416666666</v>
      </c>
      <c r="T2318" s="26">
        <v>1.2077944999999999</v>
      </c>
      <c r="U2318" s="26">
        <v>2.7386785833333338</v>
      </c>
      <c r="V2318" s="26">
        <v>2.6545203333333331</v>
      </c>
      <c r="W2318" s="26">
        <v>3.2066004166666668</v>
      </c>
      <c r="X2318" s="26">
        <v>3.3625897916666676</v>
      </c>
      <c r="Y2318" s="26">
        <v>3.9681555833333335</v>
      </c>
      <c r="Z2318" s="26">
        <v>3.5567827500000004</v>
      </c>
      <c r="AA2318" s="26">
        <v>3.865014458333333</v>
      </c>
      <c r="AB2318" s="26">
        <v>3.777079333333333</v>
      </c>
      <c r="AC2318" s="26">
        <v>3.6328882916666672</v>
      </c>
      <c r="AD2318" s="26">
        <v>2.8734083750000003</v>
      </c>
      <c r="AE2318" s="26">
        <v>3.5816587499999994</v>
      </c>
      <c r="AF2318" s="26">
        <v>3.1487250833333325</v>
      </c>
      <c r="AG2318" s="26">
        <v>211</v>
      </c>
      <c r="AH2318" s="26">
        <v>4</v>
      </c>
    </row>
    <row r="2319" spans="1:34" x14ac:dyDescent="0.2">
      <c r="A2319" t="s">
        <v>49</v>
      </c>
      <c r="B2319" t="s">
        <v>80</v>
      </c>
      <c r="C2319" t="s">
        <v>1575</v>
      </c>
      <c r="D2319">
        <v>1</v>
      </c>
      <c r="E2319" s="21">
        <v>5</v>
      </c>
      <c r="F2319" s="21" t="s">
        <v>6</v>
      </c>
      <c r="G2319" s="21" t="s">
        <v>10</v>
      </c>
      <c r="H2319" s="21" t="s">
        <v>10</v>
      </c>
      <c r="I2319" s="26">
        <v>0.97296443750000017</v>
      </c>
      <c r="J2319" s="26">
        <v>1.2955951249999995</v>
      </c>
      <c r="K2319" s="26">
        <v>2.2494087187499998</v>
      </c>
      <c r="L2319" s="26">
        <v>3.6490344062499998</v>
      </c>
      <c r="M2319" s="26">
        <v>4.6881512187499998</v>
      </c>
      <c r="N2319" s="26">
        <v>5.3517635000000015</v>
      </c>
      <c r="O2319" s="26">
        <v>5.6632697187499987</v>
      </c>
      <c r="P2319" s="26">
        <v>4.7385195312499997</v>
      </c>
      <c r="Q2319" s="26">
        <v>3.3645983124999996</v>
      </c>
      <c r="R2319" s="26">
        <v>2.2796870312499995</v>
      </c>
      <c r="S2319" s="26">
        <v>1.5015851874999997</v>
      </c>
      <c r="T2319" s="26">
        <v>1.00542140625</v>
      </c>
      <c r="U2319" s="26">
        <v>2.1791197812500003</v>
      </c>
      <c r="V2319" s="26">
        <v>2.2776951562499996</v>
      </c>
      <c r="W2319" s="26">
        <v>2.7574008437500002</v>
      </c>
      <c r="X2319" s="26">
        <v>3.2316633437500002</v>
      </c>
      <c r="Y2319" s="26">
        <v>3.7582930624999991</v>
      </c>
      <c r="Z2319" s="26">
        <v>3.8206555937500006</v>
      </c>
      <c r="AA2319" s="26">
        <v>3.6132566562499995</v>
      </c>
      <c r="AB2319" s="26">
        <v>3.5388196562499998</v>
      </c>
      <c r="AC2319" s="26">
        <v>3.3833329375000001</v>
      </c>
      <c r="AD2319" s="26">
        <v>2.7643075625000004</v>
      </c>
      <c r="AE2319" s="26">
        <v>3.4090227187499997</v>
      </c>
      <c r="AF2319" s="26">
        <v>2.7428303437500001</v>
      </c>
      <c r="AG2319" s="26">
        <v>251</v>
      </c>
      <c r="AH2319" s="26">
        <v>4</v>
      </c>
    </row>
    <row r="2320" spans="1:34" x14ac:dyDescent="0.2">
      <c r="A2320" t="s">
        <v>49</v>
      </c>
      <c r="B2320" t="s">
        <v>80</v>
      </c>
      <c r="C2320" t="s">
        <v>1576</v>
      </c>
      <c r="D2320">
        <v>1</v>
      </c>
      <c r="E2320" s="21">
        <v>5</v>
      </c>
      <c r="F2320" s="21" t="s">
        <v>6</v>
      </c>
      <c r="G2320" s="21" t="s">
        <v>10</v>
      </c>
      <c r="H2320" s="21" t="s">
        <v>10</v>
      </c>
      <c r="I2320" s="26">
        <v>0.9502320666666666</v>
      </c>
      <c r="J2320" s="26">
        <v>1.2509302666666666</v>
      </c>
      <c r="K2320" s="26">
        <v>2.1873544666666667</v>
      </c>
      <c r="L2320" s="26">
        <v>3.5994446</v>
      </c>
      <c r="M2320" s="26">
        <v>4.6172392000000002</v>
      </c>
      <c r="N2320" s="26">
        <v>5.3189416000000005</v>
      </c>
      <c r="O2320" s="26">
        <v>5.5986249333333324</v>
      </c>
      <c r="P2320" s="26">
        <v>4.6657434666666671</v>
      </c>
      <c r="Q2320" s="26">
        <v>3.2417868666666667</v>
      </c>
      <c r="R2320" s="26">
        <v>2.1822427333333336</v>
      </c>
      <c r="S2320" s="26">
        <v>1.4565513999999999</v>
      </c>
      <c r="T2320" s="26">
        <v>0.99753480000000005</v>
      </c>
      <c r="U2320" s="26">
        <v>2.0766198666666664</v>
      </c>
      <c r="V2320" s="26">
        <v>2.2505882666666666</v>
      </c>
      <c r="W2320" s="26">
        <v>2.8959122000000002</v>
      </c>
      <c r="X2320" s="26">
        <v>2.9408366666666668</v>
      </c>
      <c r="Y2320" s="26">
        <v>3.473415133333333</v>
      </c>
      <c r="Z2320" s="26">
        <v>3.5963545333333338</v>
      </c>
      <c r="AA2320" s="26">
        <v>3.5913087999999993</v>
      </c>
      <c r="AB2320" s="26">
        <v>3.1443494000000003</v>
      </c>
      <c r="AC2320" s="26">
        <v>3.0672188666666669</v>
      </c>
      <c r="AD2320" s="26">
        <v>2.6359740666666669</v>
      </c>
      <c r="AE2320" s="26">
        <v>3.2635035999999999</v>
      </c>
      <c r="AF2320" s="26">
        <v>2.5907708666666664</v>
      </c>
      <c r="AG2320" s="26">
        <v>210</v>
      </c>
      <c r="AH2320" s="26">
        <v>4</v>
      </c>
    </row>
    <row r="2321" spans="1:34" x14ac:dyDescent="0.2">
      <c r="A2321" t="s">
        <v>49</v>
      </c>
      <c r="B2321" t="s">
        <v>80</v>
      </c>
      <c r="C2321" t="s">
        <v>1577</v>
      </c>
      <c r="D2321">
        <v>2</v>
      </c>
      <c r="E2321" s="21">
        <v>6</v>
      </c>
      <c r="F2321" s="21" t="s">
        <v>6</v>
      </c>
      <c r="G2321" s="21" t="s">
        <v>10</v>
      </c>
      <c r="H2321" s="21" t="s">
        <v>10</v>
      </c>
      <c r="I2321" s="26">
        <v>0.83109674999999994</v>
      </c>
      <c r="J2321" s="26">
        <v>1.0438341875000001</v>
      </c>
      <c r="K2321" s="26">
        <v>1.8585933749999999</v>
      </c>
      <c r="L2321" s="26">
        <v>3.1985985625</v>
      </c>
      <c r="M2321" s="26">
        <v>4.3732600000000001</v>
      </c>
      <c r="N2321" s="26">
        <v>5.1306007500000002</v>
      </c>
      <c r="O2321" s="26">
        <v>5.3817261875</v>
      </c>
      <c r="P2321" s="26">
        <v>4.4369246874999995</v>
      </c>
      <c r="Q2321" s="26">
        <v>3.1648416249999998</v>
      </c>
      <c r="R2321" s="26">
        <v>2.1703779999999999</v>
      </c>
      <c r="S2321" s="26">
        <v>1.3702353749999998</v>
      </c>
      <c r="T2321" s="26">
        <v>0.86904506249999991</v>
      </c>
      <c r="U2321" s="26">
        <v>2.5993398750000005</v>
      </c>
      <c r="V2321" s="26">
        <v>2.4829663750000002</v>
      </c>
      <c r="W2321" s="26">
        <v>3.0682673749999996</v>
      </c>
      <c r="X2321" s="26">
        <v>3.2246016875000003</v>
      </c>
      <c r="Y2321" s="26">
        <v>3.5553876874999997</v>
      </c>
      <c r="Z2321" s="26">
        <v>4.3355923125000002</v>
      </c>
      <c r="AA2321" s="26">
        <v>4.0488793750000003</v>
      </c>
      <c r="AB2321" s="26">
        <v>3.5497579375000003</v>
      </c>
      <c r="AC2321" s="26">
        <v>3.7383616249999996</v>
      </c>
      <c r="AD2321" s="26">
        <v>2.9999890624999996</v>
      </c>
      <c r="AE2321" s="26">
        <v>3.5551331875000001</v>
      </c>
      <c r="AF2321" s="26">
        <v>3.2921156874999999</v>
      </c>
      <c r="AG2321" s="26">
        <v>276</v>
      </c>
      <c r="AH2321" s="26">
        <v>5</v>
      </c>
    </row>
    <row r="2322" spans="1:34" x14ac:dyDescent="0.2">
      <c r="A2322" t="s">
        <v>49</v>
      </c>
      <c r="B2322" t="s">
        <v>80</v>
      </c>
      <c r="C2322" t="s">
        <v>701</v>
      </c>
      <c r="D2322">
        <v>2</v>
      </c>
      <c r="E2322" s="21">
        <v>5</v>
      </c>
      <c r="F2322" s="21" t="s">
        <v>6</v>
      </c>
      <c r="G2322" s="21" t="s">
        <v>10</v>
      </c>
      <c r="H2322" s="21" t="s">
        <v>10</v>
      </c>
      <c r="I2322" s="26">
        <v>0.91485305882352952</v>
      </c>
      <c r="J2322" s="26">
        <v>1.1633982352941177</v>
      </c>
      <c r="K2322" s="26">
        <v>2.0447884117647055</v>
      </c>
      <c r="L2322" s="26">
        <v>3.4421834117647063</v>
      </c>
      <c r="M2322" s="26">
        <v>4.6568795882352942</v>
      </c>
      <c r="N2322" s="26">
        <v>5.5331734117647056</v>
      </c>
      <c r="O2322" s="26">
        <v>5.6849704705882349</v>
      </c>
      <c r="P2322" s="26">
        <v>4.7619371176470588</v>
      </c>
      <c r="Q2322" s="26">
        <v>3.5100631764705885</v>
      </c>
      <c r="R2322" s="26">
        <v>2.4791055294117643</v>
      </c>
      <c r="S2322" s="26">
        <v>1.5809271176470587</v>
      </c>
      <c r="T2322" s="26">
        <v>0.98209070588235292</v>
      </c>
      <c r="U2322" s="26">
        <v>2.078094176470588</v>
      </c>
      <c r="V2322" s="26">
        <v>1.9645365294117647</v>
      </c>
      <c r="W2322" s="26">
        <v>2.9495272352941173</v>
      </c>
      <c r="X2322" s="26">
        <v>3.1664701176470591</v>
      </c>
      <c r="Y2322" s="26">
        <v>3.4296254705882361</v>
      </c>
      <c r="Z2322" s="26">
        <v>3.9435621176470592</v>
      </c>
      <c r="AA2322" s="26">
        <v>3.7894228235294114</v>
      </c>
      <c r="AB2322" s="26">
        <v>3.2380467058823537</v>
      </c>
      <c r="AC2322" s="26">
        <v>3.5019315294117646</v>
      </c>
      <c r="AD2322" s="26">
        <v>2.5594072352941177</v>
      </c>
      <c r="AE2322" s="26">
        <v>3.1819220000000001</v>
      </c>
      <c r="AF2322" s="26">
        <v>2.7509226470588235</v>
      </c>
      <c r="AG2322" s="26">
        <v>240</v>
      </c>
      <c r="AH2322" s="26">
        <v>4</v>
      </c>
    </row>
    <row r="2323" spans="1:34" x14ac:dyDescent="0.2">
      <c r="A2323" t="s">
        <v>49</v>
      </c>
      <c r="B2323" t="s">
        <v>80</v>
      </c>
      <c r="C2323" t="s">
        <v>1578</v>
      </c>
      <c r="D2323">
        <v>1</v>
      </c>
      <c r="E2323" s="21">
        <v>5</v>
      </c>
      <c r="F2323" s="21" t="s">
        <v>6</v>
      </c>
      <c r="G2323" s="21" t="s">
        <v>10</v>
      </c>
      <c r="H2323" s="21" t="s">
        <v>10</v>
      </c>
      <c r="I2323" s="26">
        <v>1.0697320000000001</v>
      </c>
      <c r="J2323" s="26">
        <v>1.3902880999999998</v>
      </c>
      <c r="K2323" s="26">
        <v>2.3841311999999997</v>
      </c>
      <c r="L2323" s="26">
        <v>3.7846324999999994</v>
      </c>
      <c r="M2323" s="26">
        <v>4.7839003</v>
      </c>
      <c r="N2323" s="26">
        <v>5.6308568999999995</v>
      </c>
      <c r="O2323" s="26">
        <v>5.8272271</v>
      </c>
      <c r="P2323" s="26">
        <v>4.9012267999999999</v>
      </c>
      <c r="Q2323" s="26">
        <v>3.4891958999999999</v>
      </c>
      <c r="R2323" s="26">
        <v>2.3598694999999998</v>
      </c>
      <c r="S2323" s="26">
        <v>1.6245499999999999</v>
      </c>
      <c r="T2323" s="26">
        <v>1.1133601000000002</v>
      </c>
      <c r="U2323" s="26">
        <v>2.2864335000000002</v>
      </c>
      <c r="V2323" s="26">
        <v>2.368144</v>
      </c>
      <c r="W2323" s="26">
        <v>3.1825460000000003</v>
      </c>
      <c r="X2323" s="26">
        <v>2.8994426000000004</v>
      </c>
      <c r="Y2323" s="26">
        <v>3.4484290999999998</v>
      </c>
      <c r="Z2323" s="26">
        <v>3.4795322999999998</v>
      </c>
      <c r="AA2323" s="26">
        <v>3.4102851999999997</v>
      </c>
      <c r="AB2323" s="26">
        <v>3.0546871000000002</v>
      </c>
      <c r="AC2323" s="26">
        <v>2.9685956</v>
      </c>
      <c r="AD2323" s="26">
        <v>2.4652002000000004</v>
      </c>
      <c r="AE2323" s="26">
        <v>3.1505920000000005</v>
      </c>
      <c r="AF2323" s="26">
        <v>2.6528590000000003</v>
      </c>
      <c r="AG2323" s="26">
        <v>209</v>
      </c>
      <c r="AH2323" s="26">
        <v>4</v>
      </c>
    </row>
    <row r="2324" spans="1:34" x14ac:dyDescent="0.2">
      <c r="A2324" t="s">
        <v>49</v>
      </c>
      <c r="B2324" t="s">
        <v>80</v>
      </c>
      <c r="C2324" t="s">
        <v>227</v>
      </c>
      <c r="D2324">
        <v>1</v>
      </c>
      <c r="E2324" s="21">
        <v>5</v>
      </c>
      <c r="F2324" s="21" t="s">
        <v>6</v>
      </c>
      <c r="G2324" s="21" t="s">
        <v>10</v>
      </c>
      <c r="H2324" s="21" t="s">
        <v>10</v>
      </c>
      <c r="I2324" s="26">
        <v>1.0340753846153845</v>
      </c>
      <c r="J2324" s="26">
        <v>1.3868437692307689</v>
      </c>
      <c r="K2324" s="26">
        <v>2.3926601153846154</v>
      </c>
      <c r="L2324" s="26">
        <v>3.8259323461538464</v>
      </c>
      <c r="M2324" s="26">
        <v>4.8587626923076908</v>
      </c>
      <c r="N2324" s="26">
        <v>5.5999487307692295</v>
      </c>
      <c r="O2324" s="26">
        <v>5.865875269230771</v>
      </c>
      <c r="P2324" s="26">
        <v>4.9764238461538461</v>
      </c>
      <c r="Q2324" s="26">
        <v>3.5706689999999992</v>
      </c>
      <c r="R2324" s="26">
        <v>2.4331608846153845</v>
      </c>
      <c r="S2324" s="26">
        <v>1.6029170769230772</v>
      </c>
      <c r="T2324" s="26">
        <v>1.0728799615384614</v>
      </c>
      <c r="U2324" s="26">
        <v>2.8100716923076923</v>
      </c>
      <c r="V2324" s="26">
        <v>2.8116823846153838</v>
      </c>
      <c r="W2324" s="26">
        <v>3.4397579230769226</v>
      </c>
      <c r="X2324" s="26">
        <v>3.7021409999999997</v>
      </c>
      <c r="Y2324" s="26">
        <v>4.0371346538461541</v>
      </c>
      <c r="Z2324" s="26">
        <v>3.8958962307692317</v>
      </c>
      <c r="AA2324" s="26">
        <v>3.9869030384615387</v>
      </c>
      <c r="AB2324" s="26">
        <v>3.9822217692307689</v>
      </c>
      <c r="AC2324" s="26">
        <v>3.9064696923076929</v>
      </c>
      <c r="AD2324" s="26">
        <v>3.2393760769230768</v>
      </c>
      <c r="AE2324" s="26">
        <v>3.8985727307692306</v>
      </c>
      <c r="AF2324" s="26">
        <v>3.4301186538461539</v>
      </c>
      <c r="AG2324" s="26">
        <v>231</v>
      </c>
      <c r="AH2324" s="26">
        <v>4</v>
      </c>
    </row>
    <row r="2325" spans="1:34" x14ac:dyDescent="0.2">
      <c r="A2325" t="s">
        <v>49</v>
      </c>
      <c r="B2325" t="s">
        <v>80</v>
      </c>
      <c r="C2325" t="s">
        <v>228</v>
      </c>
      <c r="D2325">
        <v>1</v>
      </c>
      <c r="E2325" s="21">
        <v>4</v>
      </c>
      <c r="F2325" s="21" t="s">
        <v>6</v>
      </c>
      <c r="G2325" s="21" t="s">
        <v>10</v>
      </c>
      <c r="H2325" s="21" t="s">
        <v>10</v>
      </c>
      <c r="I2325" s="26">
        <v>1.3127497592592592</v>
      </c>
      <c r="J2325" s="26">
        <v>1.7240057592592595</v>
      </c>
      <c r="K2325" s="26">
        <v>2.8327857037037045</v>
      </c>
      <c r="L2325" s="26">
        <v>4.2365254999999991</v>
      </c>
      <c r="M2325" s="26">
        <v>5.1987968703703702</v>
      </c>
      <c r="N2325" s="26">
        <v>6.2008714629629607</v>
      </c>
      <c r="O2325" s="26">
        <v>6.3836048518518513</v>
      </c>
      <c r="P2325" s="26">
        <v>5.5936822592592588</v>
      </c>
      <c r="Q2325" s="26">
        <v>4.1201656481481486</v>
      </c>
      <c r="R2325" s="26">
        <v>2.7986620185185189</v>
      </c>
      <c r="S2325" s="26">
        <v>1.9979460925925931</v>
      </c>
      <c r="T2325" s="26">
        <v>1.3908341851851853</v>
      </c>
      <c r="U2325" s="26">
        <v>2.9478432777777779</v>
      </c>
      <c r="V2325" s="26">
        <v>2.7389357962962957</v>
      </c>
      <c r="W2325" s="26">
        <v>3.5542139814814822</v>
      </c>
      <c r="X2325" s="26">
        <v>3.5420128888888889</v>
      </c>
      <c r="Y2325" s="26">
        <v>3.9727406666666667</v>
      </c>
      <c r="Z2325" s="26">
        <v>3.4592765740740741</v>
      </c>
      <c r="AA2325" s="26">
        <v>3.9441288888888888</v>
      </c>
      <c r="AB2325" s="26">
        <v>3.7780340740740739</v>
      </c>
      <c r="AC2325" s="26">
        <v>3.4601895185185185</v>
      </c>
      <c r="AD2325" s="26">
        <v>2.840893203703704</v>
      </c>
      <c r="AE2325" s="26">
        <v>3.373613851851851</v>
      </c>
      <c r="AF2325" s="26">
        <v>3.2343352407407413</v>
      </c>
      <c r="AG2325" s="26">
        <v>186</v>
      </c>
      <c r="AH2325" s="26">
        <v>3</v>
      </c>
    </row>
    <row r="2326" spans="1:34" x14ac:dyDescent="0.2">
      <c r="A2326" t="s">
        <v>49</v>
      </c>
      <c r="B2326" t="s">
        <v>80</v>
      </c>
      <c r="C2326" t="s">
        <v>1579</v>
      </c>
      <c r="D2326">
        <v>1</v>
      </c>
      <c r="E2326" s="21">
        <v>5</v>
      </c>
      <c r="F2326" s="21" t="s">
        <v>6</v>
      </c>
      <c r="G2326" s="21" t="s">
        <v>10</v>
      </c>
      <c r="H2326" s="21" t="s">
        <v>10</v>
      </c>
      <c r="I2326" s="26">
        <v>1.05017</v>
      </c>
      <c r="J2326" s="26">
        <v>1.3900429999999999</v>
      </c>
      <c r="K2326" s="26">
        <v>2.4018419999999998</v>
      </c>
      <c r="L2326" s="26">
        <v>3.8250760000000001</v>
      </c>
      <c r="M2326" s="26">
        <v>4.8334489999999999</v>
      </c>
      <c r="N2326" s="26">
        <v>5.5814450000000004</v>
      </c>
      <c r="O2326" s="26">
        <v>5.8589390000000003</v>
      </c>
      <c r="P2326" s="26">
        <v>4.9071449999999999</v>
      </c>
      <c r="Q2326" s="26">
        <v>3.435289</v>
      </c>
      <c r="R2326" s="26">
        <v>2.3090380000000001</v>
      </c>
      <c r="S2326" s="26">
        <v>1.5782369999999999</v>
      </c>
      <c r="T2326" s="26">
        <v>1.1025130000000001</v>
      </c>
      <c r="U2326" s="26">
        <v>2.2726470000000001</v>
      </c>
      <c r="V2326" s="26">
        <v>2.355194</v>
      </c>
      <c r="W2326" s="26">
        <v>3.0918269999999999</v>
      </c>
      <c r="X2326" s="26">
        <v>3.1765140000000001</v>
      </c>
      <c r="Y2326" s="26">
        <v>3.6437270000000002</v>
      </c>
      <c r="Z2326" s="26">
        <v>3.6069870000000002</v>
      </c>
      <c r="AA2326" s="26">
        <v>3.6129579999999999</v>
      </c>
      <c r="AB2326" s="26">
        <v>3.341161</v>
      </c>
      <c r="AC2326" s="26">
        <v>3.2761779999999998</v>
      </c>
      <c r="AD2326" s="26">
        <v>2.660685</v>
      </c>
      <c r="AE2326" s="26">
        <v>3.451454</v>
      </c>
      <c r="AF2326" s="26">
        <v>2.7897759999999998</v>
      </c>
      <c r="AG2326" s="26">
        <v>225</v>
      </c>
      <c r="AH2326" s="26">
        <v>4</v>
      </c>
    </row>
    <row r="2327" spans="1:34" x14ac:dyDescent="0.2">
      <c r="A2327" t="s">
        <v>49</v>
      </c>
      <c r="B2327" t="s">
        <v>80</v>
      </c>
      <c r="C2327" t="s">
        <v>1410</v>
      </c>
      <c r="D2327">
        <v>1</v>
      </c>
      <c r="E2327" s="21">
        <v>5</v>
      </c>
      <c r="F2327" s="21" t="s">
        <v>6</v>
      </c>
      <c r="G2327" s="21" t="s">
        <v>10</v>
      </c>
      <c r="H2327" s="21" t="s">
        <v>10</v>
      </c>
      <c r="I2327" s="26">
        <v>1.1341736111111114</v>
      </c>
      <c r="J2327" s="26">
        <v>1.507767277777778</v>
      </c>
      <c r="K2327" s="26">
        <v>2.5670639444444445</v>
      </c>
      <c r="L2327" s="26">
        <v>3.9971082222222218</v>
      </c>
      <c r="M2327" s="26">
        <v>4.9982582777777775</v>
      </c>
      <c r="N2327" s="26">
        <v>5.9154494444444445</v>
      </c>
      <c r="O2327" s="26">
        <v>6.1655051666666658</v>
      </c>
      <c r="P2327" s="26">
        <v>5.2724912777777782</v>
      </c>
      <c r="Q2327" s="26">
        <v>3.7985452222222218</v>
      </c>
      <c r="R2327" s="26">
        <v>2.5886180555555551</v>
      </c>
      <c r="S2327" s="26">
        <v>1.7720731666666667</v>
      </c>
      <c r="T2327" s="26">
        <v>1.1892876111111113</v>
      </c>
      <c r="U2327" s="26">
        <v>2.8268043888888892</v>
      </c>
      <c r="V2327" s="26">
        <v>2.7599168333333335</v>
      </c>
      <c r="W2327" s="26">
        <v>3.35521</v>
      </c>
      <c r="X2327" s="26">
        <v>3.4478592777777775</v>
      </c>
      <c r="Y2327" s="26">
        <v>3.893718166666666</v>
      </c>
      <c r="Z2327" s="26">
        <v>3.5933473888888892</v>
      </c>
      <c r="AA2327" s="26">
        <v>3.8890557222222224</v>
      </c>
      <c r="AB2327" s="26">
        <v>3.9114895555555567</v>
      </c>
      <c r="AC2327" s="26">
        <v>3.7282073333333323</v>
      </c>
      <c r="AD2327" s="26">
        <v>3.0145229999999996</v>
      </c>
      <c r="AE2327" s="26">
        <v>3.6402466666666666</v>
      </c>
      <c r="AF2327" s="26">
        <v>3.2892571666666663</v>
      </c>
      <c r="AG2327" s="26">
        <v>211</v>
      </c>
      <c r="AH2327" s="26">
        <v>4</v>
      </c>
    </row>
    <row r="2328" spans="1:34" x14ac:dyDescent="0.2">
      <c r="A2328" t="s">
        <v>49</v>
      </c>
      <c r="B2328" t="s">
        <v>80</v>
      </c>
      <c r="C2328" t="s">
        <v>1580</v>
      </c>
      <c r="D2328">
        <v>1</v>
      </c>
      <c r="E2328" s="21">
        <v>5</v>
      </c>
      <c r="F2328" s="21" t="s">
        <v>6</v>
      </c>
      <c r="G2328" s="21" t="s">
        <v>10</v>
      </c>
      <c r="H2328" s="21" t="s">
        <v>10</v>
      </c>
      <c r="I2328" s="26">
        <v>1.0648616000000002</v>
      </c>
      <c r="J2328" s="26">
        <v>1.4147604999999999</v>
      </c>
      <c r="K2328" s="26">
        <v>2.4256641499999998</v>
      </c>
      <c r="L2328" s="26">
        <v>3.8415258000000003</v>
      </c>
      <c r="M2328" s="26">
        <v>4.8257433500000007</v>
      </c>
      <c r="N2328" s="26">
        <v>5.6245466000000004</v>
      </c>
      <c r="O2328" s="26">
        <v>5.8955359999999999</v>
      </c>
      <c r="P2328" s="26">
        <v>4.9309697500000009</v>
      </c>
      <c r="Q2328" s="26">
        <v>3.478190800000001</v>
      </c>
      <c r="R2328" s="26">
        <v>2.3376325000000002</v>
      </c>
      <c r="S2328" s="26">
        <v>1.6059755500000001</v>
      </c>
      <c r="T2328" s="26">
        <v>1.1198319999999999</v>
      </c>
      <c r="U2328" s="26">
        <v>2.3703930999999998</v>
      </c>
      <c r="V2328" s="26">
        <v>2.4204164999999991</v>
      </c>
      <c r="W2328" s="26">
        <v>3.2074291000000001</v>
      </c>
      <c r="X2328" s="26">
        <v>3.2454813499999999</v>
      </c>
      <c r="Y2328" s="26">
        <v>3.7016971499999998</v>
      </c>
      <c r="Z2328" s="26">
        <v>3.611789149999999</v>
      </c>
      <c r="AA2328" s="26">
        <v>3.6062187500000009</v>
      </c>
      <c r="AB2328" s="26">
        <v>3.3966747999999995</v>
      </c>
      <c r="AC2328" s="26">
        <v>3.3551074000000005</v>
      </c>
      <c r="AD2328" s="26">
        <v>2.6613463500000001</v>
      </c>
      <c r="AE2328" s="26">
        <v>3.4866686000000002</v>
      </c>
      <c r="AF2328" s="26">
        <v>2.8890740500000005</v>
      </c>
      <c r="AG2328" s="26">
        <v>214</v>
      </c>
      <c r="AH2328" s="26">
        <v>4</v>
      </c>
    </row>
    <row r="2329" spans="1:34" x14ac:dyDescent="0.2">
      <c r="A2329" t="s">
        <v>49</v>
      </c>
      <c r="B2329" t="s">
        <v>80</v>
      </c>
      <c r="C2329" t="s">
        <v>230</v>
      </c>
      <c r="D2329">
        <v>1</v>
      </c>
      <c r="E2329" s="21">
        <v>5</v>
      </c>
      <c r="F2329" s="21" t="s">
        <v>6</v>
      </c>
      <c r="G2329" s="21" t="s">
        <v>10</v>
      </c>
      <c r="H2329" s="21" t="s">
        <v>10</v>
      </c>
      <c r="I2329" s="26">
        <v>1.1565332307692306</v>
      </c>
      <c r="J2329" s="26">
        <v>1.5121236923076919</v>
      </c>
      <c r="K2329" s="26">
        <v>2.5528676923076925</v>
      </c>
      <c r="L2329" s="26">
        <v>3.9635292307692307</v>
      </c>
      <c r="M2329" s="26">
        <v>4.9240107692307697</v>
      </c>
      <c r="N2329" s="26">
        <v>5.8171612307692309</v>
      </c>
      <c r="O2329" s="26">
        <v>6.0616872307692313</v>
      </c>
      <c r="P2329" s="26">
        <v>5.1142024615384623</v>
      </c>
      <c r="Q2329" s="26">
        <v>3.6291003846153842</v>
      </c>
      <c r="R2329" s="26">
        <v>2.4720843076923082</v>
      </c>
      <c r="S2329" s="26">
        <v>1.7218918461538464</v>
      </c>
      <c r="T2329" s="26">
        <v>1.2065507692307693</v>
      </c>
      <c r="U2329" s="26">
        <v>2.4659481538461536</v>
      </c>
      <c r="V2329" s="26">
        <v>2.5321563846153841</v>
      </c>
      <c r="W2329" s="26">
        <v>3.3072229230769228</v>
      </c>
      <c r="X2329" s="26">
        <v>3.0410752307692306</v>
      </c>
      <c r="Y2329" s="26">
        <v>3.5756157692307693</v>
      </c>
      <c r="Z2329" s="26">
        <v>3.4726417692307692</v>
      </c>
      <c r="AA2329" s="26">
        <v>3.3200857692307695</v>
      </c>
      <c r="AB2329" s="26">
        <v>3.1417569999999992</v>
      </c>
      <c r="AC2329" s="26">
        <v>3.0973956923076922</v>
      </c>
      <c r="AD2329" s="26">
        <v>2.5248813846153855</v>
      </c>
      <c r="AE2329" s="26">
        <v>3.2525768461538465</v>
      </c>
      <c r="AF2329" s="26">
        <v>2.8736412307692305</v>
      </c>
      <c r="AG2329" s="26">
        <v>205</v>
      </c>
      <c r="AH2329" s="26">
        <v>4</v>
      </c>
    </row>
    <row r="2330" spans="1:34" x14ac:dyDescent="0.2">
      <c r="A2330" t="s">
        <v>49</v>
      </c>
      <c r="B2330" t="s">
        <v>80</v>
      </c>
      <c r="C2330" t="s">
        <v>1581</v>
      </c>
      <c r="D2330">
        <v>3</v>
      </c>
      <c r="E2330" s="21">
        <v>4</v>
      </c>
      <c r="F2330" s="21" t="s">
        <v>6</v>
      </c>
      <c r="G2330" s="21" t="s">
        <v>10</v>
      </c>
      <c r="H2330" s="21" t="s">
        <v>10</v>
      </c>
      <c r="I2330" s="26">
        <v>1.3625066956521739</v>
      </c>
      <c r="J2330" s="26">
        <v>1.7859049347826088</v>
      </c>
      <c r="K2330" s="26">
        <v>2.8970946304347822</v>
      </c>
      <c r="L2330" s="26">
        <v>4.2913034782608683</v>
      </c>
      <c r="M2330" s="26">
        <v>5.2621660434782607</v>
      </c>
      <c r="N2330" s="26">
        <v>6.258868282608697</v>
      </c>
      <c r="O2330" s="26">
        <v>6.4189442608695666</v>
      </c>
      <c r="P2330" s="26">
        <v>5.6892636304347821</v>
      </c>
      <c r="Q2330" s="26">
        <v>4.2409044347826086</v>
      </c>
      <c r="R2330" s="26">
        <v>2.871978130434782</v>
      </c>
      <c r="S2330" s="26">
        <v>2.0622748913043476</v>
      </c>
      <c r="T2330" s="26">
        <v>1.444976869565217</v>
      </c>
      <c r="U2330" s="26">
        <v>2.9670056956521744</v>
      </c>
      <c r="V2330" s="26">
        <v>2.7131358478260874</v>
      </c>
      <c r="W2330" s="26">
        <v>3.5105237826086957</v>
      </c>
      <c r="X2330" s="26">
        <v>3.5161550434782605</v>
      </c>
      <c r="Y2330" s="26">
        <v>3.7627648478260864</v>
      </c>
      <c r="Z2330" s="26">
        <v>3.4211245434782604</v>
      </c>
      <c r="AA2330" s="26">
        <v>4.001130347826086</v>
      </c>
      <c r="AB2330" s="26">
        <v>3.8153953913043481</v>
      </c>
      <c r="AC2330" s="26">
        <v>3.2891087391304348</v>
      </c>
      <c r="AD2330" s="26">
        <v>2.7828266304347831</v>
      </c>
      <c r="AE2330" s="26">
        <v>3.1499549782608698</v>
      </c>
      <c r="AF2330" s="26">
        <v>3.2245438695652178</v>
      </c>
      <c r="AG2330" s="26">
        <v>147</v>
      </c>
      <c r="AH2330" s="26">
        <v>3</v>
      </c>
    </row>
    <row r="2331" spans="1:34" x14ac:dyDescent="0.2">
      <c r="A2331" t="s">
        <v>49</v>
      </c>
      <c r="B2331" t="s">
        <v>80</v>
      </c>
      <c r="C2331" t="s">
        <v>232</v>
      </c>
      <c r="D2331">
        <v>2</v>
      </c>
      <c r="E2331" s="21">
        <v>5</v>
      </c>
      <c r="F2331" s="21" t="s">
        <v>6</v>
      </c>
      <c r="G2331" s="21" t="s">
        <v>10</v>
      </c>
      <c r="H2331" s="21" t="s">
        <v>10</v>
      </c>
      <c r="I2331" s="26">
        <v>1.0257853076923078</v>
      </c>
      <c r="J2331" s="26">
        <v>1.3554142307692307</v>
      </c>
      <c r="K2331" s="26">
        <v>2.3690036923076923</v>
      </c>
      <c r="L2331" s="26">
        <v>3.8271767692307694</v>
      </c>
      <c r="M2331" s="26">
        <v>4.8789384615384614</v>
      </c>
      <c r="N2331" s="26">
        <v>5.6005724615384622</v>
      </c>
      <c r="O2331" s="26">
        <v>5.904616615384616</v>
      </c>
      <c r="P2331" s="26">
        <v>4.9935967692307681</v>
      </c>
      <c r="Q2331" s="26">
        <v>3.5665306153846155</v>
      </c>
      <c r="R2331" s="26">
        <v>2.4609027692307688</v>
      </c>
      <c r="S2331" s="26">
        <v>1.6074318461538464</v>
      </c>
      <c r="T2331" s="26">
        <v>1.0490236923076923</v>
      </c>
      <c r="U2331" s="26">
        <v>2.8743248461538466</v>
      </c>
      <c r="V2331" s="26">
        <v>2.8563754615384616</v>
      </c>
      <c r="W2331" s="26">
        <v>3.5398990000000001</v>
      </c>
      <c r="X2331" s="26">
        <v>3.7764798461538467</v>
      </c>
      <c r="Y2331" s="26">
        <v>3.9642536923076914</v>
      </c>
      <c r="Z2331" s="26">
        <v>3.7600672307692311</v>
      </c>
      <c r="AA2331" s="26">
        <v>3.9588343846153853</v>
      </c>
      <c r="AB2331" s="26">
        <v>3.748249846153846</v>
      </c>
      <c r="AC2331" s="26">
        <v>3.7918130769230771</v>
      </c>
      <c r="AD2331" s="26">
        <v>3.1922135384615382</v>
      </c>
      <c r="AE2331" s="26">
        <v>3.9383989230769236</v>
      </c>
      <c r="AF2331" s="26">
        <v>3.4451860769230773</v>
      </c>
      <c r="AG2331" s="26">
        <v>240</v>
      </c>
      <c r="AH2331" s="26">
        <v>4</v>
      </c>
    </row>
    <row r="2332" spans="1:34" x14ac:dyDescent="0.2">
      <c r="A2332" t="s">
        <v>49</v>
      </c>
      <c r="B2332" t="s">
        <v>80</v>
      </c>
      <c r="C2332" t="s">
        <v>1582</v>
      </c>
      <c r="D2332">
        <v>2</v>
      </c>
      <c r="E2332" s="21">
        <v>6</v>
      </c>
      <c r="F2332" s="21" t="s">
        <v>6</v>
      </c>
      <c r="G2332" s="21" t="s">
        <v>10</v>
      </c>
      <c r="H2332" s="21" t="s">
        <v>10</v>
      </c>
      <c r="I2332" s="26">
        <v>0.8172237272727273</v>
      </c>
      <c r="J2332" s="26">
        <v>1.0393727272727273</v>
      </c>
      <c r="K2332" s="26">
        <v>1.8623566363636364</v>
      </c>
      <c r="L2332" s="26">
        <v>3.1780001818181818</v>
      </c>
      <c r="M2332" s="26">
        <v>4.3223261818181813</v>
      </c>
      <c r="N2332" s="26">
        <v>5.0965541818181812</v>
      </c>
      <c r="O2332" s="26">
        <v>5.3114953636363635</v>
      </c>
      <c r="P2332" s="26">
        <v>4.3837707272727275</v>
      </c>
      <c r="Q2332" s="26">
        <v>3.0618887272727275</v>
      </c>
      <c r="R2332" s="26">
        <v>2.0770357272727273</v>
      </c>
      <c r="S2332" s="26">
        <v>1.3243957272727274</v>
      </c>
      <c r="T2332" s="26">
        <v>0.84687818181818175</v>
      </c>
      <c r="U2332" s="26">
        <v>2.0502182727272724</v>
      </c>
      <c r="V2332" s="26">
        <v>2.112358</v>
      </c>
      <c r="W2332" s="26">
        <v>2.7092587272727275</v>
      </c>
      <c r="X2332" s="26">
        <v>2.8861590909090911</v>
      </c>
      <c r="Y2332" s="26">
        <v>3.3209670000000004</v>
      </c>
      <c r="Z2332" s="26">
        <v>4.0014710000000004</v>
      </c>
      <c r="AA2332" s="26">
        <v>3.6647148181818183</v>
      </c>
      <c r="AB2332" s="26">
        <v>3.1032275454545455</v>
      </c>
      <c r="AC2332" s="26">
        <v>3.2640169999999995</v>
      </c>
      <c r="AD2332" s="26">
        <v>2.6880372727272732</v>
      </c>
      <c r="AE2332" s="26">
        <v>3.0722685454545453</v>
      </c>
      <c r="AF2332" s="26">
        <v>2.6834885454545456</v>
      </c>
      <c r="AG2332" s="26">
        <v>224</v>
      </c>
      <c r="AH2332" s="26">
        <v>4</v>
      </c>
    </row>
    <row r="2333" spans="1:34" x14ac:dyDescent="0.2">
      <c r="A2333" t="s">
        <v>49</v>
      </c>
      <c r="B2333" t="s">
        <v>80</v>
      </c>
      <c r="C2333" t="s">
        <v>1583</v>
      </c>
      <c r="D2333">
        <v>1</v>
      </c>
      <c r="E2333" s="21">
        <v>5</v>
      </c>
      <c r="F2333" s="21" t="s">
        <v>6</v>
      </c>
      <c r="G2333" s="21" t="s">
        <v>10</v>
      </c>
      <c r="H2333" s="21" t="s">
        <v>10</v>
      </c>
      <c r="I2333" s="26">
        <v>1.0609153947368417</v>
      </c>
      <c r="J2333" s="26">
        <v>1.4093977631578944</v>
      </c>
      <c r="K2333" s="26">
        <v>2.401560052631579</v>
      </c>
      <c r="L2333" s="26">
        <v>3.7898934473684194</v>
      </c>
      <c r="M2333" s="26">
        <v>4.7608287631578943</v>
      </c>
      <c r="N2333" s="26">
        <v>5.5340687105263155</v>
      </c>
      <c r="O2333" s="26">
        <v>5.8110249210526321</v>
      </c>
      <c r="P2333" s="26">
        <v>4.8910672631578942</v>
      </c>
      <c r="Q2333" s="26">
        <v>3.497524552631579</v>
      </c>
      <c r="R2333" s="26">
        <v>2.3644670263157899</v>
      </c>
      <c r="S2333" s="26">
        <v>1.6048070263157892</v>
      </c>
      <c r="T2333" s="26">
        <v>1.102269052631579</v>
      </c>
      <c r="U2333" s="26">
        <v>2.5203883684210524</v>
      </c>
      <c r="V2333" s="26">
        <v>2.5478982894736846</v>
      </c>
      <c r="W2333" s="26">
        <v>3.1926370789473681</v>
      </c>
      <c r="X2333" s="26">
        <v>3.4728482368421054</v>
      </c>
      <c r="Y2333" s="26">
        <v>3.9177426315789474</v>
      </c>
      <c r="Z2333" s="26">
        <v>3.7682850263157888</v>
      </c>
      <c r="AA2333" s="26">
        <v>3.7071322368421047</v>
      </c>
      <c r="AB2333" s="26">
        <v>3.6238478157894747</v>
      </c>
      <c r="AC2333" s="26">
        <v>3.5772209736842093</v>
      </c>
      <c r="AD2333" s="26">
        <v>2.8222543684210528</v>
      </c>
      <c r="AE2333" s="26">
        <v>3.6625213684210522</v>
      </c>
      <c r="AF2333" s="26">
        <v>3.0778165526315786</v>
      </c>
      <c r="AG2333" s="26">
        <v>173</v>
      </c>
      <c r="AH2333" s="26">
        <v>3</v>
      </c>
    </row>
    <row r="2334" spans="1:34" x14ac:dyDescent="0.2">
      <c r="A2334" t="s">
        <v>49</v>
      </c>
      <c r="B2334" t="s">
        <v>80</v>
      </c>
      <c r="C2334" t="s">
        <v>1584</v>
      </c>
      <c r="D2334">
        <v>1</v>
      </c>
      <c r="E2334" s="21">
        <v>5</v>
      </c>
      <c r="F2334" s="21" t="s">
        <v>6</v>
      </c>
      <c r="G2334" s="21" t="s">
        <v>10</v>
      </c>
      <c r="H2334" s="21" t="s">
        <v>10</v>
      </c>
      <c r="I2334" s="26">
        <v>1.07782775</v>
      </c>
      <c r="J2334" s="26">
        <v>1.4243892499999999</v>
      </c>
      <c r="K2334" s="26">
        <v>2.4447523750000002</v>
      </c>
      <c r="L2334" s="26">
        <v>3.85776275</v>
      </c>
      <c r="M2334" s="26">
        <v>4.8461062500000009</v>
      </c>
      <c r="N2334" s="26">
        <v>5.6775791250000003</v>
      </c>
      <c r="O2334" s="26">
        <v>5.9344888750000004</v>
      </c>
      <c r="P2334" s="26">
        <v>4.9708791250000006</v>
      </c>
      <c r="Q2334" s="26">
        <v>3.4858048750000004</v>
      </c>
      <c r="R2334" s="26">
        <v>2.3563396249999999</v>
      </c>
      <c r="S2334" s="26">
        <v>1.62863925</v>
      </c>
      <c r="T2334" s="26">
        <v>1.1360093749999998</v>
      </c>
      <c r="U2334" s="26">
        <v>2.3367129999999996</v>
      </c>
      <c r="V2334" s="26">
        <v>2.3695737500000003</v>
      </c>
      <c r="W2334" s="26">
        <v>3.224172625</v>
      </c>
      <c r="X2334" s="26">
        <v>3.1002247499999998</v>
      </c>
      <c r="Y2334" s="26">
        <v>3.6236818749999995</v>
      </c>
      <c r="Z2334" s="26">
        <v>3.5570881249999995</v>
      </c>
      <c r="AA2334" s="26">
        <v>3.5455106249999995</v>
      </c>
      <c r="AB2334" s="26">
        <v>3.3050459999999999</v>
      </c>
      <c r="AC2334" s="26">
        <v>3.2409941250000003</v>
      </c>
      <c r="AD2334" s="26">
        <v>2.5694072499999998</v>
      </c>
      <c r="AE2334" s="26">
        <v>3.3572221249999998</v>
      </c>
      <c r="AF2334" s="26">
        <v>2.8089783750000001</v>
      </c>
      <c r="AG2334" s="26">
        <v>209</v>
      </c>
      <c r="AH2334" s="26">
        <v>4</v>
      </c>
    </row>
    <row r="2335" spans="1:34" x14ac:dyDescent="0.2">
      <c r="A2335" t="s">
        <v>49</v>
      </c>
      <c r="B2335" t="s">
        <v>80</v>
      </c>
      <c r="C2335" t="s">
        <v>981</v>
      </c>
      <c r="D2335">
        <v>2</v>
      </c>
      <c r="E2335" s="21">
        <v>5</v>
      </c>
      <c r="F2335" s="21" t="s">
        <v>6</v>
      </c>
      <c r="G2335" s="21" t="s">
        <v>10</v>
      </c>
      <c r="H2335" s="21" t="s">
        <v>10</v>
      </c>
      <c r="I2335" s="26">
        <v>1.0413509565217391</v>
      </c>
      <c r="J2335" s="26">
        <v>1.3566773043478262</v>
      </c>
      <c r="K2335" s="26">
        <v>2.3065736956521743</v>
      </c>
      <c r="L2335" s="26">
        <v>3.6376939130434791</v>
      </c>
      <c r="M2335" s="26">
        <v>4.6020538695652178</v>
      </c>
      <c r="N2335" s="26">
        <v>5.2526160869565208</v>
      </c>
      <c r="O2335" s="26">
        <v>5.2713465217391304</v>
      </c>
      <c r="P2335" s="26">
        <v>4.4995141304347817</v>
      </c>
      <c r="Q2335" s="26">
        <v>3.3381070869565215</v>
      </c>
      <c r="R2335" s="26">
        <v>2.3278290434782605</v>
      </c>
      <c r="S2335" s="26">
        <v>1.5828707391304346</v>
      </c>
      <c r="T2335" s="26">
        <v>1.0443466086956519</v>
      </c>
      <c r="U2335" s="26">
        <v>3.1072976521739126</v>
      </c>
      <c r="V2335" s="26">
        <v>2.9340916086956521</v>
      </c>
      <c r="W2335" s="26">
        <v>3.8920099565217385</v>
      </c>
      <c r="X2335" s="26">
        <v>3.742064608695653</v>
      </c>
      <c r="Y2335" s="26">
        <v>4.1582425217391297</v>
      </c>
      <c r="Z2335" s="26">
        <v>3.8870191739130435</v>
      </c>
      <c r="AA2335" s="26">
        <v>4.3931019130434779</v>
      </c>
      <c r="AB2335" s="26">
        <v>3.622604565217391</v>
      </c>
      <c r="AC2335" s="26">
        <v>3.2752653043478257</v>
      </c>
      <c r="AD2335" s="26">
        <v>2.7082380869565212</v>
      </c>
      <c r="AE2335" s="26">
        <v>3.3068304347826083</v>
      </c>
      <c r="AF2335" s="26">
        <v>3.3530396521739134</v>
      </c>
      <c r="AG2335" s="26">
        <v>220</v>
      </c>
      <c r="AH2335" s="26">
        <v>4</v>
      </c>
    </row>
    <row r="2336" spans="1:34" x14ac:dyDescent="0.2">
      <c r="A2336" t="s">
        <v>49</v>
      </c>
      <c r="B2336" t="s">
        <v>80</v>
      </c>
      <c r="C2336" t="s">
        <v>751</v>
      </c>
      <c r="D2336">
        <v>1</v>
      </c>
      <c r="E2336" s="21">
        <v>5</v>
      </c>
      <c r="F2336" s="21" t="s">
        <v>6</v>
      </c>
      <c r="G2336" s="21" t="s">
        <v>10</v>
      </c>
      <c r="H2336" s="21" t="s">
        <v>10</v>
      </c>
      <c r="I2336" s="26">
        <v>0.88182114285714286</v>
      </c>
      <c r="J2336" s="26">
        <v>1.1588178571428571</v>
      </c>
      <c r="K2336" s="26">
        <v>2.0379734285714286</v>
      </c>
      <c r="L2336" s="26">
        <v>3.4106318571428571</v>
      </c>
      <c r="M2336" s="26">
        <v>4.4752691428571429</v>
      </c>
      <c r="N2336" s="26">
        <v>5.1115055714285722</v>
      </c>
      <c r="O2336" s="26">
        <v>5.3962214285714287</v>
      </c>
      <c r="P2336" s="26">
        <v>4.4700368571428566</v>
      </c>
      <c r="Q2336" s="26">
        <v>3.11652</v>
      </c>
      <c r="R2336" s="26">
        <v>2.0922312857142855</v>
      </c>
      <c r="S2336" s="26">
        <v>1.353837142857143</v>
      </c>
      <c r="T2336" s="26">
        <v>0.91041928571428576</v>
      </c>
      <c r="U2336" s="26">
        <v>2.1397839999999997</v>
      </c>
      <c r="V2336" s="26">
        <v>2.3306007142857146</v>
      </c>
      <c r="W2336" s="26">
        <v>2.8629888571428572</v>
      </c>
      <c r="X2336" s="26">
        <v>3.1672618571428575</v>
      </c>
      <c r="Y2336" s="26">
        <v>3.6218292857142864</v>
      </c>
      <c r="Z2336" s="26">
        <v>3.688313142857143</v>
      </c>
      <c r="AA2336" s="26">
        <v>3.5811805714285714</v>
      </c>
      <c r="AB2336" s="26">
        <v>3.3663797142857139</v>
      </c>
      <c r="AC2336" s="26">
        <v>3.2443230000000005</v>
      </c>
      <c r="AD2336" s="26">
        <v>2.7540685714285713</v>
      </c>
      <c r="AE2336" s="26">
        <v>3.4062449999999997</v>
      </c>
      <c r="AF2336" s="26">
        <v>2.7269528571428565</v>
      </c>
      <c r="AG2336" s="26">
        <v>226</v>
      </c>
      <c r="AH2336" s="26">
        <v>4</v>
      </c>
    </row>
    <row r="2337" spans="1:34" x14ac:dyDescent="0.2">
      <c r="A2337" t="s">
        <v>49</v>
      </c>
      <c r="B2337" t="s">
        <v>80</v>
      </c>
      <c r="C2337" t="s">
        <v>1585</v>
      </c>
      <c r="D2337">
        <v>1</v>
      </c>
      <c r="E2337" s="21">
        <v>6</v>
      </c>
      <c r="F2337" s="21" t="s">
        <v>6</v>
      </c>
      <c r="G2337" s="21" t="s">
        <v>10</v>
      </c>
      <c r="H2337" s="21" t="s">
        <v>10</v>
      </c>
      <c r="I2337" s="26">
        <v>0.87908389999999981</v>
      </c>
      <c r="J2337" s="26">
        <v>1.1470968500000001</v>
      </c>
      <c r="K2337" s="26">
        <v>2.0416823500000003</v>
      </c>
      <c r="L2337" s="26">
        <v>3.4379021999999999</v>
      </c>
      <c r="M2337" s="26">
        <v>4.5761085000000001</v>
      </c>
      <c r="N2337" s="26">
        <v>5.2504652500000013</v>
      </c>
      <c r="O2337" s="26">
        <v>5.6007007000000009</v>
      </c>
      <c r="P2337" s="26">
        <v>4.6421837999999997</v>
      </c>
      <c r="Q2337" s="26">
        <v>3.2444971000000002</v>
      </c>
      <c r="R2337" s="26">
        <v>2.2122627499999998</v>
      </c>
      <c r="S2337" s="26">
        <v>1.3835883999999998</v>
      </c>
      <c r="T2337" s="26">
        <v>0.88294970000000017</v>
      </c>
      <c r="U2337" s="26">
        <v>2.4315516500000003</v>
      </c>
      <c r="V2337" s="26">
        <v>2.4480995499999998</v>
      </c>
      <c r="W2337" s="26">
        <v>2.9597017499999998</v>
      </c>
      <c r="X2337" s="26">
        <v>3.3577525499999998</v>
      </c>
      <c r="Y2337" s="26">
        <v>3.6370705999999999</v>
      </c>
      <c r="Z2337" s="26">
        <v>3.6711107999999997</v>
      </c>
      <c r="AA2337" s="26">
        <v>3.5810618999999995</v>
      </c>
      <c r="AB2337" s="26">
        <v>3.4311229999999995</v>
      </c>
      <c r="AC2337" s="26">
        <v>3.2956633000000002</v>
      </c>
      <c r="AD2337" s="26">
        <v>2.9193430499999993</v>
      </c>
      <c r="AE2337" s="26">
        <v>3.4893437499999997</v>
      </c>
      <c r="AF2337" s="26">
        <v>2.9782706000000005</v>
      </c>
      <c r="AG2337" s="26">
        <v>250</v>
      </c>
      <c r="AH2337" s="26">
        <v>5</v>
      </c>
    </row>
    <row r="2338" spans="1:34" x14ac:dyDescent="0.2">
      <c r="A2338" t="s">
        <v>49</v>
      </c>
      <c r="B2338" t="s">
        <v>80</v>
      </c>
      <c r="C2338" t="s">
        <v>1362</v>
      </c>
      <c r="D2338">
        <v>1</v>
      </c>
      <c r="E2338" s="21">
        <v>6</v>
      </c>
      <c r="F2338" s="21" t="s">
        <v>6</v>
      </c>
      <c r="G2338" s="21" t="s">
        <v>10</v>
      </c>
      <c r="H2338" s="21" t="s">
        <v>10</v>
      </c>
      <c r="I2338" s="26">
        <v>0.85045534999999983</v>
      </c>
      <c r="J2338" s="26">
        <v>1.08248655</v>
      </c>
      <c r="K2338" s="26">
        <v>1.9213571000000003</v>
      </c>
      <c r="L2338" s="26">
        <v>3.26774115</v>
      </c>
      <c r="M2338" s="26">
        <v>4.3649928500000001</v>
      </c>
      <c r="N2338" s="26">
        <v>5.0999720499999999</v>
      </c>
      <c r="O2338" s="26">
        <v>5.3791340499999993</v>
      </c>
      <c r="P2338" s="26">
        <v>4.4447427999999984</v>
      </c>
      <c r="Q2338" s="26">
        <v>3.0804990499999998</v>
      </c>
      <c r="R2338" s="26">
        <v>2.0509598999999996</v>
      </c>
      <c r="S2338" s="26">
        <v>1.3389391500000001</v>
      </c>
      <c r="T2338" s="26">
        <v>0.87349110000000008</v>
      </c>
      <c r="U2338" s="26">
        <v>1.7098959500000004</v>
      </c>
      <c r="V2338" s="26">
        <v>1.843545</v>
      </c>
      <c r="W2338" s="26">
        <v>2.4083813000000003</v>
      </c>
      <c r="X2338" s="26">
        <v>2.6542963499999996</v>
      </c>
      <c r="Y2338" s="26">
        <v>3.1680224499999996</v>
      </c>
      <c r="Z2338" s="26">
        <v>3.5418998000000004</v>
      </c>
      <c r="AA2338" s="26">
        <v>3.3560273999999999</v>
      </c>
      <c r="AB2338" s="26">
        <v>2.8626209500000011</v>
      </c>
      <c r="AC2338" s="26">
        <v>2.8885654999999999</v>
      </c>
      <c r="AD2338" s="26">
        <v>2.4318805999999999</v>
      </c>
      <c r="AE2338" s="26">
        <v>2.7784043999999994</v>
      </c>
      <c r="AF2338" s="26">
        <v>2.27186675</v>
      </c>
      <c r="AG2338" s="26">
        <v>248</v>
      </c>
      <c r="AH2338" s="26">
        <v>4</v>
      </c>
    </row>
    <row r="2339" spans="1:34" x14ac:dyDescent="0.2">
      <c r="A2339" t="s">
        <v>49</v>
      </c>
      <c r="B2339" t="s">
        <v>80</v>
      </c>
      <c r="C2339" t="s">
        <v>342</v>
      </c>
      <c r="D2339">
        <v>1</v>
      </c>
      <c r="E2339" s="21">
        <v>5</v>
      </c>
      <c r="F2339" s="21" t="s">
        <v>6</v>
      </c>
      <c r="G2339" s="21" t="s">
        <v>10</v>
      </c>
      <c r="H2339" s="21" t="s">
        <v>10</v>
      </c>
      <c r="I2339" s="26">
        <v>1.0259761250000001</v>
      </c>
      <c r="J2339" s="26">
        <v>1.3583730000000001</v>
      </c>
      <c r="K2339" s="26">
        <v>2.3587397500000002</v>
      </c>
      <c r="L2339" s="26">
        <v>3.770288125</v>
      </c>
      <c r="M2339" s="26">
        <v>4.7661447499999996</v>
      </c>
      <c r="N2339" s="26">
        <v>5.5314325000000002</v>
      </c>
      <c r="O2339" s="26">
        <v>5.7903822500000004</v>
      </c>
      <c r="P2339" s="26">
        <v>4.8520646249999997</v>
      </c>
      <c r="Q2339" s="26">
        <v>3.3786199999999997</v>
      </c>
      <c r="R2339" s="26">
        <v>2.2846293750000002</v>
      </c>
      <c r="S2339" s="26">
        <v>1.55301825</v>
      </c>
      <c r="T2339" s="26">
        <v>1.083521875</v>
      </c>
      <c r="U2339" s="26">
        <v>2.2735696249999999</v>
      </c>
      <c r="V2339" s="26">
        <v>2.3669814999999996</v>
      </c>
      <c r="W2339" s="26">
        <v>3.1589700000000001</v>
      </c>
      <c r="X2339" s="26">
        <v>3.0611069999999998</v>
      </c>
      <c r="Y2339" s="26">
        <v>3.5888948749999998</v>
      </c>
      <c r="Z2339" s="26">
        <v>3.6082025000000004</v>
      </c>
      <c r="AA2339" s="26">
        <v>3.6276644999999998</v>
      </c>
      <c r="AB2339" s="26">
        <v>3.2713017500000006</v>
      </c>
      <c r="AC2339" s="26">
        <v>3.1813241249999997</v>
      </c>
      <c r="AD2339" s="26">
        <v>2.6392207500000002</v>
      </c>
      <c r="AE2339" s="26">
        <v>3.3858412500000004</v>
      </c>
      <c r="AF2339" s="26">
        <v>2.7609628749999997</v>
      </c>
      <c r="AG2339" s="26">
        <v>220</v>
      </c>
      <c r="AH2339" s="26">
        <v>4</v>
      </c>
    </row>
    <row r="2340" spans="1:34" x14ac:dyDescent="0.2">
      <c r="A2340" t="s">
        <v>49</v>
      </c>
      <c r="B2340" t="s">
        <v>80</v>
      </c>
      <c r="C2340" t="s">
        <v>1586</v>
      </c>
      <c r="D2340">
        <v>1</v>
      </c>
      <c r="E2340" s="21">
        <v>5</v>
      </c>
      <c r="F2340" s="21" t="s">
        <v>6</v>
      </c>
      <c r="G2340" s="21" t="s">
        <v>10</v>
      </c>
      <c r="H2340" s="21" t="s">
        <v>10</v>
      </c>
      <c r="I2340" s="26">
        <v>0.92266400000000004</v>
      </c>
      <c r="J2340" s="26">
        <v>1.1518528333333333</v>
      </c>
      <c r="K2340" s="26">
        <v>2.0129778333333337</v>
      </c>
      <c r="L2340" s="26">
        <v>3.3997402499999994</v>
      </c>
      <c r="M2340" s="26">
        <v>4.5876213333333338</v>
      </c>
      <c r="N2340" s="26">
        <v>5.4592633333333334</v>
      </c>
      <c r="O2340" s="26">
        <v>5.6453544166666667</v>
      </c>
      <c r="P2340" s="26">
        <v>4.7034387500000001</v>
      </c>
      <c r="Q2340" s="26">
        <v>3.4515770000000003</v>
      </c>
      <c r="R2340" s="26">
        <v>2.428503333333333</v>
      </c>
      <c r="S2340" s="26">
        <v>1.56135275</v>
      </c>
      <c r="T2340" s="26">
        <v>0.98720600000000003</v>
      </c>
      <c r="U2340" s="26">
        <v>2.4156820833333335</v>
      </c>
      <c r="V2340" s="26">
        <v>2.2382011666666668</v>
      </c>
      <c r="W2340" s="26">
        <v>3.2090486666666664</v>
      </c>
      <c r="X2340" s="26">
        <v>3.4595854166666662</v>
      </c>
      <c r="Y2340" s="26">
        <v>3.6255616666666675</v>
      </c>
      <c r="Z2340" s="26">
        <v>4.264680583333333</v>
      </c>
      <c r="AA2340" s="26">
        <v>4.3253322499999998</v>
      </c>
      <c r="AB2340" s="26">
        <v>3.6785969166666668</v>
      </c>
      <c r="AC2340" s="26">
        <v>3.7199116666666669</v>
      </c>
      <c r="AD2340" s="26">
        <v>2.8212310000000005</v>
      </c>
      <c r="AE2340" s="26">
        <v>3.4800375833333335</v>
      </c>
      <c r="AF2340" s="26">
        <v>3.0806904999999998</v>
      </c>
      <c r="AG2340" s="26">
        <v>218</v>
      </c>
      <c r="AH2340" s="26">
        <v>4</v>
      </c>
    </row>
    <row r="2341" spans="1:34" x14ac:dyDescent="0.2">
      <c r="A2341" t="s">
        <v>49</v>
      </c>
      <c r="B2341" t="s">
        <v>80</v>
      </c>
      <c r="C2341" t="s">
        <v>620</v>
      </c>
      <c r="D2341">
        <v>2</v>
      </c>
      <c r="E2341" s="21">
        <v>5</v>
      </c>
      <c r="F2341" s="21" t="s">
        <v>6</v>
      </c>
      <c r="G2341" s="21" t="s">
        <v>10</v>
      </c>
      <c r="H2341" s="21" t="s">
        <v>10</v>
      </c>
      <c r="I2341" s="26">
        <v>0.85402753846153867</v>
      </c>
      <c r="J2341" s="26">
        <v>1.0527972307692308</v>
      </c>
      <c r="K2341" s="26">
        <v>1.8518847692307694</v>
      </c>
      <c r="L2341" s="26">
        <v>3.2053023846153841</v>
      </c>
      <c r="M2341" s="26">
        <v>4.4518312307692307</v>
      </c>
      <c r="N2341" s="26">
        <v>5.3445403076923075</v>
      </c>
      <c r="O2341" s="26">
        <v>5.5543819230769227</v>
      </c>
      <c r="P2341" s="26">
        <v>4.6091485384615387</v>
      </c>
      <c r="Q2341" s="26">
        <v>3.2878127692307695</v>
      </c>
      <c r="R2341" s="26">
        <v>2.2826596923076923</v>
      </c>
      <c r="S2341" s="26">
        <v>1.4452826153846154</v>
      </c>
      <c r="T2341" s="26">
        <v>0.9134296153846152</v>
      </c>
      <c r="U2341" s="26">
        <v>2.6020447692307695</v>
      </c>
      <c r="V2341" s="26">
        <v>2.346636230769231</v>
      </c>
      <c r="W2341" s="26">
        <v>3.210025307692308</v>
      </c>
      <c r="X2341" s="26">
        <v>3.4882195384615384</v>
      </c>
      <c r="Y2341" s="26">
        <v>3.7384393846153836</v>
      </c>
      <c r="Z2341" s="26">
        <v>4.4451269999999994</v>
      </c>
      <c r="AA2341" s="26">
        <v>4.0689879230769233</v>
      </c>
      <c r="AB2341" s="26">
        <v>3.9242708461538465</v>
      </c>
      <c r="AC2341" s="26">
        <v>3.9812223846153851</v>
      </c>
      <c r="AD2341" s="26">
        <v>3.1984319230769227</v>
      </c>
      <c r="AE2341" s="26">
        <v>3.824727230769231</v>
      </c>
      <c r="AF2341" s="26">
        <v>3.4911213846153846</v>
      </c>
      <c r="AG2341" s="26">
        <v>222</v>
      </c>
      <c r="AH2341" s="26">
        <v>4</v>
      </c>
    </row>
    <row r="2342" spans="1:34" x14ac:dyDescent="0.2">
      <c r="A2342" t="s">
        <v>49</v>
      </c>
      <c r="B2342" t="s">
        <v>80</v>
      </c>
      <c r="C2342" t="s">
        <v>242</v>
      </c>
      <c r="D2342">
        <v>2</v>
      </c>
      <c r="E2342" s="21">
        <v>5</v>
      </c>
      <c r="F2342" s="21" t="s">
        <v>6</v>
      </c>
      <c r="G2342" s="21" t="s">
        <v>10</v>
      </c>
      <c r="H2342" s="21" t="s">
        <v>10</v>
      </c>
      <c r="I2342" s="26">
        <v>1.1076009</v>
      </c>
      <c r="J2342" s="26">
        <v>1.4462673499999998</v>
      </c>
      <c r="K2342" s="26">
        <v>2.4887671249999999</v>
      </c>
      <c r="L2342" s="26">
        <v>3.8661547749999992</v>
      </c>
      <c r="M2342" s="26">
        <v>4.8801921000000004</v>
      </c>
      <c r="N2342" s="26">
        <v>5.6204891249999998</v>
      </c>
      <c r="O2342" s="26">
        <v>5.6038614249999998</v>
      </c>
      <c r="P2342" s="26">
        <v>4.8092666000000026</v>
      </c>
      <c r="Q2342" s="26">
        <v>3.6501048749999994</v>
      </c>
      <c r="R2342" s="26">
        <v>2.6105188999999998</v>
      </c>
      <c r="S2342" s="26">
        <v>1.7624570749999999</v>
      </c>
      <c r="T2342" s="26">
        <v>1.1650886999999996</v>
      </c>
      <c r="U2342" s="26">
        <v>2.4947080750000001</v>
      </c>
      <c r="V2342" s="26">
        <v>2.3277432250000003</v>
      </c>
      <c r="W2342" s="26">
        <v>3.4038778999999999</v>
      </c>
      <c r="X2342" s="26">
        <v>3.3451986249999996</v>
      </c>
      <c r="Y2342" s="26">
        <v>3.8159644000000013</v>
      </c>
      <c r="Z2342" s="26">
        <v>3.6163971999999989</v>
      </c>
      <c r="AA2342" s="26">
        <v>4.0435492250000005</v>
      </c>
      <c r="AB2342" s="26">
        <v>3.2951722000000006</v>
      </c>
      <c r="AC2342" s="26">
        <v>2.9771775000000007</v>
      </c>
      <c r="AD2342" s="26">
        <v>2.3568983000000001</v>
      </c>
      <c r="AE2342" s="26">
        <v>2.8548205500000003</v>
      </c>
      <c r="AF2342" s="26">
        <v>2.8545773250000002</v>
      </c>
      <c r="AG2342" s="26">
        <v>229</v>
      </c>
      <c r="AH2342" s="26">
        <v>4</v>
      </c>
    </row>
    <row r="2343" spans="1:34" x14ac:dyDescent="0.2">
      <c r="A2343" t="s">
        <v>49</v>
      </c>
      <c r="B2343" t="s">
        <v>80</v>
      </c>
      <c r="C2343" t="s">
        <v>621</v>
      </c>
      <c r="D2343">
        <v>2</v>
      </c>
      <c r="E2343" s="21">
        <v>6</v>
      </c>
      <c r="F2343" s="21" t="s">
        <v>6</v>
      </c>
      <c r="G2343" s="21" t="s">
        <v>10</v>
      </c>
      <c r="H2343" s="21" t="s">
        <v>10</v>
      </c>
      <c r="I2343" s="26">
        <v>0.92978104761904778</v>
      </c>
      <c r="J2343" s="26">
        <v>1.2230756666666669</v>
      </c>
      <c r="K2343" s="26">
        <v>2.1676390952380959</v>
      </c>
      <c r="L2343" s="26">
        <v>3.5787536666666671</v>
      </c>
      <c r="M2343" s="26">
        <v>4.6623325714285713</v>
      </c>
      <c r="N2343" s="26">
        <v>5.3242450476190486</v>
      </c>
      <c r="O2343" s="26">
        <v>5.6304275238095247</v>
      </c>
      <c r="P2343" s="26">
        <v>4.7016042857142848</v>
      </c>
      <c r="Q2343" s="26">
        <v>3.3369473809523802</v>
      </c>
      <c r="R2343" s="26">
        <v>2.2945266666666662</v>
      </c>
      <c r="S2343" s="26">
        <v>1.4579100952380952</v>
      </c>
      <c r="T2343" s="26">
        <v>0.93948266666666669</v>
      </c>
      <c r="U2343" s="26">
        <v>2.643462142857143</v>
      </c>
      <c r="V2343" s="26">
        <v>2.6357453809523812</v>
      </c>
      <c r="W2343" s="26">
        <v>3.2225959523809524</v>
      </c>
      <c r="X2343" s="26">
        <v>3.5636575238095234</v>
      </c>
      <c r="Y2343" s="26">
        <v>3.8649478571428566</v>
      </c>
      <c r="Z2343" s="26">
        <v>3.8296370476190487</v>
      </c>
      <c r="AA2343" s="26">
        <v>3.7927619523809519</v>
      </c>
      <c r="AB2343" s="26">
        <v>3.6785620476190481</v>
      </c>
      <c r="AC2343" s="26">
        <v>3.5851335238095237</v>
      </c>
      <c r="AD2343" s="26">
        <v>3.1132631428571433</v>
      </c>
      <c r="AE2343" s="26">
        <v>3.7494493333333332</v>
      </c>
      <c r="AF2343" s="26">
        <v>3.2318513809523814</v>
      </c>
      <c r="AG2343" s="26">
        <v>240</v>
      </c>
      <c r="AH2343" s="26">
        <v>4</v>
      </c>
    </row>
    <row r="2344" spans="1:34" x14ac:dyDescent="0.2">
      <c r="A2344" t="s">
        <v>49</v>
      </c>
      <c r="B2344" t="s">
        <v>80</v>
      </c>
      <c r="C2344" t="s">
        <v>1587</v>
      </c>
      <c r="D2344">
        <v>1</v>
      </c>
      <c r="E2344" s="21">
        <v>5</v>
      </c>
      <c r="F2344" s="21" t="s">
        <v>6</v>
      </c>
      <c r="G2344" s="21" t="s">
        <v>10</v>
      </c>
      <c r="H2344" s="21" t="s">
        <v>10</v>
      </c>
      <c r="I2344" s="26">
        <v>1.0822229285714284</v>
      </c>
      <c r="J2344" s="26">
        <v>1.3995272142857142</v>
      </c>
      <c r="K2344" s="26">
        <v>2.3983431071428574</v>
      </c>
      <c r="L2344" s="26">
        <v>3.7727794642857133</v>
      </c>
      <c r="M2344" s="26">
        <v>4.8218496607142871</v>
      </c>
      <c r="N2344" s="26">
        <v>5.5603094285714283</v>
      </c>
      <c r="O2344" s="26">
        <v>5.596232535714285</v>
      </c>
      <c r="P2344" s="26">
        <v>4.7769257142857127</v>
      </c>
      <c r="Q2344" s="26">
        <v>3.5876942499999989</v>
      </c>
      <c r="R2344" s="26">
        <v>2.5291554107142855</v>
      </c>
      <c r="S2344" s="26">
        <v>1.7229223214285712</v>
      </c>
      <c r="T2344" s="26">
        <v>1.1385198571428574</v>
      </c>
      <c r="U2344" s="26">
        <v>2.750070946428572</v>
      </c>
      <c r="V2344" s="26">
        <v>2.6140256607142858</v>
      </c>
      <c r="W2344" s="26">
        <v>3.58322575</v>
      </c>
      <c r="X2344" s="26">
        <v>3.5520840892857142</v>
      </c>
      <c r="Y2344" s="26">
        <v>3.8995309285714286</v>
      </c>
      <c r="Z2344" s="26">
        <v>3.8098605000000005</v>
      </c>
      <c r="AA2344" s="26">
        <v>4.264508750000001</v>
      </c>
      <c r="AB2344" s="26">
        <v>3.4568370535714292</v>
      </c>
      <c r="AC2344" s="26">
        <v>3.2271107321428572</v>
      </c>
      <c r="AD2344" s="26">
        <v>2.4925473392857143</v>
      </c>
      <c r="AE2344" s="26">
        <v>3.0962420178571426</v>
      </c>
      <c r="AF2344" s="26">
        <v>3.0710658035714284</v>
      </c>
      <c r="AG2344" s="26">
        <v>228</v>
      </c>
      <c r="AH2344" s="26">
        <v>4</v>
      </c>
    </row>
    <row r="2345" spans="1:34" x14ac:dyDescent="0.2">
      <c r="A2345" t="s">
        <v>49</v>
      </c>
      <c r="B2345" t="s">
        <v>80</v>
      </c>
      <c r="C2345" t="s">
        <v>1366</v>
      </c>
      <c r="D2345">
        <v>1</v>
      </c>
      <c r="E2345" s="21">
        <v>5</v>
      </c>
      <c r="F2345" s="21" t="s">
        <v>6</v>
      </c>
      <c r="G2345" s="21" t="s">
        <v>10</v>
      </c>
      <c r="H2345" s="21" t="s">
        <v>10</v>
      </c>
      <c r="I2345" s="26">
        <v>0.91781187499999994</v>
      </c>
      <c r="J2345" s="26">
        <v>1.2075052499999999</v>
      </c>
      <c r="K2345" s="26">
        <v>2.1393941249999999</v>
      </c>
      <c r="L2345" s="26">
        <v>3.5535580000000007</v>
      </c>
      <c r="M2345" s="26">
        <v>4.6462911250000003</v>
      </c>
      <c r="N2345" s="26">
        <v>5.3175375000000003</v>
      </c>
      <c r="O2345" s="26">
        <v>5.6418611250000001</v>
      </c>
      <c r="P2345" s="26">
        <v>4.7093811250000002</v>
      </c>
      <c r="Q2345" s="26">
        <v>3.2957675000000002</v>
      </c>
      <c r="R2345" s="26">
        <v>2.2463086250000002</v>
      </c>
      <c r="S2345" s="26">
        <v>1.4443141250000002</v>
      </c>
      <c r="T2345" s="26">
        <v>0.94457100000000005</v>
      </c>
      <c r="U2345" s="26">
        <v>2.1697785000000001</v>
      </c>
      <c r="V2345" s="26">
        <v>2.2696227499999999</v>
      </c>
      <c r="W2345" s="26">
        <v>2.7412962499999995</v>
      </c>
      <c r="X2345" s="26">
        <v>3.1542292500000002</v>
      </c>
      <c r="Y2345" s="26">
        <v>3.5889677499999997</v>
      </c>
      <c r="Z2345" s="26">
        <v>3.6471313749999998</v>
      </c>
      <c r="AA2345" s="26">
        <v>3.503180875</v>
      </c>
      <c r="AB2345" s="26">
        <v>3.3074593750000001</v>
      </c>
      <c r="AC2345" s="26">
        <v>3.2043902499999999</v>
      </c>
      <c r="AD2345" s="26">
        <v>2.7340851249999996</v>
      </c>
      <c r="AE2345" s="26">
        <v>3.3070792500000001</v>
      </c>
      <c r="AF2345" s="26">
        <v>2.6867757500000002</v>
      </c>
      <c r="AG2345" s="26">
        <v>250</v>
      </c>
      <c r="AH2345" s="26">
        <v>5</v>
      </c>
    </row>
    <row r="2346" spans="1:34" x14ac:dyDescent="0.2">
      <c r="A2346" t="s">
        <v>49</v>
      </c>
      <c r="B2346" t="s">
        <v>80</v>
      </c>
      <c r="C2346" t="s">
        <v>983</v>
      </c>
      <c r="D2346">
        <v>1</v>
      </c>
      <c r="E2346" s="21">
        <v>4</v>
      </c>
      <c r="F2346" s="21" t="s">
        <v>6</v>
      </c>
      <c r="G2346" s="21" t="s">
        <v>10</v>
      </c>
      <c r="H2346" s="21" t="s">
        <v>10</v>
      </c>
      <c r="I2346" s="26">
        <v>1.3176781176470589</v>
      </c>
      <c r="J2346" s="26">
        <v>1.7266046764705885</v>
      </c>
      <c r="K2346" s="26">
        <v>2.8557080588235291</v>
      </c>
      <c r="L2346" s="26">
        <v>4.2364663235294113</v>
      </c>
      <c r="M2346" s="26">
        <v>5.168951735294117</v>
      </c>
      <c r="N2346" s="26">
        <v>6.110416794117647</v>
      </c>
      <c r="O2346" s="26">
        <v>6.369748705882353</v>
      </c>
      <c r="P2346" s="26">
        <v>5.4324531176470572</v>
      </c>
      <c r="Q2346" s="26">
        <v>3.9949790588235299</v>
      </c>
      <c r="R2346" s="26">
        <v>2.7262360000000005</v>
      </c>
      <c r="S2346" s="26">
        <v>1.9242799411764702</v>
      </c>
      <c r="T2346" s="26">
        <v>1.3830489117647062</v>
      </c>
      <c r="U2346" s="26">
        <v>2.6754169117647066</v>
      </c>
      <c r="V2346" s="26">
        <v>2.6625967647058828</v>
      </c>
      <c r="W2346" s="26">
        <v>3.4122294411764709</v>
      </c>
      <c r="X2346" s="26">
        <v>3.2918116764705885</v>
      </c>
      <c r="Y2346" s="26">
        <v>3.5228324117647061</v>
      </c>
      <c r="Z2346" s="26">
        <v>3.3909416764705886</v>
      </c>
      <c r="AA2346" s="26">
        <v>3.2770948529411763</v>
      </c>
      <c r="AB2346" s="26">
        <v>3.1513078529411769</v>
      </c>
      <c r="AC2346" s="26">
        <v>3.1553866470588239</v>
      </c>
      <c r="AD2346" s="26">
        <v>2.6839240588235294</v>
      </c>
      <c r="AE2346" s="26">
        <v>3.2549513235294114</v>
      </c>
      <c r="AF2346" s="26">
        <v>3.0726510588235292</v>
      </c>
      <c r="AG2346" s="26">
        <v>213</v>
      </c>
      <c r="AH2346" s="26">
        <v>4</v>
      </c>
    </row>
    <row r="2347" spans="1:34" x14ac:dyDescent="0.2">
      <c r="A2347" t="s">
        <v>68</v>
      </c>
      <c r="C2347" t="s">
        <v>2118</v>
      </c>
      <c r="D2347">
        <v>2</v>
      </c>
      <c r="E2347" s="21">
        <v>1</v>
      </c>
      <c r="F2347" s="21" t="s">
        <v>6</v>
      </c>
      <c r="G2347" s="21" t="s">
        <v>114</v>
      </c>
      <c r="H2347" s="21" t="s">
        <v>2029</v>
      </c>
      <c r="I2347" s="26">
        <v>4.14960854</v>
      </c>
      <c r="J2347" s="26">
        <v>4.3212621759999994</v>
      </c>
      <c r="K2347" s="26">
        <v>5.4066958329999988</v>
      </c>
      <c r="L2347" s="26">
        <v>5.5748061599999996</v>
      </c>
      <c r="M2347" s="26">
        <v>5.5409478739999996</v>
      </c>
      <c r="N2347" s="26">
        <v>5.5866171900000001</v>
      </c>
      <c r="O2347" s="26">
        <v>5.7728377630000001</v>
      </c>
      <c r="P2347" s="26">
        <v>5.6996093769999998</v>
      </c>
      <c r="Q2347" s="26">
        <v>5.1023649600000001</v>
      </c>
      <c r="R2347" s="26">
        <v>4.7232308969999997</v>
      </c>
      <c r="S2347" s="26">
        <v>4.1102384399999998</v>
      </c>
      <c r="T2347" s="26">
        <v>4.0519706919999994</v>
      </c>
      <c r="U2347" s="26">
        <v>2.1082688549999999</v>
      </c>
      <c r="V2347" s="26">
        <v>1.8791348729999997</v>
      </c>
      <c r="W2347" s="26">
        <v>2.7326786409999997</v>
      </c>
      <c r="X2347" s="26">
        <v>5.0610263550000001</v>
      </c>
      <c r="Y2347" s="26">
        <v>8.1590595239999999</v>
      </c>
      <c r="Z2347" s="26">
        <v>5.6992156759999997</v>
      </c>
      <c r="AA2347" s="26">
        <v>6.8476414930000002</v>
      </c>
      <c r="AB2347" s="26">
        <v>9.6003988849999988</v>
      </c>
      <c r="AC2347" s="26">
        <v>10.879927135000001</v>
      </c>
      <c r="AD2347" s="26">
        <v>10.359848113999998</v>
      </c>
      <c r="AE2347" s="26">
        <v>6.0661450080000003</v>
      </c>
      <c r="AF2347" s="26">
        <v>2.8275605819999994</v>
      </c>
      <c r="AG2347" s="26">
        <v>0</v>
      </c>
      <c r="AH2347" s="26">
        <v>1</v>
      </c>
    </row>
    <row r="2348" spans="1:34" x14ac:dyDescent="0.2">
      <c r="A2348" s="65" t="s">
        <v>68</v>
      </c>
      <c r="B2348" s="65"/>
      <c r="C2348" s="65" t="s">
        <v>2119</v>
      </c>
      <c r="D2348" s="65">
        <v>2</v>
      </c>
      <c r="E2348" s="65">
        <v>1</v>
      </c>
      <c r="F2348" s="65" t="s">
        <v>6</v>
      </c>
      <c r="G2348" s="65" t="s">
        <v>114</v>
      </c>
      <c r="H2348" s="65" t="s">
        <v>2029</v>
      </c>
      <c r="I2348" s="26">
        <v>4.14960854</v>
      </c>
      <c r="J2348" s="26">
        <v>4.3212621759999994</v>
      </c>
      <c r="K2348" s="26">
        <v>5.4066958329999988</v>
      </c>
      <c r="L2348" s="26">
        <v>5.5748061599999996</v>
      </c>
      <c r="M2348" s="26">
        <v>5.5409478739999996</v>
      </c>
      <c r="N2348" s="26">
        <v>5.5866171900000001</v>
      </c>
      <c r="O2348" s="26">
        <v>5.7728377630000001</v>
      </c>
      <c r="P2348" s="26">
        <v>5.6996093769999998</v>
      </c>
      <c r="Q2348" s="26">
        <v>5.1023649600000001</v>
      </c>
      <c r="R2348" s="26">
        <v>4.7232308969999997</v>
      </c>
      <c r="S2348" s="26">
        <v>4.1102384399999998</v>
      </c>
      <c r="T2348" s="26">
        <v>4.0519706919999994</v>
      </c>
      <c r="U2348" s="26">
        <v>2.1082688549999999</v>
      </c>
      <c r="V2348" s="26">
        <v>1.8791348729999997</v>
      </c>
      <c r="W2348" s="26">
        <v>2.7326786409999997</v>
      </c>
      <c r="X2348" s="26">
        <v>5.0610263550000001</v>
      </c>
      <c r="Y2348" s="26">
        <v>8.1590595239999999</v>
      </c>
      <c r="Z2348" s="26">
        <v>5.6992156759999997</v>
      </c>
      <c r="AA2348" s="26">
        <v>6.8476414930000002</v>
      </c>
      <c r="AB2348" s="26">
        <v>9.6003988849999988</v>
      </c>
      <c r="AC2348" s="26">
        <v>10.879927135000001</v>
      </c>
      <c r="AD2348" s="26">
        <v>10.359848113999998</v>
      </c>
      <c r="AE2348" s="26">
        <v>6.0661450080000003</v>
      </c>
      <c r="AF2348" s="26">
        <v>2.8275605819999994</v>
      </c>
      <c r="AG2348" s="26">
        <v>0</v>
      </c>
      <c r="AH2348" s="26">
        <v>1</v>
      </c>
    </row>
    <row r="2349" spans="1:34" x14ac:dyDescent="0.2">
      <c r="A2349" s="65" t="s">
        <v>68</v>
      </c>
      <c r="B2349" s="65"/>
      <c r="C2349" s="65" t="s">
        <v>2120</v>
      </c>
      <c r="D2349" s="65">
        <v>2</v>
      </c>
      <c r="E2349" s="65">
        <v>1</v>
      </c>
      <c r="F2349" s="65" t="s">
        <v>6</v>
      </c>
      <c r="G2349" s="65" t="s">
        <v>114</v>
      </c>
      <c r="H2349" s="65" t="s">
        <v>2029</v>
      </c>
      <c r="I2349" s="26">
        <v>4.14960854</v>
      </c>
      <c r="J2349" s="26">
        <v>4.3212621759999994</v>
      </c>
      <c r="K2349" s="26">
        <v>5.4066958329999988</v>
      </c>
      <c r="L2349" s="26">
        <v>5.5748061599999996</v>
      </c>
      <c r="M2349" s="26">
        <v>5.5409478739999996</v>
      </c>
      <c r="N2349" s="26">
        <v>5.5866171900000001</v>
      </c>
      <c r="O2349" s="26">
        <v>5.7728377630000001</v>
      </c>
      <c r="P2349" s="26">
        <v>5.6996093769999998</v>
      </c>
      <c r="Q2349" s="26">
        <v>5.1023649600000001</v>
      </c>
      <c r="R2349" s="26">
        <v>4.7232308969999997</v>
      </c>
      <c r="S2349" s="26">
        <v>4.1102384399999998</v>
      </c>
      <c r="T2349" s="26">
        <v>4.0519706919999994</v>
      </c>
      <c r="U2349" s="26">
        <v>2.1082688549999999</v>
      </c>
      <c r="V2349" s="26">
        <v>1.8791348729999997</v>
      </c>
      <c r="W2349" s="26">
        <v>2.7326786409999997</v>
      </c>
      <c r="X2349" s="26">
        <v>5.0610263550000001</v>
      </c>
      <c r="Y2349" s="26">
        <v>8.1590595239999999</v>
      </c>
      <c r="Z2349" s="26">
        <v>5.6992156759999997</v>
      </c>
      <c r="AA2349" s="26">
        <v>6.8476414930000002</v>
      </c>
      <c r="AB2349" s="26">
        <v>9.6003988849999988</v>
      </c>
      <c r="AC2349" s="26">
        <v>10.879927135000001</v>
      </c>
      <c r="AD2349" s="26">
        <v>10.359848113999998</v>
      </c>
      <c r="AE2349" s="26">
        <v>6.0661450080000003</v>
      </c>
      <c r="AF2349" s="26">
        <v>2.8275605819999994</v>
      </c>
      <c r="AG2349" s="26">
        <v>0</v>
      </c>
      <c r="AH2349" s="26">
        <v>1</v>
      </c>
    </row>
    <row r="2350" spans="1:34" x14ac:dyDescent="0.2">
      <c r="A2350" s="65" t="s">
        <v>68</v>
      </c>
      <c r="B2350" s="65"/>
      <c r="C2350" s="65" t="s">
        <v>2121</v>
      </c>
      <c r="D2350" s="65">
        <v>2</v>
      </c>
      <c r="E2350" s="65">
        <v>1</v>
      </c>
      <c r="F2350" s="65" t="s">
        <v>6</v>
      </c>
      <c r="G2350" s="65" t="s">
        <v>114</v>
      </c>
      <c r="H2350" s="65" t="s">
        <v>2029</v>
      </c>
      <c r="I2350" s="26">
        <v>4.7720498209999995</v>
      </c>
      <c r="J2350" s="26">
        <v>4.90551446</v>
      </c>
      <c r="K2350" s="26">
        <v>6.1755938859999988</v>
      </c>
      <c r="L2350" s="26">
        <v>6.3425231099999992</v>
      </c>
      <c r="M2350" s="26">
        <v>6.2244128099999996</v>
      </c>
      <c r="N2350" s="26">
        <v>6.2716569299999998</v>
      </c>
      <c r="O2350" s="26">
        <v>6.6759878569999991</v>
      </c>
      <c r="P2350" s="26">
        <v>6.4440979679999995</v>
      </c>
      <c r="Q2350" s="26">
        <v>5.7637826399999996</v>
      </c>
      <c r="R2350" s="26">
        <v>5.309057984999999</v>
      </c>
      <c r="S2350" s="26">
        <v>4.61811273</v>
      </c>
      <c r="T2350" s="26">
        <v>4.6988214350000002</v>
      </c>
      <c r="U2350" s="26">
        <v>4.1992148659999993</v>
      </c>
      <c r="V2350" s="26">
        <v>2.7921274920000001</v>
      </c>
      <c r="W2350" s="26">
        <v>2.7003951590000002</v>
      </c>
      <c r="X2350" s="26">
        <v>4.216931411</v>
      </c>
      <c r="Y2350" s="26">
        <v>6.1476411149999999</v>
      </c>
      <c r="Z2350" s="26">
        <v>5.4433100259999998</v>
      </c>
      <c r="AA2350" s="26">
        <v>6.7051217310000002</v>
      </c>
      <c r="AB2350" s="26">
        <v>7.3039409520000005</v>
      </c>
      <c r="AC2350" s="26">
        <v>6.8015784759999995</v>
      </c>
      <c r="AD2350" s="26">
        <v>5.8377984280000002</v>
      </c>
      <c r="AE2350" s="26">
        <v>6.2712632289999997</v>
      </c>
      <c r="AF2350" s="26">
        <v>5.3236249219999996</v>
      </c>
      <c r="AG2350" s="26">
        <v>0</v>
      </c>
      <c r="AH2350" s="26">
        <v>1</v>
      </c>
    </row>
    <row r="2351" spans="1:34" x14ac:dyDescent="0.2">
      <c r="A2351" s="65" t="s">
        <v>68</v>
      </c>
      <c r="B2351" s="65"/>
      <c r="C2351" s="65" t="s">
        <v>2122</v>
      </c>
      <c r="D2351" s="65">
        <v>2</v>
      </c>
      <c r="E2351" s="65">
        <v>1</v>
      </c>
      <c r="F2351" s="65" t="s">
        <v>6</v>
      </c>
      <c r="G2351" s="65" t="s">
        <v>114</v>
      </c>
      <c r="H2351" s="65" t="s">
        <v>2029</v>
      </c>
      <c r="I2351" s="26">
        <v>4.7720498209999995</v>
      </c>
      <c r="J2351" s="26">
        <v>4.90551446</v>
      </c>
      <c r="K2351" s="26">
        <v>6.1755938859999988</v>
      </c>
      <c r="L2351" s="26">
        <v>6.3425231099999992</v>
      </c>
      <c r="M2351" s="26">
        <v>6.2244128099999996</v>
      </c>
      <c r="N2351" s="26">
        <v>6.2716569299999998</v>
      </c>
      <c r="O2351" s="26">
        <v>6.6759878569999991</v>
      </c>
      <c r="P2351" s="26">
        <v>6.4440979679999995</v>
      </c>
      <c r="Q2351" s="26">
        <v>5.7637826399999996</v>
      </c>
      <c r="R2351" s="26">
        <v>5.309057984999999</v>
      </c>
      <c r="S2351" s="26">
        <v>4.61811273</v>
      </c>
      <c r="T2351" s="26">
        <v>4.6988214350000002</v>
      </c>
      <c r="U2351" s="26">
        <v>4.1992148659999993</v>
      </c>
      <c r="V2351" s="26">
        <v>2.7921274920000001</v>
      </c>
      <c r="W2351" s="26">
        <v>2.7003951590000002</v>
      </c>
      <c r="X2351" s="26">
        <v>4.216931411</v>
      </c>
      <c r="Y2351" s="26">
        <v>6.1476411149999999</v>
      </c>
      <c r="Z2351" s="26">
        <v>5.4433100259999998</v>
      </c>
      <c r="AA2351" s="26">
        <v>6.7051217310000002</v>
      </c>
      <c r="AB2351" s="26">
        <v>7.3039409520000005</v>
      </c>
      <c r="AC2351" s="26">
        <v>6.8015784759999995</v>
      </c>
      <c r="AD2351" s="26">
        <v>5.8377984280000002</v>
      </c>
      <c r="AE2351" s="26">
        <v>6.2712632289999997</v>
      </c>
      <c r="AF2351" s="26">
        <v>5.3236249219999996</v>
      </c>
      <c r="AG2351" s="26">
        <v>0</v>
      </c>
      <c r="AH2351" s="26">
        <v>1</v>
      </c>
    </row>
    <row r="2352" spans="1:34" x14ac:dyDescent="0.2">
      <c r="A2352" s="65" t="s">
        <v>68</v>
      </c>
      <c r="B2352" s="65"/>
      <c r="C2352" s="65" t="s">
        <v>2123</v>
      </c>
      <c r="D2352" s="65">
        <v>2</v>
      </c>
      <c r="E2352" s="65">
        <v>1</v>
      </c>
      <c r="F2352" s="65" t="s">
        <v>6</v>
      </c>
      <c r="G2352" s="65" t="s">
        <v>114</v>
      </c>
      <c r="H2352" s="65" t="s">
        <v>2029</v>
      </c>
      <c r="I2352" s="26">
        <v>4.14960854</v>
      </c>
      <c r="J2352" s="26">
        <v>4.3212621759999994</v>
      </c>
      <c r="K2352" s="26">
        <v>5.4066958329999988</v>
      </c>
      <c r="L2352" s="26">
        <v>5.5748061599999996</v>
      </c>
      <c r="M2352" s="26">
        <v>5.5409478739999996</v>
      </c>
      <c r="N2352" s="26">
        <v>5.5866171900000001</v>
      </c>
      <c r="O2352" s="26">
        <v>5.7728377630000001</v>
      </c>
      <c r="P2352" s="26">
        <v>5.6996093769999998</v>
      </c>
      <c r="Q2352" s="26">
        <v>5.1023649600000001</v>
      </c>
      <c r="R2352" s="26">
        <v>4.7232308969999997</v>
      </c>
      <c r="S2352" s="26">
        <v>4.1102384399999998</v>
      </c>
      <c r="T2352" s="26">
        <v>4.0519706919999994</v>
      </c>
      <c r="U2352" s="26">
        <v>2.1082688549999999</v>
      </c>
      <c r="V2352" s="26">
        <v>1.8791348729999997</v>
      </c>
      <c r="W2352" s="26">
        <v>2.7326786409999997</v>
      </c>
      <c r="X2352" s="26">
        <v>5.0610263550000001</v>
      </c>
      <c r="Y2352" s="26">
        <v>8.1590595239999999</v>
      </c>
      <c r="Z2352" s="26">
        <v>5.6992156759999997</v>
      </c>
      <c r="AA2352" s="26">
        <v>6.8476414930000002</v>
      </c>
      <c r="AB2352" s="26">
        <v>9.6003988849999988</v>
      </c>
      <c r="AC2352" s="26">
        <v>10.879927135000001</v>
      </c>
      <c r="AD2352" s="26">
        <v>10.359848113999998</v>
      </c>
      <c r="AE2352" s="26">
        <v>6.0661450080000003</v>
      </c>
      <c r="AF2352" s="26">
        <v>2.8275605819999994</v>
      </c>
      <c r="AG2352" s="26">
        <v>0</v>
      </c>
      <c r="AH2352" s="26">
        <v>1</v>
      </c>
    </row>
    <row r="2353" spans="1:34" x14ac:dyDescent="0.2">
      <c r="A2353" s="65" t="s">
        <v>68</v>
      </c>
      <c r="B2353" s="65"/>
      <c r="C2353" s="65" t="s">
        <v>2124</v>
      </c>
      <c r="D2353" s="65">
        <v>2</v>
      </c>
      <c r="E2353" s="65">
        <v>1</v>
      </c>
      <c r="F2353" s="65" t="s">
        <v>6</v>
      </c>
      <c r="G2353" s="65" t="s">
        <v>114</v>
      </c>
      <c r="H2353" s="65" t="s">
        <v>2029</v>
      </c>
      <c r="I2353" s="26">
        <v>4.14960854</v>
      </c>
      <c r="J2353" s="26">
        <v>4.3212621759999994</v>
      </c>
      <c r="K2353" s="26">
        <v>5.4066958329999988</v>
      </c>
      <c r="L2353" s="26">
        <v>5.5748061599999996</v>
      </c>
      <c r="M2353" s="26">
        <v>5.5409478739999996</v>
      </c>
      <c r="N2353" s="26">
        <v>5.5866171900000001</v>
      </c>
      <c r="O2353" s="26">
        <v>5.7728377630000001</v>
      </c>
      <c r="P2353" s="26">
        <v>5.6996093769999998</v>
      </c>
      <c r="Q2353" s="26">
        <v>5.1023649600000001</v>
      </c>
      <c r="R2353" s="26">
        <v>4.7232308969999997</v>
      </c>
      <c r="S2353" s="26">
        <v>4.1102384399999998</v>
      </c>
      <c r="T2353" s="26">
        <v>4.0519706919999994</v>
      </c>
      <c r="U2353" s="26">
        <v>2.1082688549999999</v>
      </c>
      <c r="V2353" s="26">
        <v>1.8791348729999997</v>
      </c>
      <c r="W2353" s="26">
        <v>2.7326786409999997</v>
      </c>
      <c r="X2353" s="26">
        <v>5.0610263550000001</v>
      </c>
      <c r="Y2353" s="26">
        <v>8.1590595239999999</v>
      </c>
      <c r="Z2353" s="26">
        <v>5.6992156759999997</v>
      </c>
      <c r="AA2353" s="26">
        <v>6.8476414930000002</v>
      </c>
      <c r="AB2353" s="26">
        <v>9.6003988849999988</v>
      </c>
      <c r="AC2353" s="26">
        <v>10.879927135000001</v>
      </c>
      <c r="AD2353" s="26">
        <v>10.359848113999998</v>
      </c>
      <c r="AE2353" s="26">
        <v>6.0661450080000003</v>
      </c>
      <c r="AF2353" s="26">
        <v>2.8275605819999994</v>
      </c>
      <c r="AG2353" s="26">
        <v>0</v>
      </c>
      <c r="AH2353" s="26">
        <v>1</v>
      </c>
    </row>
    <row r="2354" spans="1:34" x14ac:dyDescent="0.2">
      <c r="A2354" s="65" t="s">
        <v>68</v>
      </c>
      <c r="B2354" s="65"/>
      <c r="C2354" s="65" t="s">
        <v>2125</v>
      </c>
      <c r="D2354" s="65">
        <v>2</v>
      </c>
      <c r="E2354" s="65">
        <v>1</v>
      </c>
      <c r="F2354" s="65" t="s">
        <v>6</v>
      </c>
      <c r="G2354" s="65" t="s">
        <v>114</v>
      </c>
      <c r="H2354" s="65" t="s">
        <v>2029</v>
      </c>
      <c r="I2354" s="26">
        <v>4.7720498209999995</v>
      </c>
      <c r="J2354" s="26">
        <v>4.90551446</v>
      </c>
      <c r="K2354" s="26">
        <v>6.1755938859999988</v>
      </c>
      <c r="L2354" s="26">
        <v>6.3425231099999992</v>
      </c>
      <c r="M2354" s="26">
        <v>6.2244128099999996</v>
      </c>
      <c r="N2354" s="26">
        <v>6.2716569299999998</v>
      </c>
      <c r="O2354" s="26">
        <v>6.6759878569999991</v>
      </c>
      <c r="P2354" s="26">
        <v>6.4440979679999995</v>
      </c>
      <c r="Q2354" s="26">
        <v>5.7637826399999996</v>
      </c>
      <c r="R2354" s="26">
        <v>5.309057984999999</v>
      </c>
      <c r="S2354" s="26">
        <v>4.61811273</v>
      </c>
      <c r="T2354" s="26">
        <v>4.6988214350000002</v>
      </c>
      <c r="U2354" s="26">
        <v>4.1992148659999993</v>
      </c>
      <c r="V2354" s="26">
        <v>2.7921274920000001</v>
      </c>
      <c r="W2354" s="26">
        <v>2.7003951590000002</v>
      </c>
      <c r="X2354" s="26">
        <v>4.216931411</v>
      </c>
      <c r="Y2354" s="26">
        <v>6.1476411149999999</v>
      </c>
      <c r="Z2354" s="26">
        <v>5.4433100259999998</v>
      </c>
      <c r="AA2354" s="26">
        <v>6.7051217310000002</v>
      </c>
      <c r="AB2354" s="26">
        <v>7.3039409520000005</v>
      </c>
      <c r="AC2354" s="26">
        <v>6.8015784759999995</v>
      </c>
      <c r="AD2354" s="26">
        <v>5.8377984280000002</v>
      </c>
      <c r="AE2354" s="26">
        <v>6.2712632289999997</v>
      </c>
      <c r="AF2354" s="26">
        <v>5.3236249219999996</v>
      </c>
      <c r="AG2354" s="26">
        <v>0</v>
      </c>
      <c r="AH2354" s="26">
        <v>1</v>
      </c>
    </row>
    <row r="2355" spans="1:34" x14ac:dyDescent="0.2">
      <c r="A2355" s="65" t="s">
        <v>68</v>
      </c>
      <c r="B2355" s="65"/>
      <c r="C2355" s="65" t="s">
        <v>2126</v>
      </c>
      <c r="D2355" s="65">
        <v>2</v>
      </c>
      <c r="E2355" s="65">
        <v>1</v>
      </c>
      <c r="F2355" s="65" t="s">
        <v>6</v>
      </c>
      <c r="G2355" s="65" t="s">
        <v>114</v>
      </c>
      <c r="H2355" s="65" t="s">
        <v>2029</v>
      </c>
      <c r="I2355" s="26">
        <v>4.14960854</v>
      </c>
      <c r="J2355" s="26">
        <v>4.3212621759999994</v>
      </c>
      <c r="K2355" s="26">
        <v>5.4066958329999988</v>
      </c>
      <c r="L2355" s="26">
        <v>5.5748061599999996</v>
      </c>
      <c r="M2355" s="26">
        <v>5.5409478739999996</v>
      </c>
      <c r="N2355" s="26">
        <v>5.5866171900000001</v>
      </c>
      <c r="O2355" s="26">
        <v>5.7728377630000001</v>
      </c>
      <c r="P2355" s="26">
        <v>5.6996093769999998</v>
      </c>
      <c r="Q2355" s="26">
        <v>5.1023649600000001</v>
      </c>
      <c r="R2355" s="26">
        <v>4.7232308969999997</v>
      </c>
      <c r="S2355" s="26">
        <v>4.1102384399999998</v>
      </c>
      <c r="T2355" s="26">
        <v>4.0519706919999994</v>
      </c>
      <c r="U2355" s="26">
        <v>2.1082688549999999</v>
      </c>
      <c r="V2355" s="26">
        <v>1.8791348729999997</v>
      </c>
      <c r="W2355" s="26">
        <v>2.7326786409999997</v>
      </c>
      <c r="X2355" s="26">
        <v>5.0610263550000001</v>
      </c>
      <c r="Y2355" s="26">
        <v>8.1590595239999999</v>
      </c>
      <c r="Z2355" s="26">
        <v>5.6992156759999997</v>
      </c>
      <c r="AA2355" s="26">
        <v>6.8476414930000002</v>
      </c>
      <c r="AB2355" s="26">
        <v>9.6003988849999988</v>
      </c>
      <c r="AC2355" s="26">
        <v>10.879927135000001</v>
      </c>
      <c r="AD2355" s="26">
        <v>10.359848113999998</v>
      </c>
      <c r="AE2355" s="26">
        <v>6.0661450080000003</v>
      </c>
      <c r="AF2355" s="26">
        <v>2.8275605819999994</v>
      </c>
      <c r="AG2355" s="26">
        <v>0</v>
      </c>
      <c r="AH2355" s="26">
        <v>1</v>
      </c>
    </row>
    <row r="2356" spans="1:34" x14ac:dyDescent="0.2">
      <c r="A2356" s="65" t="s">
        <v>68</v>
      </c>
      <c r="B2356" s="65"/>
      <c r="C2356" s="65" t="s">
        <v>2127</v>
      </c>
      <c r="D2356" s="65">
        <v>2</v>
      </c>
      <c r="E2356" s="65">
        <v>1</v>
      </c>
      <c r="F2356" s="65" t="s">
        <v>6</v>
      </c>
      <c r="G2356" s="65" t="s">
        <v>114</v>
      </c>
      <c r="H2356" s="65" t="s">
        <v>2029</v>
      </c>
      <c r="I2356" s="26">
        <v>4.7720498209999995</v>
      </c>
      <c r="J2356" s="26">
        <v>4.90551446</v>
      </c>
      <c r="K2356" s="26">
        <v>6.1755938859999988</v>
      </c>
      <c r="L2356" s="26">
        <v>6.3425231099999992</v>
      </c>
      <c r="M2356" s="26">
        <v>6.2244128099999996</v>
      </c>
      <c r="N2356" s="26">
        <v>6.2716569299999998</v>
      </c>
      <c r="O2356" s="26">
        <v>6.6759878569999991</v>
      </c>
      <c r="P2356" s="26">
        <v>6.4440979679999995</v>
      </c>
      <c r="Q2356" s="26">
        <v>5.7637826399999996</v>
      </c>
      <c r="R2356" s="26">
        <v>5.309057984999999</v>
      </c>
      <c r="S2356" s="26">
        <v>4.61811273</v>
      </c>
      <c r="T2356" s="26">
        <v>4.6988214350000002</v>
      </c>
      <c r="U2356" s="26">
        <v>4.1992148659999993</v>
      </c>
      <c r="V2356" s="26">
        <v>2.7921274920000001</v>
      </c>
      <c r="W2356" s="26">
        <v>2.7003951590000002</v>
      </c>
      <c r="X2356" s="26">
        <v>4.216931411</v>
      </c>
      <c r="Y2356" s="26">
        <v>6.1476411149999999</v>
      </c>
      <c r="Z2356" s="26">
        <v>5.4433100259999998</v>
      </c>
      <c r="AA2356" s="26">
        <v>6.7051217310000002</v>
      </c>
      <c r="AB2356" s="26">
        <v>7.3039409520000005</v>
      </c>
      <c r="AC2356" s="26">
        <v>6.8015784759999995</v>
      </c>
      <c r="AD2356" s="26">
        <v>5.8377984280000002</v>
      </c>
      <c r="AE2356" s="26">
        <v>6.2712632289999997</v>
      </c>
      <c r="AF2356" s="26">
        <v>5.3236249219999996</v>
      </c>
      <c r="AG2356" s="26">
        <v>0</v>
      </c>
      <c r="AH2356" s="26">
        <v>1</v>
      </c>
    </row>
    <row r="2357" spans="1:34" x14ac:dyDescent="0.2">
      <c r="A2357" s="65" t="s">
        <v>68</v>
      </c>
      <c r="B2357" s="65"/>
      <c r="C2357" s="65" t="s">
        <v>2128</v>
      </c>
      <c r="D2357" s="65">
        <v>2</v>
      </c>
      <c r="E2357" s="65">
        <v>1</v>
      </c>
      <c r="F2357" s="65" t="s">
        <v>6</v>
      </c>
      <c r="G2357" s="65" t="s">
        <v>114</v>
      </c>
      <c r="H2357" s="65" t="s">
        <v>2029</v>
      </c>
      <c r="I2357" s="26">
        <v>4.7720498209999995</v>
      </c>
      <c r="J2357" s="26">
        <v>4.90551446</v>
      </c>
      <c r="K2357" s="26">
        <v>6.1755938859999988</v>
      </c>
      <c r="L2357" s="26">
        <v>6.3425231099999992</v>
      </c>
      <c r="M2357" s="26">
        <v>6.2244128099999996</v>
      </c>
      <c r="N2357" s="26">
        <v>6.2716569299999998</v>
      </c>
      <c r="O2357" s="26">
        <v>6.6759878569999991</v>
      </c>
      <c r="P2357" s="26">
        <v>6.4440979679999995</v>
      </c>
      <c r="Q2357" s="26">
        <v>5.7637826399999996</v>
      </c>
      <c r="R2357" s="26">
        <v>5.309057984999999</v>
      </c>
      <c r="S2357" s="26">
        <v>4.61811273</v>
      </c>
      <c r="T2357" s="26">
        <v>4.6988214350000002</v>
      </c>
      <c r="U2357" s="26">
        <v>4.1992148659999993</v>
      </c>
      <c r="V2357" s="26">
        <v>2.7921274920000001</v>
      </c>
      <c r="W2357" s="26">
        <v>2.7003951590000002</v>
      </c>
      <c r="X2357" s="26">
        <v>4.216931411</v>
      </c>
      <c r="Y2357" s="26">
        <v>6.1476411149999999</v>
      </c>
      <c r="Z2357" s="26">
        <v>5.4433100259999998</v>
      </c>
      <c r="AA2357" s="26">
        <v>6.7051217310000002</v>
      </c>
      <c r="AB2357" s="26">
        <v>7.3039409520000005</v>
      </c>
      <c r="AC2357" s="26">
        <v>6.8015784759999995</v>
      </c>
      <c r="AD2357" s="26">
        <v>5.8377984280000002</v>
      </c>
      <c r="AE2357" s="26">
        <v>6.2712632289999997</v>
      </c>
      <c r="AF2357" s="26">
        <v>5.3236249219999996</v>
      </c>
      <c r="AG2357" s="26">
        <v>0</v>
      </c>
      <c r="AH2357" s="26">
        <v>1</v>
      </c>
    </row>
    <row r="2358" spans="1:34" x14ac:dyDescent="0.2">
      <c r="A2358" s="65" t="s">
        <v>68</v>
      </c>
      <c r="B2358" s="65"/>
      <c r="C2358" s="65" t="s">
        <v>2129</v>
      </c>
      <c r="D2358" s="65">
        <v>2</v>
      </c>
      <c r="E2358" s="65">
        <v>1</v>
      </c>
      <c r="F2358" s="65" t="s">
        <v>6</v>
      </c>
      <c r="G2358" s="65" t="s">
        <v>114</v>
      </c>
      <c r="H2358" s="65" t="s">
        <v>2029</v>
      </c>
      <c r="I2358" s="26">
        <v>4.14960854</v>
      </c>
      <c r="J2358" s="26">
        <v>4.3212621759999994</v>
      </c>
      <c r="K2358" s="26">
        <v>5.4066958329999988</v>
      </c>
      <c r="L2358" s="26">
        <v>5.5748061599999996</v>
      </c>
      <c r="M2358" s="26">
        <v>5.5409478739999996</v>
      </c>
      <c r="N2358" s="26">
        <v>5.5866171900000001</v>
      </c>
      <c r="O2358" s="26">
        <v>5.7728377630000001</v>
      </c>
      <c r="P2358" s="26">
        <v>5.6996093769999998</v>
      </c>
      <c r="Q2358" s="26">
        <v>5.1023649600000001</v>
      </c>
      <c r="R2358" s="26">
        <v>4.7232308969999997</v>
      </c>
      <c r="S2358" s="26">
        <v>4.1102384399999998</v>
      </c>
      <c r="T2358" s="26">
        <v>4.0519706919999994</v>
      </c>
      <c r="U2358" s="26">
        <v>2.1082688549999999</v>
      </c>
      <c r="V2358" s="26">
        <v>1.8791348729999997</v>
      </c>
      <c r="W2358" s="26">
        <v>2.7326786409999997</v>
      </c>
      <c r="X2358" s="26">
        <v>5.0610263550000001</v>
      </c>
      <c r="Y2358" s="26">
        <v>8.1590595239999999</v>
      </c>
      <c r="Z2358" s="26">
        <v>5.6992156759999997</v>
      </c>
      <c r="AA2358" s="26">
        <v>6.8476414930000002</v>
      </c>
      <c r="AB2358" s="26">
        <v>9.6003988849999988</v>
      </c>
      <c r="AC2358" s="26">
        <v>10.879927135000001</v>
      </c>
      <c r="AD2358" s="26">
        <v>10.359848113999998</v>
      </c>
      <c r="AE2358" s="26">
        <v>6.0661450080000003</v>
      </c>
      <c r="AF2358" s="26">
        <v>2.8275605819999994</v>
      </c>
      <c r="AG2358" s="26">
        <v>0</v>
      </c>
      <c r="AH2358" s="26">
        <v>1</v>
      </c>
    </row>
    <row r="2359" spans="1:34" x14ac:dyDescent="0.2">
      <c r="A2359" s="65" t="s">
        <v>68</v>
      </c>
      <c r="B2359" s="65"/>
      <c r="C2359" s="65" t="s">
        <v>2130</v>
      </c>
      <c r="D2359" s="65">
        <v>2</v>
      </c>
      <c r="E2359" s="65">
        <v>1</v>
      </c>
      <c r="F2359" s="65" t="s">
        <v>6</v>
      </c>
      <c r="G2359" s="65" t="s">
        <v>114</v>
      </c>
      <c r="H2359" s="65" t="s">
        <v>2029</v>
      </c>
      <c r="I2359" s="26">
        <v>4.7720498209999995</v>
      </c>
      <c r="J2359" s="26">
        <v>4.90551446</v>
      </c>
      <c r="K2359" s="26">
        <v>6.1755938859999988</v>
      </c>
      <c r="L2359" s="26">
        <v>6.3425231099999992</v>
      </c>
      <c r="M2359" s="26">
        <v>6.2244128099999996</v>
      </c>
      <c r="N2359" s="26">
        <v>6.2716569299999998</v>
      </c>
      <c r="O2359" s="26">
        <v>6.6759878569999991</v>
      </c>
      <c r="P2359" s="26">
        <v>6.4440979679999995</v>
      </c>
      <c r="Q2359" s="26">
        <v>5.7637826399999996</v>
      </c>
      <c r="R2359" s="26">
        <v>5.309057984999999</v>
      </c>
      <c r="S2359" s="26">
        <v>4.61811273</v>
      </c>
      <c r="T2359" s="26">
        <v>4.6988214350000002</v>
      </c>
      <c r="U2359" s="26">
        <v>4.1992148659999993</v>
      </c>
      <c r="V2359" s="26">
        <v>2.7921274920000001</v>
      </c>
      <c r="W2359" s="26">
        <v>2.7003951590000002</v>
      </c>
      <c r="X2359" s="26">
        <v>4.216931411</v>
      </c>
      <c r="Y2359" s="26">
        <v>6.1476411149999999</v>
      </c>
      <c r="Z2359" s="26">
        <v>5.4433100259999998</v>
      </c>
      <c r="AA2359" s="26">
        <v>6.7051217310000002</v>
      </c>
      <c r="AB2359" s="26">
        <v>7.3039409520000005</v>
      </c>
      <c r="AC2359" s="26">
        <v>6.8015784759999995</v>
      </c>
      <c r="AD2359" s="26">
        <v>5.8377984280000002</v>
      </c>
      <c r="AE2359" s="26">
        <v>6.2712632289999997</v>
      </c>
      <c r="AF2359" s="26">
        <v>5.3236249219999996</v>
      </c>
      <c r="AG2359" s="26">
        <v>0</v>
      </c>
      <c r="AH2359" s="26">
        <v>1</v>
      </c>
    </row>
    <row r="2360" spans="1:34" x14ac:dyDescent="0.2">
      <c r="A2360" s="65" t="s">
        <v>68</v>
      </c>
      <c r="B2360" s="65"/>
      <c r="C2360" s="65" t="s">
        <v>2131</v>
      </c>
      <c r="D2360" s="65">
        <v>2</v>
      </c>
      <c r="E2360" s="65">
        <v>1</v>
      </c>
      <c r="F2360" s="65" t="s">
        <v>6</v>
      </c>
      <c r="G2360" s="65" t="s">
        <v>114</v>
      </c>
      <c r="H2360" s="65" t="s">
        <v>2029</v>
      </c>
      <c r="I2360" s="26">
        <v>4.14960854</v>
      </c>
      <c r="J2360" s="26">
        <v>4.3212621759999994</v>
      </c>
      <c r="K2360" s="26">
        <v>5.4066958329999988</v>
      </c>
      <c r="L2360" s="26">
        <v>5.5748061599999996</v>
      </c>
      <c r="M2360" s="26">
        <v>5.5409478739999996</v>
      </c>
      <c r="N2360" s="26">
        <v>5.5866171900000001</v>
      </c>
      <c r="O2360" s="26">
        <v>5.7728377630000001</v>
      </c>
      <c r="P2360" s="26">
        <v>5.6996093769999998</v>
      </c>
      <c r="Q2360" s="26">
        <v>5.1023649600000001</v>
      </c>
      <c r="R2360" s="26">
        <v>4.7232308969999997</v>
      </c>
      <c r="S2360" s="26">
        <v>4.1102384399999998</v>
      </c>
      <c r="T2360" s="26">
        <v>4.0519706919999994</v>
      </c>
      <c r="U2360" s="26">
        <v>2.1082688549999999</v>
      </c>
      <c r="V2360" s="26">
        <v>1.8791348729999997</v>
      </c>
      <c r="W2360" s="26">
        <v>2.7326786409999997</v>
      </c>
      <c r="X2360" s="26">
        <v>5.0610263550000001</v>
      </c>
      <c r="Y2360" s="26">
        <v>8.1590595239999999</v>
      </c>
      <c r="Z2360" s="26">
        <v>5.6992156759999997</v>
      </c>
      <c r="AA2360" s="26">
        <v>6.8476414930000002</v>
      </c>
      <c r="AB2360" s="26">
        <v>9.6003988849999988</v>
      </c>
      <c r="AC2360" s="26">
        <v>10.879927135000001</v>
      </c>
      <c r="AD2360" s="26">
        <v>10.359848113999998</v>
      </c>
      <c r="AE2360" s="26">
        <v>6.0661450080000003</v>
      </c>
      <c r="AF2360" s="26">
        <v>2.8275605819999994</v>
      </c>
      <c r="AG2360" s="26">
        <v>0</v>
      </c>
      <c r="AH2360" s="26">
        <v>1</v>
      </c>
    </row>
    <row r="2361" spans="1:34" x14ac:dyDescent="0.2">
      <c r="A2361" s="65" t="s">
        <v>68</v>
      </c>
      <c r="B2361" s="65"/>
      <c r="C2361" s="65" t="s">
        <v>2132</v>
      </c>
      <c r="D2361" s="65">
        <v>2</v>
      </c>
      <c r="E2361" s="65">
        <v>1</v>
      </c>
      <c r="F2361" s="65" t="s">
        <v>6</v>
      </c>
      <c r="G2361" s="65" t="s">
        <v>114</v>
      </c>
      <c r="H2361" s="65" t="s">
        <v>2029</v>
      </c>
      <c r="I2361" s="26">
        <v>4.7720498209999995</v>
      </c>
      <c r="J2361" s="26">
        <v>4.90551446</v>
      </c>
      <c r="K2361" s="26">
        <v>6.1755938859999988</v>
      </c>
      <c r="L2361" s="26">
        <v>6.3425231099999992</v>
      </c>
      <c r="M2361" s="26">
        <v>6.2244128099999996</v>
      </c>
      <c r="N2361" s="26">
        <v>6.2716569299999998</v>
      </c>
      <c r="O2361" s="26">
        <v>6.6759878569999991</v>
      </c>
      <c r="P2361" s="26">
        <v>6.4440979679999995</v>
      </c>
      <c r="Q2361" s="26">
        <v>5.7637826399999996</v>
      </c>
      <c r="R2361" s="26">
        <v>5.309057984999999</v>
      </c>
      <c r="S2361" s="26">
        <v>4.61811273</v>
      </c>
      <c r="T2361" s="26">
        <v>4.6988214350000002</v>
      </c>
      <c r="U2361" s="26">
        <v>4.1992148659999993</v>
      </c>
      <c r="V2361" s="26">
        <v>2.7921274920000001</v>
      </c>
      <c r="W2361" s="26">
        <v>2.7003951590000002</v>
      </c>
      <c r="X2361" s="26">
        <v>4.216931411</v>
      </c>
      <c r="Y2361" s="26">
        <v>6.1476411149999999</v>
      </c>
      <c r="Z2361" s="26">
        <v>5.4433100259999998</v>
      </c>
      <c r="AA2361" s="26">
        <v>6.7051217310000002</v>
      </c>
      <c r="AB2361" s="26">
        <v>7.3039409520000005</v>
      </c>
      <c r="AC2361" s="26">
        <v>6.8015784759999995</v>
      </c>
      <c r="AD2361" s="26">
        <v>5.8377984280000002</v>
      </c>
      <c r="AE2361" s="26">
        <v>6.2712632289999997</v>
      </c>
      <c r="AF2361" s="26">
        <v>5.3236249219999996</v>
      </c>
      <c r="AG2361" s="26">
        <v>0</v>
      </c>
      <c r="AH2361" s="26">
        <v>1</v>
      </c>
    </row>
    <row r="2362" spans="1:34" x14ac:dyDescent="0.2">
      <c r="A2362" s="65" t="s">
        <v>68</v>
      </c>
      <c r="B2362" s="65"/>
      <c r="C2362" s="65" t="s">
        <v>2133</v>
      </c>
      <c r="D2362" s="65">
        <v>2</v>
      </c>
      <c r="E2362" s="65">
        <v>1</v>
      </c>
      <c r="F2362" s="65" t="s">
        <v>6</v>
      </c>
      <c r="G2362" s="65" t="s">
        <v>114</v>
      </c>
      <c r="H2362" s="65" t="s">
        <v>2029</v>
      </c>
      <c r="I2362" s="26">
        <v>4.7720498209999995</v>
      </c>
      <c r="J2362" s="26">
        <v>4.90551446</v>
      </c>
      <c r="K2362" s="26">
        <v>6.1755938859999988</v>
      </c>
      <c r="L2362" s="26">
        <v>6.3425231099999992</v>
      </c>
      <c r="M2362" s="26">
        <v>6.2244128099999996</v>
      </c>
      <c r="N2362" s="26">
        <v>6.2716569299999998</v>
      </c>
      <c r="O2362" s="26">
        <v>6.6759878569999991</v>
      </c>
      <c r="P2362" s="26">
        <v>6.4440979679999995</v>
      </c>
      <c r="Q2362" s="26">
        <v>5.7637826399999996</v>
      </c>
      <c r="R2362" s="26">
        <v>5.309057984999999</v>
      </c>
      <c r="S2362" s="26">
        <v>4.61811273</v>
      </c>
      <c r="T2362" s="26">
        <v>4.6988214350000002</v>
      </c>
      <c r="U2362" s="26">
        <v>4.1992148659999993</v>
      </c>
      <c r="V2362" s="26">
        <v>2.7921274920000001</v>
      </c>
      <c r="W2362" s="26">
        <v>2.7003951590000002</v>
      </c>
      <c r="X2362" s="26">
        <v>4.216931411</v>
      </c>
      <c r="Y2362" s="26">
        <v>6.1476411149999999</v>
      </c>
      <c r="Z2362" s="26">
        <v>5.4433100259999998</v>
      </c>
      <c r="AA2362" s="26">
        <v>6.7051217310000002</v>
      </c>
      <c r="AB2362" s="26">
        <v>7.3039409520000005</v>
      </c>
      <c r="AC2362" s="26">
        <v>6.8015784759999995</v>
      </c>
      <c r="AD2362" s="26">
        <v>5.8377984280000002</v>
      </c>
      <c r="AE2362" s="26">
        <v>6.2712632289999997</v>
      </c>
      <c r="AF2362" s="26">
        <v>5.3236249219999996</v>
      </c>
      <c r="AG2362" s="26">
        <v>0</v>
      </c>
      <c r="AH2362" s="26">
        <v>1</v>
      </c>
    </row>
    <row r="2363" spans="1:34" x14ac:dyDescent="0.2">
      <c r="A2363" s="65" t="s">
        <v>68</v>
      </c>
      <c r="B2363" s="65"/>
      <c r="C2363" s="65" t="s">
        <v>2134</v>
      </c>
      <c r="D2363" s="65">
        <v>2</v>
      </c>
      <c r="E2363" s="65">
        <v>1</v>
      </c>
      <c r="F2363" s="65" t="s">
        <v>6</v>
      </c>
      <c r="G2363" s="65" t="s">
        <v>114</v>
      </c>
      <c r="H2363" s="65" t="s">
        <v>2029</v>
      </c>
      <c r="I2363" s="26">
        <v>4.7720498209999995</v>
      </c>
      <c r="J2363" s="26">
        <v>4.90551446</v>
      </c>
      <c r="K2363" s="26">
        <v>6.1755938859999988</v>
      </c>
      <c r="L2363" s="26">
        <v>6.3425231099999992</v>
      </c>
      <c r="M2363" s="26">
        <v>6.2244128099999996</v>
      </c>
      <c r="N2363" s="26">
        <v>6.2716569299999998</v>
      </c>
      <c r="O2363" s="26">
        <v>6.6759878569999991</v>
      </c>
      <c r="P2363" s="26">
        <v>6.4440979679999995</v>
      </c>
      <c r="Q2363" s="26">
        <v>5.7637826399999996</v>
      </c>
      <c r="R2363" s="26">
        <v>5.309057984999999</v>
      </c>
      <c r="S2363" s="26">
        <v>4.61811273</v>
      </c>
      <c r="T2363" s="26">
        <v>4.6988214350000002</v>
      </c>
      <c r="U2363" s="26">
        <v>4.1992148659999993</v>
      </c>
      <c r="V2363" s="26">
        <v>2.7921274920000001</v>
      </c>
      <c r="W2363" s="26">
        <v>2.7003951590000002</v>
      </c>
      <c r="X2363" s="26">
        <v>4.216931411</v>
      </c>
      <c r="Y2363" s="26">
        <v>6.1476411149999999</v>
      </c>
      <c r="Z2363" s="26">
        <v>5.4433100259999998</v>
      </c>
      <c r="AA2363" s="26">
        <v>6.7051217310000002</v>
      </c>
      <c r="AB2363" s="26">
        <v>7.3039409520000005</v>
      </c>
      <c r="AC2363" s="26">
        <v>6.8015784759999995</v>
      </c>
      <c r="AD2363" s="26">
        <v>5.8377984280000002</v>
      </c>
      <c r="AE2363" s="26">
        <v>6.2712632289999997</v>
      </c>
      <c r="AF2363" s="26">
        <v>5.3236249219999996</v>
      </c>
      <c r="AG2363" s="26">
        <v>0</v>
      </c>
      <c r="AH2363" s="26">
        <v>1</v>
      </c>
    </row>
    <row r="2364" spans="1:34" x14ac:dyDescent="0.2">
      <c r="A2364" s="65" t="s">
        <v>68</v>
      </c>
      <c r="B2364" s="65"/>
      <c r="C2364" s="65" t="s">
        <v>2135</v>
      </c>
      <c r="D2364" s="65">
        <v>2</v>
      </c>
      <c r="E2364" s="65">
        <v>1</v>
      </c>
      <c r="F2364" s="65" t="s">
        <v>6</v>
      </c>
      <c r="G2364" s="65" t="s">
        <v>114</v>
      </c>
      <c r="H2364" s="65" t="s">
        <v>2029</v>
      </c>
      <c r="I2364" s="26">
        <v>4.7720498209999995</v>
      </c>
      <c r="J2364" s="26">
        <v>4.90551446</v>
      </c>
      <c r="K2364" s="26">
        <v>6.1755938859999988</v>
      </c>
      <c r="L2364" s="26">
        <v>6.3425231099999992</v>
      </c>
      <c r="M2364" s="26">
        <v>6.2244128099999996</v>
      </c>
      <c r="N2364" s="26">
        <v>6.2716569299999998</v>
      </c>
      <c r="O2364" s="26">
        <v>6.6759878569999991</v>
      </c>
      <c r="P2364" s="26">
        <v>6.4440979679999995</v>
      </c>
      <c r="Q2364" s="26">
        <v>5.7637826399999996</v>
      </c>
      <c r="R2364" s="26">
        <v>5.309057984999999</v>
      </c>
      <c r="S2364" s="26">
        <v>4.61811273</v>
      </c>
      <c r="T2364" s="26">
        <v>4.6988214350000002</v>
      </c>
      <c r="U2364" s="26">
        <v>4.1992148659999993</v>
      </c>
      <c r="V2364" s="26">
        <v>2.7921274920000001</v>
      </c>
      <c r="W2364" s="26">
        <v>2.7003951590000002</v>
      </c>
      <c r="X2364" s="26">
        <v>4.216931411</v>
      </c>
      <c r="Y2364" s="26">
        <v>6.1476411149999999</v>
      </c>
      <c r="Z2364" s="26">
        <v>5.4433100259999998</v>
      </c>
      <c r="AA2364" s="26">
        <v>6.7051217310000002</v>
      </c>
      <c r="AB2364" s="26">
        <v>7.3039409520000005</v>
      </c>
      <c r="AC2364" s="26">
        <v>6.8015784759999995</v>
      </c>
      <c r="AD2364" s="26">
        <v>5.8377984280000002</v>
      </c>
      <c r="AE2364" s="26">
        <v>6.2712632289999997</v>
      </c>
      <c r="AF2364" s="26">
        <v>5.3236249219999996</v>
      </c>
      <c r="AG2364" s="26">
        <v>0</v>
      </c>
      <c r="AH2364" s="26">
        <v>1</v>
      </c>
    </row>
    <row r="2365" spans="1:34" x14ac:dyDescent="0.2">
      <c r="A2365" s="65" t="s">
        <v>68</v>
      </c>
      <c r="B2365" s="65"/>
      <c r="C2365" s="65" t="s">
        <v>2136</v>
      </c>
      <c r="D2365" s="65">
        <v>2</v>
      </c>
      <c r="E2365" s="65">
        <v>1</v>
      </c>
      <c r="F2365" s="65" t="s">
        <v>6</v>
      </c>
      <c r="G2365" s="65" t="s">
        <v>114</v>
      </c>
      <c r="H2365" s="65" t="s">
        <v>2029</v>
      </c>
      <c r="I2365" s="26">
        <v>4.7720498209999995</v>
      </c>
      <c r="J2365" s="26">
        <v>4.90551446</v>
      </c>
      <c r="K2365" s="26">
        <v>6.1755938859999988</v>
      </c>
      <c r="L2365" s="26">
        <v>6.3425231099999992</v>
      </c>
      <c r="M2365" s="26">
        <v>6.2244128099999996</v>
      </c>
      <c r="N2365" s="26">
        <v>6.2716569299999998</v>
      </c>
      <c r="O2365" s="26">
        <v>6.6759878569999991</v>
      </c>
      <c r="P2365" s="26">
        <v>6.4440979679999995</v>
      </c>
      <c r="Q2365" s="26">
        <v>5.7637826399999996</v>
      </c>
      <c r="R2365" s="26">
        <v>5.309057984999999</v>
      </c>
      <c r="S2365" s="26">
        <v>4.61811273</v>
      </c>
      <c r="T2365" s="26">
        <v>4.6988214350000002</v>
      </c>
      <c r="U2365" s="26">
        <v>4.1992148659999993</v>
      </c>
      <c r="V2365" s="26">
        <v>2.7921274920000001</v>
      </c>
      <c r="W2365" s="26">
        <v>2.7003951590000002</v>
      </c>
      <c r="X2365" s="26">
        <v>4.216931411</v>
      </c>
      <c r="Y2365" s="26">
        <v>6.1476411149999999</v>
      </c>
      <c r="Z2365" s="26">
        <v>5.4433100259999998</v>
      </c>
      <c r="AA2365" s="26">
        <v>6.7051217310000002</v>
      </c>
      <c r="AB2365" s="26">
        <v>7.3039409520000005</v>
      </c>
      <c r="AC2365" s="26">
        <v>6.8015784759999995</v>
      </c>
      <c r="AD2365" s="26">
        <v>5.8377984280000002</v>
      </c>
      <c r="AE2365" s="26">
        <v>6.2712632289999997</v>
      </c>
      <c r="AF2365" s="26">
        <v>5.3236249219999996</v>
      </c>
      <c r="AG2365" s="26">
        <v>0</v>
      </c>
      <c r="AH2365" s="26">
        <v>1</v>
      </c>
    </row>
    <row r="2366" spans="1:34" x14ac:dyDescent="0.2">
      <c r="A2366" s="65" t="s">
        <v>68</v>
      </c>
      <c r="B2366" s="65"/>
      <c r="C2366" s="65" t="s">
        <v>2137</v>
      </c>
      <c r="D2366" s="65">
        <v>2</v>
      </c>
      <c r="E2366" s="65">
        <v>1</v>
      </c>
      <c r="F2366" s="65" t="s">
        <v>6</v>
      </c>
      <c r="G2366" s="65" t="s">
        <v>114</v>
      </c>
      <c r="H2366" s="65" t="s">
        <v>2029</v>
      </c>
      <c r="I2366" s="26">
        <v>4.14960854</v>
      </c>
      <c r="J2366" s="26">
        <v>4.3212621759999994</v>
      </c>
      <c r="K2366" s="26">
        <v>5.4066958329999988</v>
      </c>
      <c r="L2366" s="26">
        <v>5.5748061599999996</v>
      </c>
      <c r="M2366" s="26">
        <v>5.5409478739999996</v>
      </c>
      <c r="N2366" s="26">
        <v>5.5866171900000001</v>
      </c>
      <c r="O2366" s="26">
        <v>5.7728377630000001</v>
      </c>
      <c r="P2366" s="26">
        <v>5.6996093769999998</v>
      </c>
      <c r="Q2366" s="26">
        <v>5.1023649600000001</v>
      </c>
      <c r="R2366" s="26">
        <v>4.7232308969999997</v>
      </c>
      <c r="S2366" s="26">
        <v>4.1102384399999998</v>
      </c>
      <c r="T2366" s="26">
        <v>4.0519706919999994</v>
      </c>
      <c r="U2366" s="26">
        <v>2.1082688549999999</v>
      </c>
      <c r="V2366" s="26">
        <v>1.8791348729999997</v>
      </c>
      <c r="W2366" s="26">
        <v>2.7326786409999997</v>
      </c>
      <c r="X2366" s="26">
        <v>5.0610263550000001</v>
      </c>
      <c r="Y2366" s="26">
        <v>8.1590595239999999</v>
      </c>
      <c r="Z2366" s="26">
        <v>5.6992156759999997</v>
      </c>
      <c r="AA2366" s="26">
        <v>6.8476414930000002</v>
      </c>
      <c r="AB2366" s="26">
        <v>9.6003988849999988</v>
      </c>
      <c r="AC2366" s="26">
        <v>10.879927135000001</v>
      </c>
      <c r="AD2366" s="26">
        <v>10.359848113999998</v>
      </c>
      <c r="AE2366" s="26">
        <v>6.0661450080000003</v>
      </c>
      <c r="AF2366" s="26">
        <v>2.8275605819999994</v>
      </c>
      <c r="AG2366" s="26">
        <v>0</v>
      </c>
      <c r="AH2366" s="26">
        <v>1</v>
      </c>
    </row>
    <row r="2367" spans="1:34" x14ac:dyDescent="0.2">
      <c r="A2367" s="65" t="s">
        <v>68</v>
      </c>
      <c r="B2367" s="65"/>
      <c r="C2367" s="65" t="s">
        <v>2138</v>
      </c>
      <c r="D2367" s="65">
        <v>2</v>
      </c>
      <c r="E2367" s="65">
        <v>1</v>
      </c>
      <c r="F2367" s="65" t="s">
        <v>6</v>
      </c>
      <c r="G2367" s="65" t="s">
        <v>114</v>
      </c>
      <c r="H2367" s="65" t="s">
        <v>2029</v>
      </c>
      <c r="I2367" s="26">
        <v>4.7720498209999995</v>
      </c>
      <c r="J2367" s="26">
        <v>4.90551446</v>
      </c>
      <c r="K2367" s="26">
        <v>6.1755938859999988</v>
      </c>
      <c r="L2367" s="26">
        <v>6.3425231099999992</v>
      </c>
      <c r="M2367" s="26">
        <v>6.2244128099999996</v>
      </c>
      <c r="N2367" s="26">
        <v>6.2716569299999998</v>
      </c>
      <c r="O2367" s="26">
        <v>6.6759878569999991</v>
      </c>
      <c r="P2367" s="26">
        <v>6.4440979679999995</v>
      </c>
      <c r="Q2367" s="26">
        <v>5.7637826399999996</v>
      </c>
      <c r="R2367" s="26">
        <v>5.309057984999999</v>
      </c>
      <c r="S2367" s="26">
        <v>4.61811273</v>
      </c>
      <c r="T2367" s="26">
        <v>4.6988214350000002</v>
      </c>
      <c r="U2367" s="26">
        <v>4.1992148659999993</v>
      </c>
      <c r="V2367" s="26">
        <v>2.7921274920000001</v>
      </c>
      <c r="W2367" s="26">
        <v>2.7003951590000002</v>
      </c>
      <c r="X2367" s="26">
        <v>4.216931411</v>
      </c>
      <c r="Y2367" s="26">
        <v>6.1476411149999999</v>
      </c>
      <c r="Z2367" s="26">
        <v>5.4433100259999998</v>
      </c>
      <c r="AA2367" s="26">
        <v>6.7051217310000002</v>
      </c>
      <c r="AB2367" s="26">
        <v>7.3039409520000005</v>
      </c>
      <c r="AC2367" s="26">
        <v>6.8015784759999995</v>
      </c>
      <c r="AD2367" s="26">
        <v>5.8377984280000002</v>
      </c>
      <c r="AE2367" s="26">
        <v>6.2712632289999997</v>
      </c>
      <c r="AF2367" s="26">
        <v>5.3236249219999996</v>
      </c>
      <c r="AG2367" s="26">
        <v>0</v>
      </c>
      <c r="AH2367" s="26">
        <v>1</v>
      </c>
    </row>
    <row r="2368" spans="1:34" x14ac:dyDescent="0.2">
      <c r="A2368" s="65" t="s">
        <v>68</v>
      </c>
      <c r="B2368" s="65"/>
      <c r="C2368" s="65" t="s">
        <v>2139</v>
      </c>
      <c r="D2368" s="65">
        <v>2</v>
      </c>
      <c r="E2368" s="65">
        <v>1</v>
      </c>
      <c r="F2368" s="65" t="s">
        <v>6</v>
      </c>
      <c r="G2368" s="65" t="s">
        <v>114</v>
      </c>
      <c r="H2368" s="65" t="s">
        <v>2029</v>
      </c>
      <c r="I2368" s="26">
        <v>4.7720498209999995</v>
      </c>
      <c r="J2368" s="26">
        <v>4.90551446</v>
      </c>
      <c r="K2368" s="26">
        <v>6.1755938859999988</v>
      </c>
      <c r="L2368" s="26">
        <v>6.3425231099999992</v>
      </c>
      <c r="M2368" s="26">
        <v>6.2244128099999996</v>
      </c>
      <c r="N2368" s="26">
        <v>6.2716569299999998</v>
      </c>
      <c r="O2368" s="26">
        <v>6.6759878569999991</v>
      </c>
      <c r="P2368" s="26">
        <v>6.4440979679999995</v>
      </c>
      <c r="Q2368" s="26">
        <v>5.7637826399999996</v>
      </c>
      <c r="R2368" s="26">
        <v>5.309057984999999</v>
      </c>
      <c r="S2368" s="26">
        <v>4.61811273</v>
      </c>
      <c r="T2368" s="26">
        <v>4.6988214350000002</v>
      </c>
      <c r="U2368" s="26">
        <v>4.1992148659999993</v>
      </c>
      <c r="V2368" s="26">
        <v>2.7921274920000001</v>
      </c>
      <c r="W2368" s="26">
        <v>2.7003951590000002</v>
      </c>
      <c r="X2368" s="26">
        <v>4.216931411</v>
      </c>
      <c r="Y2368" s="26">
        <v>6.1476411149999999</v>
      </c>
      <c r="Z2368" s="26">
        <v>5.4433100259999998</v>
      </c>
      <c r="AA2368" s="26">
        <v>6.7051217310000002</v>
      </c>
      <c r="AB2368" s="26">
        <v>7.3039409520000005</v>
      </c>
      <c r="AC2368" s="26">
        <v>6.8015784759999995</v>
      </c>
      <c r="AD2368" s="26">
        <v>5.8377984280000002</v>
      </c>
      <c r="AE2368" s="26">
        <v>6.2712632289999997</v>
      </c>
      <c r="AF2368" s="26">
        <v>5.3236249219999996</v>
      </c>
      <c r="AG2368" s="26">
        <v>0</v>
      </c>
      <c r="AH2368" s="26">
        <v>1</v>
      </c>
    </row>
    <row r="2369" spans="1:34" x14ac:dyDescent="0.2">
      <c r="A2369" s="65" t="s">
        <v>68</v>
      </c>
      <c r="B2369" s="65"/>
      <c r="C2369" s="65" t="s">
        <v>2140</v>
      </c>
      <c r="D2369" s="65">
        <v>2</v>
      </c>
      <c r="E2369" s="65">
        <v>1</v>
      </c>
      <c r="F2369" s="65" t="s">
        <v>6</v>
      </c>
      <c r="G2369" s="65" t="s">
        <v>114</v>
      </c>
      <c r="H2369" s="65" t="s">
        <v>2029</v>
      </c>
      <c r="I2369" s="26">
        <v>4.7720498209999995</v>
      </c>
      <c r="J2369" s="26">
        <v>4.90551446</v>
      </c>
      <c r="K2369" s="26">
        <v>6.1755938859999988</v>
      </c>
      <c r="L2369" s="26">
        <v>6.3425231099999992</v>
      </c>
      <c r="M2369" s="26">
        <v>6.2244128099999996</v>
      </c>
      <c r="N2369" s="26">
        <v>6.2716569299999998</v>
      </c>
      <c r="O2369" s="26">
        <v>6.6759878569999991</v>
      </c>
      <c r="P2369" s="26">
        <v>6.4440979679999995</v>
      </c>
      <c r="Q2369" s="26">
        <v>5.7637826399999996</v>
      </c>
      <c r="R2369" s="26">
        <v>5.309057984999999</v>
      </c>
      <c r="S2369" s="26">
        <v>4.61811273</v>
      </c>
      <c r="T2369" s="26">
        <v>4.6988214350000002</v>
      </c>
      <c r="U2369" s="26">
        <v>4.1992148659999993</v>
      </c>
      <c r="V2369" s="26">
        <v>2.7921274920000001</v>
      </c>
      <c r="W2369" s="26">
        <v>2.7003951590000002</v>
      </c>
      <c r="X2369" s="26">
        <v>4.216931411</v>
      </c>
      <c r="Y2369" s="26">
        <v>6.1476411149999999</v>
      </c>
      <c r="Z2369" s="26">
        <v>5.4433100259999998</v>
      </c>
      <c r="AA2369" s="26">
        <v>6.7051217310000002</v>
      </c>
      <c r="AB2369" s="26">
        <v>7.3039409520000005</v>
      </c>
      <c r="AC2369" s="26">
        <v>6.8015784759999995</v>
      </c>
      <c r="AD2369" s="26">
        <v>5.8377984280000002</v>
      </c>
      <c r="AE2369" s="26">
        <v>6.2712632289999997</v>
      </c>
      <c r="AF2369" s="26">
        <v>5.3236249219999996</v>
      </c>
      <c r="AG2369" s="26">
        <v>0</v>
      </c>
      <c r="AH2369" s="26">
        <v>1</v>
      </c>
    </row>
    <row r="2370" spans="1:34" x14ac:dyDescent="0.2">
      <c r="A2370" s="65" t="s">
        <v>68</v>
      </c>
      <c r="B2370" s="65"/>
      <c r="C2370" s="65" t="s">
        <v>2141</v>
      </c>
      <c r="D2370" s="65">
        <v>2</v>
      </c>
      <c r="E2370" s="65">
        <v>1</v>
      </c>
      <c r="F2370" s="65" t="s">
        <v>6</v>
      </c>
      <c r="G2370" s="65" t="s">
        <v>114</v>
      </c>
      <c r="H2370" s="65" t="s">
        <v>2029</v>
      </c>
      <c r="I2370" s="26">
        <v>4.14960854</v>
      </c>
      <c r="J2370" s="26">
        <v>4.3212621759999994</v>
      </c>
      <c r="K2370" s="26">
        <v>5.4066958329999988</v>
      </c>
      <c r="L2370" s="26">
        <v>5.5748061599999996</v>
      </c>
      <c r="M2370" s="26">
        <v>5.5409478739999996</v>
      </c>
      <c r="N2370" s="26">
        <v>5.5866171900000001</v>
      </c>
      <c r="O2370" s="26">
        <v>5.7728377630000001</v>
      </c>
      <c r="P2370" s="26">
        <v>5.6996093769999998</v>
      </c>
      <c r="Q2370" s="26">
        <v>5.1023649600000001</v>
      </c>
      <c r="R2370" s="26">
        <v>4.7232308969999997</v>
      </c>
      <c r="S2370" s="26">
        <v>4.1102384399999998</v>
      </c>
      <c r="T2370" s="26">
        <v>4.0519706919999994</v>
      </c>
      <c r="U2370" s="26">
        <v>2.1082688549999999</v>
      </c>
      <c r="V2370" s="26">
        <v>1.8791348729999997</v>
      </c>
      <c r="W2370" s="26">
        <v>2.7326786409999997</v>
      </c>
      <c r="X2370" s="26">
        <v>5.0610263550000001</v>
      </c>
      <c r="Y2370" s="26">
        <v>8.1590595239999999</v>
      </c>
      <c r="Z2370" s="26">
        <v>5.6992156759999997</v>
      </c>
      <c r="AA2370" s="26">
        <v>6.8476414930000002</v>
      </c>
      <c r="AB2370" s="26">
        <v>9.6003988849999988</v>
      </c>
      <c r="AC2370" s="26">
        <v>10.879927135000001</v>
      </c>
      <c r="AD2370" s="26">
        <v>10.359848113999998</v>
      </c>
      <c r="AE2370" s="26">
        <v>6.0661450080000003</v>
      </c>
      <c r="AF2370" s="26">
        <v>2.8275605819999994</v>
      </c>
      <c r="AG2370" s="26">
        <v>0</v>
      </c>
      <c r="AH2370" s="26">
        <v>1</v>
      </c>
    </row>
    <row r="2371" spans="1:34" x14ac:dyDescent="0.2">
      <c r="A2371" s="65" t="s">
        <v>68</v>
      </c>
      <c r="B2371" s="65"/>
      <c r="C2371" s="65" t="s">
        <v>2142</v>
      </c>
      <c r="D2371" s="65">
        <v>2</v>
      </c>
      <c r="E2371" s="65">
        <v>1</v>
      </c>
      <c r="F2371" s="65" t="s">
        <v>6</v>
      </c>
      <c r="G2371" s="65" t="s">
        <v>114</v>
      </c>
      <c r="H2371" s="65" t="s">
        <v>2029</v>
      </c>
      <c r="I2371" s="26">
        <v>4.7720498209999995</v>
      </c>
      <c r="J2371" s="26">
        <v>4.90551446</v>
      </c>
      <c r="K2371" s="26">
        <v>6.1755938859999988</v>
      </c>
      <c r="L2371" s="26">
        <v>6.3425231099999992</v>
      </c>
      <c r="M2371" s="26">
        <v>6.2244128099999996</v>
      </c>
      <c r="N2371" s="26">
        <v>6.2716569299999998</v>
      </c>
      <c r="O2371" s="26">
        <v>6.6759878569999991</v>
      </c>
      <c r="P2371" s="26">
        <v>6.4440979679999995</v>
      </c>
      <c r="Q2371" s="26">
        <v>5.7637826399999996</v>
      </c>
      <c r="R2371" s="26">
        <v>5.309057984999999</v>
      </c>
      <c r="S2371" s="26">
        <v>4.61811273</v>
      </c>
      <c r="T2371" s="26">
        <v>4.6988214350000002</v>
      </c>
      <c r="U2371" s="26">
        <v>4.1992148659999993</v>
      </c>
      <c r="V2371" s="26">
        <v>2.7921274920000001</v>
      </c>
      <c r="W2371" s="26">
        <v>2.7003951590000002</v>
      </c>
      <c r="X2371" s="26">
        <v>4.216931411</v>
      </c>
      <c r="Y2371" s="26">
        <v>6.1476411149999999</v>
      </c>
      <c r="Z2371" s="26">
        <v>5.4433100259999998</v>
      </c>
      <c r="AA2371" s="26">
        <v>6.7051217310000002</v>
      </c>
      <c r="AB2371" s="26">
        <v>7.3039409520000005</v>
      </c>
      <c r="AC2371" s="26">
        <v>6.8015784759999995</v>
      </c>
      <c r="AD2371" s="26">
        <v>5.8377984280000002</v>
      </c>
      <c r="AE2371" s="26">
        <v>6.2712632289999997</v>
      </c>
      <c r="AF2371" s="26">
        <v>5.3236249219999996</v>
      </c>
      <c r="AG2371" s="26">
        <v>0</v>
      </c>
      <c r="AH2371" s="26">
        <v>1</v>
      </c>
    </row>
    <row r="2372" spans="1:34" x14ac:dyDescent="0.2">
      <c r="A2372" s="65" t="s">
        <v>68</v>
      </c>
      <c r="B2372" s="65"/>
      <c r="C2372" s="65" t="s">
        <v>2143</v>
      </c>
      <c r="D2372" s="65">
        <v>2</v>
      </c>
      <c r="E2372" s="65">
        <v>1</v>
      </c>
      <c r="F2372" s="65" t="s">
        <v>6</v>
      </c>
      <c r="G2372" s="65" t="s">
        <v>114</v>
      </c>
      <c r="H2372" s="65" t="s">
        <v>2029</v>
      </c>
      <c r="I2372" s="26">
        <v>4.7720498209999995</v>
      </c>
      <c r="J2372" s="26">
        <v>4.90551446</v>
      </c>
      <c r="K2372" s="26">
        <v>6.1755938859999988</v>
      </c>
      <c r="L2372" s="26">
        <v>6.3425231099999992</v>
      </c>
      <c r="M2372" s="26">
        <v>6.2244128099999996</v>
      </c>
      <c r="N2372" s="26">
        <v>6.2716569299999998</v>
      </c>
      <c r="O2372" s="26">
        <v>6.6759878569999991</v>
      </c>
      <c r="P2372" s="26">
        <v>6.4440979679999995</v>
      </c>
      <c r="Q2372" s="26">
        <v>5.7637826399999996</v>
      </c>
      <c r="R2372" s="26">
        <v>5.309057984999999</v>
      </c>
      <c r="S2372" s="26">
        <v>4.61811273</v>
      </c>
      <c r="T2372" s="26">
        <v>4.6988214350000002</v>
      </c>
      <c r="U2372" s="26">
        <v>4.1992148659999993</v>
      </c>
      <c r="V2372" s="26">
        <v>2.7921274920000001</v>
      </c>
      <c r="W2372" s="26">
        <v>2.7003951590000002</v>
      </c>
      <c r="X2372" s="26">
        <v>4.216931411</v>
      </c>
      <c r="Y2372" s="26">
        <v>6.1476411149999999</v>
      </c>
      <c r="Z2372" s="26">
        <v>5.4433100259999998</v>
      </c>
      <c r="AA2372" s="26">
        <v>6.7051217310000002</v>
      </c>
      <c r="AB2372" s="26">
        <v>7.3039409520000005</v>
      </c>
      <c r="AC2372" s="26">
        <v>6.8015784759999995</v>
      </c>
      <c r="AD2372" s="26">
        <v>5.8377984280000002</v>
      </c>
      <c r="AE2372" s="26">
        <v>6.2712632289999997</v>
      </c>
      <c r="AF2372" s="26">
        <v>5.3236249219999996</v>
      </c>
      <c r="AG2372" s="26">
        <v>0</v>
      </c>
      <c r="AH2372" s="26">
        <v>1</v>
      </c>
    </row>
    <row r="2373" spans="1:34" x14ac:dyDescent="0.2">
      <c r="A2373" s="65" t="s">
        <v>68</v>
      </c>
      <c r="B2373" s="65"/>
      <c r="C2373" s="65" t="s">
        <v>2144</v>
      </c>
      <c r="D2373" s="65">
        <v>2</v>
      </c>
      <c r="E2373" s="65">
        <v>1</v>
      </c>
      <c r="F2373" s="65" t="s">
        <v>6</v>
      </c>
      <c r="G2373" s="65" t="s">
        <v>114</v>
      </c>
      <c r="H2373" s="65" t="s">
        <v>2029</v>
      </c>
      <c r="I2373" s="26">
        <v>4.7720498209999995</v>
      </c>
      <c r="J2373" s="26">
        <v>4.90551446</v>
      </c>
      <c r="K2373" s="26">
        <v>6.1755938859999988</v>
      </c>
      <c r="L2373" s="26">
        <v>6.3425231099999992</v>
      </c>
      <c r="M2373" s="26">
        <v>6.2244128099999996</v>
      </c>
      <c r="N2373" s="26">
        <v>6.2716569299999998</v>
      </c>
      <c r="O2373" s="26">
        <v>6.6759878569999991</v>
      </c>
      <c r="P2373" s="26">
        <v>6.4440979679999995</v>
      </c>
      <c r="Q2373" s="26">
        <v>5.7637826399999996</v>
      </c>
      <c r="R2373" s="26">
        <v>5.309057984999999</v>
      </c>
      <c r="S2373" s="26">
        <v>4.61811273</v>
      </c>
      <c r="T2373" s="26">
        <v>4.6988214350000002</v>
      </c>
      <c r="U2373" s="26">
        <v>4.1992148659999993</v>
      </c>
      <c r="V2373" s="26">
        <v>2.7921274920000001</v>
      </c>
      <c r="W2373" s="26">
        <v>2.7003951590000002</v>
      </c>
      <c r="X2373" s="26">
        <v>4.216931411</v>
      </c>
      <c r="Y2373" s="26">
        <v>6.1476411149999999</v>
      </c>
      <c r="Z2373" s="26">
        <v>5.4433100259999998</v>
      </c>
      <c r="AA2373" s="26">
        <v>6.7051217310000002</v>
      </c>
      <c r="AB2373" s="26">
        <v>7.3039409520000005</v>
      </c>
      <c r="AC2373" s="26">
        <v>6.8015784759999995</v>
      </c>
      <c r="AD2373" s="26">
        <v>5.8377984280000002</v>
      </c>
      <c r="AE2373" s="26">
        <v>6.2712632289999997</v>
      </c>
      <c r="AF2373" s="26">
        <v>5.3236249219999996</v>
      </c>
      <c r="AG2373" s="26">
        <v>0</v>
      </c>
      <c r="AH2373" s="26">
        <v>1</v>
      </c>
    </row>
    <row r="2374" spans="1:34" x14ac:dyDescent="0.2">
      <c r="A2374" s="65" t="s">
        <v>68</v>
      </c>
      <c r="B2374" s="65"/>
      <c r="C2374" s="65" t="s">
        <v>19</v>
      </c>
      <c r="D2374" s="65">
        <v>2</v>
      </c>
      <c r="E2374" s="65">
        <v>1</v>
      </c>
      <c r="F2374" s="65" t="s">
        <v>6</v>
      </c>
      <c r="G2374" s="65" t="s">
        <v>114</v>
      </c>
      <c r="H2374" s="65" t="s">
        <v>2029</v>
      </c>
      <c r="I2374" s="26">
        <v>4.14960854</v>
      </c>
      <c r="J2374" s="26">
        <v>4.3212621759999994</v>
      </c>
      <c r="K2374" s="26">
        <v>5.4066958329999988</v>
      </c>
      <c r="L2374" s="26">
        <v>5.5748061599999996</v>
      </c>
      <c r="M2374" s="26">
        <v>5.5409478739999996</v>
      </c>
      <c r="N2374" s="26">
        <v>5.5866171900000001</v>
      </c>
      <c r="O2374" s="26">
        <v>5.7728377630000001</v>
      </c>
      <c r="P2374" s="26">
        <v>5.6996093769999998</v>
      </c>
      <c r="Q2374" s="26">
        <v>5.1023649600000001</v>
      </c>
      <c r="R2374" s="26">
        <v>4.7232308969999997</v>
      </c>
      <c r="S2374" s="26">
        <v>4.1102384399999998</v>
      </c>
      <c r="T2374" s="26">
        <v>4.0519706919999994</v>
      </c>
      <c r="U2374" s="26">
        <v>2.1082688549999999</v>
      </c>
      <c r="V2374" s="26">
        <v>1.8791348729999997</v>
      </c>
      <c r="W2374" s="26">
        <v>2.7326786409999997</v>
      </c>
      <c r="X2374" s="26">
        <v>5.0610263550000001</v>
      </c>
      <c r="Y2374" s="26">
        <v>8.1590595239999999</v>
      </c>
      <c r="Z2374" s="26">
        <v>5.6992156759999997</v>
      </c>
      <c r="AA2374" s="26">
        <v>6.8476414930000002</v>
      </c>
      <c r="AB2374" s="26">
        <v>9.6003988849999988</v>
      </c>
      <c r="AC2374" s="26">
        <v>10.879927135000001</v>
      </c>
      <c r="AD2374" s="26">
        <v>10.359848113999998</v>
      </c>
      <c r="AE2374" s="26">
        <v>6.0661450080000003</v>
      </c>
      <c r="AF2374" s="26">
        <v>2.8275605819999994</v>
      </c>
      <c r="AG2374" s="26">
        <v>0</v>
      </c>
      <c r="AH2374" s="26">
        <v>1</v>
      </c>
    </row>
    <row r="2375" spans="1:34" x14ac:dyDescent="0.2">
      <c r="A2375" s="65" t="s">
        <v>68</v>
      </c>
      <c r="B2375" s="65"/>
      <c r="C2375" s="65" t="s">
        <v>2145</v>
      </c>
      <c r="D2375" s="65">
        <v>2</v>
      </c>
      <c r="E2375" s="65">
        <v>1</v>
      </c>
      <c r="F2375" s="65" t="s">
        <v>6</v>
      </c>
      <c r="G2375" s="65" t="s">
        <v>114</v>
      </c>
      <c r="H2375" s="65" t="s">
        <v>2029</v>
      </c>
      <c r="I2375" s="26">
        <v>4.14960854</v>
      </c>
      <c r="J2375" s="26">
        <v>4.3212621759999994</v>
      </c>
      <c r="K2375" s="26">
        <v>5.4066958329999988</v>
      </c>
      <c r="L2375" s="26">
        <v>5.5748061599999996</v>
      </c>
      <c r="M2375" s="26">
        <v>5.5409478739999996</v>
      </c>
      <c r="N2375" s="26">
        <v>5.5866171900000001</v>
      </c>
      <c r="O2375" s="26">
        <v>5.7728377630000001</v>
      </c>
      <c r="P2375" s="26">
        <v>5.6996093769999998</v>
      </c>
      <c r="Q2375" s="26">
        <v>5.1023649600000001</v>
      </c>
      <c r="R2375" s="26">
        <v>4.7232308969999997</v>
      </c>
      <c r="S2375" s="26">
        <v>4.1102384399999998</v>
      </c>
      <c r="T2375" s="26">
        <v>4.0519706919999994</v>
      </c>
      <c r="U2375" s="26">
        <v>2.1082688549999999</v>
      </c>
      <c r="V2375" s="26">
        <v>1.8791348729999997</v>
      </c>
      <c r="W2375" s="26">
        <v>2.7326786409999997</v>
      </c>
      <c r="X2375" s="26">
        <v>5.0610263550000001</v>
      </c>
      <c r="Y2375" s="26">
        <v>8.1590595239999999</v>
      </c>
      <c r="Z2375" s="26">
        <v>5.6992156759999997</v>
      </c>
      <c r="AA2375" s="26">
        <v>6.8476414930000002</v>
      </c>
      <c r="AB2375" s="26">
        <v>9.6003988849999988</v>
      </c>
      <c r="AC2375" s="26">
        <v>10.879927135000001</v>
      </c>
      <c r="AD2375" s="26">
        <v>10.359848113999998</v>
      </c>
      <c r="AE2375" s="26">
        <v>6.0661450080000003</v>
      </c>
      <c r="AF2375" s="26">
        <v>2.8275605819999994</v>
      </c>
      <c r="AG2375" s="26">
        <v>0</v>
      </c>
      <c r="AH2375" s="26">
        <v>1</v>
      </c>
    </row>
    <row r="2376" spans="1:34" x14ac:dyDescent="0.2">
      <c r="A2376" s="65" t="s">
        <v>68</v>
      </c>
      <c r="B2376" s="65"/>
      <c r="C2376" s="65" t="s">
        <v>2146</v>
      </c>
      <c r="D2376" s="65">
        <v>2</v>
      </c>
      <c r="E2376" s="65">
        <v>1</v>
      </c>
      <c r="F2376" s="65" t="s">
        <v>6</v>
      </c>
      <c r="G2376" s="65" t="s">
        <v>114</v>
      </c>
      <c r="H2376" s="65" t="s">
        <v>2029</v>
      </c>
      <c r="I2376" s="26">
        <v>4.7720498209999995</v>
      </c>
      <c r="J2376" s="26">
        <v>4.90551446</v>
      </c>
      <c r="K2376" s="26">
        <v>6.1755938859999988</v>
      </c>
      <c r="L2376" s="26">
        <v>6.3425231099999992</v>
      </c>
      <c r="M2376" s="26">
        <v>6.2244128099999996</v>
      </c>
      <c r="N2376" s="26">
        <v>6.2716569299999998</v>
      </c>
      <c r="O2376" s="26">
        <v>6.6759878569999991</v>
      </c>
      <c r="P2376" s="26">
        <v>6.4440979679999995</v>
      </c>
      <c r="Q2376" s="26">
        <v>5.7637826399999996</v>
      </c>
      <c r="R2376" s="26">
        <v>5.309057984999999</v>
      </c>
      <c r="S2376" s="26">
        <v>4.61811273</v>
      </c>
      <c r="T2376" s="26">
        <v>4.6988214350000002</v>
      </c>
      <c r="U2376" s="26">
        <v>4.1992148659999993</v>
      </c>
      <c r="V2376" s="26">
        <v>2.7921274920000001</v>
      </c>
      <c r="W2376" s="26">
        <v>2.7003951590000002</v>
      </c>
      <c r="X2376" s="26">
        <v>4.216931411</v>
      </c>
      <c r="Y2376" s="26">
        <v>6.1476411149999999</v>
      </c>
      <c r="Z2376" s="26">
        <v>5.4433100259999998</v>
      </c>
      <c r="AA2376" s="26">
        <v>6.7051217310000002</v>
      </c>
      <c r="AB2376" s="26">
        <v>7.3039409520000005</v>
      </c>
      <c r="AC2376" s="26">
        <v>6.8015784759999995</v>
      </c>
      <c r="AD2376" s="26">
        <v>5.8377984280000002</v>
      </c>
      <c r="AE2376" s="26">
        <v>6.2712632289999997</v>
      </c>
      <c r="AF2376" s="26">
        <v>5.3236249219999996</v>
      </c>
      <c r="AG2376" s="26">
        <v>0</v>
      </c>
      <c r="AH2376" s="26">
        <v>1</v>
      </c>
    </row>
    <row r="2377" spans="1:34" x14ac:dyDescent="0.2">
      <c r="A2377" s="65" t="s">
        <v>68</v>
      </c>
      <c r="B2377" s="65"/>
      <c r="C2377" s="65" t="s">
        <v>2147</v>
      </c>
      <c r="D2377" s="65">
        <v>2</v>
      </c>
      <c r="E2377" s="65">
        <v>1</v>
      </c>
      <c r="F2377" s="65" t="s">
        <v>6</v>
      </c>
      <c r="G2377" s="65" t="s">
        <v>114</v>
      </c>
      <c r="H2377" s="65" t="s">
        <v>2029</v>
      </c>
      <c r="I2377" s="26">
        <v>4.14960854</v>
      </c>
      <c r="J2377" s="26">
        <v>4.3212621759999994</v>
      </c>
      <c r="K2377" s="26">
        <v>5.4066958329999988</v>
      </c>
      <c r="L2377" s="26">
        <v>5.5748061599999996</v>
      </c>
      <c r="M2377" s="26">
        <v>5.5409478739999996</v>
      </c>
      <c r="N2377" s="26">
        <v>5.5866171900000001</v>
      </c>
      <c r="O2377" s="26">
        <v>5.7728377630000001</v>
      </c>
      <c r="P2377" s="26">
        <v>5.6996093769999998</v>
      </c>
      <c r="Q2377" s="26">
        <v>5.1023649600000001</v>
      </c>
      <c r="R2377" s="26">
        <v>4.7232308969999997</v>
      </c>
      <c r="S2377" s="26">
        <v>4.1102384399999998</v>
      </c>
      <c r="T2377" s="26">
        <v>4.0519706919999994</v>
      </c>
      <c r="U2377" s="26">
        <v>2.1082688549999999</v>
      </c>
      <c r="V2377" s="26">
        <v>1.8791348729999997</v>
      </c>
      <c r="W2377" s="26">
        <v>2.7326786409999997</v>
      </c>
      <c r="X2377" s="26">
        <v>5.0610263550000001</v>
      </c>
      <c r="Y2377" s="26">
        <v>8.1590595239999999</v>
      </c>
      <c r="Z2377" s="26">
        <v>5.6992156759999997</v>
      </c>
      <c r="AA2377" s="26">
        <v>6.8476414930000002</v>
      </c>
      <c r="AB2377" s="26">
        <v>9.6003988849999988</v>
      </c>
      <c r="AC2377" s="26">
        <v>10.879927135000001</v>
      </c>
      <c r="AD2377" s="26">
        <v>10.359848113999998</v>
      </c>
      <c r="AE2377" s="26">
        <v>6.0661450080000003</v>
      </c>
      <c r="AF2377" s="26">
        <v>2.8275605819999994</v>
      </c>
      <c r="AG2377" s="26">
        <v>0</v>
      </c>
      <c r="AH2377" s="26">
        <v>1</v>
      </c>
    </row>
    <row r="2378" spans="1:34" x14ac:dyDescent="0.2">
      <c r="A2378" s="65" t="s">
        <v>68</v>
      </c>
      <c r="B2378" s="65"/>
      <c r="C2378" s="65" t="s">
        <v>2148</v>
      </c>
      <c r="D2378" s="65">
        <v>2</v>
      </c>
      <c r="E2378" s="65">
        <v>1</v>
      </c>
      <c r="F2378" s="65" t="s">
        <v>6</v>
      </c>
      <c r="G2378" s="65" t="s">
        <v>114</v>
      </c>
      <c r="H2378" s="65" t="s">
        <v>2029</v>
      </c>
      <c r="I2378" s="26">
        <v>4.7720498209999995</v>
      </c>
      <c r="J2378" s="26">
        <v>4.90551446</v>
      </c>
      <c r="K2378" s="26">
        <v>6.1755938859999988</v>
      </c>
      <c r="L2378" s="26">
        <v>6.3425231099999992</v>
      </c>
      <c r="M2378" s="26">
        <v>6.2244128099999996</v>
      </c>
      <c r="N2378" s="26">
        <v>6.2716569299999998</v>
      </c>
      <c r="O2378" s="26">
        <v>6.6759878569999991</v>
      </c>
      <c r="P2378" s="26">
        <v>6.4440979679999995</v>
      </c>
      <c r="Q2378" s="26">
        <v>5.7637826399999996</v>
      </c>
      <c r="R2378" s="26">
        <v>5.309057984999999</v>
      </c>
      <c r="S2378" s="26">
        <v>4.61811273</v>
      </c>
      <c r="T2378" s="26">
        <v>4.6988214350000002</v>
      </c>
      <c r="U2378" s="26">
        <v>4.1992148659999993</v>
      </c>
      <c r="V2378" s="26">
        <v>2.7921274920000001</v>
      </c>
      <c r="W2378" s="26">
        <v>2.7003951590000002</v>
      </c>
      <c r="X2378" s="26">
        <v>4.216931411</v>
      </c>
      <c r="Y2378" s="26">
        <v>6.1476411149999999</v>
      </c>
      <c r="Z2378" s="26">
        <v>5.4433100259999998</v>
      </c>
      <c r="AA2378" s="26">
        <v>6.7051217310000002</v>
      </c>
      <c r="AB2378" s="26">
        <v>7.3039409520000005</v>
      </c>
      <c r="AC2378" s="26">
        <v>6.8015784759999995</v>
      </c>
      <c r="AD2378" s="26">
        <v>5.8377984280000002</v>
      </c>
      <c r="AE2378" s="26">
        <v>6.2712632289999997</v>
      </c>
      <c r="AF2378" s="26">
        <v>5.3236249219999996</v>
      </c>
      <c r="AG2378" s="26">
        <v>0</v>
      </c>
      <c r="AH2378" s="26">
        <v>1</v>
      </c>
    </row>
    <row r="2379" spans="1:34" x14ac:dyDescent="0.2">
      <c r="A2379" s="65" t="s">
        <v>68</v>
      </c>
      <c r="B2379" s="65"/>
      <c r="C2379" s="65" t="s">
        <v>2149</v>
      </c>
      <c r="D2379" s="65">
        <v>2</v>
      </c>
      <c r="E2379" s="65">
        <v>1</v>
      </c>
      <c r="F2379" s="65" t="s">
        <v>6</v>
      </c>
      <c r="G2379" s="65" t="s">
        <v>114</v>
      </c>
      <c r="H2379" s="65" t="s">
        <v>2029</v>
      </c>
      <c r="I2379" s="26">
        <v>4.7720498209999995</v>
      </c>
      <c r="J2379" s="26">
        <v>4.90551446</v>
      </c>
      <c r="K2379" s="26">
        <v>6.1755938859999988</v>
      </c>
      <c r="L2379" s="26">
        <v>6.3425231099999992</v>
      </c>
      <c r="M2379" s="26">
        <v>6.2244128099999996</v>
      </c>
      <c r="N2379" s="26">
        <v>6.2716569299999998</v>
      </c>
      <c r="O2379" s="26">
        <v>6.6759878569999991</v>
      </c>
      <c r="P2379" s="26">
        <v>6.4440979679999995</v>
      </c>
      <c r="Q2379" s="26">
        <v>5.7637826399999996</v>
      </c>
      <c r="R2379" s="26">
        <v>5.309057984999999</v>
      </c>
      <c r="S2379" s="26">
        <v>4.61811273</v>
      </c>
      <c r="T2379" s="26">
        <v>4.6988214350000002</v>
      </c>
      <c r="U2379" s="26">
        <v>4.1992148659999993</v>
      </c>
      <c r="V2379" s="26">
        <v>2.7921274920000001</v>
      </c>
      <c r="W2379" s="26">
        <v>2.7003951590000002</v>
      </c>
      <c r="X2379" s="26">
        <v>4.216931411</v>
      </c>
      <c r="Y2379" s="26">
        <v>6.1476411149999999</v>
      </c>
      <c r="Z2379" s="26">
        <v>5.4433100259999998</v>
      </c>
      <c r="AA2379" s="26">
        <v>6.7051217310000002</v>
      </c>
      <c r="AB2379" s="26">
        <v>7.3039409520000005</v>
      </c>
      <c r="AC2379" s="26">
        <v>6.8015784759999995</v>
      </c>
      <c r="AD2379" s="26">
        <v>5.8377984280000002</v>
      </c>
      <c r="AE2379" s="26">
        <v>6.2712632289999997</v>
      </c>
      <c r="AF2379" s="26">
        <v>5.3236249219999996</v>
      </c>
      <c r="AG2379" s="26">
        <v>0</v>
      </c>
      <c r="AH2379" s="26">
        <v>1</v>
      </c>
    </row>
    <row r="2380" spans="1:34" x14ac:dyDescent="0.2">
      <c r="A2380" s="65" t="s">
        <v>68</v>
      </c>
      <c r="B2380" s="65"/>
      <c r="C2380" s="65" t="s">
        <v>2150</v>
      </c>
      <c r="D2380" s="65">
        <v>2</v>
      </c>
      <c r="E2380" s="65">
        <v>1</v>
      </c>
      <c r="F2380" s="65" t="s">
        <v>6</v>
      </c>
      <c r="G2380" s="65" t="s">
        <v>114</v>
      </c>
      <c r="H2380" s="65" t="s">
        <v>2029</v>
      </c>
      <c r="I2380" s="26">
        <v>4.14960854</v>
      </c>
      <c r="J2380" s="26">
        <v>4.3212621759999994</v>
      </c>
      <c r="K2380" s="26">
        <v>5.4066958329999988</v>
      </c>
      <c r="L2380" s="26">
        <v>5.5748061599999996</v>
      </c>
      <c r="M2380" s="26">
        <v>5.5409478739999996</v>
      </c>
      <c r="N2380" s="26">
        <v>5.5866171900000001</v>
      </c>
      <c r="O2380" s="26">
        <v>5.7728377630000001</v>
      </c>
      <c r="P2380" s="26">
        <v>5.6996093769999998</v>
      </c>
      <c r="Q2380" s="26">
        <v>5.1023649600000001</v>
      </c>
      <c r="R2380" s="26">
        <v>4.7232308969999997</v>
      </c>
      <c r="S2380" s="26">
        <v>4.1102384399999998</v>
      </c>
      <c r="T2380" s="26">
        <v>4.0519706919999994</v>
      </c>
      <c r="U2380" s="26">
        <v>2.1082688549999999</v>
      </c>
      <c r="V2380" s="26">
        <v>1.8791348729999997</v>
      </c>
      <c r="W2380" s="26">
        <v>2.7326786409999997</v>
      </c>
      <c r="X2380" s="26">
        <v>5.0610263550000001</v>
      </c>
      <c r="Y2380" s="26">
        <v>8.1590595239999999</v>
      </c>
      <c r="Z2380" s="26">
        <v>5.6992156759999997</v>
      </c>
      <c r="AA2380" s="26">
        <v>6.8476414930000002</v>
      </c>
      <c r="AB2380" s="26">
        <v>9.6003988849999988</v>
      </c>
      <c r="AC2380" s="26">
        <v>10.879927135000001</v>
      </c>
      <c r="AD2380" s="26">
        <v>10.359848113999998</v>
      </c>
      <c r="AE2380" s="26">
        <v>6.0661450080000003</v>
      </c>
      <c r="AF2380" s="26">
        <v>2.8275605819999994</v>
      </c>
      <c r="AG2380" s="26">
        <v>0</v>
      </c>
      <c r="AH2380" s="26">
        <v>1</v>
      </c>
    </row>
    <row r="2381" spans="1:34" x14ac:dyDescent="0.2">
      <c r="A2381" s="65" t="s">
        <v>68</v>
      </c>
      <c r="B2381" s="65"/>
      <c r="C2381" s="65" t="s">
        <v>2151</v>
      </c>
      <c r="D2381" s="65">
        <v>2</v>
      </c>
      <c r="E2381" s="65">
        <v>1</v>
      </c>
      <c r="F2381" s="65" t="s">
        <v>6</v>
      </c>
      <c r="G2381" s="65" t="s">
        <v>114</v>
      </c>
      <c r="H2381" s="65" t="s">
        <v>2029</v>
      </c>
      <c r="I2381" s="26">
        <v>4.14960854</v>
      </c>
      <c r="J2381" s="26">
        <v>4.3212621759999994</v>
      </c>
      <c r="K2381" s="26">
        <v>5.4066958329999988</v>
      </c>
      <c r="L2381" s="26">
        <v>5.5748061599999996</v>
      </c>
      <c r="M2381" s="26">
        <v>5.5409478739999996</v>
      </c>
      <c r="N2381" s="26">
        <v>5.5866171900000001</v>
      </c>
      <c r="O2381" s="26">
        <v>5.7728377630000001</v>
      </c>
      <c r="P2381" s="26">
        <v>5.6996093769999998</v>
      </c>
      <c r="Q2381" s="26">
        <v>5.1023649600000001</v>
      </c>
      <c r="R2381" s="26">
        <v>4.7232308969999997</v>
      </c>
      <c r="S2381" s="26">
        <v>4.1102384399999998</v>
      </c>
      <c r="T2381" s="26">
        <v>4.0519706919999994</v>
      </c>
      <c r="U2381" s="26">
        <v>2.1082688549999999</v>
      </c>
      <c r="V2381" s="26">
        <v>1.8791348729999997</v>
      </c>
      <c r="W2381" s="26">
        <v>2.7326786409999997</v>
      </c>
      <c r="X2381" s="26">
        <v>5.0610263550000001</v>
      </c>
      <c r="Y2381" s="26">
        <v>8.1590595239999999</v>
      </c>
      <c r="Z2381" s="26">
        <v>5.6992156759999997</v>
      </c>
      <c r="AA2381" s="26">
        <v>6.8476414930000002</v>
      </c>
      <c r="AB2381" s="26">
        <v>9.6003988849999988</v>
      </c>
      <c r="AC2381" s="26">
        <v>10.879927135000001</v>
      </c>
      <c r="AD2381" s="26">
        <v>10.359848113999998</v>
      </c>
      <c r="AE2381" s="26">
        <v>6.0661450080000003</v>
      </c>
      <c r="AF2381" s="26">
        <v>2.8275605819999994</v>
      </c>
      <c r="AG2381" s="26">
        <v>0</v>
      </c>
      <c r="AH2381" s="26">
        <v>1</v>
      </c>
    </row>
    <row r="2382" spans="1:34" x14ac:dyDescent="0.2">
      <c r="A2382" s="65" t="s">
        <v>68</v>
      </c>
      <c r="B2382" s="65"/>
      <c r="C2382" s="65" t="s">
        <v>2152</v>
      </c>
      <c r="D2382" s="65">
        <v>2</v>
      </c>
      <c r="E2382" s="65">
        <v>1</v>
      </c>
      <c r="F2382" s="65" t="s">
        <v>6</v>
      </c>
      <c r="G2382" s="65" t="s">
        <v>114</v>
      </c>
      <c r="H2382" s="65" t="s">
        <v>2029</v>
      </c>
      <c r="I2382" s="26">
        <v>4.7720498209999995</v>
      </c>
      <c r="J2382" s="26">
        <v>4.90551446</v>
      </c>
      <c r="K2382" s="26">
        <v>6.1755938859999988</v>
      </c>
      <c r="L2382" s="26">
        <v>6.3425231099999992</v>
      </c>
      <c r="M2382" s="26">
        <v>6.2244128099999996</v>
      </c>
      <c r="N2382" s="26">
        <v>6.2716569299999998</v>
      </c>
      <c r="O2382" s="26">
        <v>6.6759878569999991</v>
      </c>
      <c r="P2382" s="26">
        <v>6.4440979679999995</v>
      </c>
      <c r="Q2382" s="26">
        <v>5.7637826399999996</v>
      </c>
      <c r="R2382" s="26">
        <v>5.309057984999999</v>
      </c>
      <c r="S2382" s="26">
        <v>4.61811273</v>
      </c>
      <c r="T2382" s="26">
        <v>4.6988214350000002</v>
      </c>
      <c r="U2382" s="26">
        <v>4.1992148659999993</v>
      </c>
      <c r="V2382" s="26">
        <v>2.7921274920000001</v>
      </c>
      <c r="W2382" s="26">
        <v>2.7003951590000002</v>
      </c>
      <c r="X2382" s="26">
        <v>4.216931411</v>
      </c>
      <c r="Y2382" s="26">
        <v>6.1476411149999999</v>
      </c>
      <c r="Z2382" s="26">
        <v>5.4433100259999998</v>
      </c>
      <c r="AA2382" s="26">
        <v>6.7051217310000002</v>
      </c>
      <c r="AB2382" s="26">
        <v>7.3039409520000005</v>
      </c>
      <c r="AC2382" s="26">
        <v>6.8015784759999995</v>
      </c>
      <c r="AD2382" s="26">
        <v>5.8377984280000002</v>
      </c>
      <c r="AE2382" s="26">
        <v>6.2712632289999997</v>
      </c>
      <c r="AF2382" s="26">
        <v>5.3236249219999996</v>
      </c>
      <c r="AG2382" s="26">
        <v>0</v>
      </c>
      <c r="AH2382" s="26">
        <v>1</v>
      </c>
    </row>
    <row r="2383" spans="1:34" x14ac:dyDescent="0.2">
      <c r="A2383" s="65" t="s">
        <v>68</v>
      </c>
      <c r="B2383" s="65"/>
      <c r="C2383" s="65" t="s">
        <v>2153</v>
      </c>
      <c r="D2383" s="65">
        <v>2</v>
      </c>
      <c r="E2383" s="65">
        <v>1</v>
      </c>
      <c r="F2383" s="65" t="s">
        <v>6</v>
      </c>
      <c r="G2383" s="65" t="s">
        <v>114</v>
      </c>
      <c r="H2383" s="65" t="s">
        <v>2029</v>
      </c>
      <c r="I2383" s="26">
        <v>4.14960854</v>
      </c>
      <c r="J2383" s="26">
        <v>4.3212621759999994</v>
      </c>
      <c r="K2383" s="26">
        <v>5.4066958329999988</v>
      </c>
      <c r="L2383" s="26">
        <v>5.5748061599999996</v>
      </c>
      <c r="M2383" s="26">
        <v>5.5409478739999996</v>
      </c>
      <c r="N2383" s="26">
        <v>5.5866171900000001</v>
      </c>
      <c r="O2383" s="26">
        <v>5.7728377630000001</v>
      </c>
      <c r="P2383" s="26">
        <v>5.6996093769999998</v>
      </c>
      <c r="Q2383" s="26">
        <v>5.1023649600000001</v>
      </c>
      <c r="R2383" s="26">
        <v>4.7232308969999997</v>
      </c>
      <c r="S2383" s="26">
        <v>4.1102384399999998</v>
      </c>
      <c r="T2383" s="26">
        <v>4.0519706919999994</v>
      </c>
      <c r="U2383" s="26">
        <v>2.1082688549999999</v>
      </c>
      <c r="V2383" s="26">
        <v>1.8791348729999997</v>
      </c>
      <c r="W2383" s="26">
        <v>2.7326786409999997</v>
      </c>
      <c r="X2383" s="26">
        <v>5.0610263550000001</v>
      </c>
      <c r="Y2383" s="26">
        <v>8.1590595239999999</v>
      </c>
      <c r="Z2383" s="26">
        <v>5.6992156759999997</v>
      </c>
      <c r="AA2383" s="26">
        <v>6.8476414930000002</v>
      </c>
      <c r="AB2383" s="26">
        <v>9.6003988849999988</v>
      </c>
      <c r="AC2383" s="26">
        <v>10.879927135000001</v>
      </c>
      <c r="AD2383" s="26">
        <v>10.359848113999998</v>
      </c>
      <c r="AE2383" s="26">
        <v>6.0661450080000003</v>
      </c>
      <c r="AF2383" s="26">
        <v>2.8275605819999994</v>
      </c>
      <c r="AG2383" s="26">
        <v>0</v>
      </c>
      <c r="AH2383" s="26">
        <v>1</v>
      </c>
    </row>
    <row r="2384" spans="1:34" x14ac:dyDescent="0.2">
      <c r="A2384" s="65" t="s">
        <v>68</v>
      </c>
      <c r="B2384" s="65"/>
      <c r="C2384" s="65" t="s">
        <v>2154</v>
      </c>
      <c r="D2384" s="65">
        <v>2</v>
      </c>
      <c r="E2384" s="65">
        <v>1</v>
      </c>
      <c r="F2384" s="65" t="s">
        <v>6</v>
      </c>
      <c r="G2384" s="65" t="s">
        <v>114</v>
      </c>
      <c r="H2384" s="65" t="s">
        <v>2029</v>
      </c>
      <c r="I2384" s="26">
        <v>4.14960854</v>
      </c>
      <c r="J2384" s="26">
        <v>4.3212621759999994</v>
      </c>
      <c r="K2384" s="26">
        <v>5.4066958329999988</v>
      </c>
      <c r="L2384" s="26">
        <v>5.5748061599999996</v>
      </c>
      <c r="M2384" s="26">
        <v>5.5409478739999996</v>
      </c>
      <c r="N2384" s="26">
        <v>5.5866171900000001</v>
      </c>
      <c r="O2384" s="26">
        <v>5.7728377630000001</v>
      </c>
      <c r="P2384" s="26">
        <v>5.6996093769999998</v>
      </c>
      <c r="Q2384" s="26">
        <v>5.1023649600000001</v>
      </c>
      <c r="R2384" s="26">
        <v>4.7232308969999997</v>
      </c>
      <c r="S2384" s="26">
        <v>4.1102384399999998</v>
      </c>
      <c r="T2384" s="26">
        <v>4.0519706919999994</v>
      </c>
      <c r="U2384" s="26">
        <v>2.1082688549999999</v>
      </c>
      <c r="V2384" s="26">
        <v>1.8791348729999997</v>
      </c>
      <c r="W2384" s="26">
        <v>2.7326786409999997</v>
      </c>
      <c r="X2384" s="26">
        <v>5.0610263550000001</v>
      </c>
      <c r="Y2384" s="26">
        <v>8.1590595239999999</v>
      </c>
      <c r="Z2384" s="26">
        <v>5.6992156759999997</v>
      </c>
      <c r="AA2384" s="26">
        <v>6.8476414930000002</v>
      </c>
      <c r="AB2384" s="26">
        <v>9.6003988849999988</v>
      </c>
      <c r="AC2384" s="26">
        <v>10.879927135000001</v>
      </c>
      <c r="AD2384" s="26">
        <v>10.359848113999998</v>
      </c>
      <c r="AE2384" s="26">
        <v>6.0661450080000003</v>
      </c>
      <c r="AF2384" s="26">
        <v>2.8275605819999994</v>
      </c>
      <c r="AG2384" s="26">
        <v>0</v>
      </c>
      <c r="AH2384" s="26">
        <v>1</v>
      </c>
    </row>
    <row r="2385" spans="1:34" x14ac:dyDescent="0.2">
      <c r="A2385" s="65" t="s">
        <v>68</v>
      </c>
      <c r="B2385" s="65"/>
      <c r="C2385" s="65" t="s">
        <v>2155</v>
      </c>
      <c r="D2385" s="65">
        <v>2</v>
      </c>
      <c r="E2385" s="65">
        <v>1</v>
      </c>
      <c r="F2385" s="65" t="s">
        <v>6</v>
      </c>
      <c r="G2385" s="65" t="s">
        <v>114</v>
      </c>
      <c r="H2385" s="65" t="s">
        <v>2029</v>
      </c>
      <c r="I2385" s="26">
        <v>4.7720498209999995</v>
      </c>
      <c r="J2385" s="26">
        <v>4.90551446</v>
      </c>
      <c r="K2385" s="26">
        <v>6.1755938859999988</v>
      </c>
      <c r="L2385" s="26">
        <v>6.3425231099999992</v>
      </c>
      <c r="M2385" s="26">
        <v>6.2244128099999996</v>
      </c>
      <c r="N2385" s="26">
        <v>6.2716569299999998</v>
      </c>
      <c r="O2385" s="26">
        <v>6.6759878569999991</v>
      </c>
      <c r="P2385" s="26">
        <v>6.4440979679999995</v>
      </c>
      <c r="Q2385" s="26">
        <v>5.7637826399999996</v>
      </c>
      <c r="R2385" s="26">
        <v>5.309057984999999</v>
      </c>
      <c r="S2385" s="26">
        <v>4.61811273</v>
      </c>
      <c r="T2385" s="26">
        <v>4.6988214350000002</v>
      </c>
      <c r="U2385" s="26">
        <v>4.1992148659999993</v>
      </c>
      <c r="V2385" s="26">
        <v>2.7921274920000001</v>
      </c>
      <c r="W2385" s="26">
        <v>2.7003951590000002</v>
      </c>
      <c r="X2385" s="26">
        <v>4.216931411</v>
      </c>
      <c r="Y2385" s="26">
        <v>6.1476411149999999</v>
      </c>
      <c r="Z2385" s="26">
        <v>5.4433100259999998</v>
      </c>
      <c r="AA2385" s="26">
        <v>6.7051217310000002</v>
      </c>
      <c r="AB2385" s="26">
        <v>7.3039409520000005</v>
      </c>
      <c r="AC2385" s="26">
        <v>6.8015784759999995</v>
      </c>
      <c r="AD2385" s="26">
        <v>5.8377984280000002</v>
      </c>
      <c r="AE2385" s="26">
        <v>6.2712632289999997</v>
      </c>
      <c r="AF2385" s="26">
        <v>5.3236249219999996</v>
      </c>
      <c r="AG2385" s="26">
        <v>0</v>
      </c>
      <c r="AH2385" s="26">
        <v>1</v>
      </c>
    </row>
    <row r="2386" spans="1:34" x14ac:dyDescent="0.2">
      <c r="A2386" s="65" t="s">
        <v>68</v>
      </c>
      <c r="B2386" s="65"/>
      <c r="C2386" s="65" t="s">
        <v>2156</v>
      </c>
      <c r="D2386" s="65">
        <v>2</v>
      </c>
      <c r="E2386" s="65">
        <v>1</v>
      </c>
      <c r="F2386" s="65" t="s">
        <v>6</v>
      </c>
      <c r="G2386" s="65" t="s">
        <v>114</v>
      </c>
      <c r="H2386" s="65" t="s">
        <v>2029</v>
      </c>
      <c r="I2386" s="26">
        <v>4.7720498209999995</v>
      </c>
      <c r="J2386" s="26">
        <v>4.90551446</v>
      </c>
      <c r="K2386" s="26">
        <v>6.1755938859999988</v>
      </c>
      <c r="L2386" s="26">
        <v>6.3425231099999992</v>
      </c>
      <c r="M2386" s="26">
        <v>6.2244128099999996</v>
      </c>
      <c r="N2386" s="26">
        <v>6.2716569299999998</v>
      </c>
      <c r="O2386" s="26">
        <v>6.6759878569999991</v>
      </c>
      <c r="P2386" s="26">
        <v>6.4440979679999995</v>
      </c>
      <c r="Q2386" s="26">
        <v>5.7637826399999996</v>
      </c>
      <c r="R2386" s="26">
        <v>5.309057984999999</v>
      </c>
      <c r="S2386" s="26">
        <v>4.61811273</v>
      </c>
      <c r="T2386" s="26">
        <v>4.6988214350000002</v>
      </c>
      <c r="U2386" s="26">
        <v>4.1992148659999993</v>
      </c>
      <c r="V2386" s="26">
        <v>2.7921274920000001</v>
      </c>
      <c r="W2386" s="26">
        <v>2.7003951590000002</v>
      </c>
      <c r="X2386" s="26">
        <v>4.216931411</v>
      </c>
      <c r="Y2386" s="26">
        <v>6.1476411149999999</v>
      </c>
      <c r="Z2386" s="26">
        <v>5.4433100259999998</v>
      </c>
      <c r="AA2386" s="26">
        <v>6.7051217310000002</v>
      </c>
      <c r="AB2386" s="26">
        <v>7.3039409520000005</v>
      </c>
      <c r="AC2386" s="26">
        <v>6.8015784759999995</v>
      </c>
      <c r="AD2386" s="26">
        <v>5.8377984280000002</v>
      </c>
      <c r="AE2386" s="26">
        <v>6.2712632289999997</v>
      </c>
      <c r="AF2386" s="26">
        <v>5.3236249219999996</v>
      </c>
      <c r="AG2386" s="26">
        <v>0</v>
      </c>
      <c r="AH2386" s="26">
        <v>1</v>
      </c>
    </row>
    <row r="2387" spans="1:34" x14ac:dyDescent="0.2">
      <c r="A2387" s="65" t="s">
        <v>68</v>
      </c>
      <c r="B2387" s="65"/>
      <c r="C2387" s="65" t="s">
        <v>2157</v>
      </c>
      <c r="D2387" s="65">
        <v>2</v>
      </c>
      <c r="E2387" s="65">
        <v>1</v>
      </c>
      <c r="F2387" s="65" t="s">
        <v>6</v>
      </c>
      <c r="G2387" s="65" t="s">
        <v>114</v>
      </c>
      <c r="H2387" s="65" t="s">
        <v>2029</v>
      </c>
      <c r="I2387" s="26">
        <v>4.14960854</v>
      </c>
      <c r="J2387" s="26">
        <v>4.3212621759999994</v>
      </c>
      <c r="K2387" s="26">
        <v>5.4066958329999988</v>
      </c>
      <c r="L2387" s="26">
        <v>5.5748061599999996</v>
      </c>
      <c r="M2387" s="26">
        <v>5.5409478739999996</v>
      </c>
      <c r="N2387" s="26">
        <v>5.5866171900000001</v>
      </c>
      <c r="O2387" s="26">
        <v>5.7728377630000001</v>
      </c>
      <c r="P2387" s="26">
        <v>5.6996093769999998</v>
      </c>
      <c r="Q2387" s="26">
        <v>5.1023649600000001</v>
      </c>
      <c r="R2387" s="26">
        <v>4.7232308969999997</v>
      </c>
      <c r="S2387" s="26">
        <v>4.1102384399999998</v>
      </c>
      <c r="T2387" s="26">
        <v>4.0519706919999994</v>
      </c>
      <c r="U2387" s="26">
        <v>2.1082688549999999</v>
      </c>
      <c r="V2387" s="26">
        <v>1.8791348729999997</v>
      </c>
      <c r="W2387" s="26">
        <v>2.7326786409999997</v>
      </c>
      <c r="X2387" s="26">
        <v>5.0610263550000001</v>
      </c>
      <c r="Y2387" s="26">
        <v>8.1590595239999999</v>
      </c>
      <c r="Z2387" s="26">
        <v>5.6992156759999997</v>
      </c>
      <c r="AA2387" s="26">
        <v>6.8476414930000002</v>
      </c>
      <c r="AB2387" s="26">
        <v>9.6003988849999988</v>
      </c>
      <c r="AC2387" s="26">
        <v>10.879927135000001</v>
      </c>
      <c r="AD2387" s="26">
        <v>10.359848113999998</v>
      </c>
      <c r="AE2387" s="26">
        <v>6.0661450080000003</v>
      </c>
      <c r="AF2387" s="26">
        <v>2.8275605819999994</v>
      </c>
      <c r="AG2387" s="26">
        <v>0</v>
      </c>
      <c r="AH2387" s="26">
        <v>1</v>
      </c>
    </row>
    <row r="2388" spans="1:34" x14ac:dyDescent="0.2">
      <c r="A2388" s="65" t="s">
        <v>68</v>
      </c>
      <c r="B2388" s="65"/>
      <c r="C2388" s="65" t="s">
        <v>2158</v>
      </c>
      <c r="D2388" s="65">
        <v>2</v>
      </c>
      <c r="E2388" s="65">
        <v>1</v>
      </c>
      <c r="F2388" s="65" t="s">
        <v>6</v>
      </c>
      <c r="G2388" s="65" t="s">
        <v>114</v>
      </c>
      <c r="H2388" s="65" t="s">
        <v>2029</v>
      </c>
      <c r="I2388" s="26">
        <v>4.14960854</v>
      </c>
      <c r="J2388" s="26">
        <v>4.3212621759999994</v>
      </c>
      <c r="K2388" s="26">
        <v>5.4066958329999988</v>
      </c>
      <c r="L2388" s="26">
        <v>5.5748061599999996</v>
      </c>
      <c r="M2388" s="26">
        <v>5.5409478740000004</v>
      </c>
      <c r="N2388" s="26">
        <v>5.5866171900000001</v>
      </c>
      <c r="O2388" s="26">
        <v>5.7728377630000001</v>
      </c>
      <c r="P2388" s="26">
        <v>5.6996093769999998</v>
      </c>
      <c r="Q2388" s="26">
        <v>5.1023649600000001</v>
      </c>
      <c r="R2388" s="26">
        <v>4.7232308969999997</v>
      </c>
      <c r="S2388" s="26">
        <v>4.1102384399999998</v>
      </c>
      <c r="T2388" s="26">
        <v>4.0519706919999994</v>
      </c>
      <c r="U2388" s="26">
        <v>2.1082688549999999</v>
      </c>
      <c r="V2388" s="26">
        <v>1.8791348729999997</v>
      </c>
      <c r="W2388" s="26">
        <v>2.7326786409999997</v>
      </c>
      <c r="X2388" s="26">
        <v>5.0610263550000001</v>
      </c>
      <c r="Y2388" s="26">
        <v>8.1590595239999999</v>
      </c>
      <c r="Z2388" s="26">
        <v>5.6992156759999997</v>
      </c>
      <c r="AA2388" s="26">
        <v>6.8476414930000002</v>
      </c>
      <c r="AB2388" s="26">
        <v>9.6003988849999988</v>
      </c>
      <c r="AC2388" s="26">
        <v>10.879927135000001</v>
      </c>
      <c r="AD2388" s="26">
        <v>10.359848113999998</v>
      </c>
      <c r="AE2388" s="26">
        <v>6.0661450080000003</v>
      </c>
      <c r="AF2388" s="26">
        <v>2.8275605819999994</v>
      </c>
      <c r="AG2388" s="26">
        <v>0</v>
      </c>
      <c r="AH2388" s="26">
        <v>1</v>
      </c>
    </row>
    <row r="2389" spans="1:34" x14ac:dyDescent="0.2">
      <c r="A2389" s="65" t="s">
        <v>68</v>
      </c>
      <c r="B2389" s="65"/>
      <c r="C2389" s="65" t="s">
        <v>2159</v>
      </c>
      <c r="D2389" s="65">
        <v>2</v>
      </c>
      <c r="E2389" s="65">
        <v>1</v>
      </c>
      <c r="F2389" s="65" t="s">
        <v>6</v>
      </c>
      <c r="G2389" s="65" t="s">
        <v>114</v>
      </c>
      <c r="H2389" s="65" t="s">
        <v>2029</v>
      </c>
      <c r="I2389" s="26">
        <v>4.14960854</v>
      </c>
      <c r="J2389" s="26">
        <v>4.3212621759999994</v>
      </c>
      <c r="K2389" s="26">
        <v>5.4066958329999988</v>
      </c>
      <c r="L2389" s="26">
        <v>5.5748061599999996</v>
      </c>
      <c r="M2389" s="26">
        <v>5.5409478739999996</v>
      </c>
      <c r="N2389" s="26">
        <v>5.5866171900000001</v>
      </c>
      <c r="O2389" s="26">
        <v>5.7728377630000001</v>
      </c>
      <c r="P2389" s="26">
        <v>5.6996093769999998</v>
      </c>
      <c r="Q2389" s="26">
        <v>5.1023649600000001</v>
      </c>
      <c r="R2389" s="26">
        <v>4.7232308969999997</v>
      </c>
      <c r="S2389" s="26">
        <v>4.1102384399999998</v>
      </c>
      <c r="T2389" s="26">
        <v>4.0519706919999994</v>
      </c>
      <c r="U2389" s="26">
        <v>2.1082688549999999</v>
      </c>
      <c r="V2389" s="26">
        <v>1.8791348729999997</v>
      </c>
      <c r="W2389" s="26">
        <v>2.7326786409999997</v>
      </c>
      <c r="X2389" s="26">
        <v>5.0610263550000001</v>
      </c>
      <c r="Y2389" s="26">
        <v>8.1590595239999999</v>
      </c>
      <c r="Z2389" s="26">
        <v>5.6992156759999997</v>
      </c>
      <c r="AA2389" s="26">
        <v>6.8476414930000002</v>
      </c>
      <c r="AB2389" s="26">
        <v>9.6003988849999988</v>
      </c>
      <c r="AC2389" s="26">
        <v>10.879927135000001</v>
      </c>
      <c r="AD2389" s="26">
        <v>10.359848113999998</v>
      </c>
      <c r="AE2389" s="26">
        <v>6.0661450080000003</v>
      </c>
      <c r="AF2389" s="26">
        <v>2.8275605819999994</v>
      </c>
      <c r="AG2389" s="26">
        <v>0</v>
      </c>
      <c r="AH2389" s="26">
        <v>1</v>
      </c>
    </row>
    <row r="2390" spans="1:34" x14ac:dyDescent="0.2">
      <c r="A2390" s="65" t="s">
        <v>68</v>
      </c>
      <c r="B2390" s="65"/>
      <c r="C2390" s="65" t="s">
        <v>2160</v>
      </c>
      <c r="D2390" s="65">
        <v>2</v>
      </c>
      <c r="E2390" s="65">
        <v>1</v>
      </c>
      <c r="F2390" s="65" t="s">
        <v>6</v>
      </c>
      <c r="G2390" s="65" t="s">
        <v>114</v>
      </c>
      <c r="H2390" s="65" t="s">
        <v>2029</v>
      </c>
      <c r="I2390" s="26">
        <v>4.7720498209999995</v>
      </c>
      <c r="J2390" s="26">
        <v>4.90551446</v>
      </c>
      <c r="K2390" s="26">
        <v>6.1755938859999988</v>
      </c>
      <c r="L2390" s="26">
        <v>6.3425231099999992</v>
      </c>
      <c r="M2390" s="26">
        <v>6.2244128099999996</v>
      </c>
      <c r="N2390" s="26">
        <v>6.2716569299999998</v>
      </c>
      <c r="O2390" s="26">
        <v>6.6759878569999991</v>
      </c>
      <c r="P2390" s="26">
        <v>6.4440979679999995</v>
      </c>
      <c r="Q2390" s="26">
        <v>5.7637826399999996</v>
      </c>
      <c r="R2390" s="26">
        <v>5.309057984999999</v>
      </c>
      <c r="S2390" s="26">
        <v>4.61811273</v>
      </c>
      <c r="T2390" s="26">
        <v>4.6988214350000002</v>
      </c>
      <c r="U2390" s="26">
        <v>4.1992148659999993</v>
      </c>
      <c r="V2390" s="26">
        <v>2.7921274920000001</v>
      </c>
      <c r="W2390" s="26">
        <v>2.7003951590000002</v>
      </c>
      <c r="X2390" s="26">
        <v>4.216931411</v>
      </c>
      <c r="Y2390" s="26">
        <v>6.1476411149999999</v>
      </c>
      <c r="Z2390" s="26">
        <v>5.4433100259999998</v>
      </c>
      <c r="AA2390" s="26">
        <v>6.7051217310000002</v>
      </c>
      <c r="AB2390" s="26">
        <v>7.3039409520000005</v>
      </c>
      <c r="AC2390" s="26">
        <v>6.8015784759999995</v>
      </c>
      <c r="AD2390" s="26">
        <v>5.8377984280000002</v>
      </c>
      <c r="AE2390" s="26">
        <v>6.2712632289999997</v>
      </c>
      <c r="AF2390" s="26">
        <v>5.3236249219999996</v>
      </c>
      <c r="AG2390" s="26">
        <v>0</v>
      </c>
      <c r="AH2390" s="26">
        <v>1</v>
      </c>
    </row>
    <row r="2391" spans="1:34" x14ac:dyDescent="0.2">
      <c r="A2391" s="65" t="s">
        <v>68</v>
      </c>
      <c r="B2391" s="65"/>
      <c r="C2391" s="65" t="s">
        <v>2161</v>
      </c>
      <c r="D2391" s="65">
        <v>2</v>
      </c>
      <c r="E2391" s="65">
        <v>1</v>
      </c>
      <c r="F2391" s="65" t="s">
        <v>6</v>
      </c>
      <c r="G2391" s="65" t="s">
        <v>114</v>
      </c>
      <c r="H2391" s="65" t="s">
        <v>2029</v>
      </c>
      <c r="I2391" s="26">
        <v>4.7720498209999995</v>
      </c>
      <c r="J2391" s="26">
        <v>4.90551446</v>
      </c>
      <c r="K2391" s="26">
        <v>6.1755938859999988</v>
      </c>
      <c r="L2391" s="26">
        <v>6.3425231099999992</v>
      </c>
      <c r="M2391" s="26">
        <v>6.2244128099999996</v>
      </c>
      <c r="N2391" s="26">
        <v>6.2716569299999998</v>
      </c>
      <c r="O2391" s="26">
        <v>6.6759878569999991</v>
      </c>
      <c r="P2391" s="26">
        <v>6.4440979679999995</v>
      </c>
      <c r="Q2391" s="26">
        <v>5.7637826399999996</v>
      </c>
      <c r="R2391" s="26">
        <v>5.309057984999999</v>
      </c>
      <c r="S2391" s="26">
        <v>4.61811273</v>
      </c>
      <c r="T2391" s="26">
        <v>4.6988214350000002</v>
      </c>
      <c r="U2391" s="26">
        <v>4.1992148659999993</v>
      </c>
      <c r="V2391" s="26">
        <v>2.7921274920000001</v>
      </c>
      <c r="W2391" s="26">
        <v>2.7003951590000002</v>
      </c>
      <c r="X2391" s="26">
        <v>4.216931411</v>
      </c>
      <c r="Y2391" s="26">
        <v>6.1476411149999999</v>
      </c>
      <c r="Z2391" s="26">
        <v>5.4433100259999998</v>
      </c>
      <c r="AA2391" s="26">
        <v>6.7051217310000002</v>
      </c>
      <c r="AB2391" s="26">
        <v>7.3039409520000005</v>
      </c>
      <c r="AC2391" s="26">
        <v>6.8015784759999995</v>
      </c>
      <c r="AD2391" s="26">
        <v>5.8377984280000002</v>
      </c>
      <c r="AE2391" s="26">
        <v>6.2712632289999997</v>
      </c>
      <c r="AF2391" s="26">
        <v>5.3236249219999996</v>
      </c>
      <c r="AG2391" s="26">
        <v>0</v>
      </c>
      <c r="AH2391" s="26">
        <v>1</v>
      </c>
    </row>
    <row r="2392" spans="1:34" x14ac:dyDescent="0.2">
      <c r="A2392" s="65" t="s">
        <v>68</v>
      </c>
      <c r="B2392" s="65"/>
      <c r="C2392" s="65" t="s">
        <v>2162</v>
      </c>
      <c r="D2392" s="65">
        <v>2</v>
      </c>
      <c r="E2392" s="65">
        <v>1</v>
      </c>
      <c r="F2392" s="65" t="s">
        <v>6</v>
      </c>
      <c r="G2392" s="65" t="s">
        <v>114</v>
      </c>
      <c r="H2392" s="65" t="s">
        <v>2029</v>
      </c>
      <c r="I2392" s="26">
        <v>4.7720498209999995</v>
      </c>
      <c r="J2392" s="26">
        <v>4.90551446</v>
      </c>
      <c r="K2392" s="26">
        <v>6.1755938859999988</v>
      </c>
      <c r="L2392" s="26">
        <v>6.3425231099999992</v>
      </c>
      <c r="M2392" s="26">
        <v>6.2244128099999996</v>
      </c>
      <c r="N2392" s="26">
        <v>6.2716569299999998</v>
      </c>
      <c r="O2392" s="26">
        <v>6.6759878569999991</v>
      </c>
      <c r="P2392" s="26">
        <v>6.4440979679999995</v>
      </c>
      <c r="Q2392" s="26">
        <v>5.7637826399999996</v>
      </c>
      <c r="R2392" s="26">
        <v>5.309057984999999</v>
      </c>
      <c r="S2392" s="26">
        <v>4.61811273</v>
      </c>
      <c r="T2392" s="26">
        <v>4.6988214350000002</v>
      </c>
      <c r="U2392" s="26">
        <v>4.1992148659999993</v>
      </c>
      <c r="V2392" s="26">
        <v>2.7921274920000001</v>
      </c>
      <c r="W2392" s="26">
        <v>2.7003951590000002</v>
      </c>
      <c r="X2392" s="26">
        <v>4.216931411</v>
      </c>
      <c r="Y2392" s="26">
        <v>6.1476411149999999</v>
      </c>
      <c r="Z2392" s="26">
        <v>5.4433100259999998</v>
      </c>
      <c r="AA2392" s="26">
        <v>6.7051217310000002</v>
      </c>
      <c r="AB2392" s="26">
        <v>7.3039409520000005</v>
      </c>
      <c r="AC2392" s="26">
        <v>6.8015784759999995</v>
      </c>
      <c r="AD2392" s="26">
        <v>5.8377984280000002</v>
      </c>
      <c r="AE2392" s="26">
        <v>6.2712632289999997</v>
      </c>
      <c r="AF2392" s="26">
        <v>5.3236249219999996</v>
      </c>
      <c r="AG2392" s="26">
        <v>0</v>
      </c>
      <c r="AH2392" s="26">
        <v>1</v>
      </c>
    </row>
    <row r="2393" spans="1:34" x14ac:dyDescent="0.2">
      <c r="A2393" s="65" t="s">
        <v>68</v>
      </c>
      <c r="B2393" s="65"/>
      <c r="C2393" s="65" t="s">
        <v>2163</v>
      </c>
      <c r="D2393" s="65">
        <v>2</v>
      </c>
      <c r="E2393" s="65">
        <v>1</v>
      </c>
      <c r="F2393" s="65" t="s">
        <v>6</v>
      </c>
      <c r="G2393" s="65" t="s">
        <v>114</v>
      </c>
      <c r="H2393" s="65" t="s">
        <v>2029</v>
      </c>
      <c r="I2393" s="26">
        <v>4.14960854</v>
      </c>
      <c r="J2393" s="26">
        <v>4.3212621759999994</v>
      </c>
      <c r="K2393" s="26">
        <v>5.4066958329999988</v>
      </c>
      <c r="L2393" s="26">
        <v>5.5748061599999996</v>
      </c>
      <c r="M2393" s="26">
        <v>5.5409478739999996</v>
      </c>
      <c r="N2393" s="26">
        <v>5.5866171900000001</v>
      </c>
      <c r="O2393" s="26">
        <v>5.7728377630000001</v>
      </c>
      <c r="P2393" s="26">
        <v>5.6996093769999998</v>
      </c>
      <c r="Q2393" s="26">
        <v>5.1023649600000001</v>
      </c>
      <c r="R2393" s="26">
        <v>4.7232308969999997</v>
      </c>
      <c r="S2393" s="26">
        <v>4.1102384399999998</v>
      </c>
      <c r="T2393" s="26">
        <v>4.0519706919999994</v>
      </c>
      <c r="U2393" s="26">
        <v>2.1082688549999999</v>
      </c>
      <c r="V2393" s="26">
        <v>1.8791348729999997</v>
      </c>
      <c r="W2393" s="26">
        <v>2.7326786409999997</v>
      </c>
      <c r="X2393" s="26">
        <v>5.0610263550000001</v>
      </c>
      <c r="Y2393" s="26">
        <v>8.1590595239999999</v>
      </c>
      <c r="Z2393" s="26">
        <v>5.6992156759999997</v>
      </c>
      <c r="AA2393" s="26">
        <v>6.8476414930000002</v>
      </c>
      <c r="AB2393" s="26">
        <v>9.6003988849999988</v>
      </c>
      <c r="AC2393" s="26">
        <v>10.879927135000001</v>
      </c>
      <c r="AD2393" s="26">
        <v>10.359848113999998</v>
      </c>
      <c r="AE2393" s="26">
        <v>6.0661450080000003</v>
      </c>
      <c r="AF2393" s="26">
        <v>2.8275605819999994</v>
      </c>
      <c r="AG2393" s="26">
        <v>0</v>
      </c>
      <c r="AH2393" s="26">
        <v>1</v>
      </c>
    </row>
    <row r="2394" spans="1:34" x14ac:dyDescent="0.2">
      <c r="A2394" s="65" t="s">
        <v>68</v>
      </c>
      <c r="B2394" s="65"/>
      <c r="C2394" s="65" t="s">
        <v>2164</v>
      </c>
      <c r="D2394" s="65">
        <v>2</v>
      </c>
      <c r="E2394" s="65">
        <v>1</v>
      </c>
      <c r="F2394" s="65" t="s">
        <v>6</v>
      </c>
      <c r="G2394" s="65" t="s">
        <v>114</v>
      </c>
      <c r="H2394" s="65" t="s">
        <v>2029</v>
      </c>
      <c r="I2394" s="26">
        <v>4.14960854</v>
      </c>
      <c r="J2394" s="26">
        <v>4.3212621759999994</v>
      </c>
      <c r="K2394" s="26">
        <v>5.4066958329999988</v>
      </c>
      <c r="L2394" s="26">
        <v>5.5748061599999996</v>
      </c>
      <c r="M2394" s="26">
        <v>5.5409478739999996</v>
      </c>
      <c r="N2394" s="26">
        <v>5.5866171900000001</v>
      </c>
      <c r="O2394" s="26">
        <v>5.7728377630000001</v>
      </c>
      <c r="P2394" s="26">
        <v>5.6996093769999998</v>
      </c>
      <c r="Q2394" s="26">
        <v>5.1023649600000001</v>
      </c>
      <c r="R2394" s="26">
        <v>4.7232308969999997</v>
      </c>
      <c r="S2394" s="26">
        <v>4.1102384399999998</v>
      </c>
      <c r="T2394" s="26">
        <v>4.0519706919999994</v>
      </c>
      <c r="U2394" s="26">
        <v>2.1082688549999999</v>
      </c>
      <c r="V2394" s="26">
        <v>1.8791348729999997</v>
      </c>
      <c r="W2394" s="26">
        <v>2.7326786409999997</v>
      </c>
      <c r="X2394" s="26">
        <v>5.0610263550000001</v>
      </c>
      <c r="Y2394" s="26">
        <v>8.1590595239999999</v>
      </c>
      <c r="Z2394" s="26">
        <v>5.6992156759999997</v>
      </c>
      <c r="AA2394" s="26">
        <v>6.8476414930000002</v>
      </c>
      <c r="AB2394" s="26">
        <v>9.6003988849999988</v>
      </c>
      <c r="AC2394" s="26">
        <v>10.879927135000001</v>
      </c>
      <c r="AD2394" s="26">
        <v>10.359848113999998</v>
      </c>
      <c r="AE2394" s="26">
        <v>6.0661450080000003</v>
      </c>
      <c r="AF2394" s="26">
        <v>2.8275605819999994</v>
      </c>
      <c r="AG2394" s="26">
        <v>0</v>
      </c>
      <c r="AH2394" s="26">
        <v>1</v>
      </c>
    </row>
    <row r="2395" spans="1:34" x14ac:dyDescent="0.2">
      <c r="A2395" s="65" t="s">
        <v>68</v>
      </c>
      <c r="B2395" s="65"/>
      <c r="C2395" s="65" t="s">
        <v>2165</v>
      </c>
      <c r="D2395" s="65">
        <v>2</v>
      </c>
      <c r="E2395" s="65">
        <v>1</v>
      </c>
      <c r="F2395" s="65" t="s">
        <v>6</v>
      </c>
      <c r="G2395" s="65" t="s">
        <v>114</v>
      </c>
      <c r="H2395" s="65" t="s">
        <v>2029</v>
      </c>
      <c r="I2395" s="26">
        <v>4.7720498209999995</v>
      </c>
      <c r="J2395" s="26">
        <v>4.90551446</v>
      </c>
      <c r="K2395" s="26">
        <v>6.1755938859999988</v>
      </c>
      <c r="L2395" s="26">
        <v>6.3425231099999992</v>
      </c>
      <c r="M2395" s="26">
        <v>6.2244128099999996</v>
      </c>
      <c r="N2395" s="26">
        <v>6.2716569299999998</v>
      </c>
      <c r="O2395" s="26">
        <v>6.6759878569999991</v>
      </c>
      <c r="P2395" s="26">
        <v>6.4440979679999995</v>
      </c>
      <c r="Q2395" s="26">
        <v>5.7637826399999996</v>
      </c>
      <c r="R2395" s="26">
        <v>5.309057984999999</v>
      </c>
      <c r="S2395" s="26">
        <v>4.61811273</v>
      </c>
      <c r="T2395" s="26">
        <v>4.6988214350000002</v>
      </c>
      <c r="U2395" s="26">
        <v>4.1992148659999993</v>
      </c>
      <c r="V2395" s="26">
        <v>2.7921274920000001</v>
      </c>
      <c r="W2395" s="26">
        <v>2.7003951590000002</v>
      </c>
      <c r="X2395" s="26">
        <v>4.216931411</v>
      </c>
      <c r="Y2395" s="26">
        <v>6.1476411149999999</v>
      </c>
      <c r="Z2395" s="26">
        <v>5.4433100259999998</v>
      </c>
      <c r="AA2395" s="26">
        <v>6.7051217310000002</v>
      </c>
      <c r="AB2395" s="26">
        <v>7.3039409520000005</v>
      </c>
      <c r="AC2395" s="26">
        <v>6.8015784759999995</v>
      </c>
      <c r="AD2395" s="26">
        <v>5.8377984280000002</v>
      </c>
      <c r="AE2395" s="26">
        <v>6.2712632289999997</v>
      </c>
      <c r="AF2395" s="26">
        <v>5.3236249219999996</v>
      </c>
      <c r="AG2395" s="26">
        <v>0</v>
      </c>
      <c r="AH2395" s="26">
        <v>1</v>
      </c>
    </row>
    <row r="2396" spans="1:34" x14ac:dyDescent="0.2">
      <c r="A2396" s="65" t="s">
        <v>68</v>
      </c>
      <c r="B2396" s="65"/>
      <c r="C2396" s="65" t="s">
        <v>2166</v>
      </c>
      <c r="D2396" s="65">
        <v>2</v>
      </c>
      <c r="E2396" s="65">
        <v>1</v>
      </c>
      <c r="F2396" s="65" t="s">
        <v>6</v>
      </c>
      <c r="G2396" s="65" t="s">
        <v>114</v>
      </c>
      <c r="H2396" s="65" t="s">
        <v>2029</v>
      </c>
      <c r="I2396" s="26">
        <v>4.14960854</v>
      </c>
      <c r="J2396" s="26">
        <v>4.3212621759999994</v>
      </c>
      <c r="K2396" s="26">
        <v>5.4066958329999988</v>
      </c>
      <c r="L2396" s="26">
        <v>5.5748061599999996</v>
      </c>
      <c r="M2396" s="26">
        <v>5.5409478739999996</v>
      </c>
      <c r="N2396" s="26">
        <v>5.5866171900000001</v>
      </c>
      <c r="O2396" s="26">
        <v>5.7728377630000001</v>
      </c>
      <c r="P2396" s="26">
        <v>5.6996093769999998</v>
      </c>
      <c r="Q2396" s="26">
        <v>5.1023649600000001</v>
      </c>
      <c r="R2396" s="26">
        <v>4.7232308969999997</v>
      </c>
      <c r="S2396" s="26">
        <v>4.1102384399999998</v>
      </c>
      <c r="T2396" s="26">
        <v>4.0519706919999994</v>
      </c>
      <c r="U2396" s="26">
        <v>2.1082688549999999</v>
      </c>
      <c r="V2396" s="26">
        <v>1.8791348729999997</v>
      </c>
      <c r="W2396" s="26">
        <v>2.7326786409999997</v>
      </c>
      <c r="X2396" s="26">
        <v>5.0610263550000001</v>
      </c>
      <c r="Y2396" s="26">
        <v>8.1590595239999999</v>
      </c>
      <c r="Z2396" s="26">
        <v>5.6992156759999997</v>
      </c>
      <c r="AA2396" s="26">
        <v>6.8476414930000002</v>
      </c>
      <c r="AB2396" s="26">
        <v>9.6003988849999988</v>
      </c>
      <c r="AC2396" s="26">
        <v>10.879927135000001</v>
      </c>
      <c r="AD2396" s="26">
        <v>10.359848113999998</v>
      </c>
      <c r="AE2396" s="26">
        <v>6.0661450080000003</v>
      </c>
      <c r="AF2396" s="26">
        <v>2.8275605819999994</v>
      </c>
      <c r="AG2396" s="26">
        <v>0</v>
      </c>
      <c r="AH2396" s="26">
        <v>1</v>
      </c>
    </row>
    <row r="2397" spans="1:34" x14ac:dyDescent="0.2">
      <c r="A2397" s="65" t="s">
        <v>68</v>
      </c>
      <c r="B2397" s="65"/>
      <c r="C2397" s="65" t="s">
        <v>2167</v>
      </c>
      <c r="D2397" s="65">
        <v>2</v>
      </c>
      <c r="E2397" s="65">
        <v>1</v>
      </c>
      <c r="F2397" s="65" t="s">
        <v>6</v>
      </c>
      <c r="G2397" s="65" t="s">
        <v>114</v>
      </c>
      <c r="H2397" s="65" t="s">
        <v>2029</v>
      </c>
      <c r="I2397" s="26">
        <v>4.14960854</v>
      </c>
      <c r="J2397" s="26">
        <v>4.3212621759999994</v>
      </c>
      <c r="K2397" s="26">
        <v>5.4066958329999988</v>
      </c>
      <c r="L2397" s="26">
        <v>5.5748061599999996</v>
      </c>
      <c r="M2397" s="26">
        <v>5.5409478739999996</v>
      </c>
      <c r="N2397" s="26">
        <v>5.5866171900000001</v>
      </c>
      <c r="O2397" s="26">
        <v>5.7728377630000001</v>
      </c>
      <c r="P2397" s="26">
        <v>5.6996093769999998</v>
      </c>
      <c r="Q2397" s="26">
        <v>5.1023649600000001</v>
      </c>
      <c r="R2397" s="26">
        <v>4.7232308969999997</v>
      </c>
      <c r="S2397" s="26">
        <v>4.1102384399999998</v>
      </c>
      <c r="T2397" s="26">
        <v>4.0519706919999994</v>
      </c>
      <c r="U2397" s="26">
        <v>2.1082688549999999</v>
      </c>
      <c r="V2397" s="26">
        <v>1.8791348729999997</v>
      </c>
      <c r="W2397" s="26">
        <v>2.7326786409999997</v>
      </c>
      <c r="X2397" s="26">
        <v>5.0610263550000001</v>
      </c>
      <c r="Y2397" s="26">
        <v>8.1590595239999999</v>
      </c>
      <c r="Z2397" s="26">
        <v>5.6992156759999997</v>
      </c>
      <c r="AA2397" s="26">
        <v>6.8476414930000002</v>
      </c>
      <c r="AB2397" s="26">
        <v>9.6003988849999988</v>
      </c>
      <c r="AC2397" s="26">
        <v>10.879927135000001</v>
      </c>
      <c r="AD2397" s="26">
        <v>10.359848113999998</v>
      </c>
      <c r="AE2397" s="26">
        <v>6.0661450080000003</v>
      </c>
      <c r="AF2397" s="26">
        <v>2.8275605819999994</v>
      </c>
      <c r="AG2397" s="26">
        <v>0</v>
      </c>
      <c r="AH2397" s="26">
        <v>1</v>
      </c>
    </row>
    <row r="2398" spans="1:34" x14ac:dyDescent="0.2">
      <c r="A2398" s="65" t="s">
        <v>68</v>
      </c>
      <c r="B2398" s="65"/>
      <c r="C2398" s="65" t="s">
        <v>2168</v>
      </c>
      <c r="D2398" s="65">
        <v>2</v>
      </c>
      <c r="E2398" s="65">
        <v>1</v>
      </c>
      <c r="F2398" s="65" t="s">
        <v>6</v>
      </c>
      <c r="G2398" s="65" t="s">
        <v>114</v>
      </c>
      <c r="H2398" s="65" t="s">
        <v>2029</v>
      </c>
      <c r="I2398" s="26">
        <v>4.14960854</v>
      </c>
      <c r="J2398" s="26">
        <v>4.3212621759999994</v>
      </c>
      <c r="K2398" s="26">
        <v>5.4066958329999988</v>
      </c>
      <c r="L2398" s="26">
        <v>5.5748061599999996</v>
      </c>
      <c r="M2398" s="26">
        <v>5.5409478739999996</v>
      </c>
      <c r="N2398" s="26">
        <v>5.5866171900000001</v>
      </c>
      <c r="O2398" s="26">
        <v>5.7728377630000001</v>
      </c>
      <c r="P2398" s="26">
        <v>5.6996093769999998</v>
      </c>
      <c r="Q2398" s="26">
        <v>5.1023649600000001</v>
      </c>
      <c r="R2398" s="26">
        <v>4.7232308969999997</v>
      </c>
      <c r="S2398" s="26">
        <v>4.1102384399999998</v>
      </c>
      <c r="T2398" s="26">
        <v>4.0519706919999994</v>
      </c>
      <c r="U2398" s="26">
        <v>2.1082688549999999</v>
      </c>
      <c r="V2398" s="26">
        <v>1.8791348729999997</v>
      </c>
      <c r="W2398" s="26">
        <v>2.7326786409999997</v>
      </c>
      <c r="X2398" s="26">
        <v>5.0610263550000001</v>
      </c>
      <c r="Y2398" s="26">
        <v>8.1590595239999999</v>
      </c>
      <c r="Z2398" s="26">
        <v>5.6992156759999997</v>
      </c>
      <c r="AA2398" s="26">
        <v>6.8476414930000002</v>
      </c>
      <c r="AB2398" s="26">
        <v>9.6003988849999988</v>
      </c>
      <c r="AC2398" s="26">
        <v>10.879927135000001</v>
      </c>
      <c r="AD2398" s="26">
        <v>10.359848113999998</v>
      </c>
      <c r="AE2398" s="26">
        <v>6.0661450080000003</v>
      </c>
      <c r="AF2398" s="26">
        <v>2.8275605819999994</v>
      </c>
      <c r="AG2398" s="26">
        <v>0</v>
      </c>
      <c r="AH2398" s="26">
        <v>1</v>
      </c>
    </row>
    <row r="2399" spans="1:34" x14ac:dyDescent="0.2">
      <c r="A2399" s="65" t="s">
        <v>68</v>
      </c>
      <c r="B2399" s="65"/>
      <c r="C2399" s="65" t="s">
        <v>2169</v>
      </c>
      <c r="D2399" s="65">
        <v>2</v>
      </c>
      <c r="E2399" s="65">
        <v>1</v>
      </c>
      <c r="F2399" s="65" t="s">
        <v>6</v>
      </c>
      <c r="G2399" s="65" t="s">
        <v>114</v>
      </c>
      <c r="H2399" s="65" t="s">
        <v>2029</v>
      </c>
      <c r="I2399" s="26">
        <v>4.7720498209999995</v>
      </c>
      <c r="J2399" s="26">
        <v>4.90551446</v>
      </c>
      <c r="K2399" s="26">
        <v>6.1755938859999988</v>
      </c>
      <c r="L2399" s="26">
        <v>6.3425231099999992</v>
      </c>
      <c r="M2399" s="26">
        <v>6.2244128099999996</v>
      </c>
      <c r="N2399" s="26">
        <v>6.2716569299999998</v>
      </c>
      <c r="O2399" s="26">
        <v>6.6759878569999991</v>
      </c>
      <c r="P2399" s="26">
        <v>6.4440979679999995</v>
      </c>
      <c r="Q2399" s="26">
        <v>5.7637826399999996</v>
      </c>
      <c r="R2399" s="26">
        <v>5.309057984999999</v>
      </c>
      <c r="S2399" s="26">
        <v>4.61811273</v>
      </c>
      <c r="T2399" s="26">
        <v>4.6988214350000002</v>
      </c>
      <c r="U2399" s="26">
        <v>4.1992148659999993</v>
      </c>
      <c r="V2399" s="26">
        <v>2.7921274920000001</v>
      </c>
      <c r="W2399" s="26">
        <v>2.7003951590000002</v>
      </c>
      <c r="X2399" s="26">
        <v>4.216931411</v>
      </c>
      <c r="Y2399" s="26">
        <v>6.1476411149999999</v>
      </c>
      <c r="Z2399" s="26">
        <v>5.4433100259999998</v>
      </c>
      <c r="AA2399" s="26">
        <v>6.7051217310000002</v>
      </c>
      <c r="AB2399" s="26">
        <v>7.3039409520000005</v>
      </c>
      <c r="AC2399" s="26">
        <v>6.8015784759999995</v>
      </c>
      <c r="AD2399" s="26">
        <v>5.8377984280000002</v>
      </c>
      <c r="AE2399" s="26">
        <v>6.2712632289999997</v>
      </c>
      <c r="AF2399" s="26">
        <v>5.3236249219999996</v>
      </c>
      <c r="AG2399" s="26">
        <v>0</v>
      </c>
      <c r="AH2399" s="26">
        <v>1</v>
      </c>
    </row>
    <row r="2400" spans="1:34" x14ac:dyDescent="0.2">
      <c r="A2400" s="65" t="s">
        <v>68</v>
      </c>
      <c r="B2400" s="65"/>
      <c r="C2400" s="65" t="s">
        <v>2170</v>
      </c>
      <c r="D2400" s="65">
        <v>2</v>
      </c>
      <c r="E2400" s="65">
        <v>1</v>
      </c>
      <c r="F2400" s="65" t="s">
        <v>6</v>
      </c>
      <c r="G2400" s="65" t="s">
        <v>114</v>
      </c>
      <c r="H2400" s="65" t="s">
        <v>2029</v>
      </c>
      <c r="I2400" s="26">
        <v>4.7720498209999995</v>
      </c>
      <c r="J2400" s="26">
        <v>4.90551446</v>
      </c>
      <c r="K2400" s="26">
        <v>6.1755938859999988</v>
      </c>
      <c r="L2400" s="26">
        <v>6.3425231099999992</v>
      </c>
      <c r="M2400" s="26">
        <v>6.2244128099999996</v>
      </c>
      <c r="N2400" s="26">
        <v>6.2716569299999998</v>
      </c>
      <c r="O2400" s="26">
        <v>6.6759878569999991</v>
      </c>
      <c r="P2400" s="26">
        <v>6.4440979679999995</v>
      </c>
      <c r="Q2400" s="26">
        <v>5.7637826399999996</v>
      </c>
      <c r="R2400" s="26">
        <v>5.309057984999999</v>
      </c>
      <c r="S2400" s="26">
        <v>4.61811273</v>
      </c>
      <c r="T2400" s="26">
        <v>4.6988214350000002</v>
      </c>
      <c r="U2400" s="26">
        <v>4.1992148659999993</v>
      </c>
      <c r="V2400" s="26">
        <v>2.7921274920000001</v>
      </c>
      <c r="W2400" s="26">
        <v>2.7003951590000002</v>
      </c>
      <c r="X2400" s="26">
        <v>4.216931411</v>
      </c>
      <c r="Y2400" s="26">
        <v>6.1476411149999999</v>
      </c>
      <c r="Z2400" s="26">
        <v>5.4433100259999998</v>
      </c>
      <c r="AA2400" s="26">
        <v>6.7051217310000002</v>
      </c>
      <c r="AB2400" s="26">
        <v>7.3039409520000005</v>
      </c>
      <c r="AC2400" s="26">
        <v>6.8015784759999995</v>
      </c>
      <c r="AD2400" s="26">
        <v>5.8377984280000002</v>
      </c>
      <c r="AE2400" s="26">
        <v>6.2712632289999997</v>
      </c>
      <c r="AF2400" s="26">
        <v>5.3236249219999996</v>
      </c>
      <c r="AG2400" s="26">
        <v>0</v>
      </c>
      <c r="AH2400" s="26">
        <v>1</v>
      </c>
    </row>
    <row r="2401" spans="1:34" x14ac:dyDescent="0.2">
      <c r="A2401" s="65" t="s">
        <v>68</v>
      </c>
      <c r="B2401" s="65"/>
      <c r="C2401" s="65" t="s">
        <v>2171</v>
      </c>
      <c r="D2401" s="65">
        <v>2</v>
      </c>
      <c r="E2401" s="65">
        <v>1</v>
      </c>
      <c r="F2401" s="65" t="s">
        <v>6</v>
      </c>
      <c r="G2401" s="65" t="s">
        <v>114</v>
      </c>
      <c r="H2401" s="65" t="s">
        <v>2029</v>
      </c>
      <c r="I2401" s="26">
        <v>4.7720498209999995</v>
      </c>
      <c r="J2401" s="26">
        <v>4.90551446</v>
      </c>
      <c r="K2401" s="26">
        <v>6.1755938859999988</v>
      </c>
      <c r="L2401" s="26">
        <v>6.3425231099999992</v>
      </c>
      <c r="M2401" s="26">
        <v>6.2244128099999996</v>
      </c>
      <c r="N2401" s="26">
        <v>6.2716569299999998</v>
      </c>
      <c r="O2401" s="26">
        <v>6.6759878569999991</v>
      </c>
      <c r="P2401" s="26">
        <v>6.4440979679999995</v>
      </c>
      <c r="Q2401" s="26">
        <v>5.7637826399999996</v>
      </c>
      <c r="R2401" s="26">
        <v>5.309057984999999</v>
      </c>
      <c r="S2401" s="26">
        <v>4.61811273</v>
      </c>
      <c r="T2401" s="26">
        <v>4.6988214350000002</v>
      </c>
      <c r="U2401" s="26">
        <v>4.1992148659999993</v>
      </c>
      <c r="V2401" s="26">
        <v>2.7921274920000001</v>
      </c>
      <c r="W2401" s="26">
        <v>2.7003951590000002</v>
      </c>
      <c r="X2401" s="26">
        <v>4.216931411</v>
      </c>
      <c r="Y2401" s="26">
        <v>6.1476411149999999</v>
      </c>
      <c r="Z2401" s="26">
        <v>5.4433100259999998</v>
      </c>
      <c r="AA2401" s="26">
        <v>6.7051217310000002</v>
      </c>
      <c r="AB2401" s="26">
        <v>7.3039409520000005</v>
      </c>
      <c r="AC2401" s="26">
        <v>6.8015784759999995</v>
      </c>
      <c r="AD2401" s="26">
        <v>5.8377984280000002</v>
      </c>
      <c r="AE2401" s="26">
        <v>6.2712632289999997</v>
      </c>
      <c r="AF2401" s="26">
        <v>5.3236249219999996</v>
      </c>
      <c r="AG2401" s="26">
        <v>0</v>
      </c>
      <c r="AH2401" s="26">
        <v>1</v>
      </c>
    </row>
    <row r="2402" spans="1:34" x14ac:dyDescent="0.2">
      <c r="A2402" s="65" t="s">
        <v>68</v>
      </c>
      <c r="B2402" s="65"/>
      <c r="C2402" s="65" t="s">
        <v>2172</v>
      </c>
      <c r="D2402" s="65">
        <v>2</v>
      </c>
      <c r="E2402" s="65">
        <v>1</v>
      </c>
      <c r="F2402" s="65" t="s">
        <v>6</v>
      </c>
      <c r="G2402" s="65" t="s">
        <v>114</v>
      </c>
      <c r="H2402" s="65" t="s">
        <v>2029</v>
      </c>
      <c r="I2402" s="26">
        <v>4.7720498209999995</v>
      </c>
      <c r="J2402" s="26">
        <v>4.90551446</v>
      </c>
      <c r="K2402" s="26">
        <v>6.1755938859999988</v>
      </c>
      <c r="L2402" s="26">
        <v>6.3425231099999992</v>
      </c>
      <c r="M2402" s="26">
        <v>6.2244128099999996</v>
      </c>
      <c r="N2402" s="26">
        <v>6.2716569299999998</v>
      </c>
      <c r="O2402" s="26">
        <v>6.6759878569999991</v>
      </c>
      <c r="P2402" s="26">
        <v>6.4440979679999995</v>
      </c>
      <c r="Q2402" s="26">
        <v>5.7637826399999996</v>
      </c>
      <c r="R2402" s="26">
        <v>5.309057984999999</v>
      </c>
      <c r="S2402" s="26">
        <v>4.61811273</v>
      </c>
      <c r="T2402" s="26">
        <v>4.6988214350000002</v>
      </c>
      <c r="U2402" s="26">
        <v>4.1992148659999993</v>
      </c>
      <c r="V2402" s="26">
        <v>2.7921274920000001</v>
      </c>
      <c r="W2402" s="26">
        <v>2.7003951590000002</v>
      </c>
      <c r="X2402" s="26">
        <v>4.216931411</v>
      </c>
      <c r="Y2402" s="26">
        <v>6.1476411149999999</v>
      </c>
      <c r="Z2402" s="26">
        <v>5.4433100259999998</v>
      </c>
      <c r="AA2402" s="26">
        <v>6.7051217310000002</v>
      </c>
      <c r="AB2402" s="26">
        <v>7.3039409520000005</v>
      </c>
      <c r="AC2402" s="26">
        <v>6.8015784759999995</v>
      </c>
      <c r="AD2402" s="26">
        <v>5.8377984280000002</v>
      </c>
      <c r="AE2402" s="26">
        <v>6.2712632289999997</v>
      </c>
      <c r="AF2402" s="26">
        <v>5.3236249219999996</v>
      </c>
      <c r="AG2402" s="26">
        <v>0</v>
      </c>
      <c r="AH2402" s="26">
        <v>1</v>
      </c>
    </row>
    <row r="2403" spans="1:34" x14ac:dyDescent="0.2">
      <c r="A2403" s="65" t="s">
        <v>68</v>
      </c>
      <c r="B2403" s="65"/>
      <c r="C2403" s="65" t="s">
        <v>2173</v>
      </c>
      <c r="D2403" s="65">
        <v>2</v>
      </c>
      <c r="E2403" s="65">
        <v>1</v>
      </c>
      <c r="F2403" s="65" t="s">
        <v>6</v>
      </c>
      <c r="G2403" s="65" t="s">
        <v>114</v>
      </c>
      <c r="H2403" s="65" t="s">
        <v>2029</v>
      </c>
      <c r="I2403" s="26">
        <v>4.14960854</v>
      </c>
      <c r="J2403" s="26">
        <v>4.3212621759999994</v>
      </c>
      <c r="K2403" s="26">
        <v>5.4066958329999988</v>
      </c>
      <c r="L2403" s="26">
        <v>5.5748061599999996</v>
      </c>
      <c r="M2403" s="26">
        <v>5.5409478739999996</v>
      </c>
      <c r="N2403" s="26">
        <v>5.5866171900000001</v>
      </c>
      <c r="O2403" s="26">
        <v>5.7728377630000001</v>
      </c>
      <c r="P2403" s="26">
        <v>5.6996093769999998</v>
      </c>
      <c r="Q2403" s="26">
        <v>5.1023649600000001</v>
      </c>
      <c r="R2403" s="26">
        <v>4.7232308969999997</v>
      </c>
      <c r="S2403" s="26">
        <v>4.1102384399999998</v>
      </c>
      <c r="T2403" s="26">
        <v>4.0519706919999994</v>
      </c>
      <c r="U2403" s="26">
        <v>2.1082688549999999</v>
      </c>
      <c r="V2403" s="26">
        <v>1.8791348729999997</v>
      </c>
      <c r="W2403" s="26">
        <v>2.7326786409999997</v>
      </c>
      <c r="X2403" s="26">
        <v>5.0610263550000001</v>
      </c>
      <c r="Y2403" s="26">
        <v>8.1590595239999999</v>
      </c>
      <c r="Z2403" s="26">
        <v>5.6992156759999997</v>
      </c>
      <c r="AA2403" s="26">
        <v>6.8476414930000002</v>
      </c>
      <c r="AB2403" s="26">
        <v>9.6003988849999988</v>
      </c>
      <c r="AC2403" s="26">
        <v>10.879927135000001</v>
      </c>
      <c r="AD2403" s="26">
        <v>10.359848113999998</v>
      </c>
      <c r="AE2403" s="26">
        <v>6.0661450080000003</v>
      </c>
      <c r="AF2403" s="26">
        <v>2.8275605819999994</v>
      </c>
      <c r="AG2403" s="26">
        <v>0</v>
      </c>
      <c r="AH2403" s="26">
        <v>1</v>
      </c>
    </row>
    <row r="2404" spans="1:34" x14ac:dyDescent="0.2">
      <c r="A2404" s="65" t="s">
        <v>68</v>
      </c>
      <c r="B2404" s="65"/>
      <c r="C2404" s="65" t="s">
        <v>2174</v>
      </c>
      <c r="D2404" s="65">
        <v>2</v>
      </c>
      <c r="E2404" s="65">
        <v>1</v>
      </c>
      <c r="F2404" s="65" t="s">
        <v>6</v>
      </c>
      <c r="G2404" s="65" t="s">
        <v>114</v>
      </c>
      <c r="H2404" s="65" t="s">
        <v>2029</v>
      </c>
      <c r="I2404" s="26">
        <v>4.7720498209999995</v>
      </c>
      <c r="J2404" s="26">
        <v>4.90551446</v>
      </c>
      <c r="K2404" s="26">
        <v>6.1755938859999988</v>
      </c>
      <c r="L2404" s="26">
        <v>6.3425231099999992</v>
      </c>
      <c r="M2404" s="26">
        <v>6.2244128099999996</v>
      </c>
      <c r="N2404" s="26">
        <v>6.2716569299999998</v>
      </c>
      <c r="O2404" s="26">
        <v>6.6759878569999991</v>
      </c>
      <c r="P2404" s="26">
        <v>6.4440979679999995</v>
      </c>
      <c r="Q2404" s="26">
        <v>5.7637826399999996</v>
      </c>
      <c r="R2404" s="26">
        <v>5.309057984999999</v>
      </c>
      <c r="S2404" s="26">
        <v>4.61811273</v>
      </c>
      <c r="T2404" s="26">
        <v>4.6988214350000002</v>
      </c>
      <c r="U2404" s="26">
        <v>4.1992148659999993</v>
      </c>
      <c r="V2404" s="26">
        <v>2.7921274920000001</v>
      </c>
      <c r="W2404" s="26">
        <v>2.7003951590000002</v>
      </c>
      <c r="X2404" s="26">
        <v>4.216931411</v>
      </c>
      <c r="Y2404" s="26">
        <v>6.1476411149999999</v>
      </c>
      <c r="Z2404" s="26">
        <v>5.4433100259999998</v>
      </c>
      <c r="AA2404" s="26">
        <v>6.7051217310000002</v>
      </c>
      <c r="AB2404" s="26">
        <v>7.3039409520000005</v>
      </c>
      <c r="AC2404" s="26">
        <v>6.8015784759999995</v>
      </c>
      <c r="AD2404" s="26">
        <v>5.8377984280000002</v>
      </c>
      <c r="AE2404" s="26">
        <v>6.2712632289999997</v>
      </c>
      <c r="AF2404" s="26">
        <v>5.3236249219999996</v>
      </c>
      <c r="AG2404" s="26">
        <v>0</v>
      </c>
      <c r="AH2404" s="26">
        <v>1</v>
      </c>
    </row>
    <row r="2405" spans="1:34" x14ac:dyDescent="0.2">
      <c r="A2405" s="65" t="s">
        <v>68</v>
      </c>
      <c r="B2405" s="65"/>
      <c r="C2405" s="65" t="s">
        <v>2175</v>
      </c>
      <c r="D2405" s="65">
        <v>2</v>
      </c>
      <c r="E2405" s="65">
        <v>1</v>
      </c>
      <c r="F2405" s="65" t="s">
        <v>6</v>
      </c>
      <c r="G2405" s="65" t="s">
        <v>114</v>
      </c>
      <c r="H2405" s="65" t="s">
        <v>2029</v>
      </c>
      <c r="I2405" s="26">
        <v>4.14960854</v>
      </c>
      <c r="J2405" s="26">
        <v>4.3212621759999994</v>
      </c>
      <c r="K2405" s="26">
        <v>5.4066958329999988</v>
      </c>
      <c r="L2405" s="26">
        <v>5.5748061599999996</v>
      </c>
      <c r="M2405" s="26">
        <v>5.5409478739999996</v>
      </c>
      <c r="N2405" s="26">
        <v>5.5866171900000001</v>
      </c>
      <c r="O2405" s="26">
        <v>5.7728377630000001</v>
      </c>
      <c r="P2405" s="26">
        <v>5.6996093769999998</v>
      </c>
      <c r="Q2405" s="26">
        <v>5.1023649600000001</v>
      </c>
      <c r="R2405" s="26">
        <v>4.7232308969999997</v>
      </c>
      <c r="S2405" s="26">
        <v>4.1102384399999998</v>
      </c>
      <c r="T2405" s="26">
        <v>4.0519706919999994</v>
      </c>
      <c r="U2405" s="26">
        <v>2.1082688549999999</v>
      </c>
      <c r="V2405" s="26">
        <v>1.8791348729999997</v>
      </c>
      <c r="W2405" s="26">
        <v>2.7326786409999997</v>
      </c>
      <c r="X2405" s="26">
        <v>5.0610263550000001</v>
      </c>
      <c r="Y2405" s="26">
        <v>8.1590595239999999</v>
      </c>
      <c r="Z2405" s="26">
        <v>5.6992156759999997</v>
      </c>
      <c r="AA2405" s="26">
        <v>6.8476414930000002</v>
      </c>
      <c r="AB2405" s="26">
        <v>9.6003988849999988</v>
      </c>
      <c r="AC2405" s="26">
        <v>10.879927135000001</v>
      </c>
      <c r="AD2405" s="26">
        <v>10.359848113999998</v>
      </c>
      <c r="AE2405" s="26">
        <v>6.0661450080000003</v>
      </c>
      <c r="AF2405" s="26">
        <v>2.8275605819999994</v>
      </c>
      <c r="AG2405" s="26">
        <v>0</v>
      </c>
      <c r="AH2405" s="26">
        <v>1</v>
      </c>
    </row>
    <row r="2406" spans="1:34" x14ac:dyDescent="0.2">
      <c r="A2406" s="65" t="s">
        <v>68</v>
      </c>
      <c r="B2406" s="65"/>
      <c r="C2406" s="65" t="s">
        <v>2176</v>
      </c>
      <c r="D2406" s="65">
        <v>2</v>
      </c>
      <c r="E2406" s="65">
        <v>1</v>
      </c>
      <c r="F2406" s="65" t="s">
        <v>6</v>
      </c>
      <c r="G2406" s="65" t="s">
        <v>114</v>
      </c>
      <c r="H2406" s="65" t="s">
        <v>2029</v>
      </c>
      <c r="I2406" s="26">
        <v>4.14960854</v>
      </c>
      <c r="J2406" s="26">
        <v>4.3212621759999994</v>
      </c>
      <c r="K2406" s="26">
        <v>5.4066958329999988</v>
      </c>
      <c r="L2406" s="26">
        <v>5.5748061599999996</v>
      </c>
      <c r="M2406" s="26">
        <v>5.5409478739999996</v>
      </c>
      <c r="N2406" s="26">
        <v>5.5866171900000001</v>
      </c>
      <c r="O2406" s="26">
        <v>5.7728377630000001</v>
      </c>
      <c r="P2406" s="26">
        <v>5.6996093769999998</v>
      </c>
      <c r="Q2406" s="26">
        <v>5.1023649600000001</v>
      </c>
      <c r="R2406" s="26">
        <v>4.7232308969999997</v>
      </c>
      <c r="S2406" s="26">
        <v>4.1102384399999998</v>
      </c>
      <c r="T2406" s="26">
        <v>4.0519706919999994</v>
      </c>
      <c r="U2406" s="26">
        <v>2.1082688549999999</v>
      </c>
      <c r="V2406" s="26">
        <v>1.8791348729999997</v>
      </c>
      <c r="W2406" s="26">
        <v>2.7326786409999997</v>
      </c>
      <c r="X2406" s="26">
        <v>5.0610263550000001</v>
      </c>
      <c r="Y2406" s="26">
        <v>8.1590595239999999</v>
      </c>
      <c r="Z2406" s="26">
        <v>5.6992156759999997</v>
      </c>
      <c r="AA2406" s="26">
        <v>6.8476414930000002</v>
      </c>
      <c r="AB2406" s="26">
        <v>9.6003988849999988</v>
      </c>
      <c r="AC2406" s="26">
        <v>10.879927135000001</v>
      </c>
      <c r="AD2406" s="26">
        <v>10.359848113999998</v>
      </c>
      <c r="AE2406" s="26">
        <v>6.0661450080000003</v>
      </c>
      <c r="AF2406" s="26">
        <v>2.8275605819999994</v>
      </c>
      <c r="AG2406" s="26">
        <v>0</v>
      </c>
      <c r="AH2406" s="26">
        <v>1</v>
      </c>
    </row>
    <row r="2407" spans="1:34" x14ac:dyDescent="0.2">
      <c r="A2407" s="65" t="s">
        <v>68</v>
      </c>
      <c r="B2407" s="65"/>
      <c r="C2407" s="65" t="s">
        <v>2177</v>
      </c>
      <c r="D2407" s="65">
        <v>2</v>
      </c>
      <c r="E2407" s="65">
        <v>1</v>
      </c>
      <c r="F2407" s="65" t="s">
        <v>6</v>
      </c>
      <c r="G2407" s="65" t="s">
        <v>114</v>
      </c>
      <c r="H2407" s="65" t="s">
        <v>2029</v>
      </c>
      <c r="I2407" s="26">
        <v>4.7720498209999995</v>
      </c>
      <c r="J2407" s="26">
        <v>4.90551446</v>
      </c>
      <c r="K2407" s="26">
        <v>6.1755938859999988</v>
      </c>
      <c r="L2407" s="26">
        <v>6.3425231099999992</v>
      </c>
      <c r="M2407" s="26">
        <v>6.2244128099999996</v>
      </c>
      <c r="N2407" s="26">
        <v>6.2716569299999998</v>
      </c>
      <c r="O2407" s="26">
        <v>6.6759878569999991</v>
      </c>
      <c r="P2407" s="26">
        <v>6.4440979679999995</v>
      </c>
      <c r="Q2407" s="26">
        <v>5.7637826399999996</v>
      </c>
      <c r="R2407" s="26">
        <v>5.309057984999999</v>
      </c>
      <c r="S2407" s="26">
        <v>4.61811273</v>
      </c>
      <c r="T2407" s="26">
        <v>4.6988214350000002</v>
      </c>
      <c r="U2407" s="26">
        <v>4.1992148659999993</v>
      </c>
      <c r="V2407" s="26">
        <v>2.7921274920000001</v>
      </c>
      <c r="W2407" s="26">
        <v>2.7003951590000002</v>
      </c>
      <c r="X2407" s="26">
        <v>4.216931411</v>
      </c>
      <c r="Y2407" s="26">
        <v>6.1476411149999999</v>
      </c>
      <c r="Z2407" s="26">
        <v>5.4433100259999998</v>
      </c>
      <c r="AA2407" s="26">
        <v>6.7051217310000002</v>
      </c>
      <c r="AB2407" s="26">
        <v>7.3039409520000005</v>
      </c>
      <c r="AC2407" s="26">
        <v>6.8015784759999995</v>
      </c>
      <c r="AD2407" s="26">
        <v>5.8377984280000002</v>
      </c>
      <c r="AE2407" s="26">
        <v>6.2712632289999997</v>
      </c>
      <c r="AF2407" s="26">
        <v>5.3236249219999996</v>
      </c>
      <c r="AG2407" s="26">
        <v>0</v>
      </c>
      <c r="AH2407" s="26">
        <v>1</v>
      </c>
    </row>
    <row r="2408" spans="1:34" x14ac:dyDescent="0.2">
      <c r="A2408" s="65" t="s">
        <v>68</v>
      </c>
      <c r="B2408" s="65"/>
      <c r="C2408" s="65" t="s">
        <v>2178</v>
      </c>
      <c r="D2408" s="65">
        <v>2</v>
      </c>
      <c r="E2408" s="65">
        <v>1</v>
      </c>
      <c r="F2408" s="65" t="s">
        <v>6</v>
      </c>
      <c r="G2408" s="65" t="s">
        <v>114</v>
      </c>
      <c r="H2408" s="65" t="s">
        <v>2029</v>
      </c>
      <c r="I2408" s="26">
        <v>4.14960854</v>
      </c>
      <c r="J2408" s="26">
        <v>4.3212621759999994</v>
      </c>
      <c r="K2408" s="26">
        <v>5.4066958329999988</v>
      </c>
      <c r="L2408" s="26">
        <v>5.5748061599999996</v>
      </c>
      <c r="M2408" s="26">
        <v>5.5409478739999996</v>
      </c>
      <c r="N2408" s="26">
        <v>5.5866171900000001</v>
      </c>
      <c r="O2408" s="26">
        <v>5.7728377630000001</v>
      </c>
      <c r="P2408" s="26">
        <v>5.6996093769999998</v>
      </c>
      <c r="Q2408" s="26">
        <v>5.1023649600000001</v>
      </c>
      <c r="R2408" s="26">
        <v>4.7232308969999997</v>
      </c>
      <c r="S2408" s="26">
        <v>4.1102384399999998</v>
      </c>
      <c r="T2408" s="26">
        <v>4.0519706919999994</v>
      </c>
      <c r="U2408" s="26">
        <v>2.1082688549999999</v>
      </c>
      <c r="V2408" s="26">
        <v>1.8791348729999997</v>
      </c>
      <c r="W2408" s="26">
        <v>2.7326786409999997</v>
      </c>
      <c r="X2408" s="26">
        <v>5.0610263550000001</v>
      </c>
      <c r="Y2408" s="26">
        <v>8.1590595239999999</v>
      </c>
      <c r="Z2408" s="26">
        <v>5.6992156759999997</v>
      </c>
      <c r="AA2408" s="26">
        <v>6.8476414930000002</v>
      </c>
      <c r="AB2408" s="26">
        <v>9.6003988849999988</v>
      </c>
      <c r="AC2408" s="26">
        <v>10.879927135000001</v>
      </c>
      <c r="AD2408" s="26">
        <v>10.359848113999998</v>
      </c>
      <c r="AE2408" s="26">
        <v>6.0661450080000003</v>
      </c>
      <c r="AF2408" s="26">
        <v>2.8275605819999994</v>
      </c>
      <c r="AG2408" s="26">
        <v>0</v>
      </c>
      <c r="AH2408" s="26">
        <v>1</v>
      </c>
    </row>
    <row r="2409" spans="1:34" x14ac:dyDescent="0.2">
      <c r="A2409" s="65" t="s">
        <v>68</v>
      </c>
      <c r="B2409" s="65"/>
      <c r="C2409" s="65" t="s">
        <v>2179</v>
      </c>
      <c r="D2409" s="65">
        <v>2</v>
      </c>
      <c r="E2409" s="65">
        <v>1</v>
      </c>
      <c r="F2409" s="65" t="s">
        <v>6</v>
      </c>
      <c r="G2409" s="65" t="s">
        <v>114</v>
      </c>
      <c r="H2409" s="65" t="s">
        <v>2029</v>
      </c>
      <c r="I2409" s="26">
        <v>4.7720498209999995</v>
      </c>
      <c r="J2409" s="26">
        <v>4.90551446</v>
      </c>
      <c r="K2409" s="26">
        <v>6.1755938859999988</v>
      </c>
      <c r="L2409" s="26">
        <v>6.3425231099999992</v>
      </c>
      <c r="M2409" s="26">
        <v>6.2244128099999996</v>
      </c>
      <c r="N2409" s="26">
        <v>6.2716569299999998</v>
      </c>
      <c r="O2409" s="26">
        <v>6.6759878569999991</v>
      </c>
      <c r="P2409" s="26">
        <v>6.4440979679999995</v>
      </c>
      <c r="Q2409" s="26">
        <v>5.7637826399999996</v>
      </c>
      <c r="R2409" s="26">
        <v>5.309057984999999</v>
      </c>
      <c r="S2409" s="26">
        <v>4.61811273</v>
      </c>
      <c r="T2409" s="26">
        <v>4.6988214350000002</v>
      </c>
      <c r="U2409" s="26">
        <v>4.1992148659999993</v>
      </c>
      <c r="V2409" s="26">
        <v>2.7921274920000001</v>
      </c>
      <c r="W2409" s="26">
        <v>2.7003951590000002</v>
      </c>
      <c r="X2409" s="26">
        <v>4.216931411</v>
      </c>
      <c r="Y2409" s="26">
        <v>6.1476411149999999</v>
      </c>
      <c r="Z2409" s="26">
        <v>5.4433100259999998</v>
      </c>
      <c r="AA2409" s="26">
        <v>6.7051217310000002</v>
      </c>
      <c r="AB2409" s="26">
        <v>7.3039409520000005</v>
      </c>
      <c r="AC2409" s="26">
        <v>6.8015784759999995</v>
      </c>
      <c r="AD2409" s="26">
        <v>5.8377984280000002</v>
      </c>
      <c r="AE2409" s="26">
        <v>6.2712632289999997</v>
      </c>
      <c r="AF2409" s="26">
        <v>5.3236249219999996</v>
      </c>
      <c r="AG2409" s="26">
        <v>0</v>
      </c>
      <c r="AH2409" s="26">
        <v>1</v>
      </c>
    </row>
    <row r="2410" spans="1:34" x14ac:dyDescent="0.2">
      <c r="A2410" s="65" t="s">
        <v>68</v>
      </c>
      <c r="B2410" s="65"/>
      <c r="C2410" s="65" t="s">
        <v>2180</v>
      </c>
      <c r="D2410" s="65">
        <v>2</v>
      </c>
      <c r="E2410" s="65">
        <v>1</v>
      </c>
      <c r="F2410" s="65" t="s">
        <v>6</v>
      </c>
      <c r="G2410" s="65" t="s">
        <v>114</v>
      </c>
      <c r="H2410" s="65" t="s">
        <v>2029</v>
      </c>
      <c r="I2410" s="26">
        <v>4.14960854</v>
      </c>
      <c r="J2410" s="26">
        <v>4.3212621759999994</v>
      </c>
      <c r="K2410" s="26">
        <v>5.4066958329999988</v>
      </c>
      <c r="L2410" s="26">
        <v>5.5748061599999996</v>
      </c>
      <c r="M2410" s="26">
        <v>5.5409478739999996</v>
      </c>
      <c r="N2410" s="26">
        <v>5.5866171900000001</v>
      </c>
      <c r="O2410" s="26">
        <v>5.7728377630000001</v>
      </c>
      <c r="P2410" s="26">
        <v>5.6996093769999998</v>
      </c>
      <c r="Q2410" s="26">
        <v>5.1023649600000001</v>
      </c>
      <c r="R2410" s="26">
        <v>4.7232308969999997</v>
      </c>
      <c r="S2410" s="26">
        <v>4.1102384399999998</v>
      </c>
      <c r="T2410" s="26">
        <v>4.0519706919999994</v>
      </c>
      <c r="U2410" s="26">
        <v>2.1082688549999999</v>
      </c>
      <c r="V2410" s="26">
        <v>1.8791348729999997</v>
      </c>
      <c r="W2410" s="26">
        <v>2.7326786409999997</v>
      </c>
      <c r="X2410" s="26">
        <v>5.0610263550000001</v>
      </c>
      <c r="Y2410" s="26">
        <v>8.1590595239999999</v>
      </c>
      <c r="Z2410" s="26">
        <v>5.6992156759999997</v>
      </c>
      <c r="AA2410" s="26">
        <v>6.8476414930000002</v>
      </c>
      <c r="AB2410" s="26">
        <v>9.6003988849999988</v>
      </c>
      <c r="AC2410" s="26">
        <v>10.879927135000001</v>
      </c>
      <c r="AD2410" s="26">
        <v>10.359848113999998</v>
      </c>
      <c r="AE2410" s="26">
        <v>6.0661450080000003</v>
      </c>
      <c r="AF2410" s="26">
        <v>2.8275605819999994</v>
      </c>
      <c r="AG2410" s="26">
        <v>0</v>
      </c>
      <c r="AH2410" s="26">
        <v>1</v>
      </c>
    </row>
    <row r="2411" spans="1:34" x14ac:dyDescent="0.2">
      <c r="A2411" s="65" t="s">
        <v>68</v>
      </c>
      <c r="B2411" s="65"/>
      <c r="C2411" s="65" t="s">
        <v>2181</v>
      </c>
      <c r="D2411" s="65">
        <v>2</v>
      </c>
      <c r="E2411" s="65">
        <v>1</v>
      </c>
      <c r="F2411" s="65" t="s">
        <v>6</v>
      </c>
      <c r="G2411" s="65" t="s">
        <v>114</v>
      </c>
      <c r="H2411" s="65" t="s">
        <v>2029</v>
      </c>
      <c r="I2411" s="26">
        <v>4.7720498209999995</v>
      </c>
      <c r="J2411" s="26">
        <v>4.90551446</v>
      </c>
      <c r="K2411" s="26">
        <v>6.1755938859999988</v>
      </c>
      <c r="L2411" s="26">
        <v>6.3425231099999992</v>
      </c>
      <c r="M2411" s="26">
        <v>6.2244128099999996</v>
      </c>
      <c r="N2411" s="26">
        <v>6.2716569299999998</v>
      </c>
      <c r="O2411" s="26">
        <v>6.6759878569999991</v>
      </c>
      <c r="P2411" s="26">
        <v>6.4440979679999995</v>
      </c>
      <c r="Q2411" s="26">
        <v>5.7637826399999996</v>
      </c>
      <c r="R2411" s="26">
        <v>5.309057984999999</v>
      </c>
      <c r="S2411" s="26">
        <v>4.61811273</v>
      </c>
      <c r="T2411" s="26">
        <v>4.6988214350000002</v>
      </c>
      <c r="U2411" s="26">
        <v>4.1992148659999993</v>
      </c>
      <c r="V2411" s="26">
        <v>2.7921274920000001</v>
      </c>
      <c r="W2411" s="26">
        <v>2.7003951590000002</v>
      </c>
      <c r="X2411" s="26">
        <v>4.216931411</v>
      </c>
      <c r="Y2411" s="26">
        <v>6.1476411149999999</v>
      </c>
      <c r="Z2411" s="26">
        <v>5.4433100259999998</v>
      </c>
      <c r="AA2411" s="26">
        <v>6.7051217310000002</v>
      </c>
      <c r="AB2411" s="26">
        <v>7.3039409520000005</v>
      </c>
      <c r="AC2411" s="26">
        <v>6.8015784759999995</v>
      </c>
      <c r="AD2411" s="26">
        <v>5.8377984280000002</v>
      </c>
      <c r="AE2411" s="26">
        <v>6.2712632289999997</v>
      </c>
      <c r="AF2411" s="26">
        <v>5.3236249219999996</v>
      </c>
      <c r="AG2411" s="26">
        <v>0</v>
      </c>
      <c r="AH2411" s="26">
        <v>1</v>
      </c>
    </row>
    <row r="2412" spans="1:34" x14ac:dyDescent="0.2">
      <c r="A2412" s="65" t="s">
        <v>68</v>
      </c>
      <c r="B2412" s="65"/>
      <c r="C2412" s="65" t="s">
        <v>2182</v>
      </c>
      <c r="D2412" s="65">
        <v>2</v>
      </c>
      <c r="E2412" s="65">
        <v>1</v>
      </c>
      <c r="F2412" s="65" t="s">
        <v>6</v>
      </c>
      <c r="G2412" s="65" t="s">
        <v>114</v>
      </c>
      <c r="H2412" s="65" t="s">
        <v>2029</v>
      </c>
      <c r="I2412" s="26">
        <v>4.7720498209999995</v>
      </c>
      <c r="J2412" s="26">
        <v>4.90551446</v>
      </c>
      <c r="K2412" s="26">
        <v>6.1755938859999988</v>
      </c>
      <c r="L2412" s="26">
        <v>6.3425231099999992</v>
      </c>
      <c r="M2412" s="26">
        <v>6.2244128099999996</v>
      </c>
      <c r="N2412" s="26">
        <v>6.2716569299999998</v>
      </c>
      <c r="O2412" s="26">
        <v>6.6759878569999991</v>
      </c>
      <c r="P2412" s="26">
        <v>6.4440979679999995</v>
      </c>
      <c r="Q2412" s="26">
        <v>5.7637826399999996</v>
      </c>
      <c r="R2412" s="26">
        <v>5.309057984999999</v>
      </c>
      <c r="S2412" s="26">
        <v>4.61811273</v>
      </c>
      <c r="T2412" s="26">
        <v>4.6988214350000002</v>
      </c>
      <c r="U2412" s="26">
        <v>4.1992148659999993</v>
      </c>
      <c r="V2412" s="26">
        <v>2.7921274920000001</v>
      </c>
      <c r="W2412" s="26">
        <v>2.7003951590000002</v>
      </c>
      <c r="X2412" s="26">
        <v>4.216931411</v>
      </c>
      <c r="Y2412" s="26">
        <v>6.1476411149999999</v>
      </c>
      <c r="Z2412" s="26">
        <v>5.4433100259999998</v>
      </c>
      <c r="AA2412" s="26">
        <v>6.7051217310000002</v>
      </c>
      <c r="AB2412" s="26">
        <v>7.3039409520000005</v>
      </c>
      <c r="AC2412" s="26">
        <v>6.8015784759999995</v>
      </c>
      <c r="AD2412" s="26">
        <v>5.8377984280000002</v>
      </c>
      <c r="AE2412" s="26">
        <v>6.2712632289999997</v>
      </c>
      <c r="AF2412" s="26">
        <v>5.3236249219999996</v>
      </c>
      <c r="AG2412" s="26">
        <v>0</v>
      </c>
      <c r="AH2412" s="26">
        <v>1</v>
      </c>
    </row>
    <row r="2413" spans="1:34" x14ac:dyDescent="0.2">
      <c r="A2413" s="65" t="s">
        <v>68</v>
      </c>
      <c r="B2413" s="65"/>
      <c r="C2413" s="65" t="s">
        <v>2183</v>
      </c>
      <c r="D2413" s="65">
        <v>2</v>
      </c>
      <c r="E2413" s="65">
        <v>1</v>
      </c>
      <c r="F2413" s="65" t="s">
        <v>6</v>
      </c>
      <c r="G2413" s="65" t="s">
        <v>114</v>
      </c>
      <c r="H2413" s="65" t="s">
        <v>2029</v>
      </c>
      <c r="I2413" s="26">
        <v>4.14960854</v>
      </c>
      <c r="J2413" s="26">
        <v>4.3212621759999994</v>
      </c>
      <c r="K2413" s="26">
        <v>5.4066958329999988</v>
      </c>
      <c r="L2413" s="26">
        <v>5.5748061599999996</v>
      </c>
      <c r="M2413" s="26">
        <v>5.5409478739999996</v>
      </c>
      <c r="N2413" s="26">
        <v>5.5866171900000001</v>
      </c>
      <c r="O2413" s="26">
        <v>5.7728377630000001</v>
      </c>
      <c r="P2413" s="26">
        <v>5.6996093769999998</v>
      </c>
      <c r="Q2413" s="26">
        <v>5.1023649600000001</v>
      </c>
      <c r="R2413" s="26">
        <v>4.7232308969999997</v>
      </c>
      <c r="S2413" s="26">
        <v>4.1102384399999998</v>
      </c>
      <c r="T2413" s="26">
        <v>4.0519706919999994</v>
      </c>
      <c r="U2413" s="26">
        <v>2.1082688549999999</v>
      </c>
      <c r="V2413" s="26">
        <v>1.8791348729999997</v>
      </c>
      <c r="W2413" s="26">
        <v>2.7326786409999997</v>
      </c>
      <c r="X2413" s="26">
        <v>5.0610263550000001</v>
      </c>
      <c r="Y2413" s="26">
        <v>8.1590595239999999</v>
      </c>
      <c r="Z2413" s="26">
        <v>5.6992156759999997</v>
      </c>
      <c r="AA2413" s="26">
        <v>6.8476414930000002</v>
      </c>
      <c r="AB2413" s="26">
        <v>9.6003988849999988</v>
      </c>
      <c r="AC2413" s="26">
        <v>10.879927135000001</v>
      </c>
      <c r="AD2413" s="26">
        <v>10.359848113999998</v>
      </c>
      <c r="AE2413" s="26">
        <v>6.0661450080000003</v>
      </c>
      <c r="AF2413" s="26">
        <v>2.8275605819999994</v>
      </c>
      <c r="AG2413" s="26">
        <v>0</v>
      </c>
      <c r="AH2413" s="26">
        <v>1</v>
      </c>
    </row>
    <row r="2414" spans="1:34" x14ac:dyDescent="0.2">
      <c r="A2414" s="65" t="s">
        <v>68</v>
      </c>
      <c r="B2414" s="65"/>
      <c r="C2414" s="65" t="s">
        <v>2184</v>
      </c>
      <c r="D2414" s="65">
        <v>2</v>
      </c>
      <c r="E2414" s="65">
        <v>1</v>
      </c>
      <c r="F2414" s="65" t="s">
        <v>6</v>
      </c>
      <c r="G2414" s="65" t="s">
        <v>114</v>
      </c>
      <c r="H2414" s="65" t="s">
        <v>2029</v>
      </c>
      <c r="I2414" s="26">
        <v>4.7720498209999995</v>
      </c>
      <c r="J2414" s="26">
        <v>4.90551446</v>
      </c>
      <c r="K2414" s="26">
        <v>6.1755938859999988</v>
      </c>
      <c r="L2414" s="26">
        <v>6.3425231099999992</v>
      </c>
      <c r="M2414" s="26">
        <v>6.2244128099999996</v>
      </c>
      <c r="N2414" s="26">
        <v>6.2716569299999998</v>
      </c>
      <c r="O2414" s="26">
        <v>6.6759878569999991</v>
      </c>
      <c r="P2414" s="26">
        <v>6.4440979679999995</v>
      </c>
      <c r="Q2414" s="26">
        <v>5.7637826399999996</v>
      </c>
      <c r="R2414" s="26">
        <v>5.309057984999999</v>
      </c>
      <c r="S2414" s="26">
        <v>4.61811273</v>
      </c>
      <c r="T2414" s="26">
        <v>4.6988214350000002</v>
      </c>
      <c r="U2414" s="26">
        <v>4.1992148659999993</v>
      </c>
      <c r="V2414" s="26">
        <v>2.7921274920000001</v>
      </c>
      <c r="W2414" s="26">
        <v>2.7003951590000002</v>
      </c>
      <c r="X2414" s="26">
        <v>4.216931411</v>
      </c>
      <c r="Y2414" s="26">
        <v>6.1476411149999999</v>
      </c>
      <c r="Z2414" s="26">
        <v>5.4433100259999998</v>
      </c>
      <c r="AA2414" s="26">
        <v>6.7051217310000002</v>
      </c>
      <c r="AB2414" s="26">
        <v>7.3039409520000005</v>
      </c>
      <c r="AC2414" s="26">
        <v>6.8015784759999995</v>
      </c>
      <c r="AD2414" s="26">
        <v>5.8377984280000002</v>
      </c>
      <c r="AE2414" s="26">
        <v>6.2712632289999997</v>
      </c>
      <c r="AF2414" s="26">
        <v>5.3236249219999996</v>
      </c>
      <c r="AG2414" s="26">
        <v>0</v>
      </c>
      <c r="AH2414" s="26">
        <v>1</v>
      </c>
    </row>
    <row r="2415" spans="1:34" x14ac:dyDescent="0.2">
      <c r="A2415" s="65" t="s">
        <v>68</v>
      </c>
      <c r="B2415" s="65"/>
      <c r="C2415" s="65" t="s">
        <v>2185</v>
      </c>
      <c r="D2415" s="65">
        <v>2</v>
      </c>
      <c r="E2415" s="65">
        <v>1</v>
      </c>
      <c r="F2415" s="65" t="s">
        <v>6</v>
      </c>
      <c r="G2415" s="65" t="s">
        <v>114</v>
      </c>
      <c r="H2415" s="65" t="s">
        <v>2029</v>
      </c>
      <c r="I2415" s="26">
        <v>4.7720498209999995</v>
      </c>
      <c r="J2415" s="26">
        <v>4.90551446</v>
      </c>
      <c r="K2415" s="26">
        <v>6.1755938859999988</v>
      </c>
      <c r="L2415" s="26">
        <v>6.3425231099999992</v>
      </c>
      <c r="M2415" s="26">
        <v>6.2244128099999996</v>
      </c>
      <c r="N2415" s="26">
        <v>6.2716569299999998</v>
      </c>
      <c r="O2415" s="26">
        <v>6.6759878569999991</v>
      </c>
      <c r="P2415" s="26">
        <v>6.4440979679999995</v>
      </c>
      <c r="Q2415" s="26">
        <v>5.7637826399999996</v>
      </c>
      <c r="R2415" s="26">
        <v>5.309057984999999</v>
      </c>
      <c r="S2415" s="26">
        <v>4.61811273</v>
      </c>
      <c r="T2415" s="26">
        <v>4.6988214350000002</v>
      </c>
      <c r="U2415" s="26">
        <v>4.1992148659999993</v>
      </c>
      <c r="V2415" s="26">
        <v>2.7921274920000001</v>
      </c>
      <c r="W2415" s="26">
        <v>2.7003951590000002</v>
      </c>
      <c r="X2415" s="26">
        <v>4.216931411</v>
      </c>
      <c r="Y2415" s="26">
        <v>6.1476411149999999</v>
      </c>
      <c r="Z2415" s="26">
        <v>5.4433100259999998</v>
      </c>
      <c r="AA2415" s="26">
        <v>6.7051217310000002</v>
      </c>
      <c r="AB2415" s="26">
        <v>7.3039409520000005</v>
      </c>
      <c r="AC2415" s="26">
        <v>6.8015784759999995</v>
      </c>
      <c r="AD2415" s="26">
        <v>5.8377984280000002</v>
      </c>
      <c r="AE2415" s="26">
        <v>6.2712632289999997</v>
      </c>
      <c r="AF2415" s="26">
        <v>5.3236249219999996</v>
      </c>
      <c r="AG2415" s="26">
        <v>0</v>
      </c>
      <c r="AH2415" s="26">
        <v>1</v>
      </c>
    </row>
    <row r="2416" spans="1:34" x14ac:dyDescent="0.2">
      <c r="A2416" s="65" t="s">
        <v>68</v>
      </c>
      <c r="B2416" s="65"/>
      <c r="C2416" s="65" t="s">
        <v>2186</v>
      </c>
      <c r="D2416" s="65">
        <v>2</v>
      </c>
      <c r="E2416" s="65">
        <v>1</v>
      </c>
      <c r="F2416" s="65" t="s">
        <v>6</v>
      </c>
      <c r="G2416" s="65" t="s">
        <v>114</v>
      </c>
      <c r="H2416" s="65" t="s">
        <v>2029</v>
      </c>
      <c r="I2416" s="26">
        <v>4.7720498209999995</v>
      </c>
      <c r="J2416" s="26">
        <v>4.90551446</v>
      </c>
      <c r="K2416" s="26">
        <v>6.1755938859999988</v>
      </c>
      <c r="L2416" s="26">
        <v>6.3425231099999992</v>
      </c>
      <c r="M2416" s="26">
        <v>6.2244128099999996</v>
      </c>
      <c r="N2416" s="26">
        <v>6.2716569299999998</v>
      </c>
      <c r="O2416" s="26">
        <v>6.6759878569999991</v>
      </c>
      <c r="P2416" s="26">
        <v>6.4440979679999995</v>
      </c>
      <c r="Q2416" s="26">
        <v>5.7637826399999996</v>
      </c>
      <c r="R2416" s="26">
        <v>5.309057984999999</v>
      </c>
      <c r="S2416" s="26">
        <v>4.61811273</v>
      </c>
      <c r="T2416" s="26">
        <v>4.6988214350000002</v>
      </c>
      <c r="U2416" s="26">
        <v>4.1992148659999993</v>
      </c>
      <c r="V2416" s="26">
        <v>2.7921274920000001</v>
      </c>
      <c r="W2416" s="26">
        <v>2.7003951590000002</v>
      </c>
      <c r="X2416" s="26">
        <v>4.216931411</v>
      </c>
      <c r="Y2416" s="26">
        <v>6.1476411149999999</v>
      </c>
      <c r="Z2416" s="26">
        <v>5.4433100259999998</v>
      </c>
      <c r="AA2416" s="26">
        <v>6.7051217310000002</v>
      </c>
      <c r="AB2416" s="26">
        <v>7.3039409520000005</v>
      </c>
      <c r="AC2416" s="26">
        <v>6.8015784759999995</v>
      </c>
      <c r="AD2416" s="26">
        <v>5.8377984280000002</v>
      </c>
      <c r="AE2416" s="26">
        <v>6.2712632289999997</v>
      </c>
      <c r="AF2416" s="26">
        <v>5.3236249219999996</v>
      </c>
      <c r="AG2416" s="26">
        <v>0</v>
      </c>
      <c r="AH2416" s="26">
        <v>1</v>
      </c>
    </row>
    <row r="2417" spans="1:34" x14ac:dyDescent="0.2">
      <c r="A2417" s="65" t="s">
        <v>68</v>
      </c>
      <c r="B2417" s="65"/>
      <c r="C2417" s="65" t="s">
        <v>2187</v>
      </c>
      <c r="D2417" s="65">
        <v>2</v>
      </c>
      <c r="E2417" s="65">
        <v>1</v>
      </c>
      <c r="F2417" s="65" t="s">
        <v>6</v>
      </c>
      <c r="G2417" s="65" t="s">
        <v>114</v>
      </c>
      <c r="H2417" s="65" t="s">
        <v>2029</v>
      </c>
      <c r="I2417" s="26">
        <v>4.7720498209999995</v>
      </c>
      <c r="J2417" s="26">
        <v>4.90551446</v>
      </c>
      <c r="K2417" s="26">
        <v>6.1755938859999988</v>
      </c>
      <c r="L2417" s="26">
        <v>6.3425231099999992</v>
      </c>
      <c r="M2417" s="26">
        <v>6.2244128099999996</v>
      </c>
      <c r="N2417" s="26">
        <v>6.2716569299999998</v>
      </c>
      <c r="O2417" s="26">
        <v>6.6759878569999991</v>
      </c>
      <c r="P2417" s="26">
        <v>6.4440979679999995</v>
      </c>
      <c r="Q2417" s="26">
        <v>5.7637826399999996</v>
      </c>
      <c r="R2417" s="26">
        <v>5.309057984999999</v>
      </c>
      <c r="S2417" s="26">
        <v>4.61811273</v>
      </c>
      <c r="T2417" s="26">
        <v>4.6988214350000002</v>
      </c>
      <c r="U2417" s="26">
        <v>4.1992148659999993</v>
      </c>
      <c r="V2417" s="26">
        <v>2.7921274920000001</v>
      </c>
      <c r="W2417" s="26">
        <v>2.7003951590000002</v>
      </c>
      <c r="X2417" s="26">
        <v>4.216931411</v>
      </c>
      <c r="Y2417" s="26">
        <v>6.1476411149999999</v>
      </c>
      <c r="Z2417" s="26">
        <v>5.4433100259999998</v>
      </c>
      <c r="AA2417" s="26">
        <v>6.7051217310000002</v>
      </c>
      <c r="AB2417" s="26">
        <v>7.3039409520000005</v>
      </c>
      <c r="AC2417" s="26">
        <v>6.8015784759999995</v>
      </c>
      <c r="AD2417" s="26">
        <v>5.8377984280000002</v>
      </c>
      <c r="AE2417" s="26">
        <v>6.2712632289999997</v>
      </c>
      <c r="AF2417" s="26">
        <v>5.3236249219999996</v>
      </c>
      <c r="AG2417" s="26">
        <v>0</v>
      </c>
      <c r="AH2417" s="26">
        <v>1</v>
      </c>
    </row>
    <row r="2418" spans="1:34" x14ac:dyDescent="0.2">
      <c r="A2418" s="65" t="s">
        <v>68</v>
      </c>
      <c r="B2418" s="65"/>
      <c r="C2418" s="65" t="s">
        <v>2188</v>
      </c>
      <c r="D2418" s="65">
        <v>2</v>
      </c>
      <c r="E2418" s="65">
        <v>1</v>
      </c>
      <c r="F2418" s="65" t="s">
        <v>6</v>
      </c>
      <c r="G2418" s="65" t="s">
        <v>114</v>
      </c>
      <c r="H2418" s="65" t="s">
        <v>2029</v>
      </c>
      <c r="I2418" s="26">
        <v>4.14960854</v>
      </c>
      <c r="J2418" s="26">
        <v>4.3212621759999994</v>
      </c>
      <c r="K2418" s="26">
        <v>5.4066958329999988</v>
      </c>
      <c r="L2418" s="26">
        <v>5.5748061599999996</v>
      </c>
      <c r="M2418" s="26">
        <v>5.5409478739999996</v>
      </c>
      <c r="N2418" s="26">
        <v>5.5866171900000001</v>
      </c>
      <c r="O2418" s="26">
        <v>5.7728377630000001</v>
      </c>
      <c r="P2418" s="26">
        <v>5.6996093769999998</v>
      </c>
      <c r="Q2418" s="26">
        <v>5.1023649600000001</v>
      </c>
      <c r="R2418" s="26">
        <v>4.7232308969999997</v>
      </c>
      <c r="S2418" s="26">
        <v>4.1102384399999998</v>
      </c>
      <c r="T2418" s="26">
        <v>4.0519706919999994</v>
      </c>
      <c r="U2418" s="26">
        <v>2.1082688549999999</v>
      </c>
      <c r="V2418" s="26">
        <v>1.8791348729999997</v>
      </c>
      <c r="W2418" s="26">
        <v>2.7326786409999997</v>
      </c>
      <c r="X2418" s="26">
        <v>5.0610263550000001</v>
      </c>
      <c r="Y2418" s="26">
        <v>8.1590595239999999</v>
      </c>
      <c r="Z2418" s="26">
        <v>5.6992156759999997</v>
      </c>
      <c r="AA2418" s="26">
        <v>6.8476414930000002</v>
      </c>
      <c r="AB2418" s="26">
        <v>9.6003988849999988</v>
      </c>
      <c r="AC2418" s="26">
        <v>10.879927135000001</v>
      </c>
      <c r="AD2418" s="26">
        <v>10.359848113999998</v>
      </c>
      <c r="AE2418" s="26">
        <v>6.0661450080000003</v>
      </c>
      <c r="AF2418" s="26">
        <v>2.8275605819999994</v>
      </c>
      <c r="AG2418" s="26">
        <v>0</v>
      </c>
      <c r="AH2418" s="26">
        <v>1</v>
      </c>
    </row>
    <row r="2419" spans="1:34" x14ac:dyDescent="0.2">
      <c r="A2419" s="65" t="s">
        <v>68</v>
      </c>
      <c r="B2419" s="65"/>
      <c r="C2419" s="65" t="s">
        <v>2189</v>
      </c>
      <c r="D2419" s="65">
        <v>2</v>
      </c>
      <c r="E2419" s="65">
        <v>1</v>
      </c>
      <c r="F2419" s="65" t="s">
        <v>6</v>
      </c>
      <c r="G2419" s="65" t="s">
        <v>114</v>
      </c>
      <c r="H2419" s="65" t="s">
        <v>2029</v>
      </c>
      <c r="I2419" s="26">
        <v>4.14960854</v>
      </c>
      <c r="J2419" s="26">
        <v>4.3212621759999994</v>
      </c>
      <c r="K2419" s="26">
        <v>5.4066958329999988</v>
      </c>
      <c r="L2419" s="26">
        <v>5.5748061599999996</v>
      </c>
      <c r="M2419" s="26">
        <v>5.5409478739999996</v>
      </c>
      <c r="N2419" s="26">
        <v>5.5866171900000001</v>
      </c>
      <c r="O2419" s="26">
        <v>5.7728377630000001</v>
      </c>
      <c r="P2419" s="26">
        <v>5.6996093769999998</v>
      </c>
      <c r="Q2419" s="26">
        <v>5.1023649600000001</v>
      </c>
      <c r="R2419" s="26">
        <v>4.7232308969999997</v>
      </c>
      <c r="S2419" s="26">
        <v>4.1102384399999998</v>
      </c>
      <c r="T2419" s="26">
        <v>4.0519706919999994</v>
      </c>
      <c r="U2419" s="26">
        <v>2.1082688549999999</v>
      </c>
      <c r="V2419" s="26">
        <v>1.8791348729999997</v>
      </c>
      <c r="W2419" s="26">
        <v>2.7326786409999997</v>
      </c>
      <c r="X2419" s="26">
        <v>5.0610263550000001</v>
      </c>
      <c r="Y2419" s="26">
        <v>8.1590595239999999</v>
      </c>
      <c r="Z2419" s="26">
        <v>5.6992156759999997</v>
      </c>
      <c r="AA2419" s="26">
        <v>6.8476414930000002</v>
      </c>
      <c r="AB2419" s="26">
        <v>9.6003988849999988</v>
      </c>
      <c r="AC2419" s="26">
        <v>10.879927135000001</v>
      </c>
      <c r="AD2419" s="26">
        <v>10.359848113999998</v>
      </c>
      <c r="AE2419" s="26">
        <v>6.0661450080000003</v>
      </c>
      <c r="AF2419" s="26">
        <v>2.8275605819999994</v>
      </c>
      <c r="AG2419" s="26">
        <v>0</v>
      </c>
      <c r="AH2419" s="26">
        <v>1</v>
      </c>
    </row>
    <row r="2420" spans="1:34" x14ac:dyDescent="0.2">
      <c r="A2420" s="65" t="s">
        <v>68</v>
      </c>
      <c r="B2420" s="65"/>
      <c r="C2420" s="65" t="s">
        <v>2190</v>
      </c>
      <c r="D2420" s="65">
        <v>2</v>
      </c>
      <c r="E2420" s="65">
        <v>1</v>
      </c>
      <c r="F2420" s="65" t="s">
        <v>6</v>
      </c>
      <c r="G2420" s="65" t="s">
        <v>114</v>
      </c>
      <c r="H2420" s="65" t="s">
        <v>2029</v>
      </c>
      <c r="I2420" s="26">
        <v>4.14960854</v>
      </c>
      <c r="J2420" s="26">
        <v>4.3212621759999994</v>
      </c>
      <c r="K2420" s="26">
        <v>5.4066958329999988</v>
      </c>
      <c r="L2420" s="26">
        <v>5.5748061599999996</v>
      </c>
      <c r="M2420" s="26">
        <v>5.5409478739999996</v>
      </c>
      <c r="N2420" s="26">
        <v>5.5866171900000001</v>
      </c>
      <c r="O2420" s="26">
        <v>5.7728377630000001</v>
      </c>
      <c r="P2420" s="26">
        <v>5.6996093769999998</v>
      </c>
      <c r="Q2420" s="26">
        <v>5.1023649600000001</v>
      </c>
      <c r="R2420" s="26">
        <v>4.7232308969999997</v>
      </c>
      <c r="S2420" s="26">
        <v>4.1102384399999998</v>
      </c>
      <c r="T2420" s="26">
        <v>4.0519706919999994</v>
      </c>
      <c r="U2420" s="26">
        <v>2.1082688549999999</v>
      </c>
      <c r="V2420" s="26">
        <v>1.8791348729999997</v>
      </c>
      <c r="W2420" s="26">
        <v>2.7326786409999997</v>
      </c>
      <c r="X2420" s="26">
        <v>5.0610263550000001</v>
      </c>
      <c r="Y2420" s="26">
        <v>8.1590595239999999</v>
      </c>
      <c r="Z2420" s="26">
        <v>5.6992156759999997</v>
      </c>
      <c r="AA2420" s="26">
        <v>6.8476414930000002</v>
      </c>
      <c r="AB2420" s="26">
        <v>9.6003988849999988</v>
      </c>
      <c r="AC2420" s="26">
        <v>10.879927135000001</v>
      </c>
      <c r="AD2420" s="26">
        <v>10.359848113999998</v>
      </c>
      <c r="AE2420" s="26">
        <v>6.0661450080000003</v>
      </c>
      <c r="AF2420" s="26">
        <v>2.8275605819999994</v>
      </c>
      <c r="AG2420" s="26">
        <v>0</v>
      </c>
      <c r="AH2420" s="26">
        <v>1</v>
      </c>
    </row>
    <row r="2421" spans="1:34" x14ac:dyDescent="0.2">
      <c r="A2421" s="65" t="s">
        <v>68</v>
      </c>
      <c r="B2421" s="65"/>
      <c r="C2421" s="65" t="s">
        <v>2191</v>
      </c>
      <c r="D2421" s="65">
        <v>2</v>
      </c>
      <c r="E2421" s="65">
        <v>1</v>
      </c>
      <c r="F2421" s="65" t="s">
        <v>6</v>
      </c>
      <c r="G2421" s="65" t="s">
        <v>114</v>
      </c>
      <c r="H2421" s="65" t="s">
        <v>2029</v>
      </c>
      <c r="I2421" s="26">
        <v>4.7720498209999995</v>
      </c>
      <c r="J2421" s="26">
        <v>4.90551446</v>
      </c>
      <c r="K2421" s="26">
        <v>6.1755938859999988</v>
      </c>
      <c r="L2421" s="26">
        <v>6.3425231099999992</v>
      </c>
      <c r="M2421" s="26">
        <v>6.2244128099999996</v>
      </c>
      <c r="N2421" s="26">
        <v>6.2716569299999998</v>
      </c>
      <c r="O2421" s="26">
        <v>6.6759878569999991</v>
      </c>
      <c r="P2421" s="26">
        <v>6.4440979679999995</v>
      </c>
      <c r="Q2421" s="26">
        <v>5.7637826399999996</v>
      </c>
      <c r="R2421" s="26">
        <v>5.309057984999999</v>
      </c>
      <c r="S2421" s="26">
        <v>4.61811273</v>
      </c>
      <c r="T2421" s="26">
        <v>4.6988214350000002</v>
      </c>
      <c r="U2421" s="26">
        <v>4.1992148659999993</v>
      </c>
      <c r="V2421" s="26">
        <v>2.7921274920000001</v>
      </c>
      <c r="W2421" s="26">
        <v>2.7003951590000002</v>
      </c>
      <c r="X2421" s="26">
        <v>4.216931411</v>
      </c>
      <c r="Y2421" s="26">
        <v>6.1476411149999999</v>
      </c>
      <c r="Z2421" s="26">
        <v>5.4433100259999998</v>
      </c>
      <c r="AA2421" s="26">
        <v>6.7051217310000002</v>
      </c>
      <c r="AB2421" s="26">
        <v>7.3039409520000005</v>
      </c>
      <c r="AC2421" s="26">
        <v>6.8015784759999995</v>
      </c>
      <c r="AD2421" s="26">
        <v>5.8377984280000002</v>
      </c>
      <c r="AE2421" s="26">
        <v>6.2712632289999997</v>
      </c>
      <c r="AF2421" s="26">
        <v>5.3236249219999996</v>
      </c>
      <c r="AG2421" s="26">
        <v>0</v>
      </c>
      <c r="AH2421" s="26">
        <v>1</v>
      </c>
    </row>
    <row r="2422" spans="1:34" x14ac:dyDescent="0.2">
      <c r="A2422" s="65" t="s">
        <v>68</v>
      </c>
      <c r="B2422" s="65"/>
      <c r="C2422" s="65" t="s">
        <v>2192</v>
      </c>
      <c r="D2422" s="65">
        <v>2</v>
      </c>
      <c r="E2422" s="65">
        <v>1</v>
      </c>
      <c r="F2422" s="65" t="s">
        <v>6</v>
      </c>
      <c r="G2422" s="65" t="s">
        <v>114</v>
      </c>
      <c r="H2422" s="65" t="s">
        <v>2029</v>
      </c>
      <c r="I2422" s="26">
        <v>4.7720498209999995</v>
      </c>
      <c r="J2422" s="26">
        <v>4.90551446</v>
      </c>
      <c r="K2422" s="26">
        <v>6.1755938859999988</v>
      </c>
      <c r="L2422" s="26">
        <v>6.3425231099999992</v>
      </c>
      <c r="M2422" s="26">
        <v>6.2244128099999996</v>
      </c>
      <c r="N2422" s="26">
        <v>6.2716569299999998</v>
      </c>
      <c r="O2422" s="26">
        <v>6.6759878569999991</v>
      </c>
      <c r="P2422" s="26">
        <v>6.4440979679999995</v>
      </c>
      <c r="Q2422" s="26">
        <v>5.7637826399999996</v>
      </c>
      <c r="R2422" s="26">
        <v>5.309057984999999</v>
      </c>
      <c r="S2422" s="26">
        <v>4.61811273</v>
      </c>
      <c r="T2422" s="26">
        <v>4.6988214350000002</v>
      </c>
      <c r="U2422" s="26">
        <v>4.1992148659999993</v>
      </c>
      <c r="V2422" s="26">
        <v>2.7921274920000001</v>
      </c>
      <c r="W2422" s="26">
        <v>2.7003951590000002</v>
      </c>
      <c r="X2422" s="26">
        <v>4.216931411</v>
      </c>
      <c r="Y2422" s="26">
        <v>6.1476411149999999</v>
      </c>
      <c r="Z2422" s="26">
        <v>5.4433100259999998</v>
      </c>
      <c r="AA2422" s="26">
        <v>6.7051217310000002</v>
      </c>
      <c r="AB2422" s="26">
        <v>7.3039409520000005</v>
      </c>
      <c r="AC2422" s="26">
        <v>6.8015784759999995</v>
      </c>
      <c r="AD2422" s="26">
        <v>5.8377984280000002</v>
      </c>
      <c r="AE2422" s="26">
        <v>6.2712632289999997</v>
      </c>
      <c r="AF2422" s="26">
        <v>5.3236249219999996</v>
      </c>
      <c r="AG2422" s="26">
        <v>0</v>
      </c>
      <c r="AH2422" s="26">
        <v>1</v>
      </c>
    </row>
    <row r="2423" spans="1:34" x14ac:dyDescent="0.2">
      <c r="A2423" s="65" t="s">
        <v>68</v>
      </c>
      <c r="B2423" s="65"/>
      <c r="C2423" s="65" t="s">
        <v>2193</v>
      </c>
      <c r="D2423" s="65">
        <v>2</v>
      </c>
      <c r="E2423" s="65">
        <v>1</v>
      </c>
      <c r="F2423" s="65" t="s">
        <v>6</v>
      </c>
      <c r="G2423" s="65" t="s">
        <v>114</v>
      </c>
      <c r="H2423" s="65" t="s">
        <v>2029</v>
      </c>
      <c r="I2423" s="26">
        <v>4.7720498209999995</v>
      </c>
      <c r="J2423" s="26">
        <v>4.90551446</v>
      </c>
      <c r="K2423" s="26">
        <v>6.1755938859999988</v>
      </c>
      <c r="L2423" s="26">
        <v>6.3425231099999992</v>
      </c>
      <c r="M2423" s="26">
        <v>6.2244128099999996</v>
      </c>
      <c r="N2423" s="26">
        <v>6.2716569299999998</v>
      </c>
      <c r="O2423" s="26">
        <v>6.6759878569999991</v>
      </c>
      <c r="P2423" s="26">
        <v>6.4440979679999995</v>
      </c>
      <c r="Q2423" s="26">
        <v>5.7637826399999996</v>
      </c>
      <c r="R2423" s="26">
        <v>5.309057984999999</v>
      </c>
      <c r="S2423" s="26">
        <v>4.61811273</v>
      </c>
      <c r="T2423" s="26">
        <v>4.6988214350000002</v>
      </c>
      <c r="U2423" s="26">
        <v>4.1992148659999993</v>
      </c>
      <c r="V2423" s="26">
        <v>2.7921274920000001</v>
      </c>
      <c r="W2423" s="26">
        <v>2.7003951590000002</v>
      </c>
      <c r="X2423" s="26">
        <v>4.216931411</v>
      </c>
      <c r="Y2423" s="26">
        <v>6.1476411149999999</v>
      </c>
      <c r="Z2423" s="26">
        <v>5.4433100259999998</v>
      </c>
      <c r="AA2423" s="26">
        <v>6.7051217310000002</v>
      </c>
      <c r="AB2423" s="26">
        <v>7.3039409520000005</v>
      </c>
      <c r="AC2423" s="26">
        <v>6.8015784759999995</v>
      </c>
      <c r="AD2423" s="26">
        <v>5.8377984280000002</v>
      </c>
      <c r="AE2423" s="26">
        <v>6.2712632289999997</v>
      </c>
      <c r="AF2423" s="26">
        <v>5.3236249219999996</v>
      </c>
      <c r="AG2423" s="26">
        <v>0</v>
      </c>
      <c r="AH2423" s="26">
        <v>1</v>
      </c>
    </row>
    <row r="2424" spans="1:34" x14ac:dyDescent="0.2">
      <c r="A2424" s="65" t="s">
        <v>68</v>
      </c>
      <c r="B2424" s="65"/>
      <c r="C2424" s="65" t="s">
        <v>2194</v>
      </c>
      <c r="D2424" s="65">
        <v>2</v>
      </c>
      <c r="E2424" s="65">
        <v>1</v>
      </c>
      <c r="F2424" s="65" t="s">
        <v>6</v>
      </c>
      <c r="G2424" s="65" t="s">
        <v>114</v>
      </c>
      <c r="H2424" s="65" t="s">
        <v>2029</v>
      </c>
      <c r="I2424" s="26">
        <v>4.14960854</v>
      </c>
      <c r="J2424" s="26">
        <v>4.3212621759999994</v>
      </c>
      <c r="K2424" s="26">
        <v>5.4066958329999988</v>
      </c>
      <c r="L2424" s="26">
        <v>5.5748061599999996</v>
      </c>
      <c r="M2424" s="26">
        <v>5.5409478739999996</v>
      </c>
      <c r="N2424" s="26">
        <v>5.5866171900000001</v>
      </c>
      <c r="O2424" s="26">
        <v>5.7728377630000001</v>
      </c>
      <c r="P2424" s="26">
        <v>5.6996093769999998</v>
      </c>
      <c r="Q2424" s="26">
        <v>5.1023649600000001</v>
      </c>
      <c r="R2424" s="26">
        <v>4.7232308969999997</v>
      </c>
      <c r="S2424" s="26">
        <v>4.1102384399999998</v>
      </c>
      <c r="T2424" s="26">
        <v>4.0519706919999994</v>
      </c>
      <c r="U2424" s="26">
        <v>2.1082688549999999</v>
      </c>
      <c r="V2424" s="26">
        <v>1.8791348729999997</v>
      </c>
      <c r="W2424" s="26">
        <v>2.7326786409999997</v>
      </c>
      <c r="X2424" s="26">
        <v>5.0610263550000001</v>
      </c>
      <c r="Y2424" s="26">
        <v>8.1590595239999999</v>
      </c>
      <c r="Z2424" s="26">
        <v>5.6992156759999997</v>
      </c>
      <c r="AA2424" s="26">
        <v>6.8476414930000002</v>
      </c>
      <c r="AB2424" s="26">
        <v>9.6003988849999988</v>
      </c>
      <c r="AC2424" s="26">
        <v>10.879927135000001</v>
      </c>
      <c r="AD2424" s="26">
        <v>10.359848113999998</v>
      </c>
      <c r="AE2424" s="26">
        <v>6.0661450080000003</v>
      </c>
      <c r="AF2424" s="26">
        <v>2.8275605819999994</v>
      </c>
      <c r="AG2424" s="26">
        <v>0</v>
      </c>
      <c r="AH2424" s="26">
        <v>1</v>
      </c>
    </row>
    <row r="2425" spans="1:34" x14ac:dyDescent="0.2">
      <c r="A2425" t="s">
        <v>50</v>
      </c>
      <c r="B2425" t="s">
        <v>101</v>
      </c>
      <c r="C2425" t="s">
        <v>1003</v>
      </c>
      <c r="D2425">
        <v>3</v>
      </c>
      <c r="E2425" s="21">
        <v>5</v>
      </c>
      <c r="F2425" s="21" t="s">
        <v>6</v>
      </c>
      <c r="G2425" s="21" t="s">
        <v>10</v>
      </c>
      <c r="H2425" s="21" t="s">
        <v>10</v>
      </c>
      <c r="I2425" s="26">
        <v>1.3470752500000001</v>
      </c>
      <c r="J2425" s="26">
        <v>1.63854875</v>
      </c>
      <c r="K2425" s="26">
        <v>2.4828062499999999</v>
      </c>
      <c r="L2425" s="26">
        <v>3.7637885</v>
      </c>
      <c r="M2425" s="26">
        <v>4.6574012499999995</v>
      </c>
      <c r="N2425" s="26">
        <v>5.6095367500000002</v>
      </c>
      <c r="O2425" s="26">
        <v>5.9768722499999996</v>
      </c>
      <c r="P2425" s="26">
        <v>5.1839412500000002</v>
      </c>
      <c r="Q2425" s="26">
        <v>3.8874577499999998</v>
      </c>
      <c r="R2425" s="26">
        <v>2.74559175</v>
      </c>
      <c r="S2425" s="26">
        <v>1.8979529999999998</v>
      </c>
      <c r="T2425" s="26">
        <v>1.3747057499999999</v>
      </c>
      <c r="U2425" s="26">
        <v>3.46895825</v>
      </c>
      <c r="V2425" s="26">
        <v>3.5457962500000004</v>
      </c>
      <c r="W2425" s="26">
        <v>3.8673182499999998</v>
      </c>
      <c r="X2425" s="26">
        <v>3.71910725</v>
      </c>
      <c r="Y2425" s="26">
        <v>3.3270412500000002</v>
      </c>
      <c r="Z2425" s="26">
        <v>2.5577502500000002</v>
      </c>
      <c r="AA2425" s="26">
        <v>2.9236857499999998</v>
      </c>
      <c r="AB2425" s="26">
        <v>3.3635530000000005</v>
      </c>
      <c r="AC2425" s="26">
        <v>3.1063537500000002</v>
      </c>
      <c r="AD2425" s="26">
        <v>3.1653817499999994</v>
      </c>
      <c r="AE2425" s="26">
        <v>4.2164535000000001</v>
      </c>
      <c r="AF2425" s="26">
        <v>4.0775664999999996</v>
      </c>
      <c r="AG2425" s="26">
        <v>180</v>
      </c>
      <c r="AH2425" s="26">
        <v>4</v>
      </c>
    </row>
    <row r="2426" spans="1:34" x14ac:dyDescent="0.2">
      <c r="A2426" t="s">
        <v>50</v>
      </c>
      <c r="B2426" t="s">
        <v>101</v>
      </c>
      <c r="C2426" t="s">
        <v>466</v>
      </c>
      <c r="D2426">
        <v>1</v>
      </c>
      <c r="E2426" s="21">
        <v>5</v>
      </c>
      <c r="F2426" s="21" t="s">
        <v>6</v>
      </c>
      <c r="G2426" s="21" t="s">
        <v>10</v>
      </c>
      <c r="H2426" s="21" t="s">
        <v>10</v>
      </c>
      <c r="I2426" s="26">
        <v>1.301368375</v>
      </c>
      <c r="J2426" s="26">
        <v>1.597329</v>
      </c>
      <c r="K2426" s="26">
        <v>2.4355208750000004</v>
      </c>
      <c r="L2426" s="26">
        <v>3.7354317500000001</v>
      </c>
      <c r="M2426" s="26">
        <v>4.6401306249999994</v>
      </c>
      <c r="N2426" s="26">
        <v>5.5462868749999998</v>
      </c>
      <c r="O2426" s="26">
        <v>5.9208171250000001</v>
      </c>
      <c r="P2426" s="26">
        <v>5.1088232500000004</v>
      </c>
      <c r="Q2426" s="26">
        <v>3.8130393749999998</v>
      </c>
      <c r="R2426" s="26">
        <v>2.7152289999999999</v>
      </c>
      <c r="S2426" s="26">
        <v>1.8652145</v>
      </c>
      <c r="T2426" s="26">
        <v>1.3358002500000001</v>
      </c>
      <c r="U2426" s="26">
        <v>3.5294252499999996</v>
      </c>
      <c r="V2426" s="26">
        <v>3.5333354999999997</v>
      </c>
      <c r="W2426" s="26">
        <v>4.0277998749999995</v>
      </c>
      <c r="X2426" s="26">
        <v>3.8627756249999998</v>
      </c>
      <c r="Y2426" s="26">
        <v>3.4916962500000004</v>
      </c>
      <c r="Z2426" s="26">
        <v>2.7070485</v>
      </c>
      <c r="AA2426" s="26">
        <v>3.0586631250000003</v>
      </c>
      <c r="AB2426" s="26">
        <v>3.4591066250000004</v>
      </c>
      <c r="AC2426" s="26">
        <v>3.280686625</v>
      </c>
      <c r="AD2426" s="26">
        <v>3.4206081249999998</v>
      </c>
      <c r="AE2426" s="26">
        <v>4.3847100000000001</v>
      </c>
      <c r="AF2426" s="26">
        <v>4.118610125</v>
      </c>
      <c r="AG2426" s="26">
        <v>193</v>
      </c>
      <c r="AH2426" s="26">
        <v>4</v>
      </c>
    </row>
    <row r="2427" spans="1:34" x14ac:dyDescent="0.2">
      <c r="A2427" t="s">
        <v>50</v>
      </c>
      <c r="B2427" t="s">
        <v>101</v>
      </c>
      <c r="C2427" t="s">
        <v>1588</v>
      </c>
      <c r="D2427">
        <v>2</v>
      </c>
      <c r="E2427" s="21">
        <v>5</v>
      </c>
      <c r="F2427" s="21" t="s">
        <v>6</v>
      </c>
      <c r="G2427" s="21" t="s">
        <v>10</v>
      </c>
      <c r="H2427" s="21" t="s">
        <v>10</v>
      </c>
      <c r="I2427" s="26">
        <v>1.3724034285714286</v>
      </c>
      <c r="J2427" s="26">
        <v>1.6456534285714286</v>
      </c>
      <c r="K2427" s="26">
        <v>2.4999360000000004</v>
      </c>
      <c r="L2427" s="26">
        <v>3.7359701428571435</v>
      </c>
      <c r="M2427" s="26">
        <v>4.5940980000000007</v>
      </c>
      <c r="N2427" s="26">
        <v>5.5579641428571431</v>
      </c>
      <c r="O2427" s="26">
        <v>5.9337758571428569</v>
      </c>
      <c r="P2427" s="26">
        <v>5.1601248571428568</v>
      </c>
      <c r="Q2427" s="26">
        <v>3.8645455714285717</v>
      </c>
      <c r="R2427" s="26">
        <v>2.7396037142857139</v>
      </c>
      <c r="S2427" s="26">
        <v>1.9227205714285716</v>
      </c>
      <c r="T2427" s="26">
        <v>1.4063717142857146</v>
      </c>
      <c r="U2427" s="26">
        <v>3.5027954285714284</v>
      </c>
      <c r="V2427" s="26">
        <v>3.6182054285714287</v>
      </c>
      <c r="W2427" s="26">
        <v>3.9196292857142856</v>
      </c>
      <c r="X2427" s="26">
        <v>3.7411215714285717</v>
      </c>
      <c r="Y2427" s="26">
        <v>3.3131399999999998</v>
      </c>
      <c r="Z2427" s="26">
        <v>2.4774210000000001</v>
      </c>
      <c r="AA2427" s="26">
        <v>2.802037571428571</v>
      </c>
      <c r="AB2427" s="26">
        <v>3.3840089999999998</v>
      </c>
      <c r="AC2427" s="26">
        <v>3.0567654285714285</v>
      </c>
      <c r="AD2427" s="26">
        <v>3.0166277142857143</v>
      </c>
      <c r="AE2427" s="26">
        <v>4.2626092857142863</v>
      </c>
      <c r="AF2427" s="26">
        <v>4.1798131428571432</v>
      </c>
      <c r="AG2427" s="26">
        <v>183</v>
      </c>
      <c r="AH2427" s="26">
        <v>4</v>
      </c>
    </row>
    <row r="2428" spans="1:34" x14ac:dyDescent="0.2">
      <c r="A2428" t="s">
        <v>50</v>
      </c>
      <c r="B2428" t="s">
        <v>101</v>
      </c>
      <c r="C2428" t="s">
        <v>1589</v>
      </c>
      <c r="D2428">
        <v>2</v>
      </c>
      <c r="E2428" s="21">
        <v>5</v>
      </c>
      <c r="F2428" s="21" t="s">
        <v>6</v>
      </c>
      <c r="G2428" s="21" t="s">
        <v>10</v>
      </c>
      <c r="H2428" s="21" t="s">
        <v>10</v>
      </c>
      <c r="I2428" s="26">
        <v>1.2670642571428572</v>
      </c>
      <c r="J2428" s="26">
        <v>1.5754437714285714</v>
      </c>
      <c r="K2428" s="26">
        <v>2.4042336285714292</v>
      </c>
      <c r="L2428" s="26">
        <v>3.7374113714285713</v>
      </c>
      <c r="M2428" s="26">
        <v>4.693437657142856</v>
      </c>
      <c r="N2428" s="26">
        <v>5.612505228571429</v>
      </c>
      <c r="O2428" s="26">
        <v>5.993952342857142</v>
      </c>
      <c r="P2428" s="26">
        <v>5.1149968285714298</v>
      </c>
      <c r="Q2428" s="26">
        <v>3.7895798285714291</v>
      </c>
      <c r="R2428" s="26">
        <v>2.6727825142857151</v>
      </c>
      <c r="S2428" s="26">
        <v>1.8254978285714283</v>
      </c>
      <c r="T2428" s="26">
        <v>1.2935676000000003</v>
      </c>
      <c r="U2428" s="26">
        <v>3.4876496285714285</v>
      </c>
      <c r="V2428" s="26">
        <v>3.4561654857142856</v>
      </c>
      <c r="W2428" s="26">
        <v>3.9181290285714283</v>
      </c>
      <c r="X2428" s="26">
        <v>3.7853828857142853</v>
      </c>
      <c r="Y2428" s="26">
        <v>3.4479152857142856</v>
      </c>
      <c r="Z2428" s="26">
        <v>2.8038296285714286</v>
      </c>
      <c r="AA2428" s="26">
        <v>3.1460302285714286</v>
      </c>
      <c r="AB2428" s="26">
        <v>3.4357157142857147</v>
      </c>
      <c r="AC2428" s="26">
        <v>3.2702037999999995</v>
      </c>
      <c r="AD2428" s="26">
        <v>3.513684142857143</v>
      </c>
      <c r="AE2428" s="26">
        <v>4.3095079714285704</v>
      </c>
      <c r="AF2428" s="26">
        <v>4.0205294</v>
      </c>
      <c r="AG2428" s="26">
        <v>193</v>
      </c>
      <c r="AH2428" s="26">
        <v>4</v>
      </c>
    </row>
    <row r="2429" spans="1:34" x14ac:dyDescent="0.2">
      <c r="A2429" t="s">
        <v>50</v>
      </c>
      <c r="B2429" t="s">
        <v>101</v>
      </c>
      <c r="C2429" t="s">
        <v>242</v>
      </c>
      <c r="D2429">
        <v>1</v>
      </c>
      <c r="E2429" s="21">
        <v>5</v>
      </c>
      <c r="F2429" s="21" t="s">
        <v>6</v>
      </c>
      <c r="G2429" s="21" t="s">
        <v>10</v>
      </c>
      <c r="H2429" s="21" t="s">
        <v>10</v>
      </c>
      <c r="I2429" s="26">
        <v>1.3248858947368423</v>
      </c>
      <c r="J2429" s="26">
        <v>1.6210464210526316</v>
      </c>
      <c r="K2429" s="26">
        <v>2.4727501052631582</v>
      </c>
      <c r="L2429" s="26">
        <v>3.6960542105263152</v>
      </c>
      <c r="M2429" s="26">
        <v>4.5539706315789461</v>
      </c>
      <c r="N2429" s="26">
        <v>5.4629210526315788</v>
      </c>
      <c r="O2429" s="26">
        <v>5.8099325263157908</v>
      </c>
      <c r="P2429" s="26">
        <v>5.0374302631578951</v>
      </c>
      <c r="Q2429" s="26">
        <v>3.8000684736842105</v>
      </c>
      <c r="R2429" s="26">
        <v>2.7268757368421053</v>
      </c>
      <c r="S2429" s="26">
        <v>1.9090163157894737</v>
      </c>
      <c r="T2429" s="26">
        <v>1.3755454736842108</v>
      </c>
      <c r="U2429" s="26">
        <v>3.5687473157894742</v>
      </c>
      <c r="V2429" s="26">
        <v>3.5272644736842103</v>
      </c>
      <c r="W2429" s="26">
        <v>4.1217722631578946</v>
      </c>
      <c r="X2429" s="26">
        <v>3.9083354736842097</v>
      </c>
      <c r="Y2429" s="26">
        <v>3.5611766315789475</v>
      </c>
      <c r="Z2429" s="26">
        <v>2.613453105263158</v>
      </c>
      <c r="AA2429" s="26">
        <v>2.9608954210526317</v>
      </c>
      <c r="AB2429" s="26">
        <v>3.5402056315789467</v>
      </c>
      <c r="AC2429" s="26">
        <v>3.321432157894737</v>
      </c>
      <c r="AD2429" s="26">
        <v>3.3402364210526319</v>
      </c>
      <c r="AE2429" s="26">
        <v>4.509292736842105</v>
      </c>
      <c r="AF2429" s="26">
        <v>4.2008116842105272</v>
      </c>
      <c r="AG2429" s="26">
        <v>232</v>
      </c>
      <c r="AH2429" s="26">
        <v>4</v>
      </c>
    </row>
    <row r="2430" spans="1:34" x14ac:dyDescent="0.2">
      <c r="A2430" t="s">
        <v>51</v>
      </c>
      <c r="B2430" t="s">
        <v>117</v>
      </c>
      <c r="C2430" t="s">
        <v>1590</v>
      </c>
      <c r="D2430">
        <v>2</v>
      </c>
      <c r="E2430" s="21">
        <v>3</v>
      </c>
      <c r="F2430" s="21" t="s">
        <v>6</v>
      </c>
      <c r="G2430" s="21" t="s">
        <v>10</v>
      </c>
      <c r="H2430" s="21" t="s">
        <v>10</v>
      </c>
      <c r="I2430" s="26">
        <v>1.8914686000000001</v>
      </c>
      <c r="J2430" s="26">
        <v>2.6122115999999997</v>
      </c>
      <c r="K2430" s="26">
        <v>3.7759077999999997</v>
      </c>
      <c r="L2430" s="26">
        <v>5.1433038</v>
      </c>
      <c r="M2430" s="26">
        <v>5.6275567999999989</v>
      </c>
      <c r="N2430" s="26">
        <v>6.3329389999999997</v>
      </c>
      <c r="O2430" s="26">
        <v>6.1963135999999999</v>
      </c>
      <c r="P2430" s="26">
        <v>5.5042868000000009</v>
      </c>
      <c r="Q2430" s="26">
        <v>4.4730867999999999</v>
      </c>
      <c r="R2430" s="26">
        <v>3.3332832000000003</v>
      </c>
      <c r="S2430" s="26">
        <v>2.4042451999999996</v>
      </c>
      <c r="T2430" s="26">
        <v>1.8393198000000002</v>
      </c>
      <c r="U2430" s="26">
        <v>4.4604151999999999</v>
      </c>
      <c r="V2430" s="26">
        <v>3.9048419999999999</v>
      </c>
      <c r="W2430" s="26">
        <v>4.7633312000000005</v>
      </c>
      <c r="X2430" s="26">
        <v>3.3521410000000005</v>
      </c>
      <c r="Y2430" s="26">
        <v>3.4941637999999999</v>
      </c>
      <c r="Z2430" s="26">
        <v>3.3971743999999999</v>
      </c>
      <c r="AA2430" s="26">
        <v>3.9856821999999994</v>
      </c>
      <c r="AB2430" s="26">
        <v>3.1103304000000001</v>
      </c>
      <c r="AC2430" s="26">
        <v>2.983911</v>
      </c>
      <c r="AD2430" s="26">
        <v>2.6100217999999997</v>
      </c>
      <c r="AE2430" s="26">
        <v>3.0628078000000003</v>
      </c>
      <c r="AF2430" s="26">
        <v>3.6456490000000001</v>
      </c>
      <c r="AG2430" s="26">
        <v>164</v>
      </c>
      <c r="AH2430" s="26">
        <v>3</v>
      </c>
    </row>
    <row r="2431" spans="1:34" x14ac:dyDescent="0.2">
      <c r="A2431" t="s">
        <v>51</v>
      </c>
      <c r="B2431" t="s">
        <v>117</v>
      </c>
      <c r="C2431" t="s">
        <v>1591</v>
      </c>
      <c r="D2431">
        <v>3</v>
      </c>
      <c r="E2431" s="21">
        <v>3</v>
      </c>
      <c r="F2431" s="21" t="s">
        <v>6</v>
      </c>
      <c r="G2431" s="21" t="s">
        <v>10</v>
      </c>
      <c r="H2431" s="21" t="s">
        <v>10</v>
      </c>
      <c r="I2431" s="26">
        <v>1.9867496666666673</v>
      </c>
      <c r="J2431" s="26">
        <v>2.7659411333333335</v>
      </c>
      <c r="K2431" s="26">
        <v>3.9638480000000005</v>
      </c>
      <c r="L2431" s="26">
        <v>5.3226873333333335</v>
      </c>
      <c r="M2431" s="26">
        <v>5.8654669999999998</v>
      </c>
      <c r="N2431" s="26">
        <v>6.4501692666666672</v>
      </c>
      <c r="O2431" s="26">
        <v>6.3358314</v>
      </c>
      <c r="P2431" s="26">
        <v>5.5791602000000005</v>
      </c>
      <c r="Q2431" s="26">
        <v>4.6041513333333333</v>
      </c>
      <c r="R2431" s="26">
        <v>3.4501690666666667</v>
      </c>
      <c r="S2431" s="26">
        <v>2.4746176666666666</v>
      </c>
      <c r="T2431" s="26">
        <v>1.9383739999999998</v>
      </c>
      <c r="U2431" s="26">
        <v>4.0833950666666663</v>
      </c>
      <c r="V2431" s="26">
        <v>4.0124440000000003</v>
      </c>
      <c r="W2431" s="26">
        <v>4.5426444666666681</v>
      </c>
      <c r="X2431" s="26">
        <v>3.0906558000000004</v>
      </c>
      <c r="Y2431" s="26">
        <v>3.5555394000000002</v>
      </c>
      <c r="Z2431" s="26">
        <v>4.3808232</v>
      </c>
      <c r="AA2431" s="26">
        <v>4.4087768000000001</v>
      </c>
      <c r="AB2431" s="26">
        <v>4.4694070666666663</v>
      </c>
      <c r="AC2431" s="26">
        <v>2.9196163999999998</v>
      </c>
      <c r="AD2431" s="26">
        <v>2.0397425999999999</v>
      </c>
      <c r="AE2431" s="26">
        <v>2.2063089333333332</v>
      </c>
      <c r="AF2431" s="26">
        <v>3.3370748000000003</v>
      </c>
      <c r="AG2431" s="26">
        <v>170</v>
      </c>
      <c r="AH2431" s="26">
        <v>3</v>
      </c>
    </row>
    <row r="2432" spans="1:34" x14ac:dyDescent="0.2">
      <c r="A2432" t="s">
        <v>51</v>
      </c>
      <c r="B2432" t="s">
        <v>117</v>
      </c>
      <c r="C2432" t="s">
        <v>1592</v>
      </c>
      <c r="D2432">
        <v>3</v>
      </c>
      <c r="E2432" s="21">
        <v>3</v>
      </c>
      <c r="F2432" s="21" t="s">
        <v>6</v>
      </c>
      <c r="G2432" s="21" t="s">
        <v>114</v>
      </c>
      <c r="H2432" s="21" t="s">
        <v>10</v>
      </c>
      <c r="I2432" s="26">
        <v>2.10981825</v>
      </c>
      <c r="J2432" s="26">
        <v>2.9022627499999998</v>
      </c>
      <c r="K2432" s="26">
        <v>4.0804627499999997</v>
      </c>
      <c r="L2432" s="26">
        <v>5.4405607500000004</v>
      </c>
      <c r="M2432" s="26">
        <v>6.0176974999999997</v>
      </c>
      <c r="N2432" s="26">
        <v>6.4954507500000007</v>
      </c>
      <c r="O2432" s="26">
        <v>6.3669834999999999</v>
      </c>
      <c r="P2432" s="26">
        <v>5.5866835000000004</v>
      </c>
      <c r="Q2432" s="26">
        <v>4.6534429999999993</v>
      </c>
      <c r="R2432" s="26">
        <v>3.6067909999999994</v>
      </c>
      <c r="S2432" s="26">
        <v>2.6114479999999998</v>
      </c>
      <c r="T2432" s="26">
        <v>2.0464947499999999</v>
      </c>
      <c r="U2432" s="26">
        <v>3.63641975</v>
      </c>
      <c r="V2432" s="26">
        <v>3.7052577499999999</v>
      </c>
      <c r="W2432" s="26">
        <v>3.9807255000000001</v>
      </c>
      <c r="X2432" s="26">
        <v>2.7987139999999999</v>
      </c>
      <c r="Y2432" s="26">
        <v>3.6294430000000002</v>
      </c>
      <c r="Z2432" s="26">
        <v>4.9366962500000007</v>
      </c>
      <c r="AA2432" s="26">
        <v>4.6554450000000003</v>
      </c>
      <c r="AB2432" s="26">
        <v>5.0760505</v>
      </c>
      <c r="AC2432" s="26">
        <v>2.94708975</v>
      </c>
      <c r="AD2432" s="26">
        <v>1.8958645000000001</v>
      </c>
      <c r="AE2432" s="26">
        <v>1.9726000000000001</v>
      </c>
      <c r="AF2432" s="26">
        <v>3.1209300000000004</v>
      </c>
      <c r="AG2432" s="26">
        <v>163</v>
      </c>
      <c r="AH2432" s="26">
        <v>3</v>
      </c>
    </row>
    <row r="2433" spans="1:34" x14ac:dyDescent="0.2">
      <c r="A2433" t="s">
        <v>51</v>
      </c>
      <c r="B2433" t="s">
        <v>117</v>
      </c>
      <c r="C2433" t="s">
        <v>806</v>
      </c>
      <c r="D2433">
        <v>2</v>
      </c>
      <c r="E2433" s="21">
        <v>3</v>
      </c>
      <c r="F2433" s="21" t="s">
        <v>6</v>
      </c>
      <c r="G2433" s="21" t="s">
        <v>10</v>
      </c>
      <c r="H2433" s="21" t="s">
        <v>10</v>
      </c>
      <c r="I2433" s="26">
        <v>1.87815</v>
      </c>
      <c r="J2433" s="26">
        <v>2.5759207499999999</v>
      </c>
      <c r="K2433" s="26">
        <v>3.7466673333333333</v>
      </c>
      <c r="L2433" s="26">
        <v>5.1093813333333324</v>
      </c>
      <c r="M2433" s="26">
        <v>5.586732333333333</v>
      </c>
      <c r="N2433" s="26">
        <v>6.2626987500000011</v>
      </c>
      <c r="O2433" s="26">
        <v>6.1351748333333331</v>
      </c>
      <c r="P2433" s="26">
        <v>5.4487475833333328</v>
      </c>
      <c r="Q2433" s="26">
        <v>4.361978333333334</v>
      </c>
      <c r="R2433" s="26">
        <v>3.28959775</v>
      </c>
      <c r="S2433" s="26">
        <v>2.3688343333333335</v>
      </c>
      <c r="T2433" s="26">
        <v>1.8219436666666666</v>
      </c>
      <c r="U2433" s="26">
        <v>4.4643946666666663</v>
      </c>
      <c r="V2433" s="26">
        <v>4.0368363333333344</v>
      </c>
      <c r="W2433" s="26">
        <v>5.1174879166666667</v>
      </c>
      <c r="X2433" s="26">
        <v>3.4808179999999993</v>
      </c>
      <c r="Y2433" s="26">
        <v>3.6638500833333336</v>
      </c>
      <c r="Z2433" s="26">
        <v>3.5020921666666669</v>
      </c>
      <c r="AA2433" s="26">
        <v>4.0886838333333335</v>
      </c>
      <c r="AB2433" s="26">
        <v>3.496923583333333</v>
      </c>
      <c r="AC2433" s="26">
        <v>3.239614833333333</v>
      </c>
      <c r="AD2433" s="26">
        <v>2.9393664999999998</v>
      </c>
      <c r="AE2433" s="26">
        <v>3.344287916666667</v>
      </c>
      <c r="AF2433" s="26">
        <v>3.9960699166666669</v>
      </c>
      <c r="AG2433" s="26">
        <v>170</v>
      </c>
      <c r="AH2433" s="26">
        <v>3</v>
      </c>
    </row>
    <row r="2434" spans="1:34" x14ac:dyDescent="0.2">
      <c r="A2434" t="s">
        <v>51</v>
      </c>
      <c r="B2434" t="s">
        <v>117</v>
      </c>
      <c r="C2434" t="s">
        <v>1593</v>
      </c>
      <c r="D2434">
        <v>3</v>
      </c>
      <c r="E2434" s="21">
        <v>3</v>
      </c>
      <c r="F2434" s="21" t="s">
        <v>6</v>
      </c>
      <c r="G2434" s="21" t="s">
        <v>114</v>
      </c>
      <c r="H2434" s="21" t="s">
        <v>10</v>
      </c>
      <c r="I2434" s="26">
        <v>2.0887612500000001</v>
      </c>
      <c r="J2434" s="26">
        <v>2.898571</v>
      </c>
      <c r="K2434" s="26">
        <v>4.0453717500000002</v>
      </c>
      <c r="L2434" s="26">
        <v>5.4484839999999997</v>
      </c>
      <c r="M2434" s="26">
        <v>6.0334959999999995</v>
      </c>
      <c r="N2434" s="26">
        <v>6.4882995000000001</v>
      </c>
      <c r="O2434" s="26">
        <v>6.4230689999999999</v>
      </c>
      <c r="P2434" s="26">
        <v>5.5967167499999997</v>
      </c>
      <c r="Q2434" s="26">
        <v>4.6598632499999999</v>
      </c>
      <c r="R2434" s="26">
        <v>3.58316225</v>
      </c>
      <c r="S2434" s="26">
        <v>2.6015562499999998</v>
      </c>
      <c r="T2434" s="26">
        <v>2.069099</v>
      </c>
      <c r="U2434" s="26">
        <v>3.6854495000000003</v>
      </c>
      <c r="V2434" s="26">
        <v>3.6607572499999996</v>
      </c>
      <c r="W2434" s="26">
        <v>4.0317637499999996</v>
      </c>
      <c r="X2434" s="26">
        <v>2.7604347499999999</v>
      </c>
      <c r="Y2434" s="26">
        <v>3.5659197499999999</v>
      </c>
      <c r="Z2434" s="26">
        <v>4.8999092500000003</v>
      </c>
      <c r="AA2434" s="26">
        <v>4.7745090000000001</v>
      </c>
      <c r="AB2434" s="26">
        <v>5.0899130000000001</v>
      </c>
      <c r="AC2434" s="26">
        <v>3.0569469999999996</v>
      </c>
      <c r="AD2434" s="26">
        <v>1.97144125</v>
      </c>
      <c r="AE2434" s="26">
        <v>1.9858830000000001</v>
      </c>
      <c r="AF2434" s="26">
        <v>3.0906397500000002</v>
      </c>
      <c r="AG2434" s="26">
        <v>153</v>
      </c>
      <c r="AH2434" s="26">
        <v>2</v>
      </c>
    </row>
    <row r="2435" spans="1:34" x14ac:dyDescent="0.2">
      <c r="A2435" t="s">
        <v>51</v>
      </c>
      <c r="B2435" t="s">
        <v>117</v>
      </c>
      <c r="C2435" t="s">
        <v>1594</v>
      </c>
      <c r="D2435">
        <v>3</v>
      </c>
      <c r="E2435" s="21">
        <v>3</v>
      </c>
      <c r="F2435" s="21" t="s">
        <v>6</v>
      </c>
      <c r="G2435" s="21" t="s">
        <v>114</v>
      </c>
      <c r="H2435" s="21" t="s">
        <v>10</v>
      </c>
      <c r="I2435" s="26">
        <v>2.0647180000000001</v>
      </c>
      <c r="J2435" s="26">
        <v>2.8732330000000004</v>
      </c>
      <c r="K2435" s="26">
        <v>4.0559436666666668</v>
      </c>
      <c r="L2435" s="26">
        <v>5.4592300000000007</v>
      </c>
      <c r="M2435" s="26">
        <v>6.0151119999999993</v>
      </c>
      <c r="N2435" s="26">
        <v>6.4782756666666659</v>
      </c>
      <c r="O2435" s="26">
        <v>6.4042583333333338</v>
      </c>
      <c r="P2435" s="26">
        <v>5.573472333333334</v>
      </c>
      <c r="Q2435" s="26">
        <v>4.637003</v>
      </c>
      <c r="R2435" s="26">
        <v>3.5495610000000002</v>
      </c>
      <c r="S2435" s="26">
        <v>2.5707466666666665</v>
      </c>
      <c r="T2435" s="26">
        <v>2.0330873333333335</v>
      </c>
      <c r="U2435" s="26">
        <v>3.839893</v>
      </c>
      <c r="V2435" s="26">
        <v>3.8179473333333331</v>
      </c>
      <c r="W2435" s="26">
        <v>4.15768</v>
      </c>
      <c r="X2435" s="26">
        <v>2.8455526666666664</v>
      </c>
      <c r="Y2435" s="26">
        <v>3.5738810000000001</v>
      </c>
      <c r="Z2435" s="26">
        <v>4.8905199999999995</v>
      </c>
      <c r="AA2435" s="26">
        <v>4.4948216666666667</v>
      </c>
      <c r="AB2435" s="26">
        <v>4.6182033333333337</v>
      </c>
      <c r="AC2435" s="26">
        <v>2.8117640000000002</v>
      </c>
      <c r="AD2435" s="26">
        <v>1.8853546666666665</v>
      </c>
      <c r="AE2435" s="26">
        <v>2.0286200000000001</v>
      </c>
      <c r="AF2435" s="26">
        <v>3.2065793333333334</v>
      </c>
      <c r="AG2435" s="26">
        <v>171</v>
      </c>
      <c r="AH2435" s="26">
        <v>3</v>
      </c>
    </row>
    <row r="2436" spans="1:34" x14ac:dyDescent="0.2">
      <c r="A2436" t="s">
        <v>51</v>
      </c>
      <c r="B2436" t="s">
        <v>117</v>
      </c>
      <c r="C2436" t="s">
        <v>1373</v>
      </c>
      <c r="D2436">
        <v>3</v>
      </c>
      <c r="E2436" s="21">
        <v>3</v>
      </c>
      <c r="F2436" s="21" t="s">
        <v>6</v>
      </c>
      <c r="G2436" s="21" t="s">
        <v>114</v>
      </c>
      <c r="H2436" s="21" t="s">
        <v>10</v>
      </c>
      <c r="I2436" s="26">
        <v>2.2209427500000003</v>
      </c>
      <c r="J2436" s="26">
        <v>2.9632347499999998</v>
      </c>
      <c r="K2436" s="26">
        <v>4.0398909166666668</v>
      </c>
      <c r="L2436" s="26">
        <v>5.434028500000001</v>
      </c>
      <c r="M2436" s="26">
        <v>6.0724290833333328</v>
      </c>
      <c r="N2436" s="26">
        <v>6.4574059999999998</v>
      </c>
      <c r="O2436" s="26">
        <v>6.4304888333333343</v>
      </c>
      <c r="P2436" s="26">
        <v>5.6039211666666668</v>
      </c>
      <c r="Q2436" s="26">
        <v>4.6722359166666667</v>
      </c>
      <c r="R2436" s="26">
        <v>3.7025940833333331</v>
      </c>
      <c r="S2436" s="26">
        <v>2.6909328333333331</v>
      </c>
      <c r="T2436" s="26">
        <v>2.151512083333333</v>
      </c>
      <c r="U2436" s="26">
        <v>3.1745820833333327</v>
      </c>
      <c r="V2436" s="26">
        <v>3.0318635</v>
      </c>
      <c r="W2436" s="26">
        <v>3.6690168333333326</v>
      </c>
      <c r="X2436" s="26">
        <v>2.54945025</v>
      </c>
      <c r="Y2436" s="26">
        <v>3.4956399999999999</v>
      </c>
      <c r="Z2436" s="26">
        <v>5.1016577500000002</v>
      </c>
      <c r="AA2436" s="26">
        <v>5.847423833333333</v>
      </c>
      <c r="AB2436" s="26">
        <v>6.797522166666667</v>
      </c>
      <c r="AC2436" s="26">
        <v>4.3000047500000003</v>
      </c>
      <c r="AD2436" s="26">
        <v>1.9791240833333335</v>
      </c>
      <c r="AE2436" s="26">
        <v>1.8464452500000001</v>
      </c>
      <c r="AF2436" s="26">
        <v>2.7121588333333335</v>
      </c>
      <c r="AG2436" s="26">
        <v>111</v>
      </c>
      <c r="AH2436" s="26">
        <v>2</v>
      </c>
    </row>
    <row r="2437" spans="1:34" x14ac:dyDescent="0.2">
      <c r="A2437" t="s">
        <v>51</v>
      </c>
      <c r="B2437" t="s">
        <v>117</v>
      </c>
      <c r="C2437" t="s">
        <v>1595</v>
      </c>
      <c r="D2437">
        <v>3</v>
      </c>
      <c r="E2437" s="21">
        <v>3</v>
      </c>
      <c r="F2437" s="21" t="s">
        <v>6</v>
      </c>
      <c r="G2437" s="21" t="s">
        <v>114</v>
      </c>
      <c r="H2437" s="21" t="s">
        <v>10</v>
      </c>
      <c r="I2437" s="26">
        <v>2.1351800769230773</v>
      </c>
      <c r="J2437" s="26">
        <v>2.8753778461538464</v>
      </c>
      <c r="K2437" s="26">
        <v>3.9675991538461526</v>
      </c>
      <c r="L2437" s="26">
        <v>5.3071951538461537</v>
      </c>
      <c r="M2437" s="26">
        <v>5.9301049230769234</v>
      </c>
      <c r="N2437" s="26">
        <v>6.3941203846153849</v>
      </c>
      <c r="O2437" s="26">
        <v>6.4369592307692312</v>
      </c>
      <c r="P2437" s="26">
        <v>5.6193019230769234</v>
      </c>
      <c r="Q2437" s="26">
        <v>4.6469723846153848</v>
      </c>
      <c r="R2437" s="26">
        <v>3.5898550769230773</v>
      </c>
      <c r="S2437" s="26">
        <v>2.6300516153846156</v>
      </c>
      <c r="T2437" s="26">
        <v>2.0941031538461541</v>
      </c>
      <c r="U2437" s="26">
        <v>3.4942967692307696</v>
      </c>
      <c r="V2437" s="26">
        <v>3.2553762307692313</v>
      </c>
      <c r="W2437" s="26">
        <v>3.9018567692307693</v>
      </c>
      <c r="X2437" s="26">
        <v>2.4964916923076927</v>
      </c>
      <c r="Y2437" s="26">
        <v>3.5676643846153842</v>
      </c>
      <c r="Z2437" s="26">
        <v>5.031302076923077</v>
      </c>
      <c r="AA2437" s="26">
        <v>5.533046230769231</v>
      </c>
      <c r="AB2437" s="26">
        <v>6.1391789230769245</v>
      </c>
      <c r="AC2437" s="26">
        <v>3.9225038461538468</v>
      </c>
      <c r="AD2437" s="26">
        <v>2.3847106923076922</v>
      </c>
      <c r="AE2437" s="26">
        <v>2.1440686153846151</v>
      </c>
      <c r="AF2437" s="26">
        <v>2.9411673846153841</v>
      </c>
      <c r="AG2437" s="26">
        <v>145</v>
      </c>
      <c r="AH2437" s="26">
        <v>2</v>
      </c>
    </row>
    <row r="2438" spans="1:34" x14ac:dyDescent="0.2">
      <c r="A2438" t="s">
        <v>51</v>
      </c>
      <c r="B2438" t="s">
        <v>117</v>
      </c>
      <c r="C2438" t="s">
        <v>185</v>
      </c>
      <c r="D2438">
        <v>3</v>
      </c>
      <c r="E2438" s="21">
        <v>3</v>
      </c>
      <c r="F2438" s="21" t="s">
        <v>6</v>
      </c>
      <c r="G2438" s="21" t="s">
        <v>10</v>
      </c>
      <c r="H2438" s="21" t="s">
        <v>10</v>
      </c>
      <c r="I2438" s="26">
        <v>2.0337740000000002</v>
      </c>
      <c r="J2438" s="26">
        <v>2.7903799999999999</v>
      </c>
      <c r="K2438" s="26">
        <v>3.948537</v>
      </c>
      <c r="L2438" s="26">
        <v>5.4208769999999999</v>
      </c>
      <c r="M2438" s="26">
        <v>5.9989604999999999</v>
      </c>
      <c r="N2438" s="26">
        <v>6.4982455000000003</v>
      </c>
      <c r="O2438" s="26">
        <v>6.4953450000000004</v>
      </c>
      <c r="P2438" s="26">
        <v>5.6338189999999999</v>
      </c>
      <c r="Q2438" s="26">
        <v>4.6623055000000004</v>
      </c>
      <c r="R2438" s="26">
        <v>3.4836175000000003</v>
      </c>
      <c r="S2438" s="26">
        <v>2.5227374999999999</v>
      </c>
      <c r="T2438" s="26">
        <v>1.9851650000000001</v>
      </c>
      <c r="U2438" s="26">
        <v>3.6332095</v>
      </c>
      <c r="V2438" s="26">
        <v>3.512966</v>
      </c>
      <c r="W2438" s="26">
        <v>4.0969720000000001</v>
      </c>
      <c r="X2438" s="26">
        <v>2.7408619999999999</v>
      </c>
      <c r="Y2438" s="26">
        <v>3.2702910000000003</v>
      </c>
      <c r="Z2438" s="26">
        <v>4.4787650000000001</v>
      </c>
      <c r="AA2438" s="26">
        <v>5.1269109999999998</v>
      </c>
      <c r="AB2438" s="26">
        <v>4.960318</v>
      </c>
      <c r="AC2438" s="26">
        <v>3.3514360000000001</v>
      </c>
      <c r="AD2438" s="26">
        <v>2.1776105000000001</v>
      </c>
      <c r="AE2438" s="26">
        <v>2.0873400000000002</v>
      </c>
      <c r="AF2438" s="26">
        <v>2.966164</v>
      </c>
      <c r="AG2438" s="26">
        <v>159</v>
      </c>
      <c r="AH2438" s="26">
        <v>3</v>
      </c>
    </row>
    <row r="2439" spans="1:34" x14ac:dyDescent="0.2">
      <c r="A2439" t="s">
        <v>51</v>
      </c>
      <c r="B2439" t="s">
        <v>117</v>
      </c>
      <c r="C2439" t="s">
        <v>1596</v>
      </c>
      <c r="D2439">
        <v>3</v>
      </c>
      <c r="E2439" s="21">
        <v>3</v>
      </c>
      <c r="F2439" s="21" t="s">
        <v>6</v>
      </c>
      <c r="G2439" s="21" t="s">
        <v>114</v>
      </c>
      <c r="H2439" s="21" t="s">
        <v>10</v>
      </c>
      <c r="I2439" s="26">
        <v>2.2001042999999996</v>
      </c>
      <c r="J2439" s="26">
        <v>2.93913855</v>
      </c>
      <c r="K2439" s="26">
        <v>3.9928258500000005</v>
      </c>
      <c r="L2439" s="26">
        <v>5.3145450500000004</v>
      </c>
      <c r="M2439" s="26">
        <v>5.9291179000000005</v>
      </c>
      <c r="N2439" s="26">
        <v>6.4049140999999992</v>
      </c>
      <c r="O2439" s="26">
        <v>6.450295800000001</v>
      </c>
      <c r="P2439" s="26">
        <v>5.6488348999999998</v>
      </c>
      <c r="Q2439" s="26">
        <v>4.689522049999999</v>
      </c>
      <c r="R2439" s="26">
        <v>3.6757252</v>
      </c>
      <c r="S2439" s="26">
        <v>2.6875341500000003</v>
      </c>
      <c r="T2439" s="26">
        <v>2.1511752499999992</v>
      </c>
      <c r="U2439" s="26">
        <v>3.2477775000000007</v>
      </c>
      <c r="V2439" s="26">
        <v>3.0543912999999998</v>
      </c>
      <c r="W2439" s="26">
        <v>3.8498171000000005</v>
      </c>
      <c r="X2439" s="26">
        <v>2.3758344500000002</v>
      </c>
      <c r="Y2439" s="26">
        <v>3.4374356499999998</v>
      </c>
      <c r="Z2439" s="26">
        <v>5.1448844499999993</v>
      </c>
      <c r="AA2439" s="26">
        <v>5.7144641499999995</v>
      </c>
      <c r="AB2439" s="26">
        <v>6.4673072500000002</v>
      </c>
      <c r="AC2439" s="26">
        <v>3.9922135499999998</v>
      </c>
      <c r="AD2439" s="26">
        <v>2.2393167000000007</v>
      </c>
      <c r="AE2439" s="26">
        <v>2.0771951500000005</v>
      </c>
      <c r="AF2439" s="26">
        <v>2.8200398499999997</v>
      </c>
      <c r="AG2439" s="26">
        <v>78</v>
      </c>
      <c r="AH2439" s="26">
        <v>1</v>
      </c>
    </row>
    <row r="2440" spans="1:34" x14ac:dyDescent="0.2">
      <c r="A2440" t="s">
        <v>51</v>
      </c>
      <c r="B2440" t="s">
        <v>117</v>
      </c>
      <c r="C2440" t="s">
        <v>187</v>
      </c>
      <c r="D2440">
        <v>2</v>
      </c>
      <c r="E2440" s="21">
        <v>3</v>
      </c>
      <c r="F2440" s="21" t="s">
        <v>6</v>
      </c>
      <c r="G2440" s="21" t="s">
        <v>10</v>
      </c>
      <c r="H2440" s="21" t="s">
        <v>10</v>
      </c>
      <c r="I2440" s="26">
        <v>1.845235</v>
      </c>
      <c r="J2440" s="26">
        <v>2.5454966666666667</v>
      </c>
      <c r="K2440" s="26">
        <v>3.7689736666666671</v>
      </c>
      <c r="L2440" s="26">
        <v>5.2745646666666666</v>
      </c>
      <c r="M2440" s="26">
        <v>5.7274063333333336</v>
      </c>
      <c r="N2440" s="26">
        <v>6.3377523333333334</v>
      </c>
      <c r="O2440" s="26">
        <v>6.2834036666666675</v>
      </c>
      <c r="P2440" s="26">
        <v>5.5386646666666666</v>
      </c>
      <c r="Q2440" s="26">
        <v>4.434577</v>
      </c>
      <c r="R2440" s="26">
        <v>3.2639013333333331</v>
      </c>
      <c r="S2440" s="26">
        <v>2.3612996666666666</v>
      </c>
      <c r="T2440" s="26">
        <v>1.8056219999999998</v>
      </c>
      <c r="U2440" s="26">
        <v>3.8874203333333335</v>
      </c>
      <c r="V2440" s="26">
        <v>3.944615666666667</v>
      </c>
      <c r="W2440" s="26">
        <v>4.8759283333333334</v>
      </c>
      <c r="X2440" s="26">
        <v>3.0809296666666666</v>
      </c>
      <c r="Y2440" s="26">
        <v>3.6614223333333329</v>
      </c>
      <c r="Z2440" s="26">
        <v>4.0297566666666667</v>
      </c>
      <c r="AA2440" s="26">
        <v>3.8708569999999995</v>
      </c>
      <c r="AB2440" s="26">
        <v>3.7993936666666666</v>
      </c>
      <c r="AC2440" s="26">
        <v>3.4664176666666666</v>
      </c>
      <c r="AD2440" s="26">
        <v>2.9527743333333327</v>
      </c>
      <c r="AE2440" s="26">
        <v>3.1025106666666669</v>
      </c>
      <c r="AF2440" s="26">
        <v>3.5310600000000001</v>
      </c>
      <c r="AG2440" s="26">
        <v>204</v>
      </c>
      <c r="AH2440" s="26">
        <v>4</v>
      </c>
    </row>
    <row r="2441" spans="1:34" x14ac:dyDescent="0.2">
      <c r="A2441" t="s">
        <v>51</v>
      </c>
      <c r="B2441" t="s">
        <v>117</v>
      </c>
      <c r="C2441" t="s">
        <v>1564</v>
      </c>
      <c r="D2441">
        <v>3</v>
      </c>
      <c r="E2441" s="21">
        <v>3</v>
      </c>
      <c r="F2441" s="21" t="s">
        <v>6</v>
      </c>
      <c r="G2441" s="21" t="s">
        <v>10</v>
      </c>
      <c r="H2441" s="21" t="s">
        <v>10</v>
      </c>
      <c r="I2441" s="26">
        <v>1.874719</v>
      </c>
      <c r="J2441" s="26">
        <v>2.5933495</v>
      </c>
      <c r="K2441" s="26">
        <v>3.8132400000000004</v>
      </c>
      <c r="L2441" s="26">
        <v>5.3554219999999999</v>
      </c>
      <c r="M2441" s="26">
        <v>5.8790483333333334</v>
      </c>
      <c r="N2441" s="26">
        <v>6.4386140000000003</v>
      </c>
      <c r="O2441" s="26">
        <v>6.4592661666666666</v>
      </c>
      <c r="P2441" s="26">
        <v>5.6446154999999996</v>
      </c>
      <c r="Q2441" s="26">
        <v>4.5637066666666675</v>
      </c>
      <c r="R2441" s="26">
        <v>3.3191713333333337</v>
      </c>
      <c r="S2441" s="26">
        <v>2.3946943333333333</v>
      </c>
      <c r="T2441" s="26">
        <v>1.83704</v>
      </c>
      <c r="U2441" s="26">
        <v>4.0462470000000001</v>
      </c>
      <c r="V2441" s="26">
        <v>3.6960301666666666</v>
      </c>
      <c r="W2441" s="26">
        <v>4.5407459999999995</v>
      </c>
      <c r="X2441" s="26">
        <v>2.8588178333333332</v>
      </c>
      <c r="Y2441" s="26">
        <v>3.2438505000000002</v>
      </c>
      <c r="Z2441" s="26">
        <v>3.7839864999999997</v>
      </c>
      <c r="AA2441" s="26">
        <v>4.0927768333333328</v>
      </c>
      <c r="AB2441" s="26">
        <v>3.7928806666666666</v>
      </c>
      <c r="AC2441" s="26">
        <v>3.3406179999999996</v>
      </c>
      <c r="AD2441" s="26">
        <v>2.5184946666666668</v>
      </c>
      <c r="AE2441" s="26">
        <v>2.7155006666666668</v>
      </c>
      <c r="AF2441" s="26">
        <v>3.2465290000000002</v>
      </c>
      <c r="AG2441" s="26">
        <v>181</v>
      </c>
      <c r="AH2441" s="26">
        <v>3</v>
      </c>
    </row>
    <row r="2442" spans="1:34" x14ac:dyDescent="0.2">
      <c r="A2442" t="s">
        <v>51</v>
      </c>
      <c r="B2442" t="s">
        <v>117</v>
      </c>
      <c r="C2442" t="s">
        <v>1597</v>
      </c>
      <c r="D2442">
        <v>3</v>
      </c>
      <c r="E2442" s="21">
        <v>3</v>
      </c>
      <c r="F2442" s="21" t="s">
        <v>6</v>
      </c>
      <c r="G2442" s="21" t="s">
        <v>10</v>
      </c>
      <c r="H2442" s="21" t="s">
        <v>10</v>
      </c>
      <c r="I2442" s="26">
        <v>1.867496</v>
      </c>
      <c r="J2442" s="26">
        <v>2.5835757500000005</v>
      </c>
      <c r="K2442" s="26">
        <v>3.7433662499999998</v>
      </c>
      <c r="L2442" s="26">
        <v>5.2623934999999999</v>
      </c>
      <c r="M2442" s="26">
        <v>5.7714072499999993</v>
      </c>
      <c r="N2442" s="26">
        <v>6.3408767500000005</v>
      </c>
      <c r="O2442" s="26">
        <v>6.3748806249999994</v>
      </c>
      <c r="P2442" s="26">
        <v>5.5584552499999997</v>
      </c>
      <c r="Q2442" s="26">
        <v>4.5156808750000001</v>
      </c>
      <c r="R2442" s="26">
        <v>3.2999476249999997</v>
      </c>
      <c r="S2442" s="26">
        <v>2.4069615000000004</v>
      </c>
      <c r="T2442" s="26">
        <v>1.8576885000000001</v>
      </c>
      <c r="U2442" s="26">
        <v>3.8520563750000001</v>
      </c>
      <c r="V2442" s="26">
        <v>3.6295205000000004</v>
      </c>
      <c r="W2442" s="26">
        <v>4.3353587500000001</v>
      </c>
      <c r="X2442" s="26">
        <v>2.8215086249999999</v>
      </c>
      <c r="Y2442" s="26">
        <v>3.3588233750000001</v>
      </c>
      <c r="Z2442" s="26">
        <v>4.1975113749999995</v>
      </c>
      <c r="AA2442" s="26">
        <v>4.9311903749999999</v>
      </c>
      <c r="AB2442" s="26">
        <v>4.5508678750000007</v>
      </c>
      <c r="AC2442" s="26">
        <v>3.2908783749999992</v>
      </c>
      <c r="AD2442" s="26">
        <v>2.6234545000000002</v>
      </c>
      <c r="AE2442" s="26">
        <v>2.5647202500000001</v>
      </c>
      <c r="AF2442" s="26">
        <v>3.0799719999999997</v>
      </c>
      <c r="AG2442" s="26">
        <v>179</v>
      </c>
      <c r="AH2442" s="26">
        <v>3</v>
      </c>
    </row>
    <row r="2443" spans="1:34" x14ac:dyDescent="0.2">
      <c r="A2443" t="s">
        <v>51</v>
      </c>
      <c r="B2443" t="s">
        <v>117</v>
      </c>
      <c r="C2443" t="s">
        <v>1598</v>
      </c>
      <c r="D2443">
        <v>3</v>
      </c>
      <c r="E2443" s="21">
        <v>3</v>
      </c>
      <c r="F2443" s="21" t="s">
        <v>6</v>
      </c>
      <c r="G2443" s="21" t="s">
        <v>10</v>
      </c>
      <c r="H2443" s="21" t="s">
        <v>10</v>
      </c>
      <c r="I2443" s="26">
        <v>2.0497988333333335</v>
      </c>
      <c r="J2443" s="26">
        <v>2.8018026666666667</v>
      </c>
      <c r="K2443" s="26">
        <v>3.9709325000000004</v>
      </c>
      <c r="L2443" s="26">
        <v>5.3798301666666672</v>
      </c>
      <c r="M2443" s="26">
        <v>5.9647218333333329</v>
      </c>
      <c r="N2443" s="26">
        <v>6.4539001666666671</v>
      </c>
      <c r="O2443" s="26">
        <v>6.4663955</v>
      </c>
      <c r="P2443" s="26">
        <v>5.632740000000001</v>
      </c>
      <c r="Q2443" s="26">
        <v>4.6175433333333338</v>
      </c>
      <c r="R2443" s="26">
        <v>3.4945478333333337</v>
      </c>
      <c r="S2443" s="26">
        <v>2.5454248333333331</v>
      </c>
      <c r="T2443" s="26">
        <v>1.9996706666666666</v>
      </c>
      <c r="U2443" s="26">
        <v>3.6801846666666669</v>
      </c>
      <c r="V2443" s="26">
        <v>3.3912868333333335</v>
      </c>
      <c r="W2443" s="26">
        <v>4.0630683333333337</v>
      </c>
      <c r="X2443" s="26">
        <v>2.6986504999999998</v>
      </c>
      <c r="Y2443" s="26">
        <v>3.3148874999999998</v>
      </c>
      <c r="Z2443" s="26">
        <v>4.8267065000000002</v>
      </c>
      <c r="AA2443" s="26">
        <v>5.0783596666666666</v>
      </c>
      <c r="AB2443" s="26">
        <v>5.2354011666666667</v>
      </c>
      <c r="AC2443" s="26">
        <v>3.460604</v>
      </c>
      <c r="AD2443" s="26">
        <v>2.2729794999999999</v>
      </c>
      <c r="AE2443" s="26">
        <v>2.1276713333333332</v>
      </c>
      <c r="AF2443" s="26">
        <v>3.0251093333333334</v>
      </c>
      <c r="AG2443" s="26">
        <v>162</v>
      </c>
      <c r="AH2443" s="26">
        <v>3</v>
      </c>
    </row>
    <row r="2444" spans="1:34" x14ac:dyDescent="0.2">
      <c r="A2444" t="s">
        <v>51</v>
      </c>
      <c r="B2444" t="s">
        <v>117</v>
      </c>
      <c r="C2444" t="s">
        <v>1599</v>
      </c>
      <c r="D2444">
        <v>3</v>
      </c>
      <c r="E2444" s="21">
        <v>3</v>
      </c>
      <c r="F2444" s="21" t="s">
        <v>6</v>
      </c>
      <c r="G2444" s="21" t="s">
        <v>114</v>
      </c>
      <c r="H2444" s="21" t="s">
        <v>10</v>
      </c>
      <c r="I2444" s="26">
        <v>2.1424691111111112</v>
      </c>
      <c r="J2444" s="26">
        <v>2.9018916666666663</v>
      </c>
      <c r="K2444" s="26">
        <v>4.0179748888888884</v>
      </c>
      <c r="L2444" s="26">
        <v>5.4027777777777777</v>
      </c>
      <c r="M2444" s="26">
        <v>6.0022317777777774</v>
      </c>
      <c r="N2444" s="26">
        <v>6.449819333333334</v>
      </c>
      <c r="O2444" s="26">
        <v>6.4283497777777781</v>
      </c>
      <c r="P2444" s="26">
        <v>5.6008354444444448</v>
      </c>
      <c r="Q2444" s="26">
        <v>4.658803555555556</v>
      </c>
      <c r="R2444" s="26">
        <v>3.6188657777777777</v>
      </c>
      <c r="S2444" s="26">
        <v>2.62704</v>
      </c>
      <c r="T2444" s="26">
        <v>2.0906238888888886</v>
      </c>
      <c r="U2444" s="26">
        <v>3.4723470000000001</v>
      </c>
      <c r="V2444" s="26">
        <v>3.4006866666666662</v>
      </c>
      <c r="W2444" s="26">
        <v>3.926622111111111</v>
      </c>
      <c r="X2444" s="26">
        <v>2.6871640000000001</v>
      </c>
      <c r="Y2444" s="26">
        <v>3.6154137777777779</v>
      </c>
      <c r="Z2444" s="26">
        <v>5.1082932222222217</v>
      </c>
      <c r="AA2444" s="26">
        <v>5.2630898888888886</v>
      </c>
      <c r="AB2444" s="26">
        <v>6.1074864444444446</v>
      </c>
      <c r="AC2444" s="26">
        <v>3.6022616666666667</v>
      </c>
      <c r="AD2444" s="26">
        <v>2.0763584444444443</v>
      </c>
      <c r="AE2444" s="26">
        <v>1.9705729999999997</v>
      </c>
      <c r="AF2444" s="26">
        <v>2.9180823333333334</v>
      </c>
      <c r="AG2444" s="26">
        <v>165</v>
      </c>
      <c r="AH2444" s="26">
        <v>3</v>
      </c>
    </row>
    <row r="2445" spans="1:34" x14ac:dyDescent="0.2">
      <c r="A2445" t="s">
        <v>51</v>
      </c>
      <c r="B2445" t="s">
        <v>117</v>
      </c>
      <c r="C2445" t="s">
        <v>1600</v>
      </c>
      <c r="D2445">
        <v>3</v>
      </c>
      <c r="E2445" s="21">
        <v>3</v>
      </c>
      <c r="F2445" s="21" t="s">
        <v>6</v>
      </c>
      <c r="G2445" s="21" t="s">
        <v>10</v>
      </c>
      <c r="H2445" s="21" t="s">
        <v>10</v>
      </c>
      <c r="I2445" s="26">
        <v>1.9980100000000001</v>
      </c>
      <c r="J2445" s="26">
        <v>2.7415086</v>
      </c>
      <c r="K2445" s="26">
        <v>3.9291258</v>
      </c>
      <c r="L2445" s="26">
        <v>5.4087294000000004</v>
      </c>
      <c r="M2445" s="26">
        <v>5.9374413999999991</v>
      </c>
      <c r="N2445" s="26">
        <v>6.4572924</v>
      </c>
      <c r="O2445" s="26">
        <v>6.4813850000000004</v>
      </c>
      <c r="P2445" s="26">
        <v>5.6557446000000002</v>
      </c>
      <c r="Q2445" s="26">
        <v>4.6230283999999999</v>
      </c>
      <c r="R2445" s="26">
        <v>3.4386142</v>
      </c>
      <c r="S2445" s="26">
        <v>2.5281770000000003</v>
      </c>
      <c r="T2445" s="26">
        <v>1.9669422000000001</v>
      </c>
      <c r="U2445" s="26">
        <v>3.695875</v>
      </c>
      <c r="V2445" s="26">
        <v>3.4214286</v>
      </c>
      <c r="W2445" s="26">
        <v>4.1492009999999997</v>
      </c>
      <c r="X2445" s="26">
        <v>2.681019</v>
      </c>
      <c r="Y2445" s="26">
        <v>3.2752496</v>
      </c>
      <c r="Z2445" s="26">
        <v>4.4042138000000008</v>
      </c>
      <c r="AA2445" s="26">
        <v>5.0677998000000004</v>
      </c>
      <c r="AB2445" s="26">
        <v>4.7686089999999997</v>
      </c>
      <c r="AC2445" s="26">
        <v>3.2367657999999997</v>
      </c>
      <c r="AD2445" s="26">
        <v>2.3329960000000001</v>
      </c>
      <c r="AE2445" s="26">
        <v>2.2818632000000001</v>
      </c>
      <c r="AF2445" s="26">
        <v>2.9585558000000001</v>
      </c>
      <c r="AG2445" s="26">
        <v>169</v>
      </c>
      <c r="AH2445" s="26">
        <v>3</v>
      </c>
    </row>
    <row r="2446" spans="1:34" x14ac:dyDescent="0.2">
      <c r="A2446" t="s">
        <v>51</v>
      </c>
      <c r="B2446" t="s">
        <v>117</v>
      </c>
      <c r="C2446" t="s">
        <v>1601</v>
      </c>
      <c r="D2446">
        <v>3</v>
      </c>
      <c r="E2446" s="21">
        <v>3</v>
      </c>
      <c r="F2446" s="21" t="s">
        <v>6</v>
      </c>
      <c r="G2446" s="21" t="s">
        <v>10</v>
      </c>
      <c r="H2446" s="21" t="s">
        <v>10</v>
      </c>
      <c r="I2446" s="26">
        <v>1.9962150000000001</v>
      </c>
      <c r="J2446" s="26">
        <v>2.698536666666667</v>
      </c>
      <c r="K2446" s="26">
        <v>3.8740960000000002</v>
      </c>
      <c r="L2446" s="26">
        <v>5.3508078333333335</v>
      </c>
      <c r="M2446" s="26">
        <v>5.858148166666667</v>
      </c>
      <c r="N2446" s="26">
        <v>6.4101081666666664</v>
      </c>
      <c r="O2446" s="26">
        <v>6.4363730000000006</v>
      </c>
      <c r="P2446" s="26">
        <v>5.6137118333333333</v>
      </c>
      <c r="Q2446" s="26">
        <v>4.5971141666666666</v>
      </c>
      <c r="R2446" s="26">
        <v>3.4360903333333339</v>
      </c>
      <c r="S2446" s="26">
        <v>2.5661781666666665</v>
      </c>
      <c r="T2446" s="26">
        <v>1.9935441666666665</v>
      </c>
      <c r="U2446" s="26">
        <v>3.4452020000000001</v>
      </c>
      <c r="V2446" s="26">
        <v>3.2972215000000005</v>
      </c>
      <c r="W2446" s="26">
        <v>3.8650609999999994</v>
      </c>
      <c r="X2446" s="26">
        <v>2.6126711666666669</v>
      </c>
      <c r="Y2446" s="26">
        <v>3.4034338333333332</v>
      </c>
      <c r="Z2446" s="26">
        <v>4.4960014999999993</v>
      </c>
      <c r="AA2446" s="26">
        <v>5.4119413333333339</v>
      </c>
      <c r="AB2446" s="26">
        <v>4.7037779999999998</v>
      </c>
      <c r="AC2446" s="26">
        <v>3.5248624999999998</v>
      </c>
      <c r="AD2446" s="26">
        <v>2.3080799999999999</v>
      </c>
      <c r="AE2446" s="26">
        <v>2.2453258333333328</v>
      </c>
      <c r="AF2446" s="26">
        <v>2.8337763333333332</v>
      </c>
      <c r="AG2446" s="26">
        <v>176</v>
      </c>
      <c r="AH2446" s="26">
        <v>3</v>
      </c>
    </row>
    <row r="2447" spans="1:34" x14ac:dyDescent="0.2">
      <c r="A2447" t="s">
        <v>51</v>
      </c>
      <c r="B2447" t="s">
        <v>117</v>
      </c>
      <c r="C2447" t="s">
        <v>992</v>
      </c>
      <c r="D2447">
        <v>3</v>
      </c>
      <c r="E2447" s="21">
        <v>3</v>
      </c>
      <c r="F2447" s="21" t="s">
        <v>6</v>
      </c>
      <c r="G2447" s="21" t="s">
        <v>114</v>
      </c>
      <c r="H2447" s="21" t="s">
        <v>10</v>
      </c>
      <c r="I2447" s="26">
        <v>2.1123881249999998</v>
      </c>
      <c r="J2447" s="26">
        <v>2.8714363749999996</v>
      </c>
      <c r="K2447" s="26">
        <v>3.975841875</v>
      </c>
      <c r="L2447" s="26">
        <v>5.3358018749999996</v>
      </c>
      <c r="M2447" s="26">
        <v>5.9503328750000009</v>
      </c>
      <c r="N2447" s="26">
        <v>6.4226872500000001</v>
      </c>
      <c r="O2447" s="26">
        <v>6.4370967500000011</v>
      </c>
      <c r="P2447" s="26">
        <v>5.6215569999999992</v>
      </c>
      <c r="Q2447" s="26">
        <v>4.6553657499999996</v>
      </c>
      <c r="R2447" s="26">
        <v>3.5761560000000001</v>
      </c>
      <c r="S2447" s="26">
        <v>2.613937</v>
      </c>
      <c r="T2447" s="26">
        <v>2.07961325</v>
      </c>
      <c r="U2447" s="26">
        <v>3.540053125</v>
      </c>
      <c r="V2447" s="26">
        <v>3.307505125</v>
      </c>
      <c r="W2447" s="26">
        <v>3.8975440000000003</v>
      </c>
      <c r="X2447" s="26">
        <v>2.6361590000000001</v>
      </c>
      <c r="Y2447" s="26">
        <v>3.5836315000000005</v>
      </c>
      <c r="Z2447" s="26">
        <v>5.0011112500000001</v>
      </c>
      <c r="AA2447" s="26">
        <v>5.4971902499999992</v>
      </c>
      <c r="AB2447" s="26">
        <v>5.937763125</v>
      </c>
      <c r="AC2447" s="26">
        <v>3.8561041249999999</v>
      </c>
      <c r="AD2447" s="26">
        <v>2.2245603749999998</v>
      </c>
      <c r="AE2447" s="26">
        <v>2.05010125</v>
      </c>
      <c r="AF2447" s="26">
        <v>2.8894926249999999</v>
      </c>
      <c r="AG2447" s="26">
        <v>157</v>
      </c>
      <c r="AH2447" s="26">
        <v>3</v>
      </c>
    </row>
    <row r="2448" spans="1:34" x14ac:dyDescent="0.2">
      <c r="A2448" t="s">
        <v>51</v>
      </c>
      <c r="B2448" t="s">
        <v>117</v>
      </c>
      <c r="C2448" t="s">
        <v>1602</v>
      </c>
      <c r="D2448">
        <v>3</v>
      </c>
      <c r="E2448" s="21">
        <v>3</v>
      </c>
      <c r="F2448" s="21" t="s">
        <v>6</v>
      </c>
      <c r="G2448" s="21" t="s">
        <v>10</v>
      </c>
      <c r="H2448" s="21" t="s">
        <v>10</v>
      </c>
      <c r="I2448" s="26">
        <v>1.9189815000000001</v>
      </c>
      <c r="J2448" s="26">
        <v>2.6869290000000001</v>
      </c>
      <c r="K2448" s="26">
        <v>3.86933375</v>
      </c>
      <c r="L2448" s="26">
        <v>5.2245287500000011</v>
      </c>
      <c r="M2448" s="26">
        <v>5.7547410000000001</v>
      </c>
      <c r="N2448" s="26">
        <v>6.3817359999999992</v>
      </c>
      <c r="O2448" s="26">
        <v>6.2872792500000001</v>
      </c>
      <c r="P2448" s="26">
        <v>5.5322927499999999</v>
      </c>
      <c r="Q2448" s="26">
        <v>4.5265959999999996</v>
      </c>
      <c r="R2448" s="26">
        <v>3.3577675</v>
      </c>
      <c r="S2448" s="26">
        <v>2.4215892500000002</v>
      </c>
      <c r="T2448" s="26">
        <v>1.8649022500000001</v>
      </c>
      <c r="U2448" s="26">
        <v>4.3455600000000008</v>
      </c>
      <c r="V2448" s="26">
        <v>4.0558937500000001</v>
      </c>
      <c r="W2448" s="26">
        <v>4.6973802500000001</v>
      </c>
      <c r="X2448" s="26">
        <v>3.2212322500000004</v>
      </c>
      <c r="Y2448" s="26">
        <v>3.4522092500000001</v>
      </c>
      <c r="Z2448" s="26">
        <v>3.9289527499999997</v>
      </c>
      <c r="AA2448" s="26">
        <v>4.2436552499999998</v>
      </c>
      <c r="AB2448" s="26">
        <v>4.0280187499999993</v>
      </c>
      <c r="AC2448" s="26">
        <v>2.8942977499999998</v>
      </c>
      <c r="AD2448" s="26">
        <v>2.2303810000000004</v>
      </c>
      <c r="AE2448" s="26">
        <v>2.4375514999999996</v>
      </c>
      <c r="AF2448" s="26">
        <v>3.4587987500000001</v>
      </c>
      <c r="AG2448" s="26">
        <v>167</v>
      </c>
      <c r="AH2448" s="26">
        <v>3</v>
      </c>
    </row>
    <row r="2449" spans="1:34" x14ac:dyDescent="0.2">
      <c r="A2449" t="s">
        <v>51</v>
      </c>
      <c r="B2449" t="s">
        <v>117</v>
      </c>
      <c r="C2449" t="s">
        <v>458</v>
      </c>
      <c r="D2449">
        <v>3</v>
      </c>
      <c r="E2449" s="21">
        <v>3</v>
      </c>
      <c r="F2449" s="21" t="s">
        <v>6</v>
      </c>
      <c r="G2449" s="21" t="s">
        <v>10</v>
      </c>
      <c r="H2449" s="21" t="s">
        <v>10</v>
      </c>
      <c r="I2449" s="26">
        <v>1.89853925</v>
      </c>
      <c r="J2449" s="26">
        <v>2.6399800000000004</v>
      </c>
      <c r="K2449" s="26">
        <v>3.8513930000000003</v>
      </c>
      <c r="L2449" s="26">
        <v>5.3748942499999997</v>
      </c>
      <c r="M2449" s="26">
        <v>5.9353282499999995</v>
      </c>
      <c r="N2449" s="26">
        <v>6.4796057500000002</v>
      </c>
      <c r="O2449" s="26">
        <v>6.4899257500000003</v>
      </c>
      <c r="P2449" s="26">
        <v>5.661262999999999</v>
      </c>
      <c r="Q2449" s="26">
        <v>4.5913267500000003</v>
      </c>
      <c r="R2449" s="26">
        <v>3.3591495</v>
      </c>
      <c r="S2449" s="26">
        <v>2.42523</v>
      </c>
      <c r="T2449" s="26">
        <v>1.86993125</v>
      </c>
      <c r="U2449" s="26">
        <v>4.0629720000000002</v>
      </c>
      <c r="V2449" s="26">
        <v>3.5663809999999998</v>
      </c>
      <c r="W2449" s="26">
        <v>4.4599845</v>
      </c>
      <c r="X2449" s="26">
        <v>2.8677944999999996</v>
      </c>
      <c r="Y2449" s="26">
        <v>3.157079</v>
      </c>
      <c r="Z2449" s="26">
        <v>3.7386870000000001</v>
      </c>
      <c r="AA2449" s="26">
        <v>4.2274015</v>
      </c>
      <c r="AB2449" s="26">
        <v>3.97241825</v>
      </c>
      <c r="AC2449" s="26">
        <v>3.3056580000000002</v>
      </c>
      <c r="AD2449" s="26">
        <v>2.2897444999999998</v>
      </c>
      <c r="AE2449" s="26">
        <v>2.4537007500000003</v>
      </c>
      <c r="AF2449" s="26">
        <v>3.1243475000000003</v>
      </c>
      <c r="AG2449" s="26">
        <v>160</v>
      </c>
      <c r="AH2449" s="26">
        <v>3</v>
      </c>
    </row>
    <row r="2450" spans="1:34" x14ac:dyDescent="0.2">
      <c r="A2450" t="s">
        <v>51</v>
      </c>
      <c r="B2450" t="s">
        <v>117</v>
      </c>
      <c r="C2450" t="s">
        <v>1603</v>
      </c>
      <c r="D2450">
        <v>3</v>
      </c>
      <c r="E2450" s="21">
        <v>3</v>
      </c>
      <c r="F2450" s="21" t="s">
        <v>6</v>
      </c>
      <c r="G2450" s="21" t="s">
        <v>10</v>
      </c>
      <c r="H2450" s="21" t="s">
        <v>10</v>
      </c>
      <c r="I2450" s="26">
        <v>2.0644969090909089</v>
      </c>
      <c r="J2450" s="26">
        <v>2.811132818181818</v>
      </c>
      <c r="K2450" s="26">
        <v>3.9913304545454547</v>
      </c>
      <c r="L2450" s="26">
        <v>5.4322422727272723</v>
      </c>
      <c r="M2450" s="26">
        <v>5.9766252727272731</v>
      </c>
      <c r="N2450" s="26">
        <v>6.4864186363636369</v>
      </c>
      <c r="O2450" s="26">
        <v>6.5154380909090914</v>
      </c>
      <c r="P2450" s="26">
        <v>5.6676339090909087</v>
      </c>
      <c r="Q2450" s="26">
        <v>4.6600279090909087</v>
      </c>
      <c r="R2450" s="26">
        <v>3.5194858181818174</v>
      </c>
      <c r="S2450" s="26">
        <v>2.593170909090909</v>
      </c>
      <c r="T2450" s="26">
        <v>2.0428845454545455</v>
      </c>
      <c r="U2450" s="26">
        <v>3.512729909090909</v>
      </c>
      <c r="V2450" s="26">
        <v>3.2784947272727276</v>
      </c>
      <c r="W2450" s="26">
        <v>3.9312230000000001</v>
      </c>
      <c r="X2450" s="26">
        <v>2.6377129999999998</v>
      </c>
      <c r="Y2450" s="26">
        <v>3.3076557272727274</v>
      </c>
      <c r="Z2450" s="26">
        <v>4.4682487272727274</v>
      </c>
      <c r="AA2450" s="26">
        <v>5.1881793636363636</v>
      </c>
      <c r="AB2450" s="26">
        <v>4.9934000000000012</v>
      </c>
      <c r="AC2450" s="26">
        <v>3.478013363636363</v>
      </c>
      <c r="AD2450" s="26">
        <v>2.2143310000000005</v>
      </c>
      <c r="AE2450" s="26">
        <v>2.1278663636363637</v>
      </c>
      <c r="AF2450" s="26">
        <v>2.9240904545454551</v>
      </c>
      <c r="AG2450" s="26">
        <v>153</v>
      </c>
      <c r="AH2450" s="26">
        <v>3</v>
      </c>
    </row>
    <row r="2451" spans="1:34" x14ac:dyDescent="0.2">
      <c r="A2451" t="s">
        <v>51</v>
      </c>
      <c r="B2451" t="s">
        <v>117</v>
      </c>
      <c r="C2451" t="s">
        <v>1604</v>
      </c>
      <c r="D2451">
        <v>3</v>
      </c>
      <c r="E2451" s="21">
        <v>3</v>
      </c>
      <c r="F2451" s="21" t="s">
        <v>6</v>
      </c>
      <c r="G2451" s="21" t="s">
        <v>114</v>
      </c>
      <c r="H2451" s="21" t="s">
        <v>10</v>
      </c>
      <c r="I2451" s="26">
        <v>2.1125076666666667</v>
      </c>
      <c r="J2451" s="26">
        <v>2.8240229999999999</v>
      </c>
      <c r="K2451" s="26">
        <v>3.9201599999999996</v>
      </c>
      <c r="L2451" s="26">
        <v>5.299976</v>
      </c>
      <c r="M2451" s="26">
        <v>5.8586043333333331</v>
      </c>
      <c r="N2451" s="26">
        <v>6.3618863333333335</v>
      </c>
      <c r="O2451" s="26">
        <v>6.3998569999999999</v>
      </c>
      <c r="P2451" s="26">
        <v>5.6063690000000008</v>
      </c>
      <c r="Q2451" s="26">
        <v>4.6172216666666666</v>
      </c>
      <c r="R2451" s="26">
        <v>3.5533843333333337</v>
      </c>
      <c r="S2451" s="26">
        <v>2.6335069999999998</v>
      </c>
      <c r="T2451" s="26">
        <v>2.0943860000000001</v>
      </c>
      <c r="U2451" s="26">
        <v>3.5333593333333333</v>
      </c>
      <c r="V2451" s="26">
        <v>3.470744666666667</v>
      </c>
      <c r="W2451" s="26">
        <v>3.8238136666666667</v>
      </c>
      <c r="X2451" s="26">
        <v>2.3484373333333335</v>
      </c>
      <c r="Y2451" s="26">
        <v>3.7614266666666665</v>
      </c>
      <c r="Z2451" s="26">
        <v>4.914603333333333</v>
      </c>
      <c r="AA2451" s="26">
        <v>5.4562376666666665</v>
      </c>
      <c r="AB2451" s="26">
        <v>5.961914666666666</v>
      </c>
      <c r="AC2451" s="26">
        <v>4.258464</v>
      </c>
      <c r="AD2451" s="26">
        <v>2.7792689999999998</v>
      </c>
      <c r="AE2451" s="26">
        <v>2.316176</v>
      </c>
      <c r="AF2451" s="26">
        <v>3.0248056666666669</v>
      </c>
      <c r="AG2451" s="26">
        <v>147</v>
      </c>
      <c r="AH2451" s="26">
        <v>2</v>
      </c>
    </row>
    <row r="2452" spans="1:34" x14ac:dyDescent="0.2">
      <c r="A2452" t="s">
        <v>51</v>
      </c>
      <c r="B2452" t="s">
        <v>117</v>
      </c>
      <c r="C2452" t="s">
        <v>1605</v>
      </c>
      <c r="D2452">
        <v>1</v>
      </c>
      <c r="E2452" s="21">
        <v>3</v>
      </c>
      <c r="F2452" s="21" t="s">
        <v>6</v>
      </c>
      <c r="G2452" s="21" t="s">
        <v>10</v>
      </c>
      <c r="H2452" s="21" t="s">
        <v>10</v>
      </c>
      <c r="I2452" s="26">
        <v>1.7912778999999996</v>
      </c>
      <c r="J2452" s="26">
        <v>2.4665354000000006</v>
      </c>
      <c r="K2452" s="26">
        <v>3.6325193000000007</v>
      </c>
      <c r="L2452" s="26">
        <v>5.0036820999999998</v>
      </c>
      <c r="M2452" s="26">
        <v>5.4424471499999996</v>
      </c>
      <c r="N2452" s="26">
        <v>6.0479920499999995</v>
      </c>
      <c r="O2452" s="26">
        <v>5.9487610499999999</v>
      </c>
      <c r="P2452" s="26">
        <v>5.2672805499999997</v>
      </c>
      <c r="Q2452" s="26">
        <v>4.1808446500000001</v>
      </c>
      <c r="R2452" s="26">
        <v>3.1464790000000002</v>
      </c>
      <c r="S2452" s="26">
        <v>2.2871250500000002</v>
      </c>
      <c r="T2452" s="26">
        <v>1.7572021999999996</v>
      </c>
      <c r="U2452" s="26">
        <v>4.0986636000000001</v>
      </c>
      <c r="V2452" s="26">
        <v>4.1788343500000007</v>
      </c>
      <c r="W2452" s="26">
        <v>5.2070638999999996</v>
      </c>
      <c r="X2452" s="26">
        <v>3.5263169499999996</v>
      </c>
      <c r="Y2452" s="26">
        <v>3.9316384500000012</v>
      </c>
      <c r="Z2452" s="26">
        <v>3.9205468499999996</v>
      </c>
      <c r="AA2452" s="26">
        <v>4.1584972499999999</v>
      </c>
      <c r="AB2452" s="26">
        <v>4.0314060000000005</v>
      </c>
      <c r="AC2452" s="26">
        <v>3.4494960999999997</v>
      </c>
      <c r="AD2452" s="26">
        <v>3.2840403</v>
      </c>
      <c r="AE2452" s="26">
        <v>3.4599607499999996</v>
      </c>
      <c r="AF2452" s="26">
        <v>3.9386604999999997</v>
      </c>
      <c r="AG2452" s="26">
        <v>159</v>
      </c>
      <c r="AH2452" s="26">
        <v>3</v>
      </c>
    </row>
    <row r="2453" spans="1:34" x14ac:dyDescent="0.2">
      <c r="A2453" t="s">
        <v>51</v>
      </c>
      <c r="B2453" t="s">
        <v>117</v>
      </c>
      <c r="C2453" t="s">
        <v>826</v>
      </c>
      <c r="D2453">
        <v>3</v>
      </c>
      <c r="E2453" s="21">
        <v>3</v>
      </c>
      <c r="F2453" s="21" t="s">
        <v>6</v>
      </c>
      <c r="G2453" s="21" t="s">
        <v>10</v>
      </c>
      <c r="H2453" s="21" t="s">
        <v>10</v>
      </c>
      <c r="I2453" s="26">
        <v>1.8669211428571428</v>
      </c>
      <c r="J2453" s="26">
        <v>2.5857920000000001</v>
      </c>
      <c r="K2453" s="26">
        <v>3.7618162857142852</v>
      </c>
      <c r="L2453" s="26">
        <v>5.1408312857142855</v>
      </c>
      <c r="M2453" s="26">
        <v>5.6684244285714289</v>
      </c>
      <c r="N2453" s="26">
        <v>6.3212907142857144</v>
      </c>
      <c r="O2453" s="26">
        <v>6.2227949999999996</v>
      </c>
      <c r="P2453" s="26">
        <v>5.4916957142857141</v>
      </c>
      <c r="Q2453" s="26">
        <v>4.4531092857142855</v>
      </c>
      <c r="R2453" s="26">
        <v>3.2969051428571428</v>
      </c>
      <c r="S2453" s="26">
        <v>2.387473</v>
      </c>
      <c r="T2453" s="26">
        <v>1.8202632857142855</v>
      </c>
      <c r="U2453" s="26">
        <v>4.4622152857142856</v>
      </c>
      <c r="V2453" s="26">
        <v>3.9434124285714289</v>
      </c>
      <c r="W2453" s="26">
        <v>4.6967155714285704</v>
      </c>
      <c r="X2453" s="26">
        <v>3.2919114285714284</v>
      </c>
      <c r="Y2453" s="26">
        <v>3.4812147142857151</v>
      </c>
      <c r="Z2453" s="26">
        <v>3.3959668571428572</v>
      </c>
      <c r="AA2453" s="26">
        <v>3.8257084285714282</v>
      </c>
      <c r="AB2453" s="26">
        <v>3.3023372857142865</v>
      </c>
      <c r="AC2453" s="26">
        <v>2.9551480000000003</v>
      </c>
      <c r="AD2453" s="26">
        <v>2.5686617142857142</v>
      </c>
      <c r="AE2453" s="26">
        <v>2.9378591428571434</v>
      </c>
      <c r="AF2453" s="26">
        <v>3.5654592857142853</v>
      </c>
      <c r="AG2453" s="26">
        <v>166</v>
      </c>
      <c r="AH2453" s="26">
        <v>3</v>
      </c>
    </row>
    <row r="2454" spans="1:34" x14ac:dyDescent="0.2">
      <c r="A2454" t="s">
        <v>51</v>
      </c>
      <c r="B2454" t="s">
        <v>117</v>
      </c>
      <c r="C2454" t="s">
        <v>1606</v>
      </c>
      <c r="D2454">
        <v>3</v>
      </c>
      <c r="E2454" s="21">
        <v>3</v>
      </c>
      <c r="F2454" s="21" t="s">
        <v>6</v>
      </c>
      <c r="G2454" s="21" t="s">
        <v>114</v>
      </c>
      <c r="H2454" s="21" t="s">
        <v>10</v>
      </c>
      <c r="I2454" s="26">
        <v>2.159297</v>
      </c>
      <c r="J2454" s="26">
        <v>2.91235475</v>
      </c>
      <c r="K2454" s="26">
        <v>4.0631918750000011</v>
      </c>
      <c r="L2454" s="26">
        <v>5.4555146249999993</v>
      </c>
      <c r="M2454" s="26">
        <v>6.0462185000000002</v>
      </c>
      <c r="N2454" s="26">
        <v>6.4834547499999999</v>
      </c>
      <c r="O2454" s="26">
        <v>6.4019992500000011</v>
      </c>
      <c r="P2454" s="26">
        <v>5.5943928750000005</v>
      </c>
      <c r="Q2454" s="26">
        <v>4.6659113750000003</v>
      </c>
      <c r="R2454" s="26">
        <v>3.6440487500000005</v>
      </c>
      <c r="S2454" s="26">
        <v>2.6473387499999999</v>
      </c>
      <c r="T2454" s="26">
        <v>2.0779898750000001</v>
      </c>
      <c r="U2454" s="26">
        <v>3.4818832500000001</v>
      </c>
      <c r="V2454" s="26">
        <v>3.5276695</v>
      </c>
      <c r="W2454" s="26">
        <v>3.9387201249999997</v>
      </c>
      <c r="X2454" s="26">
        <v>2.7975943750000005</v>
      </c>
      <c r="Y2454" s="26">
        <v>3.7154276250000002</v>
      </c>
      <c r="Z2454" s="26">
        <v>5.1594815000000001</v>
      </c>
      <c r="AA2454" s="26">
        <v>4.9849596250000001</v>
      </c>
      <c r="AB2454" s="26">
        <v>5.9491688749999998</v>
      </c>
      <c r="AC2454" s="26">
        <v>3.3092630000000001</v>
      </c>
      <c r="AD2454" s="26">
        <v>1.9336657499999998</v>
      </c>
      <c r="AE2454" s="26">
        <v>1.9320649999999999</v>
      </c>
      <c r="AF2454" s="26">
        <v>3.0049288750000001</v>
      </c>
      <c r="AG2454" s="26">
        <v>146</v>
      </c>
      <c r="AH2454" s="26">
        <v>2</v>
      </c>
    </row>
    <row r="2455" spans="1:34" x14ac:dyDescent="0.2">
      <c r="A2455" t="s">
        <v>51</v>
      </c>
      <c r="B2455" t="s">
        <v>117</v>
      </c>
      <c r="C2455" t="s">
        <v>1607</v>
      </c>
      <c r="D2455">
        <v>3</v>
      </c>
      <c r="E2455" s="21">
        <v>3</v>
      </c>
      <c r="F2455" s="21" t="s">
        <v>6</v>
      </c>
      <c r="G2455" s="21" t="s">
        <v>114</v>
      </c>
      <c r="H2455" s="21" t="s">
        <v>10</v>
      </c>
      <c r="I2455" s="26">
        <v>2.0684823749999999</v>
      </c>
      <c r="J2455" s="26">
        <v>2.7515340000000004</v>
      </c>
      <c r="K2455" s="26">
        <v>3.8479024375000002</v>
      </c>
      <c r="L2455" s="26">
        <v>5.2814576874999997</v>
      </c>
      <c r="M2455" s="26">
        <v>5.8036544375000005</v>
      </c>
      <c r="N2455" s="26">
        <v>6.3263793750000001</v>
      </c>
      <c r="O2455" s="26">
        <v>6.3773705624999995</v>
      </c>
      <c r="P2455" s="26">
        <v>5.5794247500000003</v>
      </c>
      <c r="Q2455" s="26">
        <v>4.5781406875000012</v>
      </c>
      <c r="R2455" s="26">
        <v>3.5004308749999997</v>
      </c>
      <c r="S2455" s="26">
        <v>2.6196778125000004</v>
      </c>
      <c r="T2455" s="26">
        <v>2.0664998124999996</v>
      </c>
      <c r="U2455" s="26">
        <v>3.6624911249999998</v>
      </c>
      <c r="V2455" s="26">
        <v>3.4326101875000004</v>
      </c>
      <c r="W2455" s="26">
        <v>3.9167812500000001</v>
      </c>
      <c r="X2455" s="26">
        <v>2.4892410625000001</v>
      </c>
      <c r="Y2455" s="26">
        <v>3.7123177500000004</v>
      </c>
      <c r="Z2455" s="26">
        <v>4.8392947499999988</v>
      </c>
      <c r="AA2455" s="26">
        <v>5.9342220625</v>
      </c>
      <c r="AB2455" s="26">
        <v>5.35539875</v>
      </c>
      <c r="AC2455" s="26">
        <v>4.619930437499999</v>
      </c>
      <c r="AD2455" s="26">
        <v>2.5209378125000002</v>
      </c>
      <c r="AE2455" s="26">
        <v>2.2551978125000005</v>
      </c>
      <c r="AF2455" s="26">
        <v>2.9292306249999998</v>
      </c>
      <c r="AG2455" s="26">
        <v>143</v>
      </c>
      <c r="AH2455" s="26">
        <v>2</v>
      </c>
    </row>
    <row r="2456" spans="1:34" x14ac:dyDescent="0.2">
      <c r="A2456" t="s">
        <v>51</v>
      </c>
      <c r="B2456" t="s">
        <v>117</v>
      </c>
      <c r="C2456" t="s">
        <v>577</v>
      </c>
      <c r="D2456">
        <v>3</v>
      </c>
      <c r="E2456" s="21">
        <v>3</v>
      </c>
      <c r="F2456" s="21" t="s">
        <v>6</v>
      </c>
      <c r="G2456" s="21" t="s">
        <v>114</v>
      </c>
      <c r="H2456" s="21" t="s">
        <v>10</v>
      </c>
      <c r="I2456" s="26">
        <v>2.2087630000000003</v>
      </c>
      <c r="J2456" s="26">
        <v>2.9566624999999997</v>
      </c>
      <c r="K2456" s="26">
        <v>4.0782769999999999</v>
      </c>
      <c r="L2456" s="26">
        <v>5.4755260000000003</v>
      </c>
      <c r="M2456" s="26">
        <v>6.1023227499999999</v>
      </c>
      <c r="N2456" s="26">
        <v>6.468477</v>
      </c>
      <c r="O2456" s="26">
        <v>6.3894322500000005</v>
      </c>
      <c r="P2456" s="26">
        <v>5.5726632500000006</v>
      </c>
      <c r="Q2456" s="26">
        <v>4.6527447500000001</v>
      </c>
      <c r="R2456" s="26">
        <v>3.7034449999999994</v>
      </c>
      <c r="S2456" s="26">
        <v>2.6901259999999998</v>
      </c>
      <c r="T2456" s="26">
        <v>2.1228967499999998</v>
      </c>
      <c r="U2456" s="26">
        <v>3.270975</v>
      </c>
      <c r="V2456" s="26">
        <v>3.2213172499999998</v>
      </c>
      <c r="W2456" s="26">
        <v>3.7490617500000001</v>
      </c>
      <c r="X2456" s="26">
        <v>2.738159</v>
      </c>
      <c r="Y2456" s="26">
        <v>3.6739932500000001</v>
      </c>
      <c r="Z2456" s="26">
        <v>5.1292065000000004</v>
      </c>
      <c r="AA2456" s="26">
        <v>5.4797345000000011</v>
      </c>
      <c r="AB2456" s="26">
        <v>6.4533990000000001</v>
      </c>
      <c r="AC2456" s="26">
        <v>3.8476367499999999</v>
      </c>
      <c r="AD2456" s="26">
        <v>1.9018364999999999</v>
      </c>
      <c r="AE2456" s="26">
        <v>1.8576819999999998</v>
      </c>
      <c r="AF2456" s="26">
        <v>2.8252587499999997</v>
      </c>
      <c r="AG2456" s="26">
        <v>127</v>
      </c>
      <c r="AH2456" s="26">
        <v>2</v>
      </c>
    </row>
    <row r="2457" spans="1:34" x14ac:dyDescent="0.2">
      <c r="A2457" t="s">
        <v>51</v>
      </c>
      <c r="B2457" t="s">
        <v>117</v>
      </c>
      <c r="C2457" t="s">
        <v>1608</v>
      </c>
      <c r="D2457">
        <v>3</v>
      </c>
      <c r="E2457" s="21">
        <v>3</v>
      </c>
      <c r="F2457" s="21" t="s">
        <v>6</v>
      </c>
      <c r="G2457" s="21" t="s">
        <v>10</v>
      </c>
      <c r="H2457" s="21" t="s">
        <v>10</v>
      </c>
      <c r="I2457" s="26">
        <v>1.8797834999999996</v>
      </c>
      <c r="J2457" s="26">
        <v>2.6030418333333332</v>
      </c>
      <c r="K2457" s="26">
        <v>3.779298666666667</v>
      </c>
      <c r="L2457" s="26">
        <v>5.2692545000000006</v>
      </c>
      <c r="M2457" s="26">
        <v>5.8177408333333327</v>
      </c>
      <c r="N2457" s="26">
        <v>6.3569596666666657</v>
      </c>
      <c r="O2457" s="26">
        <v>6.4003848333333337</v>
      </c>
      <c r="P2457" s="26">
        <v>5.5590538333333326</v>
      </c>
      <c r="Q2457" s="26">
        <v>4.5254776666666672</v>
      </c>
      <c r="R2457" s="26">
        <v>3.3170356666666669</v>
      </c>
      <c r="S2457" s="26">
        <v>2.3897534999999999</v>
      </c>
      <c r="T2457" s="26">
        <v>1.8592538333333331</v>
      </c>
      <c r="U2457" s="26">
        <v>3.8102468333333337</v>
      </c>
      <c r="V2457" s="26">
        <v>3.4578509999999998</v>
      </c>
      <c r="W2457" s="26">
        <v>4.2164828333333331</v>
      </c>
      <c r="X2457" s="26">
        <v>2.860697</v>
      </c>
      <c r="Y2457" s="26">
        <v>3.1477226666666667</v>
      </c>
      <c r="Z2457" s="26">
        <v>4.1510075000000004</v>
      </c>
      <c r="AA2457" s="26">
        <v>4.776675833333333</v>
      </c>
      <c r="AB2457" s="26">
        <v>4.2203288333333333</v>
      </c>
      <c r="AC2457" s="26">
        <v>3.1568391666666664</v>
      </c>
      <c r="AD2457" s="26">
        <v>2.3508708333333335</v>
      </c>
      <c r="AE2457" s="26">
        <v>2.4808203333333334</v>
      </c>
      <c r="AF2457" s="26">
        <v>3.0025645000000001</v>
      </c>
      <c r="AG2457" s="26">
        <v>172</v>
      </c>
      <c r="AH2457" s="26">
        <v>3</v>
      </c>
    </row>
    <row r="2458" spans="1:34" x14ac:dyDescent="0.2">
      <c r="A2458" t="s">
        <v>51</v>
      </c>
      <c r="B2458" t="s">
        <v>117</v>
      </c>
      <c r="C2458" t="s">
        <v>1270</v>
      </c>
      <c r="D2458">
        <v>3</v>
      </c>
      <c r="E2458" s="21">
        <v>3</v>
      </c>
      <c r="F2458" s="21" t="s">
        <v>6</v>
      </c>
      <c r="G2458" s="21" t="s">
        <v>10</v>
      </c>
      <c r="H2458" s="21" t="s">
        <v>10</v>
      </c>
      <c r="I2458" s="26">
        <v>1.8317512499999999</v>
      </c>
      <c r="J2458" s="26">
        <v>2.5705697499999998</v>
      </c>
      <c r="K2458" s="26">
        <v>3.7411717499999999</v>
      </c>
      <c r="L2458" s="26">
        <v>5.28281125</v>
      </c>
      <c r="M2458" s="26">
        <v>5.7931677499999994</v>
      </c>
      <c r="N2458" s="26">
        <v>6.3707625000000005</v>
      </c>
      <c r="O2458" s="26">
        <v>6.4030684999999998</v>
      </c>
      <c r="P2458" s="26">
        <v>5.6067777500000009</v>
      </c>
      <c r="Q2458" s="26">
        <v>4.5392617499999997</v>
      </c>
      <c r="R2458" s="26">
        <v>3.2754842500000003</v>
      </c>
      <c r="S2458" s="26">
        <v>2.379461</v>
      </c>
      <c r="T2458" s="26">
        <v>1.829148</v>
      </c>
      <c r="U2458" s="26">
        <v>3.9064617500000001</v>
      </c>
      <c r="V2458" s="26">
        <v>3.6543430000000003</v>
      </c>
      <c r="W2458" s="26">
        <v>4.4410940000000005</v>
      </c>
      <c r="X2458" s="26">
        <v>2.9060825000000001</v>
      </c>
      <c r="Y2458" s="26">
        <v>3.3034340000000002</v>
      </c>
      <c r="Z2458" s="26">
        <v>3.8125787500000001</v>
      </c>
      <c r="AA2458" s="26">
        <v>4.3959582499999996</v>
      </c>
      <c r="AB2458" s="26">
        <v>3.9980077499999997</v>
      </c>
      <c r="AC2458" s="26">
        <v>3.3111125000000001</v>
      </c>
      <c r="AD2458" s="26">
        <v>2.5662432500000003</v>
      </c>
      <c r="AE2458" s="26">
        <v>2.7489947499999996</v>
      </c>
      <c r="AF2458" s="26">
        <v>3.183227</v>
      </c>
      <c r="AG2458" s="26">
        <v>184</v>
      </c>
      <c r="AH2458" s="26">
        <v>3</v>
      </c>
    </row>
    <row r="2459" spans="1:34" x14ac:dyDescent="0.2">
      <c r="A2459" t="s">
        <v>51</v>
      </c>
      <c r="B2459" t="s">
        <v>117</v>
      </c>
      <c r="C2459" t="s">
        <v>582</v>
      </c>
      <c r="D2459">
        <v>2</v>
      </c>
      <c r="E2459" s="21">
        <v>3</v>
      </c>
      <c r="F2459" s="21" t="s">
        <v>6</v>
      </c>
      <c r="G2459" s="21" t="s">
        <v>10</v>
      </c>
      <c r="H2459" s="21" t="s">
        <v>10</v>
      </c>
      <c r="I2459" s="26">
        <v>1.8789578571428571</v>
      </c>
      <c r="J2459" s="26">
        <v>2.6123731428571424</v>
      </c>
      <c r="K2459" s="26">
        <v>3.8158367142857137</v>
      </c>
      <c r="L2459" s="26">
        <v>5.2278852857142857</v>
      </c>
      <c r="M2459" s="26">
        <v>5.714194142857143</v>
      </c>
      <c r="N2459" s="26">
        <v>6.3536541428571436</v>
      </c>
      <c r="O2459" s="26">
        <v>6.2646309999999996</v>
      </c>
      <c r="P2459" s="26">
        <v>5.5434804285714279</v>
      </c>
      <c r="Q2459" s="26">
        <v>4.4556825714285715</v>
      </c>
      <c r="R2459" s="26">
        <v>3.2960239999999996</v>
      </c>
      <c r="S2459" s="26">
        <v>2.393188857142857</v>
      </c>
      <c r="T2459" s="26">
        <v>1.8408627142857144</v>
      </c>
      <c r="U2459" s="26">
        <v>4.320906571428571</v>
      </c>
      <c r="V2459" s="26">
        <v>3.9578981428571431</v>
      </c>
      <c r="W2459" s="26">
        <v>4.8110241428571427</v>
      </c>
      <c r="X2459" s="26">
        <v>3.2085344285714288</v>
      </c>
      <c r="Y2459" s="26">
        <v>3.5684804285714287</v>
      </c>
      <c r="Z2459" s="26">
        <v>3.5191022857142857</v>
      </c>
      <c r="AA2459" s="26">
        <v>3.6307061428571425</v>
      </c>
      <c r="AB2459" s="26">
        <v>3.5509551428571426</v>
      </c>
      <c r="AC2459" s="26">
        <v>3.2575092857142858</v>
      </c>
      <c r="AD2459" s="26">
        <v>2.6442451428571432</v>
      </c>
      <c r="AE2459" s="26">
        <v>3.0016164285714284</v>
      </c>
      <c r="AF2459" s="26">
        <v>3.5801574285714284</v>
      </c>
      <c r="AG2459" s="26">
        <v>177</v>
      </c>
      <c r="AH2459" s="26">
        <v>3</v>
      </c>
    </row>
    <row r="2460" spans="1:34" x14ac:dyDescent="0.2">
      <c r="A2460" t="s">
        <v>51</v>
      </c>
      <c r="B2460" t="s">
        <v>117</v>
      </c>
      <c r="C2460" t="s">
        <v>218</v>
      </c>
      <c r="D2460">
        <v>3</v>
      </c>
      <c r="E2460" s="21">
        <v>3</v>
      </c>
      <c r="F2460" s="21" t="s">
        <v>6</v>
      </c>
      <c r="G2460" s="21" t="s">
        <v>10</v>
      </c>
      <c r="H2460" s="21" t="s">
        <v>10</v>
      </c>
      <c r="I2460" s="26">
        <v>1.9895363333333336</v>
      </c>
      <c r="J2460" s="26">
        <v>2.7577866666666666</v>
      </c>
      <c r="K2460" s="26">
        <v>3.92428</v>
      </c>
      <c r="L2460" s="26">
        <v>5.3948619999999998</v>
      </c>
      <c r="M2460" s="26">
        <v>5.9376159999999993</v>
      </c>
      <c r="N2460" s="26">
        <v>6.4366770000000004</v>
      </c>
      <c r="O2460" s="26">
        <v>6.4664226666666664</v>
      </c>
      <c r="P2460" s="26">
        <v>5.6446240000000003</v>
      </c>
      <c r="Q2460" s="26">
        <v>4.6089076666666671</v>
      </c>
      <c r="R2460" s="26">
        <v>3.4318683333333335</v>
      </c>
      <c r="S2460" s="26">
        <v>2.5109793333333332</v>
      </c>
      <c r="T2460" s="26">
        <v>1.9670756666666669</v>
      </c>
      <c r="U2460" s="26">
        <v>3.6771743333333333</v>
      </c>
      <c r="V2460" s="26">
        <v>3.3828809999999998</v>
      </c>
      <c r="W2460" s="26">
        <v>4.1451269999999996</v>
      </c>
      <c r="X2460" s="26">
        <v>2.7415866666666666</v>
      </c>
      <c r="Y2460" s="26">
        <v>3.2083033333333333</v>
      </c>
      <c r="Z2460" s="26">
        <v>4.6449196666666666</v>
      </c>
      <c r="AA2460" s="26">
        <v>4.9895436666666662</v>
      </c>
      <c r="AB2460" s="26">
        <v>4.7420536666666662</v>
      </c>
      <c r="AC2460" s="26">
        <v>3.2619996666666666</v>
      </c>
      <c r="AD2460" s="26">
        <v>2.2576369999999994</v>
      </c>
      <c r="AE2460" s="26">
        <v>2.233876</v>
      </c>
      <c r="AF2460" s="26">
        <v>2.9954983333333334</v>
      </c>
      <c r="AG2460" s="26">
        <v>173</v>
      </c>
      <c r="AH2460" s="26">
        <v>3</v>
      </c>
    </row>
    <row r="2461" spans="1:34" x14ac:dyDescent="0.2">
      <c r="A2461" t="s">
        <v>51</v>
      </c>
      <c r="B2461" t="s">
        <v>117</v>
      </c>
      <c r="C2461" t="s">
        <v>1609</v>
      </c>
      <c r="D2461">
        <v>3</v>
      </c>
      <c r="E2461" s="21">
        <v>3</v>
      </c>
      <c r="F2461" s="21" t="s">
        <v>6</v>
      </c>
      <c r="G2461" s="21" t="s">
        <v>10</v>
      </c>
      <c r="H2461" s="21" t="s">
        <v>10</v>
      </c>
      <c r="I2461" s="26">
        <v>1.9511749999999999</v>
      </c>
      <c r="J2461" s="26">
        <v>2.7032522857142856</v>
      </c>
      <c r="K2461" s="26">
        <v>3.9355075714285719</v>
      </c>
      <c r="L2461" s="26">
        <v>5.439667285714286</v>
      </c>
      <c r="M2461" s="26">
        <v>6.0033295714285719</v>
      </c>
      <c r="N2461" s="26">
        <v>6.5329656428571425</v>
      </c>
      <c r="O2461" s="26">
        <v>6.5150887142857146</v>
      </c>
      <c r="P2461" s="26">
        <v>5.6461884999999983</v>
      </c>
      <c r="Q2461" s="26">
        <v>4.6406980000000004</v>
      </c>
      <c r="R2461" s="26">
        <v>3.4117325714285718</v>
      </c>
      <c r="S2461" s="26">
        <v>2.4560583571428571</v>
      </c>
      <c r="T2461" s="26">
        <v>1.9219947857142856</v>
      </c>
      <c r="U2461" s="26">
        <v>4.009820357142857</v>
      </c>
      <c r="V2461" s="26">
        <v>3.6980515714285715</v>
      </c>
      <c r="W2461" s="26">
        <v>4.4794318571428571</v>
      </c>
      <c r="X2461" s="26">
        <v>2.9691687142857139</v>
      </c>
      <c r="Y2461" s="26">
        <v>3.2879832857142852</v>
      </c>
      <c r="Z2461" s="26">
        <v>4.0272199999999998</v>
      </c>
      <c r="AA2461" s="26">
        <v>4.7025951428571426</v>
      </c>
      <c r="AB2461" s="26">
        <v>4.7655082142857141</v>
      </c>
      <c r="AC2461" s="26">
        <v>3.3459815000000006</v>
      </c>
      <c r="AD2461" s="26">
        <v>2.0402960714285712</v>
      </c>
      <c r="AE2461" s="26">
        <v>2.278813285714286</v>
      </c>
      <c r="AF2461" s="26">
        <v>3.1689974285714286</v>
      </c>
      <c r="AG2461" s="26">
        <v>191</v>
      </c>
      <c r="AH2461" s="26">
        <v>3</v>
      </c>
    </row>
    <row r="2462" spans="1:34" x14ac:dyDescent="0.2">
      <c r="A2462" t="s">
        <v>51</v>
      </c>
      <c r="B2462" t="s">
        <v>117</v>
      </c>
      <c r="C2462" t="s">
        <v>224</v>
      </c>
      <c r="D2462">
        <v>3</v>
      </c>
      <c r="E2462" s="21">
        <v>3</v>
      </c>
      <c r="F2462" s="21" t="s">
        <v>6</v>
      </c>
      <c r="G2462" s="21" t="s">
        <v>10</v>
      </c>
      <c r="H2462" s="21" t="s">
        <v>10</v>
      </c>
      <c r="I2462" s="26">
        <v>2.0557462499999999</v>
      </c>
      <c r="J2462" s="26">
        <v>2.768634</v>
      </c>
      <c r="K2462" s="26">
        <v>3.9396774999999997</v>
      </c>
      <c r="L2462" s="26">
        <v>5.3860314999999996</v>
      </c>
      <c r="M2462" s="26">
        <v>5.9126720000000006</v>
      </c>
      <c r="N2462" s="26">
        <v>6.4472120000000004</v>
      </c>
      <c r="O2462" s="26">
        <v>6.4794047499999996</v>
      </c>
      <c r="P2462" s="26">
        <v>5.6494609999999996</v>
      </c>
      <c r="Q2462" s="26">
        <v>4.6401572499999997</v>
      </c>
      <c r="R2462" s="26">
        <v>3.4993152500000004</v>
      </c>
      <c r="S2462" s="26">
        <v>2.6124357499999999</v>
      </c>
      <c r="T2462" s="26">
        <v>2.03964225</v>
      </c>
      <c r="U2462" s="26">
        <v>3.4492409999999998</v>
      </c>
      <c r="V2462" s="26">
        <v>3.2470435000000002</v>
      </c>
      <c r="W2462" s="26">
        <v>3.8091324999999996</v>
      </c>
      <c r="X2462" s="26">
        <v>2.5958449999999997</v>
      </c>
      <c r="Y2462" s="26">
        <v>3.4893722500000002</v>
      </c>
      <c r="Z2462" s="26">
        <v>4.5027150000000002</v>
      </c>
      <c r="AA2462" s="26">
        <v>5.492178</v>
      </c>
      <c r="AB2462" s="26">
        <v>4.9535322500000003</v>
      </c>
      <c r="AC2462" s="26">
        <v>3.7509057499999998</v>
      </c>
      <c r="AD2462" s="26">
        <v>2.2710902499999999</v>
      </c>
      <c r="AE2462" s="26">
        <v>2.18285675</v>
      </c>
      <c r="AF2462" s="26">
        <v>2.84555925</v>
      </c>
      <c r="AG2462" s="26">
        <v>165</v>
      </c>
      <c r="AH2462" s="26">
        <v>3</v>
      </c>
    </row>
    <row r="2463" spans="1:34" x14ac:dyDescent="0.2">
      <c r="A2463" t="s">
        <v>51</v>
      </c>
      <c r="B2463" t="s">
        <v>117</v>
      </c>
      <c r="C2463" t="s">
        <v>1610</v>
      </c>
      <c r="D2463">
        <v>3</v>
      </c>
      <c r="E2463" s="21">
        <v>3</v>
      </c>
      <c r="F2463" s="21" t="s">
        <v>6</v>
      </c>
      <c r="G2463" s="21" t="s">
        <v>10</v>
      </c>
      <c r="H2463" s="21" t="s">
        <v>10</v>
      </c>
      <c r="I2463" s="26">
        <v>1.9432734</v>
      </c>
      <c r="J2463" s="26">
        <v>2.6432554000000001</v>
      </c>
      <c r="K2463" s="26">
        <v>3.817488</v>
      </c>
      <c r="L2463" s="26">
        <v>5.3223362000000005</v>
      </c>
      <c r="M2463" s="26">
        <v>5.8103244000000007</v>
      </c>
      <c r="N2463" s="26">
        <v>6.3989560000000001</v>
      </c>
      <c r="O2463" s="26">
        <v>6.4251705999999995</v>
      </c>
      <c r="P2463" s="26">
        <v>5.6007838000000003</v>
      </c>
      <c r="Q2463" s="26">
        <v>4.5608249999999995</v>
      </c>
      <c r="R2463" s="26">
        <v>3.3819980000000003</v>
      </c>
      <c r="S2463" s="26">
        <v>2.4924188000000003</v>
      </c>
      <c r="T2463" s="26">
        <v>1.9248324000000001</v>
      </c>
      <c r="U2463" s="26">
        <v>3.5901932000000003</v>
      </c>
      <c r="V2463" s="26">
        <v>3.4759416000000001</v>
      </c>
      <c r="W2463" s="26">
        <v>4.0387802000000006</v>
      </c>
      <c r="X2463" s="26">
        <v>2.6837634000000001</v>
      </c>
      <c r="Y2463" s="26">
        <v>3.3211572000000005</v>
      </c>
      <c r="Z2463" s="26">
        <v>4.4232722000000004</v>
      </c>
      <c r="AA2463" s="26">
        <v>5.2412709999999993</v>
      </c>
      <c r="AB2463" s="26">
        <v>4.6577269999999995</v>
      </c>
      <c r="AC2463" s="26">
        <v>3.2753514000000004</v>
      </c>
      <c r="AD2463" s="26">
        <v>2.4381431999999998</v>
      </c>
      <c r="AE2463" s="26">
        <v>2.3135529999999997</v>
      </c>
      <c r="AF2463" s="26">
        <v>2.9101508000000003</v>
      </c>
      <c r="AG2463" s="26">
        <v>168</v>
      </c>
      <c r="AH2463" s="26">
        <v>3</v>
      </c>
    </row>
    <row r="2464" spans="1:34" x14ac:dyDescent="0.2">
      <c r="A2464" t="s">
        <v>51</v>
      </c>
      <c r="B2464" t="s">
        <v>117</v>
      </c>
      <c r="C2464" t="s">
        <v>1611</v>
      </c>
      <c r="D2464">
        <v>3</v>
      </c>
      <c r="E2464" s="21">
        <v>3</v>
      </c>
      <c r="F2464" s="21" t="s">
        <v>6</v>
      </c>
      <c r="G2464" s="21" t="s">
        <v>10</v>
      </c>
      <c r="H2464" s="21" t="s">
        <v>10</v>
      </c>
      <c r="I2464" s="26">
        <v>1.9009073999999999</v>
      </c>
      <c r="J2464" s="26">
        <v>2.6470965999999998</v>
      </c>
      <c r="K2464" s="26">
        <v>3.8233891999999998</v>
      </c>
      <c r="L2464" s="26">
        <v>5.1370404000000001</v>
      </c>
      <c r="M2464" s="26">
        <v>5.6710128000000006</v>
      </c>
      <c r="N2464" s="26">
        <v>6.3484086000000008</v>
      </c>
      <c r="O2464" s="26">
        <v>6.2445807999999996</v>
      </c>
      <c r="P2464" s="26">
        <v>5.5250493999999994</v>
      </c>
      <c r="Q2464" s="26">
        <v>4.5124708</v>
      </c>
      <c r="R2464" s="26">
        <v>3.3677661999999997</v>
      </c>
      <c r="S2464" s="26">
        <v>2.4244280000000002</v>
      </c>
      <c r="T2464" s="26">
        <v>1.8614542000000001</v>
      </c>
      <c r="U2464" s="26">
        <v>4.3852837999999998</v>
      </c>
      <c r="V2464" s="26">
        <v>3.9740352000000003</v>
      </c>
      <c r="W2464" s="26">
        <v>4.5889239999999996</v>
      </c>
      <c r="X2464" s="26">
        <v>3.2489407999999997</v>
      </c>
      <c r="Y2464" s="26">
        <v>3.4064216000000003</v>
      </c>
      <c r="Z2464" s="26">
        <v>3.5414979999999998</v>
      </c>
      <c r="AA2464" s="26">
        <v>4.0005176000000002</v>
      </c>
      <c r="AB2464" s="26">
        <v>3.4326340000000002</v>
      </c>
      <c r="AC2464" s="26">
        <v>2.7414117999999998</v>
      </c>
      <c r="AD2464" s="26">
        <v>2.3347363999999997</v>
      </c>
      <c r="AE2464" s="26">
        <v>2.5999702</v>
      </c>
      <c r="AF2464" s="26">
        <v>3.4388350000000001</v>
      </c>
      <c r="AG2464" s="26">
        <v>124</v>
      </c>
      <c r="AH2464" s="26">
        <v>2</v>
      </c>
    </row>
    <row r="2465" spans="1:34" x14ac:dyDescent="0.2">
      <c r="A2465" t="s">
        <v>51</v>
      </c>
      <c r="B2465" t="s">
        <v>117</v>
      </c>
      <c r="C2465" t="s">
        <v>1612</v>
      </c>
      <c r="D2465">
        <v>3</v>
      </c>
      <c r="E2465" s="21">
        <v>3</v>
      </c>
      <c r="F2465" s="21" t="s">
        <v>6</v>
      </c>
      <c r="G2465" s="21" t="s">
        <v>10</v>
      </c>
      <c r="H2465" s="21" t="s">
        <v>10</v>
      </c>
      <c r="I2465" s="26">
        <v>1.9130713749999999</v>
      </c>
      <c r="J2465" s="26">
        <v>2.6660846249999999</v>
      </c>
      <c r="K2465" s="26">
        <v>3.8839724999999996</v>
      </c>
      <c r="L2465" s="26">
        <v>5.3649768749999991</v>
      </c>
      <c r="M2465" s="26">
        <v>5.8674492499999999</v>
      </c>
      <c r="N2465" s="26">
        <v>6.4581489999999997</v>
      </c>
      <c r="O2465" s="26">
        <v>6.4216734999999998</v>
      </c>
      <c r="P2465" s="26">
        <v>5.6348156249999999</v>
      </c>
      <c r="Q2465" s="26">
        <v>4.5497244999999999</v>
      </c>
      <c r="R2465" s="26">
        <v>3.3664111249999999</v>
      </c>
      <c r="S2465" s="26">
        <v>2.4334229999999999</v>
      </c>
      <c r="T2465" s="26">
        <v>1.8803872499999998</v>
      </c>
      <c r="U2465" s="26">
        <v>4.2230858749999998</v>
      </c>
      <c r="V2465" s="26">
        <v>3.7654057500000002</v>
      </c>
      <c r="W2465" s="26">
        <v>4.6912060000000002</v>
      </c>
      <c r="X2465" s="26">
        <v>2.990502625</v>
      </c>
      <c r="Y2465" s="26">
        <v>3.3301041250000001</v>
      </c>
      <c r="Z2465" s="26">
        <v>3.6548265</v>
      </c>
      <c r="AA2465" s="26">
        <v>4.0141305000000003</v>
      </c>
      <c r="AB2465" s="26">
        <v>3.9646224999999999</v>
      </c>
      <c r="AC2465" s="26">
        <v>3.4237586250000005</v>
      </c>
      <c r="AD2465" s="26">
        <v>2.3770947500000004</v>
      </c>
      <c r="AE2465" s="26">
        <v>2.5852467500000005</v>
      </c>
      <c r="AF2465" s="26">
        <v>3.3484354999999999</v>
      </c>
      <c r="AG2465" s="26">
        <v>168</v>
      </c>
      <c r="AH2465" s="26">
        <v>3</v>
      </c>
    </row>
    <row r="2466" spans="1:34" x14ac:dyDescent="0.2">
      <c r="A2466" t="s">
        <v>51</v>
      </c>
      <c r="B2466" t="s">
        <v>117</v>
      </c>
      <c r="C2466" t="s">
        <v>591</v>
      </c>
      <c r="D2466">
        <v>2</v>
      </c>
      <c r="E2466" s="21">
        <v>3</v>
      </c>
      <c r="F2466" s="21" t="s">
        <v>6</v>
      </c>
      <c r="G2466" s="21" t="s">
        <v>10</v>
      </c>
      <c r="H2466" s="21" t="s">
        <v>10</v>
      </c>
      <c r="I2466" s="26">
        <v>1.7340601000000002</v>
      </c>
      <c r="J2466" s="26">
        <v>2.3956586999999998</v>
      </c>
      <c r="K2466" s="26">
        <v>3.5076006</v>
      </c>
      <c r="L2466" s="26">
        <v>4.8057919</v>
      </c>
      <c r="M2466" s="26">
        <v>5.2537779000000002</v>
      </c>
      <c r="N2466" s="26">
        <v>5.882478400000001</v>
      </c>
      <c r="O2466" s="26">
        <v>5.7585660000000001</v>
      </c>
      <c r="P2466" s="26">
        <v>5.1196538</v>
      </c>
      <c r="Q2466" s="26">
        <v>4.0703753000000003</v>
      </c>
      <c r="R2466" s="26">
        <v>3.0635924000000001</v>
      </c>
      <c r="S2466" s="26">
        <v>2.2165509999999999</v>
      </c>
      <c r="T2466" s="26">
        <v>1.6888515000000002</v>
      </c>
      <c r="U2466" s="26">
        <v>5.1158095000000001</v>
      </c>
      <c r="V2466" s="26">
        <v>4.9075854000000003</v>
      </c>
      <c r="W2466" s="26">
        <v>5.9796111999999999</v>
      </c>
      <c r="X2466" s="26">
        <v>4.2360190000000006</v>
      </c>
      <c r="Y2466" s="26">
        <v>4.5609123</v>
      </c>
      <c r="Z2466" s="26">
        <v>4.2601640000000005</v>
      </c>
      <c r="AA2466" s="26">
        <v>4.6714164999999994</v>
      </c>
      <c r="AB2466" s="26">
        <v>4.6826930000000004</v>
      </c>
      <c r="AC2466" s="26">
        <v>3.8709093999999995</v>
      </c>
      <c r="AD2466" s="26">
        <v>3.7191355999999991</v>
      </c>
      <c r="AE2466" s="26">
        <v>4.2326955000000002</v>
      </c>
      <c r="AF2466" s="26">
        <v>4.8134312999999995</v>
      </c>
      <c r="AG2466" s="26">
        <v>191</v>
      </c>
      <c r="AH2466" s="26">
        <v>3</v>
      </c>
    </row>
    <row r="2467" spans="1:34" x14ac:dyDescent="0.2">
      <c r="A2467" t="s">
        <v>51</v>
      </c>
      <c r="B2467" t="s">
        <v>117</v>
      </c>
      <c r="C2467" t="s">
        <v>1613</v>
      </c>
      <c r="D2467">
        <v>3</v>
      </c>
      <c r="E2467" s="21">
        <v>3</v>
      </c>
      <c r="F2467" s="21" t="s">
        <v>6</v>
      </c>
      <c r="G2467" s="21" t="s">
        <v>10</v>
      </c>
      <c r="H2467" s="21" t="s">
        <v>10</v>
      </c>
      <c r="I2467" s="26">
        <v>2.0748924117647056</v>
      </c>
      <c r="J2467" s="26">
        <v>2.8462415882352947</v>
      </c>
      <c r="K2467" s="26">
        <v>3.992454705882353</v>
      </c>
      <c r="L2467" s="26">
        <v>5.4190904117647056</v>
      </c>
      <c r="M2467" s="26">
        <v>6.0035697058823523</v>
      </c>
      <c r="N2467" s="26">
        <v>6.4824667647058822</v>
      </c>
      <c r="O2467" s="26">
        <v>6.4611242941176457</v>
      </c>
      <c r="P2467" s="26">
        <v>5.616975882352941</v>
      </c>
      <c r="Q2467" s="26">
        <v>4.6533467647058826</v>
      </c>
      <c r="R2467" s="26">
        <v>3.5316385294117651</v>
      </c>
      <c r="S2467" s="26">
        <v>2.5691265882352936</v>
      </c>
      <c r="T2467" s="26">
        <v>2.032885764705882</v>
      </c>
      <c r="U2467" s="26">
        <v>3.6916029411764706</v>
      </c>
      <c r="V2467" s="26">
        <v>3.5488421176470588</v>
      </c>
      <c r="W2467" s="26">
        <v>4.0654539411764707</v>
      </c>
      <c r="X2467" s="26">
        <v>2.7367968235294118</v>
      </c>
      <c r="Y2467" s="26">
        <v>3.4237727647058831</v>
      </c>
      <c r="Z2467" s="26">
        <v>4.6331439411764705</v>
      </c>
      <c r="AA2467" s="26">
        <v>5.0816955882352932</v>
      </c>
      <c r="AB2467" s="26">
        <v>5.1158132352941177</v>
      </c>
      <c r="AC2467" s="26">
        <v>3.3541110000000001</v>
      </c>
      <c r="AD2467" s="26">
        <v>2.1289075882352941</v>
      </c>
      <c r="AE2467" s="26">
        <v>2.0575235294117644</v>
      </c>
      <c r="AF2467" s="26">
        <v>3.0311606470588233</v>
      </c>
      <c r="AG2467" s="26">
        <v>155</v>
      </c>
      <c r="AH2467" s="26">
        <v>2</v>
      </c>
    </row>
    <row r="2468" spans="1:34" x14ac:dyDescent="0.2">
      <c r="A2468" t="s">
        <v>51</v>
      </c>
      <c r="B2468" t="s">
        <v>117</v>
      </c>
      <c r="C2468" t="s">
        <v>231</v>
      </c>
      <c r="D2468">
        <v>2</v>
      </c>
      <c r="E2468" s="21">
        <v>3</v>
      </c>
      <c r="F2468" s="21" t="s">
        <v>6</v>
      </c>
      <c r="G2468" s="21" t="s">
        <v>10</v>
      </c>
      <c r="H2468" s="21" t="s">
        <v>10</v>
      </c>
      <c r="I2468" s="26">
        <v>1.7675370999999998</v>
      </c>
      <c r="J2468" s="26">
        <v>2.4445940000000004</v>
      </c>
      <c r="K2468" s="26">
        <v>3.5654946999999995</v>
      </c>
      <c r="L2468" s="26">
        <v>4.8877460999999993</v>
      </c>
      <c r="M2468" s="26">
        <v>5.341198799999999</v>
      </c>
      <c r="N2468" s="26">
        <v>5.9717320999999997</v>
      </c>
      <c r="O2468" s="26">
        <v>5.8767536000000007</v>
      </c>
      <c r="P2468" s="26">
        <v>5.2059985000000006</v>
      </c>
      <c r="Q2468" s="26">
        <v>4.1271082999999997</v>
      </c>
      <c r="R2468" s="26">
        <v>3.1130372999999998</v>
      </c>
      <c r="S2468" s="26">
        <v>2.2721015000000002</v>
      </c>
      <c r="T2468" s="26">
        <v>1.7291320999999999</v>
      </c>
      <c r="U2468" s="26">
        <v>4.5659541000000008</v>
      </c>
      <c r="V2468" s="26">
        <v>4.5053305000000003</v>
      </c>
      <c r="W2468" s="26">
        <v>5.5159348999999995</v>
      </c>
      <c r="X2468" s="26">
        <v>3.7779137000000005</v>
      </c>
      <c r="Y2468" s="26">
        <v>4.0056468999999995</v>
      </c>
      <c r="Z2468" s="26">
        <v>3.8464157999999999</v>
      </c>
      <c r="AA2468" s="26">
        <v>4.2521018000000002</v>
      </c>
      <c r="AB2468" s="26">
        <v>4.3516759</v>
      </c>
      <c r="AC2468" s="26">
        <v>3.4475360999999998</v>
      </c>
      <c r="AD2468" s="26">
        <v>3.4278015000000002</v>
      </c>
      <c r="AE2468" s="26">
        <v>3.7059612</v>
      </c>
      <c r="AF2468" s="26">
        <v>4.3310924999999987</v>
      </c>
      <c r="AG2468" s="26">
        <v>181</v>
      </c>
      <c r="AH2468" s="26">
        <v>3</v>
      </c>
    </row>
    <row r="2469" spans="1:34" x14ac:dyDescent="0.2">
      <c r="A2469" t="s">
        <v>51</v>
      </c>
      <c r="B2469" t="s">
        <v>117</v>
      </c>
      <c r="C2469" t="s">
        <v>706</v>
      </c>
      <c r="D2469">
        <v>3</v>
      </c>
      <c r="E2469" s="21">
        <v>3</v>
      </c>
      <c r="F2469" s="21" t="s">
        <v>6</v>
      </c>
      <c r="G2469" s="21" t="s">
        <v>10</v>
      </c>
      <c r="H2469" s="21" t="s">
        <v>10</v>
      </c>
      <c r="I2469" s="26">
        <v>1.9328067499999999</v>
      </c>
      <c r="J2469" s="26">
        <v>2.6818235625000004</v>
      </c>
      <c r="K2469" s="26">
        <v>3.8904549374999995</v>
      </c>
      <c r="L2469" s="26">
        <v>5.4080624375000017</v>
      </c>
      <c r="M2469" s="26">
        <v>5.9913828750000002</v>
      </c>
      <c r="N2469" s="26">
        <v>6.5131912500000002</v>
      </c>
      <c r="O2469" s="26">
        <v>6.536906375</v>
      </c>
      <c r="P2469" s="26">
        <v>5.6466673749999998</v>
      </c>
      <c r="Q2469" s="26">
        <v>4.6311513125000001</v>
      </c>
      <c r="R2469" s="26">
        <v>3.3889771874999997</v>
      </c>
      <c r="S2469" s="26">
        <v>2.4471051250000002</v>
      </c>
      <c r="T2469" s="26">
        <v>1.9135271249999997</v>
      </c>
      <c r="U2469" s="26">
        <v>3.8352828749999994</v>
      </c>
      <c r="V2469" s="26">
        <v>3.5628831875000002</v>
      </c>
      <c r="W2469" s="26">
        <v>4.3037887499999998</v>
      </c>
      <c r="X2469" s="26">
        <v>2.8701708749999999</v>
      </c>
      <c r="Y2469" s="26">
        <v>3.1562379374999994</v>
      </c>
      <c r="Z2469" s="26">
        <v>4.1559395624999995</v>
      </c>
      <c r="AA2469" s="26">
        <v>4.7817305624999999</v>
      </c>
      <c r="AB2469" s="26">
        <v>4.6265043749999997</v>
      </c>
      <c r="AC2469" s="26">
        <v>3.2642486875000003</v>
      </c>
      <c r="AD2469" s="26">
        <v>2.1486993125000002</v>
      </c>
      <c r="AE2469" s="26">
        <v>2.2874812500000004</v>
      </c>
      <c r="AF2469" s="26">
        <v>3.0012683125000001</v>
      </c>
      <c r="AG2469" s="26">
        <v>139</v>
      </c>
      <c r="AH2469" s="26">
        <v>2</v>
      </c>
    </row>
    <row r="2470" spans="1:34" x14ac:dyDescent="0.2">
      <c r="A2470" t="s">
        <v>51</v>
      </c>
      <c r="B2470" t="s">
        <v>117</v>
      </c>
      <c r="C2470" t="s">
        <v>1614</v>
      </c>
      <c r="D2470">
        <v>3</v>
      </c>
      <c r="E2470" s="21">
        <v>3</v>
      </c>
      <c r="F2470" s="21" t="s">
        <v>6</v>
      </c>
      <c r="G2470" s="21" t="s">
        <v>10</v>
      </c>
      <c r="H2470" s="21" t="s">
        <v>10</v>
      </c>
      <c r="I2470" s="26">
        <v>1.9068020000000001</v>
      </c>
      <c r="J2470" s="26">
        <v>2.6724996666666665</v>
      </c>
      <c r="K2470" s="26">
        <v>3.8782293333333335</v>
      </c>
      <c r="L2470" s="26">
        <v>5.2926056666666659</v>
      </c>
      <c r="M2470" s="26">
        <v>5.8163770000000001</v>
      </c>
      <c r="N2470" s="26">
        <v>6.4196006666666667</v>
      </c>
      <c r="O2470" s="26">
        <v>6.3370040000000003</v>
      </c>
      <c r="P2470" s="26">
        <v>5.5680983333333325</v>
      </c>
      <c r="Q2470" s="26">
        <v>4.5301246666666666</v>
      </c>
      <c r="R2470" s="26">
        <v>3.3415970000000002</v>
      </c>
      <c r="S2470" s="26">
        <v>2.4122203333333334</v>
      </c>
      <c r="T2470" s="26">
        <v>1.8516146666666664</v>
      </c>
      <c r="U2470" s="26">
        <v>4.4161876666666666</v>
      </c>
      <c r="V2470" s="26">
        <v>3.9812886666666665</v>
      </c>
      <c r="W2470" s="26">
        <v>4.736421</v>
      </c>
      <c r="X2470" s="26">
        <v>3.1836626666666668</v>
      </c>
      <c r="Y2470" s="26">
        <v>3.3689936666666664</v>
      </c>
      <c r="Z2470" s="26">
        <v>3.9146396666666665</v>
      </c>
      <c r="AA2470" s="26">
        <v>4.3416186666666663</v>
      </c>
      <c r="AB2470" s="26">
        <v>4.1226626666666668</v>
      </c>
      <c r="AC2470" s="26">
        <v>3.0766326666666668</v>
      </c>
      <c r="AD2470" s="26">
        <v>2.2436453333333333</v>
      </c>
      <c r="AE2470" s="26">
        <v>2.4857596666666666</v>
      </c>
      <c r="AF2470" s="26">
        <v>3.4993256666666661</v>
      </c>
      <c r="AG2470" s="26">
        <v>174</v>
      </c>
      <c r="AH2470" s="26">
        <v>3</v>
      </c>
    </row>
    <row r="2471" spans="1:34" x14ac:dyDescent="0.2">
      <c r="A2471" t="s">
        <v>51</v>
      </c>
      <c r="B2471" t="s">
        <v>117</v>
      </c>
      <c r="C2471" t="s">
        <v>1615</v>
      </c>
      <c r="D2471">
        <v>2</v>
      </c>
      <c r="E2471" s="21">
        <v>3</v>
      </c>
      <c r="F2471" s="21" t="s">
        <v>6</v>
      </c>
      <c r="G2471" s="21" t="s">
        <v>10</v>
      </c>
      <c r="H2471" s="21" t="s">
        <v>10</v>
      </c>
      <c r="I2471" s="26">
        <v>1.8403714999999998</v>
      </c>
      <c r="J2471" s="26">
        <v>2.535094</v>
      </c>
      <c r="K2471" s="26">
        <v>3.7409898499999996</v>
      </c>
      <c r="L2471" s="26">
        <v>5.1931412000000003</v>
      </c>
      <c r="M2471" s="26">
        <v>5.6243390499999988</v>
      </c>
      <c r="N2471" s="26">
        <v>6.2455752000000002</v>
      </c>
      <c r="O2471" s="26">
        <v>6.15674425</v>
      </c>
      <c r="P2471" s="26">
        <v>5.4382815999999989</v>
      </c>
      <c r="Q2471" s="26">
        <v>4.3460590500000009</v>
      </c>
      <c r="R2471" s="26">
        <v>3.2166986999999994</v>
      </c>
      <c r="S2471" s="26">
        <v>2.3470345499999992</v>
      </c>
      <c r="T2471" s="26">
        <v>1.7924590999999999</v>
      </c>
      <c r="U2471" s="26">
        <v>3.9100685000000004</v>
      </c>
      <c r="V2471" s="26">
        <v>4.0178749000000007</v>
      </c>
      <c r="W2471" s="26">
        <v>5.0087712000000009</v>
      </c>
      <c r="X2471" s="26">
        <v>3.2794295999999994</v>
      </c>
      <c r="Y2471" s="26">
        <v>3.7962322999999989</v>
      </c>
      <c r="Z2471" s="26">
        <v>3.9504317999999996</v>
      </c>
      <c r="AA2471" s="26">
        <v>3.9315986999999999</v>
      </c>
      <c r="AB2471" s="26">
        <v>3.8514383999999993</v>
      </c>
      <c r="AC2471" s="26">
        <v>3.44098375</v>
      </c>
      <c r="AD2471" s="26">
        <v>3.0713638999999993</v>
      </c>
      <c r="AE2471" s="26">
        <v>3.2142004000000002</v>
      </c>
      <c r="AF2471" s="26">
        <v>3.6454299500000005</v>
      </c>
      <c r="AG2471" s="26">
        <v>193</v>
      </c>
      <c r="AH2471" s="26">
        <v>3</v>
      </c>
    </row>
    <row r="2472" spans="1:34" x14ac:dyDescent="0.2">
      <c r="A2472" t="s">
        <v>51</v>
      </c>
      <c r="B2472" t="s">
        <v>117</v>
      </c>
      <c r="C2472" t="s">
        <v>237</v>
      </c>
      <c r="D2472">
        <v>3</v>
      </c>
      <c r="E2472" s="21">
        <v>3</v>
      </c>
      <c r="F2472" s="21" t="s">
        <v>6</v>
      </c>
      <c r="G2472" s="21" t="s">
        <v>10</v>
      </c>
      <c r="H2472" s="21" t="s">
        <v>10</v>
      </c>
      <c r="I2472" s="26">
        <v>1.9927564444444446</v>
      </c>
      <c r="J2472" s="26">
        <v>2.7342023333333332</v>
      </c>
      <c r="K2472" s="26">
        <v>3.9105971111111111</v>
      </c>
      <c r="L2472" s="26">
        <v>5.3761506666666667</v>
      </c>
      <c r="M2472" s="26">
        <v>5.9503712222222216</v>
      </c>
      <c r="N2472" s="26">
        <v>6.4494844444444448</v>
      </c>
      <c r="O2472" s="26">
        <v>6.4632745555555555</v>
      </c>
      <c r="P2472" s="26">
        <v>5.6337934444444437</v>
      </c>
      <c r="Q2472" s="26">
        <v>4.6147022222222231</v>
      </c>
      <c r="R2472" s="26">
        <v>3.4287797777777782</v>
      </c>
      <c r="S2472" s="26">
        <v>2.478806111111111</v>
      </c>
      <c r="T2472" s="26">
        <v>1.9399016666666666</v>
      </c>
      <c r="U2472" s="26">
        <v>3.5093153333333325</v>
      </c>
      <c r="V2472" s="26">
        <v>3.4037456666666661</v>
      </c>
      <c r="W2472" s="26">
        <v>4.1022232222222224</v>
      </c>
      <c r="X2472" s="26">
        <v>2.7561143333333336</v>
      </c>
      <c r="Y2472" s="26">
        <v>3.1387293333333335</v>
      </c>
      <c r="Z2472" s="26">
        <v>4.7740732222222224</v>
      </c>
      <c r="AA2472" s="26">
        <v>5.0203047777777776</v>
      </c>
      <c r="AB2472" s="26">
        <v>4.6275358888888896</v>
      </c>
      <c r="AC2472" s="26">
        <v>3.1934513333333339</v>
      </c>
      <c r="AD2472" s="26">
        <v>2.1859491111111113</v>
      </c>
      <c r="AE2472" s="26">
        <v>2.112049666666667</v>
      </c>
      <c r="AF2472" s="26">
        <v>2.9289764444444444</v>
      </c>
      <c r="AG2472" s="26">
        <v>162</v>
      </c>
      <c r="AH2472" s="26">
        <v>3</v>
      </c>
    </row>
    <row r="2473" spans="1:34" x14ac:dyDescent="0.2">
      <c r="A2473" t="s">
        <v>51</v>
      </c>
      <c r="B2473" t="s">
        <v>117</v>
      </c>
      <c r="C2473" t="s">
        <v>342</v>
      </c>
      <c r="D2473">
        <v>3</v>
      </c>
      <c r="E2473" s="21">
        <v>3</v>
      </c>
      <c r="F2473" s="21" t="s">
        <v>6</v>
      </c>
      <c r="G2473" s="21" t="s">
        <v>10</v>
      </c>
      <c r="H2473" s="21" t="s">
        <v>10</v>
      </c>
      <c r="I2473" s="26">
        <v>1.9035747499999998</v>
      </c>
      <c r="J2473" s="26">
        <v>2.6152435000000001</v>
      </c>
      <c r="K2473" s="26">
        <v>3.8548945000000003</v>
      </c>
      <c r="L2473" s="26">
        <v>5.3717490000000003</v>
      </c>
      <c r="M2473" s="26">
        <v>5.8141495000000001</v>
      </c>
      <c r="N2473" s="26">
        <v>6.4209784999999995</v>
      </c>
      <c r="O2473" s="26">
        <v>6.3718522499999999</v>
      </c>
      <c r="P2473" s="26">
        <v>5.6083754999999993</v>
      </c>
      <c r="Q2473" s="26">
        <v>4.5118725</v>
      </c>
      <c r="R2473" s="26">
        <v>3.2946870000000001</v>
      </c>
      <c r="S2473" s="26">
        <v>2.4073450000000003</v>
      </c>
      <c r="T2473" s="26">
        <v>1.8433945</v>
      </c>
      <c r="U2473" s="26">
        <v>4.0594447499999999</v>
      </c>
      <c r="V2473" s="26">
        <v>3.8725492500000001</v>
      </c>
      <c r="W2473" s="26">
        <v>4.8359512499999999</v>
      </c>
      <c r="X2473" s="26">
        <v>2.9591595000000002</v>
      </c>
      <c r="Y2473" s="26">
        <v>3.3842894999999995</v>
      </c>
      <c r="Z2473" s="26">
        <v>3.8120847500000004</v>
      </c>
      <c r="AA2473" s="26">
        <v>3.8555647500000001</v>
      </c>
      <c r="AB2473" s="26">
        <v>3.7271670000000001</v>
      </c>
      <c r="AC2473" s="26">
        <v>3.4040730000000003</v>
      </c>
      <c r="AD2473" s="26">
        <v>2.6460012500000003</v>
      </c>
      <c r="AE2473" s="26">
        <v>2.8630567500000002</v>
      </c>
      <c r="AF2473" s="26">
        <v>3.4299122500000006</v>
      </c>
      <c r="AG2473" s="26">
        <v>169</v>
      </c>
      <c r="AH2473" s="26">
        <v>3</v>
      </c>
    </row>
    <row r="2474" spans="1:34" x14ac:dyDescent="0.2">
      <c r="A2474" t="s">
        <v>51</v>
      </c>
      <c r="B2474" t="s">
        <v>117</v>
      </c>
      <c r="C2474" t="s">
        <v>1616</v>
      </c>
      <c r="D2474">
        <v>3</v>
      </c>
      <c r="E2474" s="21">
        <v>3</v>
      </c>
      <c r="F2474" s="21" t="s">
        <v>6</v>
      </c>
      <c r="G2474" s="21" t="s">
        <v>10</v>
      </c>
      <c r="H2474" s="21" t="s">
        <v>10</v>
      </c>
      <c r="I2474" s="26">
        <v>2.0841937142857141</v>
      </c>
      <c r="J2474" s="26">
        <v>2.8194294285714285</v>
      </c>
      <c r="K2474" s="26">
        <v>3.9493198571428572</v>
      </c>
      <c r="L2474" s="26">
        <v>5.3260379999999987</v>
      </c>
      <c r="M2474" s="26">
        <v>5.9258761428571427</v>
      </c>
      <c r="N2474" s="26">
        <v>6.400740857142857</v>
      </c>
      <c r="O2474" s="26">
        <v>6.4235484285714284</v>
      </c>
      <c r="P2474" s="26">
        <v>5.6160604285714291</v>
      </c>
      <c r="Q2474" s="26">
        <v>4.6043858571428569</v>
      </c>
      <c r="R2474" s="26">
        <v>3.501287285714286</v>
      </c>
      <c r="S2474" s="26">
        <v>2.6024761428571428</v>
      </c>
      <c r="T2474" s="26">
        <v>2.050907142857143</v>
      </c>
      <c r="U2474" s="26">
        <v>3.6842679999999999</v>
      </c>
      <c r="V2474" s="26">
        <v>3.4141598571428569</v>
      </c>
      <c r="W2474" s="26">
        <v>3.959765285714286</v>
      </c>
      <c r="X2474" s="26">
        <v>2.5667671428571426</v>
      </c>
      <c r="Y2474" s="26">
        <v>3.5414158571428573</v>
      </c>
      <c r="Z2474" s="26">
        <v>4.7339859999999998</v>
      </c>
      <c r="AA2474" s="26">
        <v>5.1799361428571427</v>
      </c>
      <c r="AB2474" s="26">
        <v>5.7847042857142856</v>
      </c>
      <c r="AC2474" s="26">
        <v>3.754546571428572</v>
      </c>
      <c r="AD2474" s="26">
        <v>2.497865142857143</v>
      </c>
      <c r="AE2474" s="26">
        <v>2.1785705714285717</v>
      </c>
      <c r="AF2474" s="26">
        <v>3.0509491428571427</v>
      </c>
      <c r="AG2474" s="26">
        <v>165</v>
      </c>
      <c r="AH2474" s="26">
        <v>3</v>
      </c>
    </row>
    <row r="2475" spans="1:34" x14ac:dyDescent="0.2">
      <c r="A2475" t="s">
        <v>51</v>
      </c>
      <c r="B2475" t="s">
        <v>117</v>
      </c>
      <c r="C2475" t="s">
        <v>983</v>
      </c>
      <c r="D2475">
        <v>2</v>
      </c>
      <c r="E2475" s="21">
        <v>3</v>
      </c>
      <c r="F2475" s="21" t="s">
        <v>6</v>
      </c>
      <c r="G2475" s="21" t="s">
        <v>10</v>
      </c>
      <c r="H2475" s="21" t="s">
        <v>10</v>
      </c>
      <c r="I2475" s="26">
        <v>1.8498657272727272</v>
      </c>
      <c r="J2475" s="26">
        <v>2.5791571818181818</v>
      </c>
      <c r="K2475" s="26">
        <v>3.787802090909091</v>
      </c>
      <c r="L2475" s="26">
        <v>5.3349282727272724</v>
      </c>
      <c r="M2475" s="26">
        <v>5.8271527272727273</v>
      </c>
      <c r="N2475" s="26">
        <v>6.4372025454545447</v>
      </c>
      <c r="O2475" s="26">
        <v>6.4374728181818179</v>
      </c>
      <c r="P2475" s="26">
        <v>5.6666644545454554</v>
      </c>
      <c r="Q2475" s="26">
        <v>4.5515661818181821</v>
      </c>
      <c r="R2475" s="26">
        <v>3.312514909090909</v>
      </c>
      <c r="S2475" s="26">
        <v>2.3932948181818179</v>
      </c>
      <c r="T2475" s="26">
        <v>1.8284904545454543</v>
      </c>
      <c r="U2475" s="26">
        <v>3.9384942727272727</v>
      </c>
      <c r="V2475" s="26">
        <v>3.8383209090909092</v>
      </c>
      <c r="W2475" s="26">
        <v>4.6958279999999997</v>
      </c>
      <c r="X2475" s="26">
        <v>2.8832910000000003</v>
      </c>
      <c r="Y2475" s="26">
        <v>3.3752665454545454</v>
      </c>
      <c r="Z2475" s="26">
        <v>3.8551099090909089</v>
      </c>
      <c r="AA2475" s="26">
        <v>3.9119396363636358</v>
      </c>
      <c r="AB2475" s="26">
        <v>3.7745910000000005</v>
      </c>
      <c r="AC2475" s="26">
        <v>3.3960842727272724</v>
      </c>
      <c r="AD2475" s="26">
        <v>2.7100643636363637</v>
      </c>
      <c r="AE2475" s="26">
        <v>2.9046835454545454</v>
      </c>
      <c r="AF2475" s="26">
        <v>3.4068036363636365</v>
      </c>
      <c r="AG2475" s="26">
        <v>171</v>
      </c>
      <c r="AH2475" s="26">
        <v>3</v>
      </c>
    </row>
    <row r="2476" spans="1:34" x14ac:dyDescent="0.2">
      <c r="A2476" t="s">
        <v>52</v>
      </c>
      <c r="B2476" t="s">
        <v>81</v>
      </c>
      <c r="C2476" t="s">
        <v>1617</v>
      </c>
      <c r="D2476">
        <v>1</v>
      </c>
      <c r="E2476" s="21">
        <v>6</v>
      </c>
      <c r="F2476" s="21" t="s">
        <v>6</v>
      </c>
      <c r="G2476" s="21" t="s">
        <v>10</v>
      </c>
      <c r="H2476" s="21" t="s">
        <v>10</v>
      </c>
      <c r="I2476" s="26">
        <v>0.75133533333333336</v>
      </c>
      <c r="J2476" s="26">
        <v>1.0226593333333334</v>
      </c>
      <c r="K2476" s="26">
        <v>1.9050873333333334</v>
      </c>
      <c r="L2476" s="26">
        <v>3.8584983333333334</v>
      </c>
      <c r="M2476" s="26">
        <v>5.4519309999999992</v>
      </c>
      <c r="N2476" s="26">
        <v>6.8062173333333336</v>
      </c>
      <c r="O2476" s="26">
        <v>7.5912663333333334</v>
      </c>
      <c r="P2476" s="26">
        <v>6.4993123333333331</v>
      </c>
      <c r="Q2476" s="26">
        <v>4.639362666666667</v>
      </c>
      <c r="R2476" s="26">
        <v>2.9774090000000002</v>
      </c>
      <c r="S2476" s="26">
        <v>1.3715936666666666</v>
      </c>
      <c r="T2476" s="26">
        <v>0.75139900000000004</v>
      </c>
      <c r="U2476" s="26">
        <v>0.28322766666666666</v>
      </c>
      <c r="V2476" s="26">
        <v>0.4188426666666667</v>
      </c>
      <c r="W2476" s="26">
        <v>1.0762813333333334</v>
      </c>
      <c r="X2476" s="26">
        <v>1.9868543333333333</v>
      </c>
      <c r="Y2476" s="26">
        <v>2.7576309999999999</v>
      </c>
      <c r="Z2476" s="26">
        <v>3.0713043333333334</v>
      </c>
      <c r="AA2476" s="26">
        <v>2.5297879999999999</v>
      </c>
      <c r="AB2476" s="26">
        <v>1.9446233333333334</v>
      </c>
      <c r="AC2476" s="26">
        <v>1.649751</v>
      </c>
      <c r="AD2476" s="26">
        <v>1.1158846666666666</v>
      </c>
      <c r="AE2476" s="26">
        <v>0.62575633333333325</v>
      </c>
      <c r="AF2476" s="26">
        <v>0.38653833333333337</v>
      </c>
      <c r="AG2476" s="26">
        <v>238</v>
      </c>
      <c r="AH2476" s="26">
        <v>4</v>
      </c>
    </row>
    <row r="2477" spans="1:34" x14ac:dyDescent="0.2">
      <c r="A2477" t="s">
        <v>52</v>
      </c>
      <c r="B2477" t="s">
        <v>81</v>
      </c>
      <c r="C2477" t="s">
        <v>1618</v>
      </c>
      <c r="D2477">
        <v>1</v>
      </c>
      <c r="E2477" s="21">
        <v>6</v>
      </c>
      <c r="F2477" s="21" t="s">
        <v>6</v>
      </c>
      <c r="G2477" s="21" t="s">
        <v>10</v>
      </c>
      <c r="H2477" s="21" t="s">
        <v>10</v>
      </c>
      <c r="I2477" s="26">
        <v>0.64771628571428563</v>
      </c>
      <c r="J2477" s="26">
        <v>0.88978599999999997</v>
      </c>
      <c r="K2477" s="26">
        <v>1.7112157142857143</v>
      </c>
      <c r="L2477" s="26">
        <v>3.6032628571428567</v>
      </c>
      <c r="M2477" s="26">
        <v>5.2700067142857145</v>
      </c>
      <c r="N2477" s="26">
        <v>6.5266464285714276</v>
      </c>
      <c r="O2477" s="26">
        <v>7.3807617142857138</v>
      </c>
      <c r="P2477" s="26">
        <v>6.3825007142857144</v>
      </c>
      <c r="Q2477" s="26">
        <v>4.3737185714285713</v>
      </c>
      <c r="R2477" s="26">
        <v>2.7582354285714286</v>
      </c>
      <c r="S2477" s="26">
        <v>1.2135667142857141</v>
      </c>
      <c r="T2477" s="26">
        <v>0.65074585714285704</v>
      </c>
      <c r="U2477" s="26">
        <v>0.29444442857142855</v>
      </c>
      <c r="V2477" s="26">
        <v>0.49158914285714289</v>
      </c>
      <c r="W2477" s="26">
        <v>1.0619739999999998</v>
      </c>
      <c r="X2477" s="26">
        <v>1.8602667142857146</v>
      </c>
      <c r="Y2477" s="26">
        <v>2.4966205714285712</v>
      </c>
      <c r="Z2477" s="26">
        <v>3.096139</v>
      </c>
      <c r="AA2477" s="26">
        <v>2.3867477142857143</v>
      </c>
      <c r="AB2477" s="26">
        <v>2.0716054285714285</v>
      </c>
      <c r="AC2477" s="26">
        <v>1.4596622857142858</v>
      </c>
      <c r="AD2477" s="26">
        <v>1.0772121428571428</v>
      </c>
      <c r="AE2477" s="26">
        <v>0.59591999999999989</v>
      </c>
      <c r="AF2477" s="26">
        <v>0.39376657142857147</v>
      </c>
      <c r="AG2477" s="26">
        <v>238</v>
      </c>
      <c r="AH2477" s="26">
        <v>4</v>
      </c>
    </row>
    <row r="2478" spans="1:34" x14ac:dyDescent="0.2">
      <c r="A2478" t="s">
        <v>52</v>
      </c>
      <c r="B2478" t="s">
        <v>81</v>
      </c>
      <c r="C2478" t="s">
        <v>1619</v>
      </c>
      <c r="D2478">
        <v>2</v>
      </c>
      <c r="E2478" s="21">
        <v>5</v>
      </c>
      <c r="F2478" s="21" t="s">
        <v>6</v>
      </c>
      <c r="G2478" s="21" t="s">
        <v>10</v>
      </c>
      <c r="H2478" s="21" t="s">
        <v>10</v>
      </c>
      <c r="I2478" s="26">
        <v>1.0618650000000001</v>
      </c>
      <c r="J2478" s="26">
        <v>1.4493563333333335</v>
      </c>
      <c r="K2478" s="26">
        <v>2.3543023333333335</v>
      </c>
      <c r="L2478" s="26">
        <v>4.1775773333333337</v>
      </c>
      <c r="M2478" s="26">
        <v>5.5583359999999997</v>
      </c>
      <c r="N2478" s="26">
        <v>7.0049716666666662</v>
      </c>
      <c r="O2478" s="26">
        <v>8.0483316666666678</v>
      </c>
      <c r="P2478" s="26">
        <v>7.1634150000000005</v>
      </c>
      <c r="Q2478" s="26">
        <v>5.2773063333333337</v>
      </c>
      <c r="R2478" s="26">
        <v>3.4671040000000004</v>
      </c>
      <c r="S2478" s="26">
        <v>1.713627</v>
      </c>
      <c r="T2478" s="26">
        <v>1.0571066666666669</v>
      </c>
      <c r="U2478" s="26">
        <v>0.25145000000000001</v>
      </c>
      <c r="V2478" s="26">
        <v>0.35365733333333332</v>
      </c>
      <c r="W2478" s="26">
        <v>0.77754333333333336</v>
      </c>
      <c r="X2478" s="26">
        <v>1.5086280000000001</v>
      </c>
      <c r="Y2478" s="26">
        <v>2.5830170000000003</v>
      </c>
      <c r="Z2478" s="26">
        <v>2.9208346666666665</v>
      </c>
      <c r="AA2478" s="26">
        <v>2.2622740000000001</v>
      </c>
      <c r="AB2478" s="26">
        <v>1.4933323333333333</v>
      </c>
      <c r="AC2478" s="26">
        <v>1.0234430000000001</v>
      </c>
      <c r="AD2478" s="26">
        <v>0.73571533333333339</v>
      </c>
      <c r="AE2478" s="26">
        <v>0.39369066666666663</v>
      </c>
      <c r="AF2478" s="26">
        <v>0.2893573333333333</v>
      </c>
      <c r="AG2478" s="26">
        <v>247</v>
      </c>
      <c r="AH2478" s="26">
        <v>4</v>
      </c>
    </row>
    <row r="2479" spans="1:34" x14ac:dyDescent="0.2">
      <c r="A2479" t="s">
        <v>52</v>
      </c>
      <c r="B2479" t="s">
        <v>81</v>
      </c>
      <c r="C2479" t="s">
        <v>1620</v>
      </c>
      <c r="D2479">
        <v>1</v>
      </c>
      <c r="E2479" s="21">
        <v>5</v>
      </c>
      <c r="F2479" s="21" t="s">
        <v>6</v>
      </c>
      <c r="G2479" s="21" t="s">
        <v>10</v>
      </c>
      <c r="H2479" s="21" t="s">
        <v>10</v>
      </c>
      <c r="I2479" s="26">
        <v>0.81254819999999994</v>
      </c>
      <c r="J2479" s="26">
        <v>1.1174522</v>
      </c>
      <c r="K2479" s="26">
        <v>2.0305723999999996</v>
      </c>
      <c r="L2479" s="26">
        <v>4.0322444000000006</v>
      </c>
      <c r="M2479" s="26">
        <v>5.5860659999999998</v>
      </c>
      <c r="N2479" s="26">
        <v>7.0181404000000001</v>
      </c>
      <c r="O2479" s="26">
        <v>7.4803185999999995</v>
      </c>
      <c r="P2479" s="26">
        <v>6.3140383999999994</v>
      </c>
      <c r="Q2479" s="26">
        <v>4.6078449999999993</v>
      </c>
      <c r="R2479" s="26">
        <v>3.0867735999999999</v>
      </c>
      <c r="S2479" s="26">
        <v>1.4892840000000001</v>
      </c>
      <c r="T2479" s="26">
        <v>0.80757800000000002</v>
      </c>
      <c r="U2479" s="26">
        <v>0.30838360000000004</v>
      </c>
      <c r="V2479" s="26">
        <v>0.44198680000000001</v>
      </c>
      <c r="W2479" s="26">
        <v>1.1899865999999999</v>
      </c>
      <c r="X2479" s="26">
        <v>2.0271674000000002</v>
      </c>
      <c r="Y2479" s="26">
        <v>2.9943873999999999</v>
      </c>
      <c r="Z2479" s="26">
        <v>3.4146065999999999</v>
      </c>
      <c r="AA2479" s="26">
        <v>2.7624476000000002</v>
      </c>
      <c r="AB2479" s="26">
        <v>2.2411146</v>
      </c>
      <c r="AC2479" s="26">
        <v>1.9918157999999999</v>
      </c>
      <c r="AD2479" s="26">
        <v>1.1186878</v>
      </c>
      <c r="AE2479" s="26">
        <v>0.71555559999999996</v>
      </c>
      <c r="AF2479" s="26">
        <v>0.46518660000000001</v>
      </c>
      <c r="AG2479" s="26">
        <v>226</v>
      </c>
      <c r="AH2479" s="26">
        <v>4</v>
      </c>
    </row>
    <row r="2480" spans="1:34" x14ac:dyDescent="0.2">
      <c r="A2480" t="s">
        <v>52</v>
      </c>
      <c r="B2480" t="s">
        <v>81</v>
      </c>
      <c r="C2480" t="s">
        <v>1621</v>
      </c>
      <c r="D2480">
        <v>1</v>
      </c>
      <c r="E2480" s="21">
        <v>6</v>
      </c>
      <c r="F2480" s="21" t="s">
        <v>6</v>
      </c>
      <c r="G2480" s="21" t="s">
        <v>10</v>
      </c>
      <c r="H2480" s="21" t="s">
        <v>10</v>
      </c>
      <c r="I2480" s="26">
        <v>0.59975614285714296</v>
      </c>
      <c r="J2480" s="26">
        <v>0.86077628571428566</v>
      </c>
      <c r="K2480" s="26">
        <v>1.6624747142857144</v>
      </c>
      <c r="L2480" s="26">
        <v>3.503933285714286</v>
      </c>
      <c r="M2480" s="26">
        <v>5.2710681428571418</v>
      </c>
      <c r="N2480" s="26">
        <v>6.4304010000000007</v>
      </c>
      <c r="O2480" s="26">
        <v>7.0125824285714282</v>
      </c>
      <c r="P2480" s="26">
        <v>5.9147424285714285</v>
      </c>
      <c r="Q2480" s="26">
        <v>3.9634819999999999</v>
      </c>
      <c r="R2480" s="26">
        <v>2.6070544285714283</v>
      </c>
      <c r="S2480" s="26">
        <v>1.1469995714285715</v>
      </c>
      <c r="T2480" s="26">
        <v>0.59340828571428583</v>
      </c>
      <c r="U2480" s="26">
        <v>0.27885185714285721</v>
      </c>
      <c r="V2480" s="26">
        <v>0.40660585714285713</v>
      </c>
      <c r="W2480" s="26">
        <v>1.0644708571428569</v>
      </c>
      <c r="X2480" s="26">
        <v>1.9105031428571431</v>
      </c>
      <c r="Y2480" s="26">
        <v>2.5991938571428572</v>
      </c>
      <c r="Z2480" s="26">
        <v>3.6362809999999999</v>
      </c>
      <c r="AA2480" s="26">
        <v>2.7352455714285715</v>
      </c>
      <c r="AB2480" s="26">
        <v>2.7011235714285715</v>
      </c>
      <c r="AC2480" s="26">
        <v>2.0793320000000004</v>
      </c>
      <c r="AD2480" s="26">
        <v>1.2547934285714286</v>
      </c>
      <c r="AE2480" s="26">
        <v>0.64460685714285726</v>
      </c>
      <c r="AF2480" s="26">
        <v>0.36262142857142859</v>
      </c>
      <c r="AG2480" s="26">
        <v>243</v>
      </c>
      <c r="AH2480" s="26">
        <v>4</v>
      </c>
    </row>
    <row r="2481" spans="1:34" x14ac:dyDescent="0.2">
      <c r="A2481" t="s">
        <v>52</v>
      </c>
      <c r="B2481" t="s">
        <v>81</v>
      </c>
      <c r="C2481" t="s">
        <v>668</v>
      </c>
      <c r="D2481">
        <v>1</v>
      </c>
      <c r="E2481" s="21">
        <v>6</v>
      </c>
      <c r="F2481" s="21" t="s">
        <v>6</v>
      </c>
      <c r="G2481" s="21" t="s">
        <v>10</v>
      </c>
      <c r="H2481" s="21" t="s">
        <v>10</v>
      </c>
      <c r="I2481" s="26">
        <v>0.54027541666666667</v>
      </c>
      <c r="J2481" s="26">
        <v>0.78510449999999998</v>
      </c>
      <c r="K2481" s="26">
        <v>1.5431977499999998</v>
      </c>
      <c r="L2481" s="26">
        <v>3.4552789999999995</v>
      </c>
      <c r="M2481" s="26">
        <v>5.3440284999999994</v>
      </c>
      <c r="N2481" s="26">
        <v>6.2610484166666671</v>
      </c>
      <c r="O2481" s="26">
        <v>7.1599708333333352</v>
      </c>
      <c r="P2481" s="26">
        <v>6.3314206666666664</v>
      </c>
      <c r="Q2481" s="26">
        <v>4.2082715833333335</v>
      </c>
      <c r="R2481" s="26">
        <v>2.597318</v>
      </c>
      <c r="S2481" s="26">
        <v>1.0429487500000001</v>
      </c>
      <c r="T2481" s="26">
        <v>0.54783649999999995</v>
      </c>
      <c r="U2481" s="26">
        <v>0.37404824999999997</v>
      </c>
      <c r="V2481" s="26">
        <v>0.43919875000000003</v>
      </c>
      <c r="W2481" s="26">
        <v>0.89606474999999997</v>
      </c>
      <c r="X2481" s="26">
        <v>1.6914488333333333</v>
      </c>
      <c r="Y2481" s="26">
        <v>2.4022791666666663</v>
      </c>
      <c r="Z2481" s="26">
        <v>3.0560062499999998</v>
      </c>
      <c r="AA2481" s="26">
        <v>2.4083213333333329</v>
      </c>
      <c r="AB2481" s="26">
        <v>2.0865875833333338</v>
      </c>
      <c r="AC2481" s="26">
        <v>1.49292</v>
      </c>
      <c r="AD2481" s="26">
        <v>0.95365316666666666</v>
      </c>
      <c r="AE2481" s="26">
        <v>0.50123400000000007</v>
      </c>
      <c r="AF2481" s="26">
        <v>0.34876316666666662</v>
      </c>
      <c r="AG2481" s="26">
        <v>248</v>
      </c>
      <c r="AH2481" s="26">
        <v>4</v>
      </c>
    </row>
    <row r="2482" spans="1:34" x14ac:dyDescent="0.2">
      <c r="A2482" t="s">
        <v>52</v>
      </c>
      <c r="B2482" t="s">
        <v>81</v>
      </c>
      <c r="C2482" t="s">
        <v>1622</v>
      </c>
      <c r="D2482">
        <v>1</v>
      </c>
      <c r="E2482" s="21">
        <v>6</v>
      </c>
      <c r="F2482" s="21" t="s">
        <v>6</v>
      </c>
      <c r="G2482" s="21" t="s">
        <v>10</v>
      </c>
      <c r="H2482" s="21" t="s">
        <v>10</v>
      </c>
      <c r="I2482" s="26">
        <v>0.78272666666666668</v>
      </c>
      <c r="J2482" s="26">
        <v>1.0579970000000001</v>
      </c>
      <c r="K2482" s="26">
        <v>1.9553823333333333</v>
      </c>
      <c r="L2482" s="26">
        <v>3.920830333333333</v>
      </c>
      <c r="M2482" s="26">
        <v>5.5406216666666666</v>
      </c>
      <c r="N2482" s="26">
        <v>6.9072443333333338</v>
      </c>
      <c r="O2482" s="26">
        <v>7.7973080000000001</v>
      </c>
      <c r="P2482" s="26">
        <v>6.760442666666667</v>
      </c>
      <c r="Q2482" s="26">
        <v>4.8386400000000007</v>
      </c>
      <c r="R2482" s="26">
        <v>3.0658963333333333</v>
      </c>
      <c r="S2482" s="26">
        <v>1.4097503333333332</v>
      </c>
      <c r="T2482" s="26">
        <v>0.78308333333333335</v>
      </c>
      <c r="U2482" s="26">
        <v>0.25695933333333332</v>
      </c>
      <c r="V2482" s="26">
        <v>0.36200233333333331</v>
      </c>
      <c r="W2482" s="26">
        <v>1.0126413333333333</v>
      </c>
      <c r="X2482" s="26">
        <v>1.9077386666666667</v>
      </c>
      <c r="Y2482" s="26">
        <v>2.7582020000000003</v>
      </c>
      <c r="Z2482" s="26">
        <v>2.9945463333333335</v>
      </c>
      <c r="AA2482" s="26">
        <v>2.4327169999999998</v>
      </c>
      <c r="AB2482" s="26">
        <v>1.8469236666666664</v>
      </c>
      <c r="AC2482" s="26">
        <v>1.485797</v>
      </c>
      <c r="AD2482" s="26">
        <v>1.0669506666666666</v>
      </c>
      <c r="AE2482" s="26">
        <v>0.51257566666666665</v>
      </c>
      <c r="AF2482" s="26">
        <v>0.330036</v>
      </c>
      <c r="AG2482" s="26">
        <v>231</v>
      </c>
      <c r="AH2482" s="26">
        <v>4</v>
      </c>
    </row>
    <row r="2483" spans="1:34" x14ac:dyDescent="0.2">
      <c r="A2483" t="s">
        <v>52</v>
      </c>
      <c r="B2483" t="s">
        <v>81</v>
      </c>
      <c r="C2483" t="s">
        <v>1249</v>
      </c>
      <c r="D2483">
        <v>1</v>
      </c>
      <c r="E2483" s="21">
        <v>6</v>
      </c>
      <c r="F2483" s="21" t="s">
        <v>6</v>
      </c>
      <c r="G2483" s="21" t="s">
        <v>10</v>
      </c>
      <c r="H2483" s="21" t="s">
        <v>10</v>
      </c>
      <c r="I2483" s="26">
        <v>0.73307900000000004</v>
      </c>
      <c r="J2483" s="26">
        <v>1.0006425000000001</v>
      </c>
      <c r="K2483" s="26">
        <v>1.8833355000000001</v>
      </c>
      <c r="L2483" s="26">
        <v>3.8401594999999999</v>
      </c>
      <c r="M2483" s="26">
        <v>5.5020864999999999</v>
      </c>
      <c r="N2483" s="26">
        <v>6.8126484999999999</v>
      </c>
      <c r="O2483" s="26">
        <v>7.7567079999999997</v>
      </c>
      <c r="P2483" s="26">
        <v>6.7602039999999999</v>
      </c>
      <c r="Q2483" s="26">
        <v>4.7841769999999997</v>
      </c>
      <c r="R2483" s="26">
        <v>3.008318</v>
      </c>
      <c r="S2483" s="26">
        <v>1.3363299999999998</v>
      </c>
      <c r="T2483" s="26">
        <v>0.74057400000000007</v>
      </c>
      <c r="U2483" s="26">
        <v>0.19572000000000001</v>
      </c>
      <c r="V2483" s="26">
        <v>0.31559700000000002</v>
      </c>
      <c r="W2483" s="26">
        <v>0.85895450000000007</v>
      </c>
      <c r="X2483" s="26">
        <v>1.7058244999999999</v>
      </c>
      <c r="Y2483" s="26">
        <v>2.4275695000000002</v>
      </c>
      <c r="Z2483" s="26">
        <v>2.8282214999999997</v>
      </c>
      <c r="AA2483" s="26">
        <v>2.3133049999999997</v>
      </c>
      <c r="AB2483" s="26">
        <v>1.8999554999999999</v>
      </c>
      <c r="AC2483" s="26">
        <v>1.2753684999999999</v>
      </c>
      <c r="AD2483" s="26">
        <v>0.99964900000000001</v>
      </c>
      <c r="AE2483" s="26">
        <v>0.419404</v>
      </c>
      <c r="AF2483" s="26">
        <v>0.28474300000000002</v>
      </c>
      <c r="AG2483" s="26">
        <v>244</v>
      </c>
      <c r="AH2483" s="26">
        <v>4</v>
      </c>
    </row>
    <row r="2484" spans="1:34" x14ac:dyDescent="0.2">
      <c r="A2484" t="s">
        <v>52</v>
      </c>
      <c r="B2484" t="s">
        <v>81</v>
      </c>
      <c r="C2484" t="s">
        <v>350</v>
      </c>
      <c r="D2484">
        <v>2</v>
      </c>
      <c r="E2484" s="21">
        <v>6</v>
      </c>
      <c r="F2484" s="21" t="s">
        <v>6</v>
      </c>
      <c r="G2484" s="21" t="s">
        <v>10</v>
      </c>
      <c r="H2484" s="21" t="s">
        <v>10</v>
      </c>
      <c r="I2484" s="26">
        <v>0.97537399999999996</v>
      </c>
      <c r="J2484" s="26">
        <v>1.3109030000000002</v>
      </c>
      <c r="K2484" s="26">
        <v>2.1441197499999998</v>
      </c>
      <c r="L2484" s="26">
        <v>3.8731109999999997</v>
      </c>
      <c r="M2484" s="26">
        <v>5.2593114999999999</v>
      </c>
      <c r="N2484" s="26">
        <v>6.6681020000000011</v>
      </c>
      <c r="O2484" s="26">
        <v>8.0599662499999987</v>
      </c>
      <c r="P2484" s="26">
        <v>7.4841527499999998</v>
      </c>
      <c r="Q2484" s="26">
        <v>5.1179345000000005</v>
      </c>
      <c r="R2484" s="26">
        <v>3.32843125</v>
      </c>
      <c r="S2484" s="26">
        <v>1.5665992500000003</v>
      </c>
      <c r="T2484" s="26">
        <v>0.96961524999999993</v>
      </c>
      <c r="U2484" s="26">
        <v>0.24555025000000003</v>
      </c>
      <c r="V2484" s="26">
        <v>0.36003124999999997</v>
      </c>
      <c r="W2484" s="26">
        <v>0.65432325000000002</v>
      </c>
      <c r="X2484" s="26">
        <v>1.41395775</v>
      </c>
      <c r="Y2484" s="26">
        <v>2.4326629999999998</v>
      </c>
      <c r="Z2484" s="26">
        <v>2.6654482500000003</v>
      </c>
      <c r="AA2484" s="26">
        <v>1.7256324999999999</v>
      </c>
      <c r="AB2484" s="26">
        <v>1.3046679999999999</v>
      </c>
      <c r="AC2484" s="26">
        <v>0.94507549999999996</v>
      </c>
      <c r="AD2484" s="26">
        <v>0.69024950000000007</v>
      </c>
      <c r="AE2484" s="26">
        <v>0.38647075000000003</v>
      </c>
      <c r="AF2484" s="26">
        <v>0.31901049999999997</v>
      </c>
      <c r="AG2484" s="26">
        <v>242</v>
      </c>
      <c r="AH2484" s="26">
        <v>4</v>
      </c>
    </row>
    <row r="2485" spans="1:34" x14ac:dyDescent="0.2">
      <c r="A2485" t="s">
        <v>52</v>
      </c>
      <c r="B2485" t="s">
        <v>81</v>
      </c>
      <c r="C2485" t="s">
        <v>885</v>
      </c>
      <c r="D2485">
        <v>1</v>
      </c>
      <c r="E2485" s="21">
        <v>6</v>
      </c>
      <c r="F2485" s="21" t="s">
        <v>6</v>
      </c>
      <c r="G2485" s="21" t="s">
        <v>10</v>
      </c>
      <c r="H2485" s="21" t="s">
        <v>10</v>
      </c>
      <c r="I2485" s="26">
        <v>0.60704199999999997</v>
      </c>
      <c r="J2485" s="26">
        <v>0.86168600000000006</v>
      </c>
      <c r="K2485" s="26">
        <v>1.6575639999999998</v>
      </c>
      <c r="L2485" s="26">
        <v>3.5501590000000003</v>
      </c>
      <c r="M2485" s="26">
        <v>5.3448769999999994</v>
      </c>
      <c r="N2485" s="26">
        <v>6.4072983333333333</v>
      </c>
      <c r="O2485" s="26">
        <v>7.3901539999999999</v>
      </c>
      <c r="P2485" s="26">
        <v>6.5839349999999994</v>
      </c>
      <c r="Q2485" s="26">
        <v>4.4059783333333327</v>
      </c>
      <c r="R2485" s="26">
        <v>2.776844333333333</v>
      </c>
      <c r="S2485" s="26">
        <v>1.1427393333333333</v>
      </c>
      <c r="T2485" s="26">
        <v>0.60445066666666658</v>
      </c>
      <c r="U2485" s="26">
        <v>0.24818600000000002</v>
      </c>
      <c r="V2485" s="26">
        <v>0.28481833333333334</v>
      </c>
      <c r="W2485" s="26">
        <v>0.59586733333333342</v>
      </c>
      <c r="X2485" s="26">
        <v>1.2763393333333333</v>
      </c>
      <c r="Y2485" s="26">
        <v>2.1536023333333332</v>
      </c>
      <c r="Z2485" s="26">
        <v>2.7436713333333334</v>
      </c>
      <c r="AA2485" s="26">
        <v>1.8933179999999998</v>
      </c>
      <c r="AB2485" s="26">
        <v>1.6523576666666664</v>
      </c>
      <c r="AC2485" s="26">
        <v>1.066956</v>
      </c>
      <c r="AD2485" s="26">
        <v>0.70921266666666671</v>
      </c>
      <c r="AE2485" s="26">
        <v>0.30940133333333336</v>
      </c>
      <c r="AF2485" s="26">
        <v>0.25481966666666667</v>
      </c>
      <c r="AG2485" s="26">
        <v>242</v>
      </c>
      <c r="AH2485" s="26">
        <v>4</v>
      </c>
    </row>
    <row r="2486" spans="1:34" x14ac:dyDescent="0.2">
      <c r="A2486" t="s">
        <v>52</v>
      </c>
      <c r="B2486" t="s">
        <v>81</v>
      </c>
      <c r="C2486" t="s">
        <v>1623</v>
      </c>
      <c r="D2486">
        <v>1</v>
      </c>
      <c r="E2486" s="21">
        <v>5</v>
      </c>
      <c r="F2486" s="21" t="s">
        <v>6</v>
      </c>
      <c r="G2486" s="21" t="s">
        <v>10</v>
      </c>
      <c r="H2486" s="21" t="s">
        <v>10</v>
      </c>
      <c r="I2486" s="26">
        <v>0.83826800000000001</v>
      </c>
      <c r="J2486" s="26">
        <v>1.1318026000000001</v>
      </c>
      <c r="K2486" s="26">
        <v>2.051885</v>
      </c>
      <c r="L2486" s="26">
        <v>4.0459757999999999</v>
      </c>
      <c r="M2486" s="26">
        <v>5.593852</v>
      </c>
      <c r="N2486" s="26">
        <v>7.0024860000000002</v>
      </c>
      <c r="O2486" s="26">
        <v>7.6507282000000005</v>
      </c>
      <c r="P2486" s="26">
        <v>6.5224658000000009</v>
      </c>
      <c r="Q2486" s="26">
        <v>4.7492726000000003</v>
      </c>
      <c r="R2486" s="26">
        <v>3.1161623999999994</v>
      </c>
      <c r="S2486" s="26">
        <v>1.4905737999999999</v>
      </c>
      <c r="T2486" s="26">
        <v>0.82682660000000008</v>
      </c>
      <c r="U2486" s="26">
        <v>0.31635420000000003</v>
      </c>
      <c r="V2486" s="26">
        <v>0.43520339999999996</v>
      </c>
      <c r="W2486" s="26">
        <v>1.1671071999999998</v>
      </c>
      <c r="X2486" s="26">
        <v>2.1197863999999997</v>
      </c>
      <c r="Y2486" s="26">
        <v>2.9849837999999997</v>
      </c>
      <c r="Z2486" s="26">
        <v>3.3377156000000001</v>
      </c>
      <c r="AA2486" s="26">
        <v>2.7289009999999996</v>
      </c>
      <c r="AB2486" s="26">
        <v>2.0514845999999998</v>
      </c>
      <c r="AC2486" s="26">
        <v>1.8791304</v>
      </c>
      <c r="AD2486" s="26">
        <v>1.1335716</v>
      </c>
      <c r="AE2486" s="26">
        <v>0.68292700000000006</v>
      </c>
      <c r="AF2486" s="26">
        <v>0.42997439999999998</v>
      </c>
      <c r="AG2486" s="26">
        <v>225</v>
      </c>
      <c r="AH2486" s="26">
        <v>4</v>
      </c>
    </row>
    <row r="2487" spans="1:34" x14ac:dyDescent="0.2">
      <c r="A2487" t="s">
        <v>52</v>
      </c>
      <c r="B2487" t="s">
        <v>81</v>
      </c>
      <c r="C2487" t="s">
        <v>298</v>
      </c>
      <c r="D2487">
        <v>1</v>
      </c>
      <c r="E2487" s="21">
        <v>6</v>
      </c>
      <c r="F2487" s="21" t="s">
        <v>6</v>
      </c>
      <c r="G2487" s="21" t="s">
        <v>10</v>
      </c>
      <c r="H2487" s="21" t="s">
        <v>10</v>
      </c>
      <c r="I2487" s="26">
        <v>0.57979057142857138</v>
      </c>
      <c r="J2487" s="26">
        <v>0.80792557142857135</v>
      </c>
      <c r="K2487" s="26">
        <v>1.576721857142857</v>
      </c>
      <c r="L2487" s="26">
        <v>3.3790935714285717</v>
      </c>
      <c r="M2487" s="26">
        <v>5.1722947142857141</v>
      </c>
      <c r="N2487" s="26">
        <v>6.2943704285714288</v>
      </c>
      <c r="O2487" s="26">
        <v>7.0185705714285707</v>
      </c>
      <c r="P2487" s="26">
        <v>6.0495922857142856</v>
      </c>
      <c r="Q2487" s="26">
        <v>4.0681301428571421</v>
      </c>
      <c r="R2487" s="26">
        <v>2.5743341428571429</v>
      </c>
      <c r="S2487" s="26">
        <v>1.0978791428571426</v>
      </c>
      <c r="T2487" s="26">
        <v>0.57950657142857143</v>
      </c>
      <c r="U2487" s="26">
        <v>0.39134371428571424</v>
      </c>
      <c r="V2487" s="26">
        <v>0.54214871428571432</v>
      </c>
      <c r="W2487" s="26">
        <v>1.0790980000000001</v>
      </c>
      <c r="X2487" s="26">
        <v>1.817293</v>
      </c>
      <c r="Y2487" s="26">
        <v>2.5129331428571429</v>
      </c>
      <c r="Z2487" s="26">
        <v>3.2892734285714282</v>
      </c>
      <c r="AA2487" s="26">
        <v>2.6184688571428572</v>
      </c>
      <c r="AB2487" s="26">
        <v>2.3856862857142858</v>
      </c>
      <c r="AC2487" s="26">
        <v>1.6129680000000002</v>
      </c>
      <c r="AD2487" s="26">
        <v>1.1851545714285714</v>
      </c>
      <c r="AE2487" s="26">
        <v>0.68577400000000011</v>
      </c>
      <c r="AF2487" s="26">
        <v>0.43910071428571423</v>
      </c>
      <c r="AG2487" s="26">
        <v>235</v>
      </c>
      <c r="AH2487" s="26">
        <v>4</v>
      </c>
    </row>
    <row r="2488" spans="1:34" x14ac:dyDescent="0.2">
      <c r="A2488" t="s">
        <v>52</v>
      </c>
      <c r="B2488" t="s">
        <v>81</v>
      </c>
      <c r="C2488" t="s">
        <v>191</v>
      </c>
      <c r="D2488">
        <v>1</v>
      </c>
      <c r="E2488" s="21">
        <v>5</v>
      </c>
      <c r="F2488" s="21" t="s">
        <v>6</v>
      </c>
      <c r="G2488" s="21" t="s">
        <v>10</v>
      </c>
      <c r="H2488" s="21" t="s">
        <v>10</v>
      </c>
      <c r="I2488" s="26">
        <v>0.78330749999999993</v>
      </c>
      <c r="J2488" s="26">
        <v>1.10269825</v>
      </c>
      <c r="K2488" s="26">
        <v>2.0335287500000003</v>
      </c>
      <c r="L2488" s="26">
        <v>4.1071697500000006</v>
      </c>
      <c r="M2488" s="26">
        <v>5.7057075000000008</v>
      </c>
      <c r="N2488" s="26">
        <v>6.9985107499999994</v>
      </c>
      <c r="O2488" s="26">
        <v>7.344131</v>
      </c>
      <c r="P2488" s="26">
        <v>6.1167775000000004</v>
      </c>
      <c r="Q2488" s="26">
        <v>4.4435194999999998</v>
      </c>
      <c r="R2488" s="26">
        <v>3.0518174999999998</v>
      </c>
      <c r="S2488" s="26">
        <v>1.4550155</v>
      </c>
      <c r="T2488" s="26">
        <v>0.76556025000000005</v>
      </c>
      <c r="U2488" s="26">
        <v>0.30658874999999997</v>
      </c>
      <c r="V2488" s="26">
        <v>0.43521899999999997</v>
      </c>
      <c r="W2488" s="26">
        <v>1.3710475</v>
      </c>
      <c r="X2488" s="26">
        <v>2.0836600000000001</v>
      </c>
      <c r="Y2488" s="26">
        <v>3.1553635</v>
      </c>
      <c r="Z2488" s="26">
        <v>3.4616142500000002</v>
      </c>
      <c r="AA2488" s="26">
        <v>2.8399229999999998</v>
      </c>
      <c r="AB2488" s="26">
        <v>2.6174439999999999</v>
      </c>
      <c r="AC2488" s="26">
        <v>2.12452825</v>
      </c>
      <c r="AD2488" s="26">
        <v>1.2529842499999999</v>
      </c>
      <c r="AE2488" s="26">
        <v>0.78807150000000004</v>
      </c>
      <c r="AF2488" s="26">
        <v>0.49884224999999999</v>
      </c>
      <c r="AG2488" s="26">
        <v>236</v>
      </c>
      <c r="AH2488" s="26">
        <v>4</v>
      </c>
    </row>
    <row r="2489" spans="1:34" x14ac:dyDescent="0.2">
      <c r="A2489" t="s">
        <v>52</v>
      </c>
      <c r="B2489" t="s">
        <v>81</v>
      </c>
      <c r="C2489" t="s">
        <v>1624</v>
      </c>
      <c r="D2489">
        <v>1</v>
      </c>
      <c r="E2489" s="21">
        <v>6</v>
      </c>
      <c r="F2489" s="21" t="s">
        <v>6</v>
      </c>
      <c r="G2489" s="21" t="s">
        <v>10</v>
      </c>
      <c r="H2489" s="21" t="s">
        <v>10</v>
      </c>
      <c r="I2489" s="26">
        <v>0.57245299999999999</v>
      </c>
      <c r="J2489" s="26">
        <v>0.80694566666666667</v>
      </c>
      <c r="K2489" s="26">
        <v>1.5522858333333334</v>
      </c>
      <c r="L2489" s="26">
        <v>3.347229833333333</v>
      </c>
      <c r="M2489" s="26">
        <v>5.2103409999999997</v>
      </c>
      <c r="N2489" s="26">
        <v>6.251033333333333</v>
      </c>
      <c r="O2489" s="26">
        <v>6.9278149999999998</v>
      </c>
      <c r="P2489" s="26">
        <v>5.9535095</v>
      </c>
      <c r="Q2489" s="26">
        <v>3.9405206666666666</v>
      </c>
      <c r="R2489" s="26">
        <v>2.5202748333333331</v>
      </c>
      <c r="S2489" s="26">
        <v>1.0739995</v>
      </c>
      <c r="T2489" s="26">
        <v>0.56226383333333341</v>
      </c>
      <c r="U2489" s="26">
        <v>0.38896416666666672</v>
      </c>
      <c r="V2489" s="26">
        <v>0.47992583333333333</v>
      </c>
      <c r="W2489" s="26">
        <v>1.0870133333333332</v>
      </c>
      <c r="X2489" s="26">
        <v>1.8620055000000002</v>
      </c>
      <c r="Y2489" s="26">
        <v>2.5424696666666664</v>
      </c>
      <c r="Z2489" s="26">
        <v>3.3164571666666665</v>
      </c>
      <c r="AA2489" s="26">
        <v>2.6939638333333336</v>
      </c>
      <c r="AB2489" s="26">
        <v>2.4731906666666665</v>
      </c>
      <c r="AC2489" s="26">
        <v>1.6633448333333332</v>
      </c>
      <c r="AD2489" s="26">
        <v>1.297601</v>
      </c>
      <c r="AE2489" s="26">
        <v>0.67020616666666666</v>
      </c>
      <c r="AF2489" s="26">
        <v>0.3949995</v>
      </c>
      <c r="AG2489" s="26">
        <v>244</v>
      </c>
      <c r="AH2489" s="26">
        <v>4</v>
      </c>
    </row>
    <row r="2490" spans="1:34" x14ac:dyDescent="0.2">
      <c r="A2490" t="s">
        <v>52</v>
      </c>
      <c r="B2490" t="s">
        <v>81</v>
      </c>
      <c r="C2490" t="s">
        <v>1625</v>
      </c>
      <c r="D2490">
        <v>1</v>
      </c>
      <c r="E2490" s="21">
        <v>6</v>
      </c>
      <c r="F2490" s="21" t="s">
        <v>6</v>
      </c>
      <c r="G2490" s="21" t="s">
        <v>10</v>
      </c>
      <c r="H2490" s="21" t="s">
        <v>10</v>
      </c>
      <c r="I2490" s="26">
        <v>0.69381257142857145</v>
      </c>
      <c r="J2490" s="26">
        <v>0.9807854285714287</v>
      </c>
      <c r="K2490" s="26">
        <v>1.7797968571428571</v>
      </c>
      <c r="L2490" s="26">
        <v>3.6349380000000004</v>
      </c>
      <c r="M2490" s="26">
        <v>5.349291285714286</v>
      </c>
      <c r="N2490" s="26">
        <v>6.5245837142857139</v>
      </c>
      <c r="O2490" s="26">
        <v>7.6021571428571422</v>
      </c>
      <c r="P2490" s="26">
        <v>6.8180074285714278</v>
      </c>
      <c r="Q2490" s="26">
        <v>4.6013315714285721</v>
      </c>
      <c r="R2490" s="26">
        <v>2.9097819999999999</v>
      </c>
      <c r="S2490" s="26">
        <v>1.238659142857143</v>
      </c>
      <c r="T2490" s="26">
        <v>0.68109585714285714</v>
      </c>
      <c r="U2490" s="26">
        <v>0.23099585714285714</v>
      </c>
      <c r="V2490" s="26">
        <v>0.27048971428571428</v>
      </c>
      <c r="W2490" s="26">
        <v>0.57181771428571437</v>
      </c>
      <c r="X2490" s="26">
        <v>1.3042418571428571</v>
      </c>
      <c r="Y2490" s="26">
        <v>2.2634890000000003</v>
      </c>
      <c r="Z2490" s="26">
        <v>2.8299154285714287</v>
      </c>
      <c r="AA2490" s="26">
        <v>1.7452562857142859</v>
      </c>
      <c r="AB2490" s="26">
        <v>1.4410937142857141</v>
      </c>
      <c r="AC2490" s="26">
        <v>0.97715428571428564</v>
      </c>
      <c r="AD2490" s="26">
        <v>0.61630157142857134</v>
      </c>
      <c r="AE2490" s="26">
        <v>0.28254914285714283</v>
      </c>
      <c r="AF2490" s="26">
        <v>0.2454742857142857</v>
      </c>
      <c r="AG2490" s="26">
        <v>242</v>
      </c>
      <c r="AH2490" s="26">
        <v>4</v>
      </c>
    </row>
    <row r="2491" spans="1:34" x14ac:dyDescent="0.2">
      <c r="A2491" t="s">
        <v>52</v>
      </c>
      <c r="B2491" t="s">
        <v>81</v>
      </c>
      <c r="C2491" t="s">
        <v>417</v>
      </c>
      <c r="D2491">
        <v>2</v>
      </c>
      <c r="E2491" s="21">
        <v>6</v>
      </c>
      <c r="F2491" s="21" t="s">
        <v>6</v>
      </c>
      <c r="G2491" s="21" t="s">
        <v>10</v>
      </c>
      <c r="H2491" s="21" t="s">
        <v>10</v>
      </c>
      <c r="I2491" s="26">
        <v>1.18111725</v>
      </c>
      <c r="J2491" s="26">
        <v>1.54864</v>
      </c>
      <c r="K2491" s="26">
        <v>2.40916175</v>
      </c>
      <c r="L2491" s="26">
        <v>4.0546352499999996</v>
      </c>
      <c r="M2491" s="26">
        <v>5.3094497499999997</v>
      </c>
      <c r="N2491" s="26">
        <v>6.7105407499999998</v>
      </c>
      <c r="O2491" s="26">
        <v>7.9088174999999996</v>
      </c>
      <c r="P2491" s="26">
        <v>7.3107434999999992</v>
      </c>
      <c r="Q2491" s="26">
        <v>5.2943255000000002</v>
      </c>
      <c r="R2491" s="26">
        <v>3.5198999999999998</v>
      </c>
      <c r="S2491" s="26">
        <v>1.7793287500000001</v>
      </c>
      <c r="T2491" s="26">
        <v>1.1569954999999998</v>
      </c>
      <c r="U2491" s="26">
        <v>0.2893445</v>
      </c>
      <c r="V2491" s="26">
        <v>0.42312224999999998</v>
      </c>
      <c r="W2491" s="26">
        <v>0.77338525000000002</v>
      </c>
      <c r="X2491" s="26">
        <v>1.5169865</v>
      </c>
      <c r="Y2491" s="26">
        <v>2.5695160000000001</v>
      </c>
      <c r="Z2491" s="26">
        <v>2.6965344999999998</v>
      </c>
      <c r="AA2491" s="26">
        <v>2.1288735000000001</v>
      </c>
      <c r="AB2491" s="26">
        <v>1.31907975</v>
      </c>
      <c r="AC2491" s="26">
        <v>0.98707100000000003</v>
      </c>
      <c r="AD2491" s="26">
        <v>0.74466725000000011</v>
      </c>
      <c r="AE2491" s="26">
        <v>0.40770325000000002</v>
      </c>
      <c r="AF2491" s="26">
        <v>0.35095149999999997</v>
      </c>
      <c r="AG2491" s="26">
        <v>252</v>
      </c>
      <c r="AH2491" s="26">
        <v>5</v>
      </c>
    </row>
    <row r="2492" spans="1:34" x14ac:dyDescent="0.2">
      <c r="A2492" t="s">
        <v>52</v>
      </c>
      <c r="B2492" t="s">
        <v>81</v>
      </c>
      <c r="C2492" t="s">
        <v>1626</v>
      </c>
      <c r="D2492">
        <v>1</v>
      </c>
      <c r="E2492" s="21">
        <v>6</v>
      </c>
      <c r="F2492" s="21" t="s">
        <v>6</v>
      </c>
      <c r="G2492" s="21" t="s">
        <v>10</v>
      </c>
      <c r="H2492" s="21" t="s">
        <v>10</v>
      </c>
      <c r="I2492" s="26">
        <v>0.7429663333333334</v>
      </c>
      <c r="J2492" s="26">
        <v>1.0207220000000001</v>
      </c>
      <c r="K2492" s="26">
        <v>1.9133793333333333</v>
      </c>
      <c r="L2492" s="26">
        <v>3.8891803333333335</v>
      </c>
      <c r="M2492" s="26">
        <v>5.5054600000000002</v>
      </c>
      <c r="N2492" s="26">
        <v>6.8528916666666673</v>
      </c>
      <c r="O2492" s="26">
        <v>7.5062963333333323</v>
      </c>
      <c r="P2492" s="26">
        <v>6.4255676666666668</v>
      </c>
      <c r="Q2492" s="26">
        <v>4.5579016666666661</v>
      </c>
      <c r="R2492" s="26">
        <v>2.9652319999999999</v>
      </c>
      <c r="S2492" s="26">
        <v>1.370538</v>
      </c>
      <c r="T2492" s="26">
        <v>0.73829900000000004</v>
      </c>
      <c r="U2492" s="26">
        <v>0.28619233333333333</v>
      </c>
      <c r="V2492" s="26">
        <v>0.42492266666666662</v>
      </c>
      <c r="W2492" s="26">
        <v>1.0978300000000001</v>
      </c>
      <c r="X2492" s="26">
        <v>2.029658</v>
      </c>
      <c r="Y2492" s="26">
        <v>2.706792333333333</v>
      </c>
      <c r="Z2492" s="26">
        <v>3.1243086666666664</v>
      </c>
      <c r="AA2492" s="26">
        <v>2.5724990000000001</v>
      </c>
      <c r="AB2492" s="26">
        <v>2.0975516666666665</v>
      </c>
      <c r="AC2492" s="26">
        <v>1.7890633333333332</v>
      </c>
      <c r="AD2492" s="26">
        <v>1.1485130000000001</v>
      </c>
      <c r="AE2492" s="26">
        <v>0.66951699999999992</v>
      </c>
      <c r="AF2492" s="26">
        <v>0.40332533333333331</v>
      </c>
      <c r="AG2492" s="26">
        <v>231</v>
      </c>
      <c r="AH2492" s="26">
        <v>4</v>
      </c>
    </row>
    <row r="2493" spans="1:34" x14ac:dyDescent="0.2">
      <c r="A2493" t="s">
        <v>52</v>
      </c>
      <c r="B2493" t="s">
        <v>81</v>
      </c>
      <c r="C2493" t="s">
        <v>1627</v>
      </c>
      <c r="D2493">
        <v>1</v>
      </c>
      <c r="E2493" s="21">
        <v>6</v>
      </c>
      <c r="F2493" s="21" t="s">
        <v>6</v>
      </c>
      <c r="G2493" s="21" t="s">
        <v>10</v>
      </c>
      <c r="H2493" s="21" t="s">
        <v>10</v>
      </c>
      <c r="I2493" s="26">
        <v>0.54156385714285715</v>
      </c>
      <c r="J2493" s="26">
        <v>0.76177585714285712</v>
      </c>
      <c r="K2493" s="26">
        <v>1.4992835714285715</v>
      </c>
      <c r="L2493" s="26">
        <v>3.2982305714285718</v>
      </c>
      <c r="M2493" s="26">
        <v>5.1980818571428573</v>
      </c>
      <c r="N2493" s="26">
        <v>6.1811935714285724</v>
      </c>
      <c r="O2493" s="26">
        <v>6.9102998571428582</v>
      </c>
      <c r="P2493" s="26">
        <v>6.0128539999999999</v>
      </c>
      <c r="Q2493" s="26">
        <v>3.9701257142857145</v>
      </c>
      <c r="R2493" s="26">
        <v>2.4969480000000002</v>
      </c>
      <c r="S2493" s="26">
        <v>1.0217897142857144</v>
      </c>
      <c r="T2493" s="26">
        <v>0.53680742857142849</v>
      </c>
      <c r="U2493" s="26">
        <v>0.37794428571428573</v>
      </c>
      <c r="V2493" s="26">
        <v>0.43418371428571423</v>
      </c>
      <c r="W2493" s="26">
        <v>0.85828585714285721</v>
      </c>
      <c r="X2493" s="26">
        <v>1.6740605714285712</v>
      </c>
      <c r="Y2493" s="26">
        <v>2.3994022857142858</v>
      </c>
      <c r="Z2493" s="26">
        <v>3.1923882857142858</v>
      </c>
      <c r="AA2493" s="26">
        <v>2.5119727142857142</v>
      </c>
      <c r="AB2493" s="26">
        <v>2.2653945714285717</v>
      </c>
      <c r="AC2493" s="26">
        <v>1.5461247142857144</v>
      </c>
      <c r="AD2493" s="26">
        <v>1.0950905714285715</v>
      </c>
      <c r="AE2493" s="26">
        <v>0.59498585714285723</v>
      </c>
      <c r="AF2493" s="26">
        <v>0.37501571428571429</v>
      </c>
      <c r="AG2493" s="26">
        <v>233</v>
      </c>
      <c r="AH2493" s="26">
        <v>4</v>
      </c>
    </row>
    <row r="2494" spans="1:34" x14ac:dyDescent="0.2">
      <c r="A2494" t="s">
        <v>52</v>
      </c>
      <c r="B2494" t="s">
        <v>81</v>
      </c>
      <c r="C2494" t="s">
        <v>1255</v>
      </c>
      <c r="D2494">
        <v>1</v>
      </c>
      <c r="E2494" s="21">
        <v>6</v>
      </c>
      <c r="F2494" s="21" t="s">
        <v>6</v>
      </c>
      <c r="G2494" s="21" t="s">
        <v>10</v>
      </c>
      <c r="H2494" s="21" t="s">
        <v>10</v>
      </c>
      <c r="I2494" s="26">
        <v>0.58375466666666664</v>
      </c>
      <c r="J2494" s="26">
        <v>0.83131233333333332</v>
      </c>
      <c r="K2494" s="26">
        <v>1.6025555</v>
      </c>
      <c r="L2494" s="26">
        <v>3.420477833333333</v>
      </c>
      <c r="M2494" s="26">
        <v>5.2599958333333339</v>
      </c>
      <c r="N2494" s="26">
        <v>6.3207704999999992</v>
      </c>
      <c r="O2494" s="26">
        <v>6.9280551666666677</v>
      </c>
      <c r="P2494" s="26">
        <v>5.8593598333333334</v>
      </c>
      <c r="Q2494" s="26">
        <v>3.9137121666666665</v>
      </c>
      <c r="R2494" s="26">
        <v>2.5486049999999998</v>
      </c>
      <c r="S2494" s="26">
        <v>1.1196801666666667</v>
      </c>
      <c r="T2494" s="26">
        <v>0.57818700000000001</v>
      </c>
      <c r="U2494" s="26">
        <v>0.34048649999999997</v>
      </c>
      <c r="V2494" s="26">
        <v>0.44734266666666667</v>
      </c>
      <c r="W2494" s="26">
        <v>1.1223169999999998</v>
      </c>
      <c r="X2494" s="26">
        <v>1.9452806666666669</v>
      </c>
      <c r="Y2494" s="26">
        <v>2.5548518333333337</v>
      </c>
      <c r="Z2494" s="26">
        <v>3.4632210000000003</v>
      </c>
      <c r="AA2494" s="26">
        <v>2.7798898333333333</v>
      </c>
      <c r="AB2494" s="26">
        <v>2.6302306666666664</v>
      </c>
      <c r="AC2494" s="26">
        <v>1.9402986666666668</v>
      </c>
      <c r="AD2494" s="26">
        <v>1.3505689999999999</v>
      </c>
      <c r="AE2494" s="26">
        <v>0.69212116666666679</v>
      </c>
      <c r="AF2494" s="26">
        <v>0.37943516666666666</v>
      </c>
      <c r="AG2494" s="26">
        <v>238</v>
      </c>
      <c r="AH2494" s="26">
        <v>4</v>
      </c>
    </row>
    <row r="2495" spans="1:34" x14ac:dyDescent="0.2">
      <c r="A2495" t="s">
        <v>52</v>
      </c>
      <c r="B2495" t="s">
        <v>81</v>
      </c>
      <c r="C2495" t="s">
        <v>1509</v>
      </c>
      <c r="D2495">
        <v>2</v>
      </c>
      <c r="E2495" s="21">
        <v>6</v>
      </c>
      <c r="F2495" s="21" t="s">
        <v>6</v>
      </c>
      <c r="G2495" s="21" t="s">
        <v>10</v>
      </c>
      <c r="H2495" s="21" t="s">
        <v>10</v>
      </c>
      <c r="I2495" s="26">
        <v>0.73878549999999998</v>
      </c>
      <c r="J2495" s="26">
        <v>1.0294949999999998</v>
      </c>
      <c r="K2495" s="26">
        <v>1.8502527499999999</v>
      </c>
      <c r="L2495" s="26">
        <v>3.74023825</v>
      </c>
      <c r="M2495" s="26">
        <v>5.4135740000000006</v>
      </c>
      <c r="N2495" s="26">
        <v>6.6496977499999996</v>
      </c>
      <c r="O2495" s="26">
        <v>7.7399687500000001</v>
      </c>
      <c r="P2495" s="26">
        <v>6.9535619999999998</v>
      </c>
      <c r="Q2495" s="26">
        <v>4.7417629999999997</v>
      </c>
      <c r="R2495" s="26">
        <v>3.014513</v>
      </c>
      <c r="S2495" s="26">
        <v>1.3183050000000001</v>
      </c>
      <c r="T2495" s="26">
        <v>0.73145525</v>
      </c>
      <c r="U2495" s="26">
        <v>0.19939299999999999</v>
      </c>
      <c r="V2495" s="26">
        <v>0.28229300000000002</v>
      </c>
      <c r="W2495" s="26">
        <v>0.62576900000000002</v>
      </c>
      <c r="X2495" s="26">
        <v>1.34582175</v>
      </c>
      <c r="Y2495" s="26">
        <v>2.2936570000000001</v>
      </c>
      <c r="Z2495" s="26">
        <v>2.7431737500000004</v>
      </c>
      <c r="AA2495" s="26">
        <v>1.75938375</v>
      </c>
      <c r="AB2495" s="26">
        <v>1.404563</v>
      </c>
      <c r="AC2495" s="26">
        <v>0.94285750000000002</v>
      </c>
      <c r="AD2495" s="26">
        <v>0.65750724999999999</v>
      </c>
      <c r="AE2495" s="26">
        <v>0.27315624999999999</v>
      </c>
      <c r="AF2495" s="26">
        <v>0.2519285</v>
      </c>
      <c r="AG2495" s="26">
        <v>242</v>
      </c>
      <c r="AH2495" s="26">
        <v>4</v>
      </c>
    </row>
    <row r="2496" spans="1:34" x14ac:dyDescent="0.2">
      <c r="A2496" t="s">
        <v>52</v>
      </c>
      <c r="B2496" t="s">
        <v>81</v>
      </c>
      <c r="C2496" t="s">
        <v>421</v>
      </c>
      <c r="D2496">
        <v>1</v>
      </c>
      <c r="E2496" s="21">
        <v>5</v>
      </c>
      <c r="F2496" s="21" t="s">
        <v>6</v>
      </c>
      <c r="G2496" s="21" t="s">
        <v>10</v>
      </c>
      <c r="H2496" s="21" t="s">
        <v>10</v>
      </c>
      <c r="I2496" s="26">
        <v>0.80026100000000011</v>
      </c>
      <c r="J2496" s="26">
        <v>1.0858749999999999</v>
      </c>
      <c r="K2496" s="26">
        <v>1.9900845999999999</v>
      </c>
      <c r="L2496" s="26">
        <v>3.9674302000000004</v>
      </c>
      <c r="M2496" s="26">
        <v>5.540136200000001</v>
      </c>
      <c r="N2496" s="26">
        <v>6.9255231999999989</v>
      </c>
      <c r="O2496" s="26">
        <v>7.5983341999999992</v>
      </c>
      <c r="P2496" s="26">
        <v>6.4843589999999995</v>
      </c>
      <c r="Q2496" s="26">
        <v>4.6817351999999994</v>
      </c>
      <c r="R2496" s="26">
        <v>3.0487484</v>
      </c>
      <c r="S2496" s="26">
        <v>1.4398855999999998</v>
      </c>
      <c r="T2496" s="26">
        <v>0.79003560000000006</v>
      </c>
      <c r="U2496" s="26">
        <v>0.30299599999999999</v>
      </c>
      <c r="V2496" s="26">
        <v>0.42737859999999994</v>
      </c>
      <c r="W2496" s="26">
        <v>1.133607</v>
      </c>
      <c r="X2496" s="26">
        <v>2.0813966000000002</v>
      </c>
      <c r="Y2496" s="26">
        <v>2.8871164</v>
      </c>
      <c r="Z2496" s="26">
        <v>3.2279786000000001</v>
      </c>
      <c r="AA2496" s="26">
        <v>2.6630843999999998</v>
      </c>
      <c r="AB2496" s="26">
        <v>2.0217831999999998</v>
      </c>
      <c r="AC2496" s="26">
        <v>1.8273351999999998</v>
      </c>
      <c r="AD2496" s="26">
        <v>1.1319769999999998</v>
      </c>
      <c r="AE2496" s="26">
        <v>0.67215119999999995</v>
      </c>
      <c r="AF2496" s="26">
        <v>0.41284880000000002</v>
      </c>
      <c r="AG2496" s="26">
        <v>235</v>
      </c>
      <c r="AH2496" s="26">
        <v>4</v>
      </c>
    </row>
    <row r="2497" spans="1:34" x14ac:dyDescent="0.2">
      <c r="A2497" t="s">
        <v>52</v>
      </c>
      <c r="B2497" t="s">
        <v>81</v>
      </c>
      <c r="C2497" t="s">
        <v>1628</v>
      </c>
      <c r="D2497">
        <v>1</v>
      </c>
      <c r="E2497" s="21">
        <v>6</v>
      </c>
      <c r="F2497" s="21" t="s">
        <v>6</v>
      </c>
      <c r="G2497" s="21" t="s">
        <v>10</v>
      </c>
      <c r="H2497" s="21" t="s">
        <v>10</v>
      </c>
      <c r="I2497" s="26">
        <v>0.58421250000000002</v>
      </c>
      <c r="J2497" s="26">
        <v>0.83682200000000007</v>
      </c>
      <c r="K2497" s="26">
        <v>1.6273040000000001</v>
      </c>
      <c r="L2497" s="26">
        <v>3.52379</v>
      </c>
      <c r="M2497" s="26">
        <v>5.3493172500000004</v>
      </c>
      <c r="N2497" s="26">
        <v>6.3420309999999986</v>
      </c>
      <c r="O2497" s="26">
        <v>7.2917972500000001</v>
      </c>
      <c r="P2497" s="26">
        <v>6.4791412500000005</v>
      </c>
      <c r="Q2497" s="26">
        <v>4.3836379999999995</v>
      </c>
      <c r="R2497" s="26">
        <v>2.7151197499999999</v>
      </c>
      <c r="S2497" s="26">
        <v>1.1146392500000002</v>
      </c>
      <c r="T2497" s="26">
        <v>0.58951900000000002</v>
      </c>
      <c r="U2497" s="26">
        <v>0.27119799999999999</v>
      </c>
      <c r="V2497" s="26">
        <v>0.36797300000000005</v>
      </c>
      <c r="W2497" s="26">
        <v>0.80216999999999994</v>
      </c>
      <c r="X2497" s="26">
        <v>1.6045240000000001</v>
      </c>
      <c r="Y2497" s="26">
        <v>2.3400950000000003</v>
      </c>
      <c r="Z2497" s="26">
        <v>2.9624095000000001</v>
      </c>
      <c r="AA2497" s="26">
        <v>2.2006644999999998</v>
      </c>
      <c r="AB2497" s="26">
        <v>1.97543</v>
      </c>
      <c r="AC2497" s="26">
        <v>1.25110375</v>
      </c>
      <c r="AD2497" s="26">
        <v>0.89385325000000004</v>
      </c>
      <c r="AE2497" s="26">
        <v>0.41378599999999999</v>
      </c>
      <c r="AF2497" s="26">
        <v>0.29424775000000003</v>
      </c>
      <c r="AG2497" s="26">
        <v>239</v>
      </c>
      <c r="AH2497" s="26">
        <v>4</v>
      </c>
    </row>
    <row r="2498" spans="1:34" x14ac:dyDescent="0.2">
      <c r="A2498" t="s">
        <v>52</v>
      </c>
      <c r="B2498" t="s">
        <v>81</v>
      </c>
      <c r="C2498" t="s">
        <v>1629</v>
      </c>
      <c r="D2498">
        <v>2</v>
      </c>
      <c r="E2498" s="21">
        <v>6</v>
      </c>
      <c r="F2498" s="21" t="s">
        <v>6</v>
      </c>
      <c r="G2498" s="21" t="s">
        <v>10</v>
      </c>
      <c r="H2498" s="21" t="s">
        <v>10</v>
      </c>
      <c r="I2498" s="26">
        <v>1.2146490000000001</v>
      </c>
      <c r="J2498" s="26">
        <v>1.6337622000000001</v>
      </c>
      <c r="K2498" s="26">
        <v>2.5388337999999999</v>
      </c>
      <c r="L2498" s="26">
        <v>4.2208695999999994</v>
      </c>
      <c r="M2498" s="26">
        <v>5.4859324000000003</v>
      </c>
      <c r="N2498" s="26">
        <v>6.9994081999999995</v>
      </c>
      <c r="O2498" s="26">
        <v>8.2126673999999991</v>
      </c>
      <c r="P2498" s="26">
        <v>7.5151638000000007</v>
      </c>
      <c r="Q2498" s="26">
        <v>5.5019981999999992</v>
      </c>
      <c r="R2498" s="26">
        <v>3.6500700000000004</v>
      </c>
      <c r="S2498" s="26">
        <v>1.8617801999999997</v>
      </c>
      <c r="T2498" s="26">
        <v>1.2122708</v>
      </c>
      <c r="U2498" s="26">
        <v>0.28049739999999995</v>
      </c>
      <c r="V2498" s="26">
        <v>0.35230039999999996</v>
      </c>
      <c r="W2498" s="26">
        <v>0.7142828</v>
      </c>
      <c r="X2498" s="26">
        <v>1.5036</v>
      </c>
      <c r="Y2498" s="26">
        <v>2.4866836000000001</v>
      </c>
      <c r="Z2498" s="26">
        <v>2.5565398000000004</v>
      </c>
      <c r="AA2498" s="26">
        <v>2.1422765999999998</v>
      </c>
      <c r="AB2498" s="26">
        <v>1.1469733999999998</v>
      </c>
      <c r="AC2498" s="26">
        <v>1.0263259999999998</v>
      </c>
      <c r="AD2498" s="26">
        <v>0.71603360000000005</v>
      </c>
      <c r="AE2498" s="26">
        <v>0.35931940000000007</v>
      </c>
      <c r="AF2498" s="26">
        <v>0.30938300000000002</v>
      </c>
      <c r="AG2498" s="26">
        <v>253</v>
      </c>
      <c r="AH2498" s="26">
        <v>5</v>
      </c>
    </row>
    <row r="2499" spans="1:34" x14ac:dyDescent="0.2">
      <c r="A2499" t="s">
        <v>52</v>
      </c>
      <c r="B2499" t="s">
        <v>81</v>
      </c>
      <c r="C2499" t="s">
        <v>1630</v>
      </c>
      <c r="D2499">
        <v>1</v>
      </c>
      <c r="E2499" s="21">
        <v>6</v>
      </c>
      <c r="F2499" s="21" t="s">
        <v>6</v>
      </c>
      <c r="G2499" s="21" t="s">
        <v>10</v>
      </c>
      <c r="H2499" s="21" t="s">
        <v>10</v>
      </c>
      <c r="I2499" s="26">
        <v>0.61681120000000011</v>
      </c>
      <c r="J2499" s="26">
        <v>0.86948520000000007</v>
      </c>
      <c r="K2499" s="26">
        <v>1.6727159999999999</v>
      </c>
      <c r="L2499" s="26">
        <v>3.5836112</v>
      </c>
      <c r="M2499" s="26">
        <v>5.3594567999999994</v>
      </c>
      <c r="N2499" s="26">
        <v>6.4560696000000011</v>
      </c>
      <c r="O2499" s="26">
        <v>7.4003194000000008</v>
      </c>
      <c r="P2499" s="26">
        <v>6.5541798</v>
      </c>
      <c r="Q2499" s="26">
        <v>4.4797011999999992</v>
      </c>
      <c r="R2499" s="26">
        <v>2.7801902000000003</v>
      </c>
      <c r="S2499" s="26">
        <v>1.1615416000000001</v>
      </c>
      <c r="T2499" s="26">
        <v>0.61934639999999996</v>
      </c>
      <c r="U2499" s="26">
        <v>0.24448419999999998</v>
      </c>
      <c r="V2499" s="26">
        <v>0.40290920000000002</v>
      </c>
      <c r="W2499" s="26">
        <v>0.87148919999999985</v>
      </c>
      <c r="X2499" s="26">
        <v>1.7047653999999999</v>
      </c>
      <c r="Y2499" s="26">
        <v>2.3903691999999999</v>
      </c>
      <c r="Z2499" s="26">
        <v>2.9733466000000002</v>
      </c>
      <c r="AA2499" s="26">
        <v>2.2091897999999999</v>
      </c>
      <c r="AB2499" s="26">
        <v>2.0609209999999996</v>
      </c>
      <c r="AC2499" s="26">
        <v>1.2930233999999998</v>
      </c>
      <c r="AD2499" s="26">
        <v>0.9305814</v>
      </c>
      <c r="AE2499" s="26">
        <v>0.43036320000000006</v>
      </c>
      <c r="AF2499" s="26">
        <v>0.30553679999999994</v>
      </c>
      <c r="AG2499" s="26">
        <v>245</v>
      </c>
      <c r="AH2499" s="26">
        <v>4</v>
      </c>
    </row>
    <row r="2500" spans="1:34" x14ac:dyDescent="0.2">
      <c r="A2500" t="s">
        <v>52</v>
      </c>
      <c r="B2500" t="s">
        <v>81</v>
      </c>
      <c r="C2500" t="s">
        <v>311</v>
      </c>
      <c r="D2500">
        <v>1</v>
      </c>
      <c r="E2500" s="21">
        <v>6</v>
      </c>
      <c r="F2500" s="21" t="s">
        <v>6</v>
      </c>
      <c r="G2500" s="21" t="s">
        <v>10</v>
      </c>
      <c r="H2500" s="21" t="s">
        <v>10</v>
      </c>
      <c r="I2500" s="26">
        <v>0.56856125000000002</v>
      </c>
      <c r="J2500" s="26">
        <v>0.80236724999999998</v>
      </c>
      <c r="K2500" s="26">
        <v>1.5357047500000001</v>
      </c>
      <c r="L2500" s="26">
        <v>3.3208927500000001</v>
      </c>
      <c r="M2500" s="26">
        <v>5.2504697499999997</v>
      </c>
      <c r="N2500" s="26">
        <v>6.2790421250000001</v>
      </c>
      <c r="O2500" s="26">
        <v>6.9330797499999992</v>
      </c>
      <c r="P2500" s="26">
        <v>5.8986908749999989</v>
      </c>
      <c r="Q2500" s="26">
        <v>3.9038366249999998</v>
      </c>
      <c r="R2500" s="26">
        <v>2.5550136249999995</v>
      </c>
      <c r="S2500" s="26">
        <v>1.087941375</v>
      </c>
      <c r="T2500" s="26">
        <v>0.56618612499999998</v>
      </c>
      <c r="U2500" s="26">
        <v>0.36749850000000001</v>
      </c>
      <c r="V2500" s="26">
        <v>0.42965987500000002</v>
      </c>
      <c r="W2500" s="26">
        <v>1.1037892500000002</v>
      </c>
      <c r="X2500" s="26">
        <v>1.9616376249999998</v>
      </c>
      <c r="Y2500" s="26">
        <v>2.440161625</v>
      </c>
      <c r="Z2500" s="26">
        <v>3.262323125</v>
      </c>
      <c r="AA2500" s="26">
        <v>2.7545328749999998</v>
      </c>
      <c r="AB2500" s="26">
        <v>2.503300125</v>
      </c>
      <c r="AC2500" s="26">
        <v>1.7395385000000001</v>
      </c>
      <c r="AD2500" s="26">
        <v>1.3627702499999998</v>
      </c>
      <c r="AE2500" s="26">
        <v>0.70821224999999999</v>
      </c>
      <c r="AF2500" s="26">
        <v>0.37540374999999998</v>
      </c>
      <c r="AG2500" s="26">
        <v>237</v>
      </c>
      <c r="AH2500" s="26">
        <v>4</v>
      </c>
    </row>
    <row r="2501" spans="1:34" x14ac:dyDescent="0.2">
      <c r="A2501" t="s">
        <v>52</v>
      </c>
      <c r="B2501" t="s">
        <v>81</v>
      </c>
      <c r="C2501" t="s">
        <v>1631</v>
      </c>
      <c r="D2501">
        <v>2</v>
      </c>
      <c r="E2501" s="21">
        <v>5</v>
      </c>
      <c r="F2501" s="21" t="s">
        <v>6</v>
      </c>
      <c r="G2501" s="21" t="s">
        <v>10</v>
      </c>
      <c r="H2501" s="21" t="s">
        <v>10</v>
      </c>
      <c r="I2501" s="26">
        <v>0.88615957142857149</v>
      </c>
      <c r="J2501" s="26">
        <v>1.1890948571428572</v>
      </c>
      <c r="K2501" s="26">
        <v>2.1275438571428569</v>
      </c>
      <c r="L2501" s="26">
        <v>4.1066651428571435</v>
      </c>
      <c r="M2501" s="26">
        <v>5.6408781428571428</v>
      </c>
      <c r="N2501" s="26">
        <v>7.0452028571428569</v>
      </c>
      <c r="O2501" s="26">
        <v>7.8016808571428564</v>
      </c>
      <c r="P2501" s="26">
        <v>6.7093337142857141</v>
      </c>
      <c r="Q2501" s="26">
        <v>4.9126477142857139</v>
      </c>
      <c r="R2501" s="26">
        <v>3.1836217142857142</v>
      </c>
      <c r="S2501" s="26">
        <v>1.5357105714285715</v>
      </c>
      <c r="T2501" s="26">
        <v>0.87795600000000018</v>
      </c>
      <c r="U2501" s="26">
        <v>0.32022571428571434</v>
      </c>
      <c r="V2501" s="26">
        <v>0.4264722857142858</v>
      </c>
      <c r="W2501" s="26">
        <v>1.1620878571428572</v>
      </c>
      <c r="X2501" s="26">
        <v>2.1286358571428576</v>
      </c>
      <c r="Y2501" s="26">
        <v>2.9987711428571431</v>
      </c>
      <c r="Z2501" s="26">
        <v>3.2551735714285712</v>
      </c>
      <c r="AA2501" s="26">
        <v>2.7343405714285711</v>
      </c>
      <c r="AB2501" s="26">
        <v>1.9536992857142856</v>
      </c>
      <c r="AC2501" s="26">
        <v>1.7620672857142861</v>
      </c>
      <c r="AD2501" s="26">
        <v>1.1039555714285714</v>
      </c>
      <c r="AE2501" s="26">
        <v>0.62642871428571423</v>
      </c>
      <c r="AF2501" s="26">
        <v>0.40865442857142853</v>
      </c>
      <c r="AG2501" s="26">
        <v>228</v>
      </c>
      <c r="AH2501" s="26">
        <v>4</v>
      </c>
    </row>
    <row r="2502" spans="1:34" x14ac:dyDescent="0.2">
      <c r="A2502" t="s">
        <v>52</v>
      </c>
      <c r="B2502" t="s">
        <v>81</v>
      </c>
      <c r="C2502" t="s">
        <v>1632</v>
      </c>
      <c r="D2502">
        <v>2</v>
      </c>
      <c r="E2502" s="21">
        <v>6</v>
      </c>
      <c r="F2502" s="21" t="s">
        <v>6</v>
      </c>
      <c r="G2502" s="21" t="s">
        <v>10</v>
      </c>
      <c r="H2502" s="21" t="s">
        <v>10</v>
      </c>
      <c r="I2502" s="26">
        <v>0.93136666666666656</v>
      </c>
      <c r="J2502" s="26">
        <v>1.250575</v>
      </c>
      <c r="K2502" s="26">
        <v>2.1048043333333335</v>
      </c>
      <c r="L2502" s="26">
        <v>4.0139480000000001</v>
      </c>
      <c r="M2502" s="26">
        <v>5.5203213333333343</v>
      </c>
      <c r="N2502" s="26">
        <v>6.8848510000000003</v>
      </c>
      <c r="O2502" s="26">
        <v>8.0946549999999995</v>
      </c>
      <c r="P2502" s="26">
        <v>7.3769566666666675</v>
      </c>
      <c r="Q2502" s="26">
        <v>5.2334403333333332</v>
      </c>
      <c r="R2502" s="26">
        <v>3.3208463333333333</v>
      </c>
      <c r="S2502" s="26">
        <v>1.5561</v>
      </c>
      <c r="T2502" s="26">
        <v>0.91818033333333338</v>
      </c>
      <c r="U2502" s="26">
        <v>0.204626</v>
      </c>
      <c r="V2502" s="26">
        <v>0.30514566666666659</v>
      </c>
      <c r="W2502" s="26">
        <v>0.82092466666666686</v>
      </c>
      <c r="X2502" s="26">
        <v>1.5143930000000001</v>
      </c>
      <c r="Y2502" s="26">
        <v>2.5728146666666665</v>
      </c>
      <c r="Z2502" s="26">
        <v>2.8880856666666666</v>
      </c>
      <c r="AA2502" s="26">
        <v>1.8636820000000001</v>
      </c>
      <c r="AB2502" s="26">
        <v>1.2776863333333333</v>
      </c>
      <c r="AC2502" s="26">
        <v>0.87996200000000002</v>
      </c>
      <c r="AD2502" s="26">
        <v>0.77673399999999992</v>
      </c>
      <c r="AE2502" s="26">
        <v>0.36693266666666663</v>
      </c>
      <c r="AF2502" s="26">
        <v>0.29264433333333334</v>
      </c>
      <c r="AG2502" s="26">
        <v>240</v>
      </c>
      <c r="AH2502" s="26">
        <v>4</v>
      </c>
    </row>
    <row r="2503" spans="1:34" x14ac:dyDescent="0.2">
      <c r="A2503" t="s">
        <v>52</v>
      </c>
      <c r="B2503" t="s">
        <v>81</v>
      </c>
      <c r="C2503" t="s">
        <v>1633</v>
      </c>
      <c r="D2503">
        <v>1</v>
      </c>
      <c r="E2503" s="21">
        <v>6</v>
      </c>
      <c r="F2503" s="21" t="s">
        <v>6</v>
      </c>
      <c r="G2503" s="21" t="s">
        <v>10</v>
      </c>
      <c r="H2503" s="21" t="s">
        <v>10</v>
      </c>
      <c r="I2503" s="26">
        <v>0.59285016666666668</v>
      </c>
      <c r="J2503" s="26">
        <v>0.84732116666666668</v>
      </c>
      <c r="K2503" s="26">
        <v>1.6041185</v>
      </c>
      <c r="L2503" s="26">
        <v>3.4319924999999998</v>
      </c>
      <c r="M2503" s="26">
        <v>5.2284511666666669</v>
      </c>
      <c r="N2503" s="26">
        <v>6.3313598333333339</v>
      </c>
      <c r="O2503" s="26">
        <v>7.0192276666666666</v>
      </c>
      <c r="P2503" s="26">
        <v>5.9891235000000007</v>
      </c>
      <c r="Q2503" s="26">
        <v>4.0025299999999993</v>
      </c>
      <c r="R2503" s="26">
        <v>2.5682093333333333</v>
      </c>
      <c r="S2503" s="26">
        <v>1.1203373333333333</v>
      </c>
      <c r="T2503" s="26">
        <v>0.58740183333333329</v>
      </c>
      <c r="U2503" s="26">
        <v>0.36052149999999994</v>
      </c>
      <c r="V2503" s="26">
        <v>0.50220600000000004</v>
      </c>
      <c r="W2503" s="26">
        <v>1.1393264999999999</v>
      </c>
      <c r="X2503" s="26">
        <v>1.9181201666666665</v>
      </c>
      <c r="Y2503" s="26">
        <v>2.6210106666666668</v>
      </c>
      <c r="Z2503" s="26">
        <v>3.5234253333333334</v>
      </c>
      <c r="AA2503" s="26">
        <v>2.7320381666666669</v>
      </c>
      <c r="AB2503" s="26">
        <v>2.5823846666666666</v>
      </c>
      <c r="AC2503" s="26">
        <v>1.7781558333333332</v>
      </c>
      <c r="AD2503" s="26">
        <v>1.2883000000000002</v>
      </c>
      <c r="AE2503" s="26">
        <v>0.68345716666666656</v>
      </c>
      <c r="AF2503" s="26">
        <v>0.39829883333333332</v>
      </c>
      <c r="AG2503" s="26">
        <v>251</v>
      </c>
      <c r="AH2503" s="26">
        <v>4</v>
      </c>
    </row>
    <row r="2504" spans="1:34" x14ac:dyDescent="0.2">
      <c r="A2504" t="s">
        <v>52</v>
      </c>
      <c r="B2504" t="s">
        <v>81</v>
      </c>
      <c r="C2504" t="s">
        <v>1634</v>
      </c>
      <c r="D2504">
        <v>1</v>
      </c>
      <c r="E2504" s="21">
        <v>6</v>
      </c>
      <c r="F2504" s="21" t="s">
        <v>6</v>
      </c>
      <c r="G2504" s="21" t="s">
        <v>10</v>
      </c>
      <c r="H2504" s="21" t="s">
        <v>10</v>
      </c>
      <c r="I2504" s="26">
        <v>0.66477074999999997</v>
      </c>
      <c r="J2504" s="26">
        <v>0.92522400000000005</v>
      </c>
      <c r="K2504" s="26">
        <v>1.7677365</v>
      </c>
      <c r="L2504" s="26">
        <v>3.6886032499999999</v>
      </c>
      <c r="M2504" s="26">
        <v>5.4105015000000005</v>
      </c>
      <c r="N2504" s="26">
        <v>6.6069130000000005</v>
      </c>
      <c r="O2504" s="26">
        <v>7.5453000000000001</v>
      </c>
      <c r="P2504" s="26">
        <v>6.6301182500000007</v>
      </c>
      <c r="Q2504" s="26">
        <v>4.6011487500000001</v>
      </c>
      <c r="R2504" s="26">
        <v>2.8742830000000001</v>
      </c>
      <c r="S2504" s="26">
        <v>1.24009225</v>
      </c>
      <c r="T2504" s="26">
        <v>0.67180300000000004</v>
      </c>
      <c r="U2504" s="26">
        <v>0.21592575</v>
      </c>
      <c r="V2504" s="26">
        <v>0.38395299999999999</v>
      </c>
      <c r="W2504" s="26">
        <v>0.89690325000000004</v>
      </c>
      <c r="X2504" s="26">
        <v>1.7537194999999999</v>
      </c>
      <c r="Y2504" s="26">
        <v>2.3804687499999999</v>
      </c>
      <c r="Z2504" s="26">
        <v>2.9223714999999997</v>
      </c>
      <c r="AA2504" s="26">
        <v>2.3123817500000001</v>
      </c>
      <c r="AB2504" s="26">
        <v>2.0497255000000001</v>
      </c>
      <c r="AC2504" s="26">
        <v>1.3009795</v>
      </c>
      <c r="AD2504" s="26">
        <v>0.97995050000000006</v>
      </c>
      <c r="AE2504" s="26">
        <v>0.44101475000000001</v>
      </c>
      <c r="AF2504" s="26">
        <v>0.30689650000000002</v>
      </c>
      <c r="AG2504" s="26">
        <v>235</v>
      </c>
      <c r="AH2504" s="26">
        <v>4</v>
      </c>
    </row>
    <row r="2505" spans="1:34" x14ac:dyDescent="0.2">
      <c r="A2505" t="s">
        <v>52</v>
      </c>
      <c r="B2505" t="s">
        <v>81</v>
      </c>
      <c r="C2505" t="s">
        <v>1635</v>
      </c>
      <c r="D2505">
        <v>1</v>
      </c>
      <c r="E2505" s="21">
        <v>6</v>
      </c>
      <c r="F2505" s="21" t="s">
        <v>6</v>
      </c>
      <c r="G2505" s="21" t="s">
        <v>10</v>
      </c>
      <c r="H2505" s="21" t="s">
        <v>10</v>
      </c>
      <c r="I2505" s="26">
        <v>0.72585133333333329</v>
      </c>
      <c r="J2505" s="26">
        <v>1.0147323333333331</v>
      </c>
      <c r="K2505" s="26">
        <v>1.9103526666666666</v>
      </c>
      <c r="L2505" s="26">
        <v>3.8999679999999999</v>
      </c>
      <c r="M2505" s="26">
        <v>5.5458963333333342</v>
      </c>
      <c r="N2505" s="26">
        <v>6.8588130000000005</v>
      </c>
      <c r="O2505" s="26">
        <v>7.4938506666666669</v>
      </c>
      <c r="P2505" s="26">
        <v>6.3455993333333325</v>
      </c>
      <c r="Q2505" s="26">
        <v>4.4792293333333335</v>
      </c>
      <c r="R2505" s="26">
        <v>2.9357773333333337</v>
      </c>
      <c r="S2505" s="26">
        <v>1.3560676666666669</v>
      </c>
      <c r="T2505" s="26">
        <v>0.71789500000000006</v>
      </c>
      <c r="U2505" s="26">
        <v>0.29579333333333335</v>
      </c>
      <c r="V2505" s="26">
        <v>0.44209833333333332</v>
      </c>
      <c r="W2505" s="26">
        <v>1.1718003333333333</v>
      </c>
      <c r="X2505" s="26">
        <v>2.0883626666666664</v>
      </c>
      <c r="Y2505" s="26">
        <v>2.7383956666666669</v>
      </c>
      <c r="Z2505" s="26">
        <v>3.3294110000000003</v>
      </c>
      <c r="AA2505" s="26">
        <v>2.6517170000000001</v>
      </c>
      <c r="AB2505" s="26">
        <v>2.3261973333333335</v>
      </c>
      <c r="AC2505" s="26">
        <v>1.9721906666666669</v>
      </c>
      <c r="AD2505" s="26">
        <v>1.2029416666666666</v>
      </c>
      <c r="AE2505" s="26">
        <v>0.70512166666666654</v>
      </c>
      <c r="AF2505" s="26">
        <v>0.42102100000000003</v>
      </c>
      <c r="AG2505" s="26">
        <v>228</v>
      </c>
      <c r="AH2505" s="26">
        <v>4</v>
      </c>
    </row>
    <row r="2506" spans="1:34" x14ac:dyDescent="0.2">
      <c r="A2506" t="s">
        <v>52</v>
      </c>
      <c r="B2506" t="s">
        <v>81</v>
      </c>
      <c r="C2506" t="s">
        <v>1323</v>
      </c>
      <c r="D2506">
        <v>2</v>
      </c>
      <c r="E2506" s="21">
        <v>6</v>
      </c>
      <c r="F2506" s="21" t="s">
        <v>6</v>
      </c>
      <c r="G2506" s="21" t="s">
        <v>10</v>
      </c>
      <c r="H2506" s="21" t="s">
        <v>10</v>
      </c>
      <c r="I2506" s="26">
        <v>0.7766016</v>
      </c>
      <c r="J2506" s="26">
        <v>1.0963319999999999</v>
      </c>
      <c r="K2506" s="26">
        <v>1.9168688000000003</v>
      </c>
      <c r="L2506" s="26">
        <v>3.6775887999999997</v>
      </c>
      <c r="M2506" s="26">
        <v>5.1909872000000004</v>
      </c>
      <c r="N2506" s="26">
        <v>6.5063428000000005</v>
      </c>
      <c r="O2506" s="26">
        <v>7.8467935999999998</v>
      </c>
      <c r="P2506" s="26">
        <v>7.215178400000001</v>
      </c>
      <c r="Q2506" s="26">
        <v>4.7795961999999994</v>
      </c>
      <c r="R2506" s="26">
        <v>2.9883524000000001</v>
      </c>
      <c r="S2506" s="26">
        <v>1.3217086</v>
      </c>
      <c r="T2506" s="26">
        <v>0.78260280000000004</v>
      </c>
      <c r="U2506" s="26">
        <v>0.25277620000000001</v>
      </c>
      <c r="V2506" s="26">
        <v>0.27599560000000001</v>
      </c>
      <c r="W2506" s="26">
        <v>0.51873079999999994</v>
      </c>
      <c r="X2506" s="26">
        <v>1.2460642000000002</v>
      </c>
      <c r="Y2506" s="26">
        <v>2.3237001999999998</v>
      </c>
      <c r="Z2506" s="26">
        <v>2.8214174000000001</v>
      </c>
      <c r="AA2506" s="26">
        <v>1.6895544</v>
      </c>
      <c r="AB2506" s="26">
        <v>1.2370974000000001</v>
      </c>
      <c r="AC2506" s="26">
        <v>1.0456112</v>
      </c>
      <c r="AD2506" s="26">
        <v>0.63058040000000004</v>
      </c>
      <c r="AE2506" s="26">
        <v>0.35710439999999999</v>
      </c>
      <c r="AF2506" s="26">
        <v>0.28657359999999998</v>
      </c>
      <c r="AG2506" s="26">
        <v>251</v>
      </c>
      <c r="AH2506" s="26">
        <v>5</v>
      </c>
    </row>
    <row r="2507" spans="1:34" x14ac:dyDescent="0.2">
      <c r="A2507" t="s">
        <v>52</v>
      </c>
      <c r="B2507" t="s">
        <v>81</v>
      </c>
      <c r="C2507" t="s">
        <v>1513</v>
      </c>
      <c r="D2507">
        <v>1</v>
      </c>
      <c r="E2507" s="21">
        <v>6</v>
      </c>
      <c r="F2507" s="21" t="s">
        <v>6</v>
      </c>
      <c r="G2507" s="21" t="s">
        <v>10</v>
      </c>
      <c r="H2507" s="21" t="s">
        <v>10</v>
      </c>
      <c r="I2507" s="26">
        <v>0.76021833333333333</v>
      </c>
      <c r="J2507" s="26">
        <v>1.0545866666666666</v>
      </c>
      <c r="K2507" s="26">
        <v>1.9419336666666667</v>
      </c>
      <c r="L2507" s="26">
        <v>3.9101323333333333</v>
      </c>
      <c r="M2507" s="26">
        <v>5.5812843333333335</v>
      </c>
      <c r="N2507" s="26">
        <v>6.8791493333333333</v>
      </c>
      <c r="O2507" s="26">
        <v>7.9317840000000004</v>
      </c>
      <c r="P2507" s="26">
        <v>7.034478</v>
      </c>
      <c r="Q2507" s="26">
        <v>4.9572373333333335</v>
      </c>
      <c r="R2507" s="26">
        <v>3.1054710000000001</v>
      </c>
      <c r="S2507" s="26">
        <v>1.3880420000000002</v>
      </c>
      <c r="T2507" s="26">
        <v>0.78042699999999998</v>
      </c>
      <c r="U2507" s="26">
        <v>0.23560866666666666</v>
      </c>
      <c r="V2507" s="26">
        <v>0.34192766666666663</v>
      </c>
      <c r="W2507" s="26">
        <v>0.81539800000000007</v>
      </c>
      <c r="X2507" s="26">
        <v>1.6226666666666667</v>
      </c>
      <c r="Y2507" s="26">
        <v>2.3823406666666664</v>
      </c>
      <c r="Z2507" s="26">
        <v>2.9157583333333332</v>
      </c>
      <c r="AA2507" s="26">
        <v>2.2587769999999998</v>
      </c>
      <c r="AB2507" s="26">
        <v>1.7107886666666667</v>
      </c>
      <c r="AC2507" s="26">
        <v>1.1340413333333332</v>
      </c>
      <c r="AD2507" s="26">
        <v>0.8762523333333333</v>
      </c>
      <c r="AE2507" s="26">
        <v>0.35182766666666665</v>
      </c>
      <c r="AF2507" s="26">
        <v>0.33801733333333334</v>
      </c>
      <c r="AG2507" s="26">
        <v>259</v>
      </c>
      <c r="AH2507" s="26">
        <v>5</v>
      </c>
    </row>
    <row r="2508" spans="1:34" x14ac:dyDescent="0.2">
      <c r="A2508" t="s">
        <v>52</v>
      </c>
      <c r="B2508" t="s">
        <v>81</v>
      </c>
      <c r="C2508" t="s">
        <v>1636</v>
      </c>
      <c r="D2508">
        <v>1</v>
      </c>
      <c r="E2508" s="21">
        <v>5</v>
      </c>
      <c r="F2508" s="21" t="s">
        <v>6</v>
      </c>
      <c r="G2508" s="21" t="s">
        <v>10</v>
      </c>
      <c r="H2508" s="21" t="s">
        <v>10</v>
      </c>
      <c r="I2508" s="26">
        <v>0.7650013333333332</v>
      </c>
      <c r="J2508" s="26">
        <v>1.0674178333333335</v>
      </c>
      <c r="K2508" s="26">
        <v>1.9557964999999999</v>
      </c>
      <c r="L2508" s="26">
        <v>3.9453295000000002</v>
      </c>
      <c r="M2508" s="26">
        <v>5.5357233333333342</v>
      </c>
      <c r="N2508" s="26">
        <v>6.9152529999999999</v>
      </c>
      <c r="O2508" s="26">
        <v>7.4348859999999997</v>
      </c>
      <c r="P2508" s="26">
        <v>6.2948309999999994</v>
      </c>
      <c r="Q2508" s="26">
        <v>4.5129243333333333</v>
      </c>
      <c r="R2508" s="26">
        <v>2.9948493333333328</v>
      </c>
      <c r="S2508" s="26">
        <v>1.41554</v>
      </c>
      <c r="T2508" s="26">
        <v>0.75096200000000002</v>
      </c>
      <c r="U2508" s="26">
        <v>0.29698000000000002</v>
      </c>
      <c r="V2508" s="26">
        <v>0.42676249999999999</v>
      </c>
      <c r="W2508" s="26">
        <v>1.1611783333333334</v>
      </c>
      <c r="X2508" s="26">
        <v>2.0355770000000004</v>
      </c>
      <c r="Y2508" s="26">
        <v>2.8471328333333332</v>
      </c>
      <c r="Z2508" s="26">
        <v>3.259286166666667</v>
      </c>
      <c r="AA2508" s="26">
        <v>2.7426328333333334</v>
      </c>
      <c r="AB2508" s="26">
        <v>2.2070626666666668</v>
      </c>
      <c r="AC2508" s="26">
        <v>2.0165785000000001</v>
      </c>
      <c r="AD2508" s="26">
        <v>1.1392208333333336</v>
      </c>
      <c r="AE2508" s="26">
        <v>0.71310200000000001</v>
      </c>
      <c r="AF2508" s="26">
        <v>0.44011016666666664</v>
      </c>
      <c r="AG2508" s="26">
        <v>232</v>
      </c>
      <c r="AH2508" s="26">
        <v>4</v>
      </c>
    </row>
    <row r="2509" spans="1:34" x14ac:dyDescent="0.2">
      <c r="A2509" t="s">
        <v>52</v>
      </c>
      <c r="B2509" t="s">
        <v>81</v>
      </c>
      <c r="C2509" t="s">
        <v>1401</v>
      </c>
      <c r="D2509">
        <v>1</v>
      </c>
      <c r="E2509" s="21">
        <v>6</v>
      </c>
      <c r="F2509" s="21" t="s">
        <v>6</v>
      </c>
      <c r="G2509" s="21" t="s">
        <v>10</v>
      </c>
      <c r="H2509" s="21" t="s">
        <v>10</v>
      </c>
      <c r="I2509" s="26">
        <v>0.71340399999999993</v>
      </c>
      <c r="J2509" s="26">
        <v>0.99773449999999997</v>
      </c>
      <c r="K2509" s="26">
        <v>1.8643705000000002</v>
      </c>
      <c r="L2509" s="26">
        <v>3.8200265</v>
      </c>
      <c r="M2509" s="26">
        <v>5.5112170000000003</v>
      </c>
      <c r="N2509" s="26">
        <v>6.7533265</v>
      </c>
      <c r="O2509" s="26">
        <v>7.7267434999999995</v>
      </c>
      <c r="P2509" s="26">
        <v>6.8684289999999999</v>
      </c>
      <c r="Q2509" s="26">
        <v>4.7998095000000003</v>
      </c>
      <c r="R2509" s="26">
        <v>3.0139505</v>
      </c>
      <c r="S2509" s="26">
        <v>1.3115135</v>
      </c>
      <c r="T2509" s="26">
        <v>0.726607</v>
      </c>
      <c r="U2509" s="26">
        <v>0.225353</v>
      </c>
      <c r="V2509" s="26">
        <v>0.36587950000000002</v>
      </c>
      <c r="W2509" s="26">
        <v>0.8658015</v>
      </c>
      <c r="X2509" s="26">
        <v>1.7761610000000001</v>
      </c>
      <c r="Y2509" s="26">
        <v>2.3814155000000001</v>
      </c>
      <c r="Z2509" s="26">
        <v>2.9320494999999998</v>
      </c>
      <c r="AA2509" s="26">
        <v>2.4652565000000002</v>
      </c>
      <c r="AB2509" s="26">
        <v>1.9715055000000001</v>
      </c>
      <c r="AC2509" s="26">
        <v>1.2371490000000001</v>
      </c>
      <c r="AD2509" s="26">
        <v>0.95792699999999997</v>
      </c>
      <c r="AE2509" s="26">
        <v>0.40814499999999998</v>
      </c>
      <c r="AF2509" s="26">
        <v>0.320579</v>
      </c>
      <c r="AG2509" s="26">
        <v>251</v>
      </c>
      <c r="AH2509" s="26">
        <v>4</v>
      </c>
    </row>
    <row r="2510" spans="1:34" x14ac:dyDescent="0.2">
      <c r="A2510" t="s">
        <v>52</v>
      </c>
      <c r="B2510" t="s">
        <v>81</v>
      </c>
      <c r="C2510" t="s">
        <v>213</v>
      </c>
      <c r="D2510">
        <v>2</v>
      </c>
      <c r="E2510" s="21">
        <v>5</v>
      </c>
      <c r="F2510" s="21" t="s">
        <v>6</v>
      </c>
      <c r="G2510" s="21" t="s">
        <v>10</v>
      </c>
      <c r="H2510" s="21" t="s">
        <v>10</v>
      </c>
      <c r="I2510" s="26">
        <v>1.0047708</v>
      </c>
      <c r="J2510" s="26">
        <v>1.3564638</v>
      </c>
      <c r="K2510" s="26">
        <v>2.2414341999999996</v>
      </c>
      <c r="L2510" s="26">
        <v>4.1618608000000012</v>
      </c>
      <c r="M2510" s="26">
        <v>5.5972622000000003</v>
      </c>
      <c r="N2510" s="26">
        <v>7.0174341999999994</v>
      </c>
      <c r="O2510" s="26">
        <v>8.181917799999999</v>
      </c>
      <c r="P2510" s="26">
        <v>7.3996843999999999</v>
      </c>
      <c r="Q2510" s="26">
        <v>5.3640500000000007</v>
      </c>
      <c r="R2510" s="26">
        <v>3.4303846</v>
      </c>
      <c r="S2510" s="26">
        <v>1.6477390000000001</v>
      </c>
      <c r="T2510" s="26">
        <v>0.99699179999999998</v>
      </c>
      <c r="U2510" s="26">
        <v>0.22404280000000001</v>
      </c>
      <c r="V2510" s="26">
        <v>0.32051800000000003</v>
      </c>
      <c r="W2510" s="26">
        <v>0.85146759999999999</v>
      </c>
      <c r="X2510" s="26">
        <v>1.5307475999999998</v>
      </c>
      <c r="Y2510" s="26">
        <v>2.5908708000000003</v>
      </c>
      <c r="Z2510" s="26">
        <v>2.9097698000000003</v>
      </c>
      <c r="AA2510" s="26">
        <v>2.0333052</v>
      </c>
      <c r="AB2510" s="26">
        <v>1.3484326</v>
      </c>
      <c r="AC2510" s="26">
        <v>0.92007939999999988</v>
      </c>
      <c r="AD2510" s="26">
        <v>0.80053139999999989</v>
      </c>
      <c r="AE2510" s="26">
        <v>0.40092899999999998</v>
      </c>
      <c r="AF2510" s="26">
        <v>0.30053639999999998</v>
      </c>
      <c r="AG2510" s="26">
        <v>244</v>
      </c>
      <c r="AH2510" s="26">
        <v>4</v>
      </c>
    </row>
    <row r="2511" spans="1:34" x14ac:dyDescent="0.2">
      <c r="A2511" t="s">
        <v>52</v>
      </c>
      <c r="B2511" t="s">
        <v>81</v>
      </c>
      <c r="C2511" t="s">
        <v>1637</v>
      </c>
      <c r="D2511">
        <v>1</v>
      </c>
      <c r="E2511" s="21">
        <v>6</v>
      </c>
      <c r="F2511" s="21" t="s">
        <v>6</v>
      </c>
      <c r="G2511" s="21" t="s">
        <v>10</v>
      </c>
      <c r="H2511" s="21" t="s">
        <v>10</v>
      </c>
      <c r="I2511" s="26">
        <v>0.68447799999999992</v>
      </c>
      <c r="J2511" s="26">
        <v>0.94100800000000007</v>
      </c>
      <c r="K2511" s="26">
        <v>1.7860225000000001</v>
      </c>
      <c r="L2511" s="26">
        <v>3.7004254999999997</v>
      </c>
      <c r="M2511" s="26">
        <v>5.3163090000000004</v>
      </c>
      <c r="N2511" s="26">
        <v>6.6405704999999999</v>
      </c>
      <c r="O2511" s="26">
        <v>7.4856889999999998</v>
      </c>
      <c r="P2511" s="26">
        <v>6.4535020000000003</v>
      </c>
      <c r="Q2511" s="26">
        <v>4.5096974999999997</v>
      </c>
      <c r="R2511" s="26">
        <v>2.8468</v>
      </c>
      <c r="S2511" s="26">
        <v>1.2727170000000001</v>
      </c>
      <c r="T2511" s="26">
        <v>0.6895715</v>
      </c>
      <c r="U2511" s="26">
        <v>0.26079799999999997</v>
      </c>
      <c r="V2511" s="26">
        <v>0.43283250000000001</v>
      </c>
      <c r="W2511" s="26">
        <v>1.018367</v>
      </c>
      <c r="X2511" s="26">
        <v>1.8418935000000001</v>
      </c>
      <c r="Y2511" s="26">
        <v>2.5345095</v>
      </c>
      <c r="Z2511" s="26">
        <v>2.9650815000000001</v>
      </c>
      <c r="AA2511" s="26">
        <v>2.3860809999999999</v>
      </c>
      <c r="AB2511" s="26">
        <v>1.940952</v>
      </c>
      <c r="AC2511" s="26">
        <v>1.4462459999999999</v>
      </c>
      <c r="AD2511" s="26">
        <v>1.0762915</v>
      </c>
      <c r="AE2511" s="26">
        <v>0.5710154999999999</v>
      </c>
      <c r="AF2511" s="26">
        <v>0.37332699999999996</v>
      </c>
      <c r="AG2511" s="26">
        <v>220</v>
      </c>
      <c r="AH2511" s="26">
        <v>4</v>
      </c>
    </row>
    <row r="2512" spans="1:34" x14ac:dyDescent="0.2">
      <c r="A2512" t="s">
        <v>52</v>
      </c>
      <c r="B2512" t="s">
        <v>81</v>
      </c>
      <c r="C2512" t="s">
        <v>580</v>
      </c>
      <c r="D2512">
        <v>2</v>
      </c>
      <c r="E2512" s="21">
        <v>6</v>
      </c>
      <c r="F2512" s="21" t="s">
        <v>6</v>
      </c>
      <c r="G2512" s="21" t="s">
        <v>10</v>
      </c>
      <c r="H2512" s="21" t="s">
        <v>10</v>
      </c>
      <c r="I2512" s="26">
        <v>0.90300166666666659</v>
      </c>
      <c r="J2512" s="26">
        <v>1.2355080000000001</v>
      </c>
      <c r="K2512" s="26">
        <v>2.1357126666666666</v>
      </c>
      <c r="L2512" s="26">
        <v>4.0902673333333333</v>
      </c>
      <c r="M2512" s="26">
        <v>5.6411950000000006</v>
      </c>
      <c r="N2512" s="26">
        <v>7.0691736666666669</v>
      </c>
      <c r="O2512" s="26">
        <v>8.1517719999999994</v>
      </c>
      <c r="P2512" s="26">
        <v>7.2478823333333331</v>
      </c>
      <c r="Q2512" s="26">
        <v>5.180493666666667</v>
      </c>
      <c r="R2512" s="26">
        <v>3.2727633333333332</v>
      </c>
      <c r="S2512" s="26">
        <v>1.5502456666666664</v>
      </c>
      <c r="T2512" s="26">
        <v>0.91085700000000003</v>
      </c>
      <c r="U2512" s="26">
        <v>0.24704299999999998</v>
      </c>
      <c r="V2512" s="26">
        <v>0.32679233333333335</v>
      </c>
      <c r="W2512" s="26">
        <v>0.93962266666666672</v>
      </c>
      <c r="X2512" s="26">
        <v>1.6593273333333334</v>
      </c>
      <c r="Y2512" s="26">
        <v>2.4857239999999998</v>
      </c>
      <c r="Z2512" s="26">
        <v>2.9654000000000003</v>
      </c>
      <c r="AA2512" s="26">
        <v>2.1061823333333334</v>
      </c>
      <c r="AB2512" s="26">
        <v>1.4470403333333335</v>
      </c>
      <c r="AC2512" s="26">
        <v>0.95590000000000008</v>
      </c>
      <c r="AD2512" s="26">
        <v>0.86718466666666671</v>
      </c>
      <c r="AE2512" s="26">
        <v>0.40051433333333336</v>
      </c>
      <c r="AF2512" s="26">
        <v>0.33257900000000001</v>
      </c>
      <c r="AG2512" s="26">
        <v>229</v>
      </c>
      <c r="AH2512" s="26">
        <v>4</v>
      </c>
    </row>
    <row r="2513" spans="1:34" x14ac:dyDescent="0.2">
      <c r="A2513" t="s">
        <v>52</v>
      </c>
      <c r="B2513" t="s">
        <v>81</v>
      </c>
      <c r="C2513" t="s">
        <v>1638</v>
      </c>
      <c r="D2513">
        <v>1</v>
      </c>
      <c r="E2513" s="21">
        <v>6</v>
      </c>
      <c r="F2513" s="21" t="s">
        <v>6</v>
      </c>
      <c r="G2513" s="21" t="s">
        <v>10</v>
      </c>
      <c r="H2513" s="21" t="s">
        <v>10</v>
      </c>
      <c r="I2513" s="26">
        <v>0.61628916666666667</v>
      </c>
      <c r="J2513" s="26">
        <v>0.87422300000000008</v>
      </c>
      <c r="K2513" s="26">
        <v>1.6669608333333334</v>
      </c>
      <c r="L2513" s="26">
        <v>3.5357415000000003</v>
      </c>
      <c r="M2513" s="26">
        <v>5.2455521666666662</v>
      </c>
      <c r="N2513" s="26">
        <v>6.429976166666667</v>
      </c>
      <c r="O2513" s="26">
        <v>7.1287293333333324</v>
      </c>
      <c r="P2513" s="26">
        <v>6.0544218333333335</v>
      </c>
      <c r="Q2513" s="26">
        <v>4.1015715000000004</v>
      </c>
      <c r="R2513" s="26">
        <v>2.6539804999999999</v>
      </c>
      <c r="S2513" s="26">
        <v>1.1631208333333332</v>
      </c>
      <c r="T2513" s="26">
        <v>0.60988066666666663</v>
      </c>
      <c r="U2513" s="26">
        <v>0.37076816666666668</v>
      </c>
      <c r="V2513" s="26">
        <v>0.58143433333333339</v>
      </c>
      <c r="W2513" s="26">
        <v>1.2595843333333334</v>
      </c>
      <c r="X2513" s="26">
        <v>2.0485834999999999</v>
      </c>
      <c r="Y2513" s="26">
        <v>2.7570061666666668</v>
      </c>
      <c r="Z2513" s="26">
        <v>3.7191878333333332</v>
      </c>
      <c r="AA2513" s="26">
        <v>2.7747013333333332</v>
      </c>
      <c r="AB2513" s="26">
        <v>2.6305114999999994</v>
      </c>
      <c r="AC2513" s="26">
        <v>1.8764505</v>
      </c>
      <c r="AD2513" s="26">
        <v>1.2846821666666666</v>
      </c>
      <c r="AE2513" s="26">
        <v>0.75815199999999994</v>
      </c>
      <c r="AF2513" s="26">
        <v>0.46034916666666664</v>
      </c>
      <c r="AG2513" s="26">
        <v>231</v>
      </c>
      <c r="AH2513" s="26">
        <v>4</v>
      </c>
    </row>
    <row r="2514" spans="1:34" x14ac:dyDescent="0.2">
      <c r="A2514" t="s">
        <v>52</v>
      </c>
      <c r="B2514" t="s">
        <v>81</v>
      </c>
      <c r="C2514" t="s">
        <v>363</v>
      </c>
      <c r="D2514">
        <v>1</v>
      </c>
      <c r="E2514" s="21">
        <v>6</v>
      </c>
      <c r="F2514" s="21" t="s">
        <v>6</v>
      </c>
      <c r="G2514" s="21" t="s">
        <v>10</v>
      </c>
      <c r="H2514" s="21" t="s">
        <v>10</v>
      </c>
      <c r="I2514" s="26">
        <v>0.63336085714285706</v>
      </c>
      <c r="J2514" s="26">
        <v>0.90398371428571422</v>
      </c>
      <c r="K2514" s="26">
        <v>1.7342601428571427</v>
      </c>
      <c r="L2514" s="26">
        <v>3.6018678571428571</v>
      </c>
      <c r="M2514" s="26">
        <v>5.3038002857142859</v>
      </c>
      <c r="N2514" s="26">
        <v>6.5379221428571421</v>
      </c>
      <c r="O2514" s="26">
        <v>7.1351052857142863</v>
      </c>
      <c r="P2514" s="26">
        <v>6.0107635714285719</v>
      </c>
      <c r="Q2514" s="26">
        <v>4.0750762857142862</v>
      </c>
      <c r="R2514" s="26">
        <v>2.6847161428571424</v>
      </c>
      <c r="S2514" s="26">
        <v>1.215635</v>
      </c>
      <c r="T2514" s="26">
        <v>0.62303614285714282</v>
      </c>
      <c r="U2514" s="26">
        <v>0.3358072857142857</v>
      </c>
      <c r="V2514" s="26">
        <v>0.51807157142857141</v>
      </c>
      <c r="W2514" s="26">
        <v>1.2812447142857142</v>
      </c>
      <c r="X2514" s="26">
        <v>2.119983285714286</v>
      </c>
      <c r="Y2514" s="26">
        <v>2.8109278571428571</v>
      </c>
      <c r="Z2514" s="26">
        <v>3.8129148571428573</v>
      </c>
      <c r="AA2514" s="26">
        <v>2.7701132857142858</v>
      </c>
      <c r="AB2514" s="26">
        <v>2.7548247142857143</v>
      </c>
      <c r="AC2514" s="26">
        <v>2.1984589999999997</v>
      </c>
      <c r="AD2514" s="26">
        <v>1.2890215714285715</v>
      </c>
      <c r="AE2514" s="26">
        <v>0.75949185714285716</v>
      </c>
      <c r="AF2514" s="26">
        <v>0.45488800000000001</v>
      </c>
      <c r="AG2514" s="26">
        <v>237</v>
      </c>
      <c r="AH2514" s="26">
        <v>4</v>
      </c>
    </row>
    <row r="2515" spans="1:34" x14ac:dyDescent="0.2">
      <c r="A2515" t="s">
        <v>52</v>
      </c>
      <c r="B2515" t="s">
        <v>81</v>
      </c>
      <c r="C2515" t="s">
        <v>217</v>
      </c>
      <c r="D2515">
        <v>2</v>
      </c>
      <c r="E2515" s="21">
        <v>6</v>
      </c>
      <c r="F2515" s="21" t="s">
        <v>6</v>
      </c>
      <c r="G2515" s="21" t="s">
        <v>10</v>
      </c>
      <c r="H2515" s="21" t="s">
        <v>10</v>
      </c>
      <c r="I2515" s="26">
        <v>1.0385365000000002</v>
      </c>
      <c r="J2515" s="26">
        <v>1.3586315000000002</v>
      </c>
      <c r="K2515" s="26">
        <v>2.1697891666666669</v>
      </c>
      <c r="L2515" s="26">
        <v>3.7579718333333338</v>
      </c>
      <c r="M2515" s="26">
        <v>5.0590278333333334</v>
      </c>
      <c r="N2515" s="26">
        <v>6.3894401666666667</v>
      </c>
      <c r="O2515" s="26">
        <v>7.6498063333333315</v>
      </c>
      <c r="P2515" s="26">
        <v>7.0671638333333346</v>
      </c>
      <c r="Q2515" s="26">
        <v>4.8713889999999997</v>
      </c>
      <c r="R2515" s="26">
        <v>3.1935426666666671</v>
      </c>
      <c r="S2515" s="26">
        <v>1.5517401666666666</v>
      </c>
      <c r="T2515" s="26">
        <v>1.0138363333333333</v>
      </c>
      <c r="U2515" s="26">
        <v>0.326872</v>
      </c>
      <c r="V2515" s="26">
        <v>0.44837633333333343</v>
      </c>
      <c r="W2515" s="26">
        <v>0.761019</v>
      </c>
      <c r="X2515" s="26">
        <v>1.4872690000000002</v>
      </c>
      <c r="Y2515" s="26">
        <v>2.5091839999999999</v>
      </c>
      <c r="Z2515" s="26">
        <v>2.7063365000000004</v>
      </c>
      <c r="AA2515" s="26">
        <v>1.8435211666666669</v>
      </c>
      <c r="AB2515" s="26">
        <v>1.4159576666666667</v>
      </c>
      <c r="AC2515" s="26">
        <v>0.96844050000000015</v>
      </c>
      <c r="AD2515" s="26">
        <v>0.75537716666666654</v>
      </c>
      <c r="AE2515" s="26">
        <v>0.4962685</v>
      </c>
      <c r="AF2515" s="26">
        <v>0.42456049999999995</v>
      </c>
      <c r="AG2515" s="26">
        <v>273</v>
      </c>
      <c r="AH2515" s="26">
        <v>5</v>
      </c>
    </row>
    <row r="2516" spans="1:34" x14ac:dyDescent="0.2">
      <c r="A2516" t="s">
        <v>52</v>
      </c>
      <c r="B2516" t="s">
        <v>81</v>
      </c>
      <c r="C2516" t="s">
        <v>319</v>
      </c>
      <c r="D2516">
        <v>1</v>
      </c>
      <c r="E2516" s="21">
        <v>6</v>
      </c>
      <c r="F2516" s="21" t="s">
        <v>6</v>
      </c>
      <c r="G2516" s="21" t="s">
        <v>10</v>
      </c>
      <c r="H2516" s="21" t="s">
        <v>10</v>
      </c>
      <c r="I2516" s="26">
        <v>0.70427837500000001</v>
      </c>
      <c r="J2516" s="26">
        <v>1.0021968750000001</v>
      </c>
      <c r="K2516" s="26">
        <v>1.9020263749999999</v>
      </c>
      <c r="L2516" s="26">
        <v>3.8931975000000003</v>
      </c>
      <c r="M2516" s="26">
        <v>5.5460248750000005</v>
      </c>
      <c r="N2516" s="26">
        <v>6.8542816249999987</v>
      </c>
      <c r="O2516" s="26">
        <v>7.2324090000000005</v>
      </c>
      <c r="P2516" s="26">
        <v>6.0069563750000006</v>
      </c>
      <c r="Q2516" s="26">
        <v>4.21505025</v>
      </c>
      <c r="R2516" s="26">
        <v>2.8543625000000001</v>
      </c>
      <c r="S2516" s="26">
        <v>1.3411025000000001</v>
      </c>
      <c r="T2516" s="26">
        <v>0.68019049999999992</v>
      </c>
      <c r="U2516" s="26">
        <v>0.34347812499999997</v>
      </c>
      <c r="V2516" s="26">
        <v>0.43835249999999998</v>
      </c>
      <c r="W2516" s="26">
        <v>1.3614109999999999</v>
      </c>
      <c r="X2516" s="26">
        <v>2.1504292500000002</v>
      </c>
      <c r="Y2516" s="26">
        <v>2.7451817500000004</v>
      </c>
      <c r="Z2516" s="26">
        <v>3.4046971250000002</v>
      </c>
      <c r="AA2516" s="26">
        <v>2.664500125</v>
      </c>
      <c r="AB2516" s="26">
        <v>2.7349843749999998</v>
      </c>
      <c r="AC2516" s="26">
        <v>2.35960225</v>
      </c>
      <c r="AD2516" s="26">
        <v>1.3345908750000002</v>
      </c>
      <c r="AE2516" s="26">
        <v>0.80639774999999991</v>
      </c>
      <c r="AF2516" s="26">
        <v>0.54750874999999999</v>
      </c>
      <c r="AG2516" s="26">
        <v>228</v>
      </c>
      <c r="AH2516" s="26">
        <v>4</v>
      </c>
    </row>
    <row r="2517" spans="1:34" x14ac:dyDescent="0.2">
      <c r="A2517" t="s">
        <v>52</v>
      </c>
      <c r="B2517" t="s">
        <v>81</v>
      </c>
      <c r="C2517" t="s">
        <v>1639</v>
      </c>
      <c r="D2517">
        <v>1</v>
      </c>
      <c r="E2517" s="21">
        <v>6</v>
      </c>
      <c r="F2517" s="21" t="s">
        <v>6</v>
      </c>
      <c r="G2517" s="21" t="s">
        <v>10</v>
      </c>
      <c r="H2517" s="21" t="s">
        <v>10</v>
      </c>
      <c r="I2517" s="26">
        <v>0.82660033333333338</v>
      </c>
      <c r="J2517" s="26">
        <v>1.1289598333333333</v>
      </c>
      <c r="K2517" s="26">
        <v>2.0490330000000001</v>
      </c>
      <c r="L2517" s="26">
        <v>4.039578333333333</v>
      </c>
      <c r="M2517" s="26">
        <v>5.6625848333333337</v>
      </c>
      <c r="N2517" s="26">
        <v>7.0529705000000007</v>
      </c>
      <c r="O2517" s="26">
        <v>8.0367815000000018</v>
      </c>
      <c r="P2517" s="26">
        <v>7.0386006666666665</v>
      </c>
      <c r="Q2517" s="26">
        <v>5.0675238333333334</v>
      </c>
      <c r="R2517" s="26">
        <v>3.1821111666666666</v>
      </c>
      <c r="S2517" s="26">
        <v>1.4636408333333335</v>
      </c>
      <c r="T2517" s="26">
        <v>0.83715283333333346</v>
      </c>
      <c r="U2517" s="26">
        <v>0.2256383333333333</v>
      </c>
      <c r="V2517" s="26">
        <v>0.3013898333333333</v>
      </c>
      <c r="W2517" s="26">
        <v>0.94080599999999992</v>
      </c>
      <c r="X2517" s="26">
        <v>1.7713853333333331</v>
      </c>
      <c r="Y2517" s="26">
        <v>2.5820384999999999</v>
      </c>
      <c r="Z2517" s="26">
        <v>2.8156878333333335</v>
      </c>
      <c r="AA2517" s="26">
        <v>2.3345316666666664</v>
      </c>
      <c r="AB2517" s="26">
        <v>1.7144128333333333</v>
      </c>
      <c r="AC2517" s="26">
        <v>1.1734308333333334</v>
      </c>
      <c r="AD2517" s="26">
        <v>0.96434616666666673</v>
      </c>
      <c r="AE2517" s="26">
        <v>0.37167966666666669</v>
      </c>
      <c r="AF2517" s="26">
        <v>0.32177516666666667</v>
      </c>
      <c r="AG2517" s="26">
        <v>246</v>
      </c>
      <c r="AH2517" s="26">
        <v>4</v>
      </c>
    </row>
    <row r="2518" spans="1:34" x14ac:dyDescent="0.2">
      <c r="A2518" t="s">
        <v>52</v>
      </c>
      <c r="B2518" t="s">
        <v>81</v>
      </c>
      <c r="C2518" t="s">
        <v>225</v>
      </c>
      <c r="D2518">
        <v>1</v>
      </c>
      <c r="E2518" s="21">
        <v>6</v>
      </c>
      <c r="F2518" s="21" t="s">
        <v>6</v>
      </c>
      <c r="G2518" s="21" t="s">
        <v>10</v>
      </c>
      <c r="H2518" s="21" t="s">
        <v>10</v>
      </c>
      <c r="I2518" s="26">
        <v>0.51525733333333323</v>
      </c>
      <c r="J2518" s="26">
        <v>0.73974333333333331</v>
      </c>
      <c r="K2518" s="26">
        <v>1.4538218333333333</v>
      </c>
      <c r="L2518" s="26">
        <v>3.2704105000000001</v>
      </c>
      <c r="M2518" s="26">
        <v>5.228904</v>
      </c>
      <c r="N2518" s="26">
        <v>6.1388353333333336</v>
      </c>
      <c r="O2518" s="26">
        <v>6.8806203333333338</v>
      </c>
      <c r="P2518" s="26">
        <v>6.0039106666666671</v>
      </c>
      <c r="Q2518" s="26">
        <v>3.9394833333333334</v>
      </c>
      <c r="R2518" s="26">
        <v>2.4783251666666666</v>
      </c>
      <c r="S2518" s="26">
        <v>1.0055828333333334</v>
      </c>
      <c r="T2518" s="26">
        <v>0.52412400000000003</v>
      </c>
      <c r="U2518" s="26">
        <v>0.36988416666666674</v>
      </c>
      <c r="V2518" s="26">
        <v>0.38377616666666664</v>
      </c>
      <c r="W2518" s="26">
        <v>0.73558566666666669</v>
      </c>
      <c r="X2518" s="26">
        <v>1.5922413333333332</v>
      </c>
      <c r="Y2518" s="26">
        <v>2.3536263333333332</v>
      </c>
      <c r="Z2518" s="26">
        <v>3.1542443333333332</v>
      </c>
      <c r="AA2518" s="26">
        <v>2.4391758333333335</v>
      </c>
      <c r="AB2518" s="26">
        <v>2.2007034999999999</v>
      </c>
      <c r="AC2518" s="26">
        <v>1.5279673333333335</v>
      </c>
      <c r="AD2518" s="26">
        <v>1.0343546666666665</v>
      </c>
      <c r="AE2518" s="26">
        <v>0.55734583333333332</v>
      </c>
      <c r="AF2518" s="26">
        <v>0.35501966666666668</v>
      </c>
      <c r="AG2518" s="26">
        <v>238</v>
      </c>
      <c r="AH2518" s="26">
        <v>4</v>
      </c>
    </row>
    <row r="2519" spans="1:34" x14ac:dyDescent="0.2">
      <c r="A2519" t="s">
        <v>52</v>
      </c>
      <c r="B2519" t="s">
        <v>81</v>
      </c>
      <c r="C2519" t="s">
        <v>1640</v>
      </c>
      <c r="D2519">
        <v>1</v>
      </c>
      <c r="E2519" s="21">
        <v>6</v>
      </c>
      <c r="F2519" s="21" t="s">
        <v>6</v>
      </c>
      <c r="G2519" s="21" t="s">
        <v>10</v>
      </c>
      <c r="H2519" s="21" t="s">
        <v>10</v>
      </c>
      <c r="I2519" s="26">
        <v>0.69832799999999984</v>
      </c>
      <c r="J2519" s="26">
        <v>0.98043279999999977</v>
      </c>
      <c r="K2519" s="26">
        <v>1.8485545999999999</v>
      </c>
      <c r="L2519" s="26">
        <v>3.7979163999999996</v>
      </c>
      <c r="M2519" s="26">
        <v>5.4682399999999998</v>
      </c>
      <c r="N2519" s="26">
        <v>6.7571346000000005</v>
      </c>
      <c r="O2519" s="26">
        <v>7.3225059999999997</v>
      </c>
      <c r="P2519" s="26">
        <v>6.1551688000000002</v>
      </c>
      <c r="Q2519" s="26">
        <v>4.3112173999999994</v>
      </c>
      <c r="R2519" s="26">
        <v>2.8400258000000003</v>
      </c>
      <c r="S2519" s="26">
        <v>1.3154704000000002</v>
      </c>
      <c r="T2519" s="26">
        <v>0.6808128</v>
      </c>
      <c r="U2519" s="26">
        <v>0.33848320000000004</v>
      </c>
      <c r="V2519" s="26">
        <v>0.51046279999999999</v>
      </c>
      <c r="W2519" s="26">
        <v>1.3177483999999997</v>
      </c>
      <c r="X2519" s="26">
        <v>2.1736836000000004</v>
      </c>
      <c r="Y2519" s="26">
        <v>2.8652454000000001</v>
      </c>
      <c r="Z2519" s="26">
        <v>3.6141980000000005</v>
      </c>
      <c r="AA2519" s="26">
        <v>2.7648676000000001</v>
      </c>
      <c r="AB2519" s="26">
        <v>2.5737610000000002</v>
      </c>
      <c r="AC2519" s="26">
        <v>2.1915439999999999</v>
      </c>
      <c r="AD2519" s="26">
        <v>1.2658780000000003</v>
      </c>
      <c r="AE2519" s="26">
        <v>0.78615860000000004</v>
      </c>
      <c r="AF2519" s="26">
        <v>0.47999980000000003</v>
      </c>
      <c r="AG2519" s="26">
        <v>229</v>
      </c>
      <c r="AH2519" s="26">
        <v>4</v>
      </c>
    </row>
    <row r="2520" spans="1:34" x14ac:dyDescent="0.2">
      <c r="A2520" t="s">
        <v>52</v>
      </c>
      <c r="B2520" t="s">
        <v>81</v>
      </c>
      <c r="C2520" t="s">
        <v>837</v>
      </c>
      <c r="D2520">
        <v>1</v>
      </c>
      <c r="E2520" s="21">
        <v>6</v>
      </c>
      <c r="F2520" s="21" t="s">
        <v>6</v>
      </c>
      <c r="G2520" s="21" t="s">
        <v>10</v>
      </c>
      <c r="H2520" s="21" t="s">
        <v>10</v>
      </c>
      <c r="I2520" s="26">
        <v>0.54596266666666671</v>
      </c>
      <c r="J2520" s="26">
        <v>0.79465599999999992</v>
      </c>
      <c r="K2520" s="26">
        <v>1.5563496666666667</v>
      </c>
      <c r="L2520" s="26">
        <v>3.4315073333333328</v>
      </c>
      <c r="M2520" s="26">
        <v>5.2996489999999996</v>
      </c>
      <c r="N2520" s="26">
        <v>6.2326300000000003</v>
      </c>
      <c r="O2520" s="26">
        <v>7.1278613333333327</v>
      </c>
      <c r="P2520" s="26">
        <v>6.3295156666666665</v>
      </c>
      <c r="Q2520" s="26">
        <v>4.2331173333333334</v>
      </c>
      <c r="R2520" s="26">
        <v>2.6160559999999999</v>
      </c>
      <c r="S2520" s="26">
        <v>1.0513806666666667</v>
      </c>
      <c r="T2520" s="26">
        <v>0.54931266666666667</v>
      </c>
      <c r="U2520" s="26">
        <v>0.32934400000000003</v>
      </c>
      <c r="V2520" s="26">
        <v>0.35816333333333333</v>
      </c>
      <c r="W2520" s="26">
        <v>0.79334133333333334</v>
      </c>
      <c r="X2520" s="26">
        <v>1.5593109999999999</v>
      </c>
      <c r="Y2520" s="26">
        <v>2.3509690000000001</v>
      </c>
      <c r="Z2520" s="26">
        <v>2.9818890000000002</v>
      </c>
      <c r="AA2520" s="26">
        <v>2.2809133333333338</v>
      </c>
      <c r="AB2520" s="26">
        <v>1.9701376666666663</v>
      </c>
      <c r="AC2520" s="26">
        <v>1.2989663333333332</v>
      </c>
      <c r="AD2520" s="26">
        <v>0.89726099999999998</v>
      </c>
      <c r="AE2520" s="26">
        <v>0.4282266666666667</v>
      </c>
      <c r="AF2520" s="26">
        <v>0.303398</v>
      </c>
      <c r="AG2520" s="26">
        <v>250</v>
      </c>
      <c r="AH2520" s="26">
        <v>4</v>
      </c>
    </row>
    <row r="2521" spans="1:34" x14ac:dyDescent="0.2">
      <c r="A2521" t="s">
        <v>52</v>
      </c>
      <c r="B2521" t="s">
        <v>81</v>
      </c>
      <c r="C2521" t="s">
        <v>838</v>
      </c>
      <c r="D2521">
        <v>2</v>
      </c>
      <c r="E2521" s="21">
        <v>6</v>
      </c>
      <c r="F2521" s="21" t="s">
        <v>6</v>
      </c>
      <c r="G2521" s="21" t="s">
        <v>10</v>
      </c>
      <c r="H2521" s="21" t="s">
        <v>10</v>
      </c>
      <c r="I2521" s="26">
        <v>0.99437809090909079</v>
      </c>
      <c r="J2521" s="26">
        <v>1.322678</v>
      </c>
      <c r="K2521" s="26">
        <v>2.1354138181818181</v>
      </c>
      <c r="L2521" s="26">
        <v>3.8637735454545448</v>
      </c>
      <c r="M2521" s="26">
        <v>5.2483794545454536</v>
      </c>
      <c r="N2521" s="26">
        <v>6.5888502727272718</v>
      </c>
      <c r="O2521" s="26">
        <v>7.8841620909090917</v>
      </c>
      <c r="P2521" s="26">
        <v>7.3407879999999999</v>
      </c>
      <c r="Q2521" s="26">
        <v>5.1339971818181818</v>
      </c>
      <c r="R2521" s="26">
        <v>3.3491997272727274</v>
      </c>
      <c r="S2521" s="26">
        <v>1.5941144545454542</v>
      </c>
      <c r="T2521" s="26">
        <v>0.98252118181818193</v>
      </c>
      <c r="U2521" s="26">
        <v>0.26250127272727275</v>
      </c>
      <c r="V2521" s="26">
        <v>0.39524436363636367</v>
      </c>
      <c r="W2521" s="26">
        <v>0.74624845454545463</v>
      </c>
      <c r="X2521" s="26">
        <v>1.5256995454545454</v>
      </c>
      <c r="Y2521" s="26">
        <v>2.5506111818181818</v>
      </c>
      <c r="Z2521" s="26">
        <v>2.8671999090909095</v>
      </c>
      <c r="AA2521" s="26">
        <v>1.8347365454545455</v>
      </c>
      <c r="AB2521" s="26">
        <v>1.3744005454545456</v>
      </c>
      <c r="AC2521" s="26">
        <v>0.93101118181818177</v>
      </c>
      <c r="AD2521" s="26">
        <v>0.68269090909090901</v>
      </c>
      <c r="AE2521" s="26">
        <v>0.38162572727272726</v>
      </c>
      <c r="AF2521" s="26">
        <v>0.32117200000000001</v>
      </c>
      <c r="AG2521" s="26">
        <v>253</v>
      </c>
      <c r="AH2521" s="26">
        <v>5</v>
      </c>
    </row>
    <row r="2522" spans="1:34" x14ac:dyDescent="0.2">
      <c r="A2522" t="s">
        <v>52</v>
      </c>
      <c r="B2522" t="s">
        <v>81</v>
      </c>
      <c r="C2522" t="s">
        <v>1641</v>
      </c>
      <c r="D2522">
        <v>2</v>
      </c>
      <c r="E2522" s="21">
        <v>5</v>
      </c>
      <c r="F2522" s="21" t="s">
        <v>6</v>
      </c>
      <c r="G2522" s="21" t="s">
        <v>10</v>
      </c>
      <c r="H2522" s="21" t="s">
        <v>10</v>
      </c>
      <c r="I2522" s="26">
        <v>0.97682433333333341</v>
      </c>
      <c r="J2522" s="26">
        <v>1.3228716666666667</v>
      </c>
      <c r="K2522" s="26">
        <v>2.2564186666666668</v>
      </c>
      <c r="L2522" s="26">
        <v>4.2018510000000004</v>
      </c>
      <c r="M2522" s="26">
        <v>5.7222399999999993</v>
      </c>
      <c r="N2522" s="26">
        <v>7.1093576666666669</v>
      </c>
      <c r="O2522" s="26">
        <v>8.1644276666666666</v>
      </c>
      <c r="P2522" s="26">
        <v>7.177356333333333</v>
      </c>
      <c r="Q2522" s="26">
        <v>5.2656073333333326</v>
      </c>
      <c r="R2522" s="26">
        <v>3.3559246666666667</v>
      </c>
      <c r="S2522" s="26">
        <v>1.6314113333333333</v>
      </c>
      <c r="T2522" s="26">
        <v>0.97969699999999993</v>
      </c>
      <c r="U2522" s="26">
        <v>0.26844399999999996</v>
      </c>
      <c r="V2522" s="26">
        <v>0.36457333333333336</v>
      </c>
      <c r="W2522" s="26">
        <v>0.94992633333333343</v>
      </c>
      <c r="X2522" s="26">
        <v>1.7082110000000001</v>
      </c>
      <c r="Y2522" s="26">
        <v>2.6986773333333338</v>
      </c>
      <c r="Z2522" s="26">
        <v>2.9310383333333334</v>
      </c>
      <c r="AA2522" s="26">
        <v>2.2956233333333333</v>
      </c>
      <c r="AB2522" s="26">
        <v>1.6168013333333333</v>
      </c>
      <c r="AC2522" s="26">
        <v>1.0545106666666666</v>
      </c>
      <c r="AD2522" s="26">
        <v>0.89380533333333334</v>
      </c>
      <c r="AE2522" s="26">
        <v>0.44652266666666662</v>
      </c>
      <c r="AF2522" s="26">
        <v>0.34792099999999998</v>
      </c>
      <c r="AG2522" s="26">
        <v>241</v>
      </c>
      <c r="AH2522" s="26">
        <v>4</v>
      </c>
    </row>
    <row r="2523" spans="1:34" x14ac:dyDescent="0.2">
      <c r="A2523" t="s">
        <v>52</v>
      </c>
      <c r="B2523" t="s">
        <v>81</v>
      </c>
      <c r="C2523" t="s">
        <v>1642</v>
      </c>
      <c r="D2523">
        <v>1</v>
      </c>
      <c r="E2523" s="21">
        <v>6</v>
      </c>
      <c r="F2523" s="21" t="s">
        <v>6</v>
      </c>
      <c r="G2523" s="21" t="s">
        <v>10</v>
      </c>
      <c r="H2523" s="21" t="s">
        <v>10</v>
      </c>
      <c r="I2523" s="26">
        <v>0.66410900000000006</v>
      </c>
      <c r="J2523" s="26">
        <v>0.93743049999999994</v>
      </c>
      <c r="K2523" s="26">
        <v>1.7821167500000001</v>
      </c>
      <c r="L2523" s="26">
        <v>3.6958409999999997</v>
      </c>
      <c r="M2523" s="26">
        <v>5.3578935000000003</v>
      </c>
      <c r="N2523" s="26">
        <v>6.6449652500000003</v>
      </c>
      <c r="O2523" s="26">
        <v>7.3205780000000003</v>
      </c>
      <c r="P2523" s="26">
        <v>6.2358690000000001</v>
      </c>
      <c r="Q2523" s="26">
        <v>4.2835732499999999</v>
      </c>
      <c r="R2523" s="26">
        <v>2.7599532499999997</v>
      </c>
      <c r="S2523" s="26">
        <v>1.2479947499999999</v>
      </c>
      <c r="T2523" s="26">
        <v>0.65311674999999991</v>
      </c>
      <c r="U2523" s="26">
        <v>0.37297749999999996</v>
      </c>
      <c r="V2523" s="26">
        <v>0.61164150000000006</v>
      </c>
      <c r="W2523" s="26">
        <v>1.3576522500000001</v>
      </c>
      <c r="X2523" s="26">
        <v>2.2044540000000001</v>
      </c>
      <c r="Y2523" s="26">
        <v>2.8884345000000002</v>
      </c>
      <c r="Z2523" s="26">
        <v>3.7632940000000001</v>
      </c>
      <c r="AA2523" s="26">
        <v>2.8059749999999997</v>
      </c>
      <c r="AB2523" s="26">
        <v>2.6000332500000001</v>
      </c>
      <c r="AC2523" s="26">
        <v>1.97001925</v>
      </c>
      <c r="AD2523" s="26">
        <v>1.3073522500000001</v>
      </c>
      <c r="AE2523" s="26">
        <v>0.82263900000000012</v>
      </c>
      <c r="AF2523" s="26">
        <v>0.50270900000000007</v>
      </c>
      <c r="AG2523" s="26">
        <v>242</v>
      </c>
      <c r="AH2523" s="26">
        <v>4</v>
      </c>
    </row>
    <row r="2524" spans="1:34" x14ac:dyDescent="0.2">
      <c r="A2524" t="s">
        <v>52</v>
      </c>
      <c r="B2524" t="s">
        <v>81</v>
      </c>
      <c r="C2524" t="s">
        <v>1643</v>
      </c>
      <c r="D2524">
        <v>1</v>
      </c>
      <c r="E2524" s="21">
        <v>6</v>
      </c>
      <c r="F2524" s="21" t="s">
        <v>6</v>
      </c>
      <c r="G2524" s="21" t="s">
        <v>10</v>
      </c>
      <c r="H2524" s="21" t="s">
        <v>10</v>
      </c>
      <c r="I2524" s="26">
        <v>0.66631611764705878</v>
      </c>
      <c r="J2524" s="26">
        <v>0.94304052941176497</v>
      </c>
      <c r="K2524" s="26">
        <v>1.8007622941176469</v>
      </c>
      <c r="L2524" s="26">
        <v>3.709656117647059</v>
      </c>
      <c r="M2524" s="26">
        <v>5.3800512352941174</v>
      </c>
      <c r="N2524" s="26">
        <v>6.6831944705882353</v>
      </c>
      <c r="O2524" s="26">
        <v>7.2064786470588231</v>
      </c>
      <c r="P2524" s="26">
        <v>6.0058633529411773</v>
      </c>
      <c r="Q2524" s="26">
        <v>4.1092934705882351</v>
      </c>
      <c r="R2524" s="26">
        <v>2.7502305294117648</v>
      </c>
      <c r="S2524" s="26">
        <v>1.273981</v>
      </c>
      <c r="T2524" s="26">
        <v>0.64540494117647051</v>
      </c>
      <c r="U2524" s="26">
        <v>0.35728852941176464</v>
      </c>
      <c r="V2524" s="26">
        <v>0.4771210588235294</v>
      </c>
      <c r="W2524" s="26">
        <v>1.3641840588235292</v>
      </c>
      <c r="X2524" s="26">
        <v>2.1803951764705882</v>
      </c>
      <c r="Y2524" s="26">
        <v>2.7407517058823534</v>
      </c>
      <c r="Z2524" s="26">
        <v>3.400051529411765</v>
      </c>
      <c r="AA2524" s="26">
        <v>2.5745780588235299</v>
      </c>
      <c r="AB2524" s="26">
        <v>2.6747129411764705</v>
      </c>
      <c r="AC2524" s="26">
        <v>2.4664720588235296</v>
      </c>
      <c r="AD2524" s="26">
        <v>1.3149694117647059</v>
      </c>
      <c r="AE2524" s="26">
        <v>0.81738788235294135</v>
      </c>
      <c r="AF2524" s="26">
        <v>0.53055611764705879</v>
      </c>
      <c r="AG2524" s="26">
        <v>237</v>
      </c>
      <c r="AH2524" s="26">
        <v>4</v>
      </c>
    </row>
    <row r="2525" spans="1:34" x14ac:dyDescent="0.2">
      <c r="A2525" t="s">
        <v>52</v>
      </c>
      <c r="B2525" t="s">
        <v>81</v>
      </c>
      <c r="C2525" t="s">
        <v>1644</v>
      </c>
      <c r="D2525">
        <v>1</v>
      </c>
      <c r="E2525" s="21">
        <v>6</v>
      </c>
      <c r="F2525" s="21" t="s">
        <v>6</v>
      </c>
      <c r="G2525" s="21" t="s">
        <v>10</v>
      </c>
      <c r="H2525" s="21" t="s">
        <v>10</v>
      </c>
      <c r="I2525" s="26">
        <v>0.61777150000000003</v>
      </c>
      <c r="J2525" s="26">
        <v>0.8833669999999999</v>
      </c>
      <c r="K2525" s="26">
        <v>1.7102967500000001</v>
      </c>
      <c r="L2525" s="26">
        <v>3.56745125</v>
      </c>
      <c r="M2525" s="26">
        <v>5.2849889999999995</v>
      </c>
      <c r="N2525" s="26">
        <v>6.4915355000000003</v>
      </c>
      <c r="O2525" s="26">
        <v>7.0665640000000005</v>
      </c>
      <c r="P2525" s="26">
        <v>5.9234542500000007</v>
      </c>
      <c r="Q2525" s="26">
        <v>3.9974130000000003</v>
      </c>
      <c r="R2525" s="26">
        <v>2.6718942500000002</v>
      </c>
      <c r="S2525" s="26">
        <v>1.2071185</v>
      </c>
      <c r="T2525" s="26">
        <v>0.60871074999999997</v>
      </c>
      <c r="U2525" s="26">
        <v>0.30172175000000001</v>
      </c>
      <c r="V2525" s="26">
        <v>0.43438674999999999</v>
      </c>
      <c r="W2525" s="26">
        <v>1.2144602499999999</v>
      </c>
      <c r="X2525" s="26">
        <v>2.0343469999999999</v>
      </c>
      <c r="Y2525" s="26">
        <v>2.6848067499999999</v>
      </c>
      <c r="Z2525" s="26">
        <v>3.5311257500000002</v>
      </c>
      <c r="AA2525" s="26">
        <v>2.7119302500000004</v>
      </c>
      <c r="AB2525" s="26">
        <v>2.7115059999999995</v>
      </c>
      <c r="AC2525" s="26">
        <v>2.3652895000000003</v>
      </c>
      <c r="AD2525" s="26">
        <v>1.3241480000000001</v>
      </c>
      <c r="AE2525" s="26">
        <v>0.7427554999999999</v>
      </c>
      <c r="AF2525" s="26">
        <v>0.45749725000000002</v>
      </c>
      <c r="AG2525" s="26">
        <v>241</v>
      </c>
      <c r="AH2525" s="26">
        <v>4</v>
      </c>
    </row>
    <row r="2526" spans="1:34" x14ac:dyDescent="0.2">
      <c r="A2526" t="s">
        <v>52</v>
      </c>
      <c r="B2526" t="s">
        <v>81</v>
      </c>
      <c r="C2526" t="s">
        <v>1112</v>
      </c>
      <c r="D2526">
        <v>2</v>
      </c>
      <c r="E2526" s="21">
        <v>6</v>
      </c>
      <c r="F2526" s="21" t="s">
        <v>6</v>
      </c>
      <c r="G2526" s="21" t="s">
        <v>10</v>
      </c>
      <c r="H2526" s="21" t="s">
        <v>10</v>
      </c>
      <c r="I2526" s="26">
        <v>1.0747160000000002</v>
      </c>
      <c r="J2526" s="26">
        <v>1.4129293846153845</v>
      </c>
      <c r="K2526" s="26">
        <v>2.2417146153846157</v>
      </c>
      <c r="L2526" s="26">
        <v>3.9399754615384612</v>
      </c>
      <c r="M2526" s="26">
        <v>5.2702303846153837</v>
      </c>
      <c r="N2526" s="26">
        <v>6.628087615384616</v>
      </c>
      <c r="O2526" s="26">
        <v>7.8928218461538471</v>
      </c>
      <c r="P2526" s="26">
        <v>7.3181635384615378</v>
      </c>
      <c r="Q2526" s="26">
        <v>5.2362671538461534</v>
      </c>
      <c r="R2526" s="26">
        <v>3.4326695384615387</v>
      </c>
      <c r="S2526" s="26">
        <v>1.6785196923076922</v>
      </c>
      <c r="T2526" s="26">
        <v>1.0562416153846153</v>
      </c>
      <c r="U2526" s="26">
        <v>0.28181184615384619</v>
      </c>
      <c r="V2526" s="26">
        <v>0.42299499999999995</v>
      </c>
      <c r="W2526" s="26">
        <v>0.80053153846153835</v>
      </c>
      <c r="X2526" s="26">
        <v>1.5578072307692308</v>
      </c>
      <c r="Y2526" s="26">
        <v>2.5761346923076922</v>
      </c>
      <c r="Z2526" s="26">
        <v>2.8771877692307686</v>
      </c>
      <c r="AA2526" s="26">
        <v>1.9370547692307691</v>
      </c>
      <c r="AB2526" s="26">
        <v>1.3625343846153846</v>
      </c>
      <c r="AC2526" s="26">
        <v>0.93974000000000024</v>
      </c>
      <c r="AD2526" s="26">
        <v>0.71282153846153851</v>
      </c>
      <c r="AE2526" s="26">
        <v>0.41298623076923074</v>
      </c>
      <c r="AF2526" s="26">
        <v>0.3494465384615385</v>
      </c>
      <c r="AG2526" s="26">
        <v>245</v>
      </c>
      <c r="AH2526" s="26">
        <v>4</v>
      </c>
    </row>
    <row r="2527" spans="1:34" x14ac:dyDescent="0.2">
      <c r="A2527" t="s">
        <v>52</v>
      </c>
      <c r="B2527" t="s">
        <v>81</v>
      </c>
      <c r="C2527" t="s">
        <v>1277</v>
      </c>
      <c r="D2527">
        <v>1</v>
      </c>
      <c r="E2527" s="21">
        <v>6</v>
      </c>
      <c r="F2527" s="21" t="s">
        <v>6</v>
      </c>
      <c r="G2527" s="21" t="s">
        <v>10</v>
      </c>
      <c r="H2527" s="21" t="s">
        <v>10</v>
      </c>
      <c r="I2527" s="26">
        <v>0.76009020000000005</v>
      </c>
      <c r="J2527" s="26">
        <v>1.0677473999999998</v>
      </c>
      <c r="K2527" s="26">
        <v>1.8731500000000001</v>
      </c>
      <c r="L2527" s="26">
        <v>3.6554172</v>
      </c>
      <c r="M2527" s="26">
        <v>5.2406847999999995</v>
      </c>
      <c r="N2527" s="26">
        <v>6.4894482</v>
      </c>
      <c r="O2527" s="26">
        <v>7.7210802000000003</v>
      </c>
      <c r="P2527" s="26">
        <v>7.0660296000000002</v>
      </c>
      <c r="Q2527" s="26">
        <v>4.7480942000000006</v>
      </c>
      <c r="R2527" s="26">
        <v>2.9992112</v>
      </c>
      <c r="S2527" s="26">
        <v>1.3127963999999999</v>
      </c>
      <c r="T2527" s="26">
        <v>0.75752779999999986</v>
      </c>
      <c r="U2527" s="26">
        <v>0.2349176</v>
      </c>
      <c r="V2527" s="26">
        <v>0.2724626</v>
      </c>
      <c r="W2527" s="26">
        <v>0.55721740000000008</v>
      </c>
      <c r="X2527" s="26">
        <v>1.341472</v>
      </c>
      <c r="Y2527" s="26">
        <v>2.4070310000000004</v>
      </c>
      <c r="Z2527" s="26">
        <v>2.9771420000000002</v>
      </c>
      <c r="AA2527" s="26">
        <v>1.7698343999999999</v>
      </c>
      <c r="AB2527" s="26">
        <v>1.3739672000000001</v>
      </c>
      <c r="AC2527" s="26">
        <v>1.0090977999999999</v>
      </c>
      <c r="AD2527" s="26">
        <v>0.60528539999999997</v>
      </c>
      <c r="AE2527" s="26">
        <v>0.31472660000000002</v>
      </c>
      <c r="AF2527" s="26">
        <v>0.23541220000000002</v>
      </c>
      <c r="AG2527" s="26">
        <v>246</v>
      </c>
      <c r="AH2527" s="26">
        <v>4</v>
      </c>
    </row>
    <row r="2528" spans="1:34" x14ac:dyDescent="0.2">
      <c r="A2528" t="s">
        <v>52</v>
      </c>
      <c r="B2528" t="s">
        <v>81</v>
      </c>
      <c r="C2528" t="s">
        <v>1582</v>
      </c>
      <c r="D2528">
        <v>1</v>
      </c>
      <c r="E2528" s="21">
        <v>6</v>
      </c>
      <c r="F2528" s="21" t="s">
        <v>6</v>
      </c>
      <c r="G2528" s="21" t="s">
        <v>10</v>
      </c>
      <c r="H2528" s="21" t="s">
        <v>10</v>
      </c>
      <c r="I2528" s="26">
        <v>0.66021224999999994</v>
      </c>
      <c r="J2528" s="26">
        <v>0.93308075000000001</v>
      </c>
      <c r="K2528" s="26">
        <v>1.7576989999999999</v>
      </c>
      <c r="L2528" s="26">
        <v>3.6804937500000001</v>
      </c>
      <c r="M2528" s="26">
        <v>5.4121897499999996</v>
      </c>
      <c r="N2528" s="26">
        <v>6.5425187499999993</v>
      </c>
      <c r="O2528" s="26">
        <v>7.5487362499999993</v>
      </c>
      <c r="P2528" s="26">
        <v>6.7116022500000003</v>
      </c>
      <c r="Q2528" s="26">
        <v>4.6117344999999998</v>
      </c>
      <c r="R2528" s="26">
        <v>2.8852289999999998</v>
      </c>
      <c r="S2528" s="26">
        <v>1.22922475</v>
      </c>
      <c r="T2528" s="26">
        <v>0.66894049999999994</v>
      </c>
      <c r="U2528" s="26">
        <v>0.23122200000000001</v>
      </c>
      <c r="V2528" s="26">
        <v>0.35384599999999999</v>
      </c>
      <c r="W2528" s="26">
        <v>0.74579399999999996</v>
      </c>
      <c r="X2528" s="26">
        <v>1.54215675</v>
      </c>
      <c r="Y2528" s="26">
        <v>2.2993184999999996</v>
      </c>
      <c r="Z2528" s="26">
        <v>2.9100117500000002</v>
      </c>
      <c r="AA2528" s="26">
        <v>2.1493039999999999</v>
      </c>
      <c r="AB2528" s="26">
        <v>1.8304097500000001</v>
      </c>
      <c r="AC2528" s="26">
        <v>1.1418917500000001</v>
      </c>
      <c r="AD2528" s="26">
        <v>0.84164875000000006</v>
      </c>
      <c r="AE2528" s="26">
        <v>0.36970550000000002</v>
      </c>
      <c r="AF2528" s="26">
        <v>0.29670875000000002</v>
      </c>
      <c r="AG2528" s="26">
        <v>241</v>
      </c>
      <c r="AH2528" s="26">
        <v>4</v>
      </c>
    </row>
    <row r="2529" spans="1:34" x14ac:dyDescent="0.2">
      <c r="A2529" t="s">
        <v>52</v>
      </c>
      <c r="B2529" t="s">
        <v>81</v>
      </c>
      <c r="C2529" t="s">
        <v>1645</v>
      </c>
      <c r="D2529">
        <v>1</v>
      </c>
      <c r="E2529" s="21">
        <v>6</v>
      </c>
      <c r="F2529" s="21" t="s">
        <v>6</v>
      </c>
      <c r="G2529" s="21" t="s">
        <v>10</v>
      </c>
      <c r="H2529" s="21" t="s">
        <v>10</v>
      </c>
      <c r="I2529" s="26">
        <v>0.53156133333333344</v>
      </c>
      <c r="J2529" s="26">
        <v>0.75279344444444452</v>
      </c>
      <c r="K2529" s="26">
        <v>1.4695805555555554</v>
      </c>
      <c r="L2529" s="26">
        <v>3.2656773333333335</v>
      </c>
      <c r="M2529" s="26">
        <v>5.2441073333333339</v>
      </c>
      <c r="N2529" s="26">
        <v>6.2041817777777775</v>
      </c>
      <c r="O2529" s="26">
        <v>6.8792623333333331</v>
      </c>
      <c r="P2529" s="26">
        <v>5.936746888888889</v>
      </c>
      <c r="Q2529" s="26">
        <v>3.8853328888888887</v>
      </c>
      <c r="R2529" s="26">
        <v>2.5123085555555553</v>
      </c>
      <c r="S2529" s="26">
        <v>1.0360062222222224</v>
      </c>
      <c r="T2529" s="26">
        <v>0.53852833333333328</v>
      </c>
      <c r="U2529" s="26">
        <v>0.38774355555555551</v>
      </c>
      <c r="V2529" s="26">
        <v>0.39656066666666667</v>
      </c>
      <c r="W2529" s="26">
        <v>0.92743566666666666</v>
      </c>
      <c r="X2529" s="26">
        <v>1.8122566666666668</v>
      </c>
      <c r="Y2529" s="26">
        <v>2.4216717777777776</v>
      </c>
      <c r="Z2529" s="26">
        <v>3.1982994444444444</v>
      </c>
      <c r="AA2529" s="26">
        <v>2.7019192222222221</v>
      </c>
      <c r="AB2529" s="26">
        <v>2.4086419999999999</v>
      </c>
      <c r="AC2529" s="26">
        <v>1.6533556666666667</v>
      </c>
      <c r="AD2529" s="26">
        <v>1.2196798888888889</v>
      </c>
      <c r="AE2529" s="26">
        <v>0.64199344444444451</v>
      </c>
      <c r="AF2529" s="26">
        <v>0.38374144444444452</v>
      </c>
      <c r="AG2529" s="26">
        <v>249</v>
      </c>
      <c r="AH2529" s="26">
        <v>4</v>
      </c>
    </row>
    <row r="2530" spans="1:34" x14ac:dyDescent="0.2">
      <c r="A2530" t="s">
        <v>52</v>
      </c>
      <c r="B2530" t="s">
        <v>81</v>
      </c>
      <c r="C2530" t="s">
        <v>1646</v>
      </c>
      <c r="D2530">
        <v>1</v>
      </c>
      <c r="E2530" s="21">
        <v>6</v>
      </c>
      <c r="F2530" s="21" t="s">
        <v>6</v>
      </c>
      <c r="G2530" s="21" t="s">
        <v>10</v>
      </c>
      <c r="H2530" s="21" t="s">
        <v>10</v>
      </c>
      <c r="I2530" s="26">
        <v>0.68321399999999999</v>
      </c>
      <c r="J2530" s="26">
        <v>0.94733333333333336</v>
      </c>
      <c r="K2530" s="26">
        <v>1.7966343333333334</v>
      </c>
      <c r="L2530" s="26">
        <v>3.734621666666667</v>
      </c>
      <c r="M2530" s="26">
        <v>5.3445223333333329</v>
      </c>
      <c r="N2530" s="26">
        <v>6.6827053333333337</v>
      </c>
      <c r="O2530" s="26">
        <v>7.4595340000000006</v>
      </c>
      <c r="P2530" s="26">
        <v>6.3918353333333329</v>
      </c>
      <c r="Q2530" s="26">
        <v>4.4587716666666672</v>
      </c>
      <c r="R2530" s="26">
        <v>2.8445646666666669</v>
      </c>
      <c r="S2530" s="26">
        <v>1.2880263333333331</v>
      </c>
      <c r="T2530" s="26">
        <v>0.6863313333333334</v>
      </c>
      <c r="U2530" s="26">
        <v>0.3095383333333333</v>
      </c>
      <c r="V2530" s="26">
        <v>0.49259633333333336</v>
      </c>
      <c r="W2530" s="26">
        <v>1.1162433333333335</v>
      </c>
      <c r="X2530" s="26">
        <v>1.9922726666666668</v>
      </c>
      <c r="Y2530" s="26">
        <v>2.626341333333333</v>
      </c>
      <c r="Z2530" s="26">
        <v>3.0703343333333333</v>
      </c>
      <c r="AA2530" s="26">
        <v>2.5014249999999998</v>
      </c>
      <c r="AB2530" s="26">
        <v>2.056430666666667</v>
      </c>
      <c r="AC2530" s="26">
        <v>1.6024876666666668</v>
      </c>
      <c r="AD2530" s="26">
        <v>1.1564663333333334</v>
      </c>
      <c r="AE2530" s="26">
        <v>0.69066700000000003</v>
      </c>
      <c r="AF2530" s="26">
        <v>0.429616</v>
      </c>
      <c r="AG2530" s="26">
        <v>238</v>
      </c>
      <c r="AH2530" s="26">
        <v>4</v>
      </c>
    </row>
    <row r="2531" spans="1:34" x14ac:dyDescent="0.2">
      <c r="A2531" t="s">
        <v>52</v>
      </c>
      <c r="B2531" t="s">
        <v>81</v>
      </c>
      <c r="C2531" t="s">
        <v>1205</v>
      </c>
      <c r="D2531">
        <v>2</v>
      </c>
      <c r="E2531" s="21">
        <v>6</v>
      </c>
      <c r="F2531" s="21" t="s">
        <v>6</v>
      </c>
      <c r="G2531" s="21" t="s">
        <v>10</v>
      </c>
      <c r="H2531" s="21" t="s">
        <v>10</v>
      </c>
      <c r="I2531" s="26">
        <v>1.1145193333333334</v>
      </c>
      <c r="J2531" s="26">
        <v>1.5148503333333334</v>
      </c>
      <c r="K2531" s="26">
        <v>2.4149601666666669</v>
      </c>
      <c r="L2531" s="26">
        <v>4.1766268333333327</v>
      </c>
      <c r="M2531" s="26">
        <v>5.511559000000001</v>
      </c>
      <c r="N2531" s="26">
        <v>6.9548981666666663</v>
      </c>
      <c r="O2531" s="26">
        <v>8.0587566666666657</v>
      </c>
      <c r="P2531" s="26">
        <v>7.3292655000000009</v>
      </c>
      <c r="Q2531" s="26">
        <v>5.398336333333333</v>
      </c>
      <c r="R2531" s="26">
        <v>3.5597918333333332</v>
      </c>
      <c r="S2531" s="26">
        <v>1.7602608333333334</v>
      </c>
      <c r="T2531" s="26">
        <v>1.1153655000000002</v>
      </c>
      <c r="U2531" s="26">
        <v>0.23810200000000001</v>
      </c>
      <c r="V2531" s="26">
        <v>0.3067961666666667</v>
      </c>
      <c r="W2531" s="26">
        <v>0.68539150000000004</v>
      </c>
      <c r="X2531" s="26">
        <v>1.490005</v>
      </c>
      <c r="Y2531" s="26">
        <v>2.6138564999999998</v>
      </c>
      <c r="Z2531" s="26">
        <v>2.8713013333333337</v>
      </c>
      <c r="AA2531" s="26">
        <v>2.2884025000000001</v>
      </c>
      <c r="AB2531" s="26">
        <v>1.3177545000000002</v>
      </c>
      <c r="AC2531" s="26">
        <v>0.99124866666666656</v>
      </c>
      <c r="AD2531" s="26">
        <v>0.6884055</v>
      </c>
      <c r="AE2531" s="26">
        <v>0.33280500000000002</v>
      </c>
      <c r="AF2531" s="26">
        <v>0.28608016666666664</v>
      </c>
      <c r="AG2531" s="26">
        <v>262</v>
      </c>
      <c r="AH2531" s="26">
        <v>5</v>
      </c>
    </row>
    <row r="2532" spans="1:34" x14ac:dyDescent="0.2">
      <c r="A2532" t="s">
        <v>52</v>
      </c>
      <c r="B2532" t="s">
        <v>81</v>
      </c>
      <c r="C2532" t="s">
        <v>1647</v>
      </c>
      <c r="D2532">
        <v>1</v>
      </c>
      <c r="E2532" s="21">
        <v>6</v>
      </c>
      <c r="F2532" s="21" t="s">
        <v>6</v>
      </c>
      <c r="G2532" s="21" t="s">
        <v>10</v>
      </c>
      <c r="H2532" s="21" t="s">
        <v>10</v>
      </c>
      <c r="I2532" s="26">
        <v>0.58372519999999994</v>
      </c>
      <c r="J2532" s="26">
        <v>0.81858000000000009</v>
      </c>
      <c r="K2532" s="26">
        <v>1.6046056</v>
      </c>
      <c r="L2532" s="26">
        <v>3.4916958999999999</v>
      </c>
      <c r="M2532" s="26">
        <v>5.2882237999999999</v>
      </c>
      <c r="N2532" s="26">
        <v>6.3751017000000001</v>
      </c>
      <c r="O2532" s="26">
        <v>7.2584774999999997</v>
      </c>
      <c r="P2532" s="26">
        <v>6.3535214999999994</v>
      </c>
      <c r="Q2532" s="26">
        <v>4.2753022999999999</v>
      </c>
      <c r="R2532" s="26">
        <v>2.6540621</v>
      </c>
      <c r="S2532" s="26">
        <v>1.1151508999999999</v>
      </c>
      <c r="T2532" s="26">
        <v>0.58902779999999999</v>
      </c>
      <c r="U2532" s="26">
        <v>0.31211210000000006</v>
      </c>
      <c r="V2532" s="26">
        <v>0.46111960000000007</v>
      </c>
      <c r="W2532" s="26">
        <v>0.96776610000000007</v>
      </c>
      <c r="X2532" s="26">
        <v>1.8035018999999999</v>
      </c>
      <c r="Y2532" s="26">
        <v>2.4412113</v>
      </c>
      <c r="Z2532" s="26">
        <v>3.1306884999999998</v>
      </c>
      <c r="AA2532" s="26">
        <v>2.3603166000000004</v>
      </c>
      <c r="AB2532" s="26">
        <v>2.2217419</v>
      </c>
      <c r="AC2532" s="26">
        <v>1.4977174999999998</v>
      </c>
      <c r="AD2532" s="26">
        <v>0.99583979999999994</v>
      </c>
      <c r="AE2532" s="26">
        <v>0.52408290000000013</v>
      </c>
      <c r="AF2532" s="26">
        <v>0.36427090000000001</v>
      </c>
      <c r="AG2532" s="26">
        <v>242</v>
      </c>
      <c r="AH2532" s="26">
        <v>4</v>
      </c>
    </row>
    <row r="2533" spans="1:34" x14ac:dyDescent="0.2">
      <c r="A2533" t="s">
        <v>52</v>
      </c>
      <c r="B2533" t="s">
        <v>81</v>
      </c>
      <c r="C2533" t="s">
        <v>1648</v>
      </c>
      <c r="D2533">
        <v>1</v>
      </c>
      <c r="E2533" s="21">
        <v>6</v>
      </c>
      <c r="F2533" s="21" t="s">
        <v>6</v>
      </c>
      <c r="G2533" s="21" t="s">
        <v>10</v>
      </c>
      <c r="H2533" s="21" t="s">
        <v>10</v>
      </c>
      <c r="I2533" s="26">
        <v>0.84111350000000007</v>
      </c>
      <c r="J2533" s="26">
        <v>1.1502045000000001</v>
      </c>
      <c r="K2533" s="26">
        <v>2.0249269999999999</v>
      </c>
      <c r="L2533" s="26">
        <v>3.9539685000000002</v>
      </c>
      <c r="M2533" s="26">
        <v>5.5618569999999998</v>
      </c>
      <c r="N2533" s="26">
        <v>6.9264624999999995</v>
      </c>
      <c r="O2533" s="26">
        <v>8.0703874999999989</v>
      </c>
      <c r="P2533" s="26">
        <v>7.2184775000000005</v>
      </c>
      <c r="Q2533" s="26">
        <v>5.0738515</v>
      </c>
      <c r="R2533" s="26">
        <v>3.2130580000000002</v>
      </c>
      <c r="S2533" s="26">
        <v>1.4818395</v>
      </c>
      <c r="T2533" s="26">
        <v>0.85552049999999991</v>
      </c>
      <c r="U2533" s="26">
        <v>0.193684</v>
      </c>
      <c r="V2533" s="26">
        <v>0.29515749999999996</v>
      </c>
      <c r="W2533" s="26">
        <v>0.75299950000000004</v>
      </c>
      <c r="X2533" s="26">
        <v>1.4371844999999999</v>
      </c>
      <c r="Y2533" s="26">
        <v>2.3349995000000003</v>
      </c>
      <c r="Z2533" s="26">
        <v>2.7660239999999998</v>
      </c>
      <c r="AA2533" s="26">
        <v>1.8636714999999999</v>
      </c>
      <c r="AB2533" s="26">
        <v>1.3444430000000001</v>
      </c>
      <c r="AC2533" s="26">
        <v>0.92347400000000002</v>
      </c>
      <c r="AD2533" s="26">
        <v>0.73455700000000002</v>
      </c>
      <c r="AE2533" s="26">
        <v>0.30874699999999999</v>
      </c>
      <c r="AF2533" s="26">
        <v>0.28334349999999997</v>
      </c>
      <c r="AG2533" s="26">
        <v>244</v>
      </c>
      <c r="AH2533" s="26">
        <v>4</v>
      </c>
    </row>
    <row r="2534" spans="1:34" x14ac:dyDescent="0.2">
      <c r="A2534" t="s">
        <v>52</v>
      </c>
      <c r="B2534" t="s">
        <v>81</v>
      </c>
      <c r="C2534" t="s">
        <v>1649</v>
      </c>
      <c r="D2534">
        <v>1</v>
      </c>
      <c r="E2534" s="21">
        <v>6</v>
      </c>
      <c r="F2534" s="21" t="s">
        <v>6</v>
      </c>
      <c r="G2534" s="21" t="s">
        <v>10</v>
      </c>
      <c r="H2534" s="21" t="s">
        <v>10</v>
      </c>
      <c r="I2534" s="26">
        <v>0.72615249999999998</v>
      </c>
      <c r="J2534" s="26">
        <v>1.0162675000000001</v>
      </c>
      <c r="K2534" s="26">
        <v>1.8682785</v>
      </c>
      <c r="L2534" s="26">
        <v>3.8101470000000002</v>
      </c>
      <c r="M2534" s="26">
        <v>5.4760784999999998</v>
      </c>
      <c r="N2534" s="26">
        <v>6.7434200000000004</v>
      </c>
      <c r="O2534" s="26">
        <v>7.8148770000000001</v>
      </c>
      <c r="P2534" s="26">
        <v>6.9462570000000001</v>
      </c>
      <c r="Q2534" s="26">
        <v>4.8248154999999997</v>
      </c>
      <c r="R2534" s="26">
        <v>3.0317850000000002</v>
      </c>
      <c r="S2534" s="26">
        <v>1.3420035000000001</v>
      </c>
      <c r="T2534" s="26">
        <v>0.74597599999999997</v>
      </c>
      <c r="U2534" s="26">
        <v>0.226881</v>
      </c>
      <c r="V2534" s="26">
        <v>0.34804500000000005</v>
      </c>
      <c r="W2534" s="26">
        <v>0.7263155</v>
      </c>
      <c r="X2534" s="26">
        <v>1.4789485</v>
      </c>
      <c r="Y2534" s="26">
        <v>2.2996340000000002</v>
      </c>
      <c r="Z2534" s="26">
        <v>2.8841215</v>
      </c>
      <c r="AA2534" s="26">
        <v>2.0877239999999997</v>
      </c>
      <c r="AB2534" s="26">
        <v>1.6576200000000001</v>
      </c>
      <c r="AC2534" s="26">
        <v>1.0925849999999999</v>
      </c>
      <c r="AD2534" s="26">
        <v>0.79535800000000001</v>
      </c>
      <c r="AE2534" s="26">
        <v>0.33576800000000001</v>
      </c>
      <c r="AF2534" s="26">
        <v>0.31634600000000002</v>
      </c>
      <c r="AG2534" s="26">
        <v>243</v>
      </c>
      <c r="AH2534" s="26">
        <v>4</v>
      </c>
    </row>
    <row r="2535" spans="1:34" x14ac:dyDescent="0.2">
      <c r="A2535" t="s">
        <v>52</v>
      </c>
      <c r="B2535" t="s">
        <v>81</v>
      </c>
      <c r="C2535" t="s">
        <v>924</v>
      </c>
      <c r="D2535">
        <v>2</v>
      </c>
      <c r="E2535" s="21">
        <v>5</v>
      </c>
      <c r="F2535" s="21" t="s">
        <v>6</v>
      </c>
      <c r="G2535" s="21" t="s">
        <v>10</v>
      </c>
      <c r="H2535" s="21" t="s">
        <v>10</v>
      </c>
      <c r="I2535" s="26">
        <v>1.0135989999999999</v>
      </c>
      <c r="J2535" s="26">
        <v>1.3708336666666667</v>
      </c>
      <c r="K2535" s="26">
        <v>2.2978489999999998</v>
      </c>
      <c r="L2535" s="26">
        <v>4.2118083333333338</v>
      </c>
      <c r="M2535" s="26">
        <v>5.6824873333333343</v>
      </c>
      <c r="N2535" s="26">
        <v>7.1132006666666667</v>
      </c>
      <c r="O2535" s="26">
        <v>8.0973856666666659</v>
      </c>
      <c r="P2535" s="26">
        <v>7.0701706666666668</v>
      </c>
      <c r="Q2535" s="26">
        <v>5.2316363333333333</v>
      </c>
      <c r="R2535" s="26">
        <v>3.3552363333333326</v>
      </c>
      <c r="S2535" s="26">
        <v>1.6617810000000002</v>
      </c>
      <c r="T2535" s="26">
        <v>1.0176253333333334</v>
      </c>
      <c r="U2535" s="26">
        <v>0.27283233333333329</v>
      </c>
      <c r="V2535" s="26">
        <v>0.3962883333333333</v>
      </c>
      <c r="W2535" s="26">
        <v>0.8935183333333333</v>
      </c>
      <c r="X2535" s="26">
        <v>1.6771536666666667</v>
      </c>
      <c r="Y2535" s="26">
        <v>2.7437149999999999</v>
      </c>
      <c r="Z2535" s="26">
        <v>2.9076466666666665</v>
      </c>
      <c r="AA2535" s="26">
        <v>2.4091623333333332</v>
      </c>
      <c r="AB2535" s="26">
        <v>1.7974363333333334</v>
      </c>
      <c r="AC2535" s="26">
        <v>1.1316706666666667</v>
      </c>
      <c r="AD2535" s="26">
        <v>0.84894199999999997</v>
      </c>
      <c r="AE2535" s="26">
        <v>0.45706766666666665</v>
      </c>
      <c r="AF2535" s="26">
        <v>0.33301733333333333</v>
      </c>
      <c r="AG2535" s="26">
        <v>241</v>
      </c>
      <c r="AH2535" s="26">
        <v>4</v>
      </c>
    </row>
    <row r="2536" spans="1:34" x14ac:dyDescent="0.2">
      <c r="A2536" t="s">
        <v>52</v>
      </c>
      <c r="B2536" t="s">
        <v>81</v>
      </c>
      <c r="C2536" t="s">
        <v>1650</v>
      </c>
      <c r="D2536">
        <v>2</v>
      </c>
      <c r="E2536" s="21">
        <v>5</v>
      </c>
      <c r="F2536" s="21" t="s">
        <v>6</v>
      </c>
      <c r="G2536" s="21" t="s">
        <v>10</v>
      </c>
      <c r="H2536" s="21" t="s">
        <v>10</v>
      </c>
      <c r="I2536" s="26">
        <v>0.90764659999999997</v>
      </c>
      <c r="J2536" s="26">
        <v>1.2345472</v>
      </c>
      <c r="K2536" s="26">
        <v>2.1720306000000003</v>
      </c>
      <c r="L2536" s="26">
        <v>4.1613144000000002</v>
      </c>
      <c r="M2536" s="26">
        <v>5.7186724</v>
      </c>
      <c r="N2536" s="26">
        <v>7.1207662000000003</v>
      </c>
      <c r="O2536" s="26">
        <v>8.0258483999999992</v>
      </c>
      <c r="P2536" s="26">
        <v>6.9716649999999998</v>
      </c>
      <c r="Q2536" s="26">
        <v>5.1340643999999998</v>
      </c>
      <c r="R2536" s="26">
        <v>3.2624330000000001</v>
      </c>
      <c r="S2536" s="26">
        <v>1.5629667999999999</v>
      </c>
      <c r="T2536" s="26">
        <v>0.91411140000000002</v>
      </c>
      <c r="U2536" s="26">
        <v>0.26634940000000001</v>
      </c>
      <c r="V2536" s="26">
        <v>0.36480879999999999</v>
      </c>
      <c r="W2536" s="26">
        <v>1.018716</v>
      </c>
      <c r="X2536" s="26">
        <v>1.8886088000000001</v>
      </c>
      <c r="Y2536" s="26">
        <v>2.8430084</v>
      </c>
      <c r="Z2536" s="26">
        <v>2.8993941999999997</v>
      </c>
      <c r="AA2536" s="26">
        <v>2.5280415999999999</v>
      </c>
      <c r="AB2536" s="26">
        <v>1.8554206</v>
      </c>
      <c r="AC2536" s="26">
        <v>1.3299624000000001</v>
      </c>
      <c r="AD2536" s="26">
        <v>0.99895779999999978</v>
      </c>
      <c r="AE2536" s="26">
        <v>0.45826640000000002</v>
      </c>
      <c r="AF2536" s="26">
        <v>0.35785440000000002</v>
      </c>
      <c r="AG2536" s="26">
        <v>231</v>
      </c>
      <c r="AH2536" s="26">
        <v>4</v>
      </c>
    </row>
    <row r="2537" spans="1:34" x14ac:dyDescent="0.2">
      <c r="A2537" t="s">
        <v>52</v>
      </c>
      <c r="B2537" t="s">
        <v>81</v>
      </c>
      <c r="C2537" t="s">
        <v>616</v>
      </c>
      <c r="D2537">
        <v>1</v>
      </c>
      <c r="E2537" s="21">
        <v>6</v>
      </c>
      <c r="F2537" s="21" t="s">
        <v>6</v>
      </c>
      <c r="G2537" s="21" t="s">
        <v>10</v>
      </c>
      <c r="H2537" s="21" t="s">
        <v>10</v>
      </c>
      <c r="I2537" s="26">
        <v>0.73025024999999999</v>
      </c>
      <c r="J2537" s="26">
        <v>1.0225911250000002</v>
      </c>
      <c r="K2537" s="26">
        <v>1.92765075</v>
      </c>
      <c r="L2537" s="26">
        <v>3.9098100000000002</v>
      </c>
      <c r="M2537" s="26">
        <v>5.537190625</v>
      </c>
      <c r="N2537" s="26">
        <v>6.8735210000000002</v>
      </c>
      <c r="O2537" s="26">
        <v>7.3005216250000009</v>
      </c>
      <c r="P2537" s="26">
        <v>6.1216049999999997</v>
      </c>
      <c r="Q2537" s="26">
        <v>4.3257699999999994</v>
      </c>
      <c r="R2537" s="26">
        <v>2.9390684999999999</v>
      </c>
      <c r="S2537" s="26">
        <v>1.3778741249999999</v>
      </c>
      <c r="T2537" s="26">
        <v>0.71228762499999998</v>
      </c>
      <c r="U2537" s="26">
        <v>0.31982749999999999</v>
      </c>
      <c r="V2537" s="26">
        <v>0.44750362500000002</v>
      </c>
      <c r="W2537" s="26">
        <v>1.30474125</v>
      </c>
      <c r="X2537" s="26">
        <v>2.1133917499999999</v>
      </c>
      <c r="Y2537" s="26">
        <v>2.8824317500000003</v>
      </c>
      <c r="Z2537" s="26">
        <v>3.4043108750000002</v>
      </c>
      <c r="AA2537" s="26">
        <v>2.7197053749999998</v>
      </c>
      <c r="AB2537" s="26">
        <v>2.5538399999999997</v>
      </c>
      <c r="AC2537" s="26">
        <v>2.2219407499999999</v>
      </c>
      <c r="AD2537" s="26">
        <v>1.2320294999999999</v>
      </c>
      <c r="AE2537" s="26">
        <v>0.77429037499999986</v>
      </c>
      <c r="AF2537" s="26">
        <v>0.48851349999999999</v>
      </c>
      <c r="AG2537" s="26">
        <v>226</v>
      </c>
      <c r="AH2537" s="26">
        <v>4</v>
      </c>
    </row>
    <row r="2538" spans="1:34" x14ac:dyDescent="0.2">
      <c r="A2538" t="s">
        <v>52</v>
      </c>
      <c r="B2538" t="s">
        <v>81</v>
      </c>
      <c r="C2538" t="s">
        <v>342</v>
      </c>
      <c r="D2538">
        <v>1</v>
      </c>
      <c r="E2538" s="21">
        <v>5</v>
      </c>
      <c r="F2538" s="21" t="s">
        <v>6</v>
      </c>
      <c r="G2538" s="21" t="s">
        <v>10</v>
      </c>
      <c r="H2538" s="21" t="s">
        <v>10</v>
      </c>
      <c r="I2538" s="26">
        <v>0.77422219999999997</v>
      </c>
      <c r="J2538" s="26">
        <v>1.0929124000000001</v>
      </c>
      <c r="K2538" s="26">
        <v>2.0448177999999997</v>
      </c>
      <c r="L2538" s="26">
        <v>4.1062247999999997</v>
      </c>
      <c r="M2538" s="26">
        <v>5.7127689999999998</v>
      </c>
      <c r="N2538" s="26">
        <v>6.9554256000000008</v>
      </c>
      <c r="O2538" s="26">
        <v>7.1760509999999993</v>
      </c>
      <c r="P2538" s="26">
        <v>5.9369060000000005</v>
      </c>
      <c r="Q2538" s="26">
        <v>4.3000930000000004</v>
      </c>
      <c r="R2538" s="26">
        <v>3.0078871999999999</v>
      </c>
      <c r="S2538" s="26">
        <v>1.4411905999999999</v>
      </c>
      <c r="T2538" s="26">
        <v>0.73664799999999997</v>
      </c>
      <c r="U2538" s="26">
        <v>0.36697220000000003</v>
      </c>
      <c r="V2538" s="26">
        <v>0.47566359999999996</v>
      </c>
      <c r="W2538" s="26">
        <v>1.5217988</v>
      </c>
      <c r="X2538" s="26">
        <v>2.1012478000000003</v>
      </c>
      <c r="Y2538" s="26">
        <v>3.1901372000000001</v>
      </c>
      <c r="Z2538" s="26">
        <v>3.4615468000000007</v>
      </c>
      <c r="AA2538" s="26">
        <v>2.8670163999999998</v>
      </c>
      <c r="AB2538" s="26">
        <v>2.6794797999999997</v>
      </c>
      <c r="AC2538" s="26">
        <v>2.2951676000000001</v>
      </c>
      <c r="AD2538" s="26">
        <v>1.4234234000000001</v>
      </c>
      <c r="AE2538" s="26">
        <v>0.82564579999999999</v>
      </c>
      <c r="AF2538" s="26">
        <v>0.59154020000000007</v>
      </c>
      <c r="AG2538" s="26">
        <v>232</v>
      </c>
      <c r="AH2538" s="26">
        <v>4</v>
      </c>
    </row>
    <row r="2539" spans="1:34" x14ac:dyDescent="0.2">
      <c r="A2539" t="s">
        <v>52</v>
      </c>
      <c r="B2539" t="s">
        <v>81</v>
      </c>
      <c r="C2539" t="s">
        <v>1651</v>
      </c>
      <c r="D2539">
        <v>1</v>
      </c>
      <c r="E2539" s="21">
        <v>6</v>
      </c>
      <c r="F2539" s="21" t="s">
        <v>6</v>
      </c>
      <c r="G2539" s="21" t="s">
        <v>10</v>
      </c>
      <c r="H2539" s="21" t="s">
        <v>10</v>
      </c>
      <c r="I2539" s="26">
        <v>0.6404922500000001</v>
      </c>
      <c r="J2539" s="26">
        <v>0.91088599999999997</v>
      </c>
      <c r="K2539" s="26">
        <v>1.7117957499999998</v>
      </c>
      <c r="L2539" s="26">
        <v>3.6203524999999996</v>
      </c>
      <c r="M2539" s="26">
        <v>5.3879770000000002</v>
      </c>
      <c r="N2539" s="26">
        <v>6.51112775</v>
      </c>
      <c r="O2539" s="26">
        <v>7.5314955000000001</v>
      </c>
      <c r="P2539" s="26">
        <v>6.7043964999999996</v>
      </c>
      <c r="Q2539" s="26">
        <v>4.5315237499999999</v>
      </c>
      <c r="R2539" s="26">
        <v>2.8521545000000001</v>
      </c>
      <c r="S2539" s="26">
        <v>1.19313775</v>
      </c>
      <c r="T2539" s="26">
        <v>0.64101200000000003</v>
      </c>
      <c r="U2539" s="26">
        <v>0.22668450000000001</v>
      </c>
      <c r="V2539" s="26">
        <v>0.29717875000000005</v>
      </c>
      <c r="W2539" s="26">
        <v>0.62575000000000003</v>
      </c>
      <c r="X2539" s="26">
        <v>1.3397347500000001</v>
      </c>
      <c r="Y2539" s="26">
        <v>2.1875012500000004</v>
      </c>
      <c r="Z2539" s="26">
        <v>2.7680042500000002</v>
      </c>
      <c r="AA2539" s="26">
        <v>1.9087772500000002</v>
      </c>
      <c r="AB2539" s="26">
        <v>1.6622345000000001</v>
      </c>
      <c r="AC2539" s="26">
        <v>1.0511217499999999</v>
      </c>
      <c r="AD2539" s="26">
        <v>0.72821025000000006</v>
      </c>
      <c r="AE2539" s="26">
        <v>0.31179575000000004</v>
      </c>
      <c r="AF2539" s="26">
        <v>0.25691349999999996</v>
      </c>
      <c r="AG2539" s="26">
        <v>239</v>
      </c>
      <c r="AH2539" s="26">
        <v>4</v>
      </c>
    </row>
    <row r="2540" spans="1:34" x14ac:dyDescent="0.2">
      <c r="A2540" t="s">
        <v>52</v>
      </c>
      <c r="B2540" t="s">
        <v>81</v>
      </c>
      <c r="C2540" t="s">
        <v>1652</v>
      </c>
      <c r="D2540">
        <v>1</v>
      </c>
      <c r="E2540" s="21">
        <v>5</v>
      </c>
      <c r="F2540" s="21" t="s">
        <v>6</v>
      </c>
      <c r="G2540" s="21" t="s">
        <v>10</v>
      </c>
      <c r="H2540" s="21" t="s">
        <v>10</v>
      </c>
      <c r="I2540" s="26">
        <v>0.77900133333333343</v>
      </c>
      <c r="J2540" s="26">
        <v>1.087</v>
      </c>
      <c r="K2540" s="26">
        <v>1.9954758333333336</v>
      </c>
      <c r="L2540" s="26">
        <v>4.0269103333333334</v>
      </c>
      <c r="M2540" s="26">
        <v>5.6248671666666672</v>
      </c>
      <c r="N2540" s="26">
        <v>7.0224525</v>
      </c>
      <c r="O2540" s="26">
        <v>7.3866990000000001</v>
      </c>
      <c r="P2540" s="26">
        <v>6.1921513333333325</v>
      </c>
      <c r="Q2540" s="26">
        <v>4.5135723333333333</v>
      </c>
      <c r="R2540" s="26">
        <v>3.0686523333333331</v>
      </c>
      <c r="S2540" s="26">
        <v>1.4787904999999999</v>
      </c>
      <c r="T2540" s="26">
        <v>0.7865401666666666</v>
      </c>
      <c r="U2540" s="26">
        <v>0.2984465</v>
      </c>
      <c r="V2540" s="26">
        <v>0.44548700000000002</v>
      </c>
      <c r="W2540" s="26">
        <v>1.270278</v>
      </c>
      <c r="X2540" s="26">
        <v>2.013444666666667</v>
      </c>
      <c r="Y2540" s="26">
        <v>3.0874738333333327</v>
      </c>
      <c r="Z2540" s="26">
        <v>3.4684524999999997</v>
      </c>
      <c r="AA2540" s="26">
        <v>2.7311266666666669</v>
      </c>
      <c r="AB2540" s="26">
        <v>2.4892215000000002</v>
      </c>
      <c r="AC2540" s="26">
        <v>2.0448643333333334</v>
      </c>
      <c r="AD2540" s="26">
        <v>1.1419028333333334</v>
      </c>
      <c r="AE2540" s="26">
        <v>0.74472133333333346</v>
      </c>
      <c r="AF2540" s="26">
        <v>0.46611766666666665</v>
      </c>
      <c r="AG2540" s="26">
        <v>229</v>
      </c>
      <c r="AH2540" s="26">
        <v>4</v>
      </c>
    </row>
    <row r="2541" spans="1:34" x14ac:dyDescent="0.2">
      <c r="A2541" t="s">
        <v>52</v>
      </c>
      <c r="B2541" t="s">
        <v>81</v>
      </c>
      <c r="C2541" t="s">
        <v>1653</v>
      </c>
      <c r="D2541">
        <v>2</v>
      </c>
      <c r="E2541" s="21">
        <v>6</v>
      </c>
      <c r="F2541" s="21" t="s">
        <v>6</v>
      </c>
      <c r="G2541" s="21" t="s">
        <v>10</v>
      </c>
      <c r="H2541" s="21" t="s">
        <v>10</v>
      </c>
      <c r="I2541" s="26">
        <v>0.85649700000000006</v>
      </c>
      <c r="J2541" s="26">
        <v>1.1666015000000001</v>
      </c>
      <c r="K2541" s="26">
        <v>1.9955985000000001</v>
      </c>
      <c r="L2541" s="26">
        <v>3.8820584999999999</v>
      </c>
      <c r="M2541" s="26">
        <v>5.4523475000000001</v>
      </c>
      <c r="N2541" s="26">
        <v>6.7539820000000006</v>
      </c>
      <c r="O2541" s="26">
        <v>7.9685050000000004</v>
      </c>
      <c r="P2541" s="26">
        <v>7.2837805000000007</v>
      </c>
      <c r="Q2541" s="26">
        <v>5.0512249999999996</v>
      </c>
      <c r="R2541" s="26">
        <v>3.2148490000000001</v>
      </c>
      <c r="S2541" s="26">
        <v>1.4636070000000001</v>
      </c>
      <c r="T2541" s="26">
        <v>0.84819449999999996</v>
      </c>
      <c r="U2541" s="26">
        <v>0.196437</v>
      </c>
      <c r="V2541" s="26">
        <v>0.29283999999999999</v>
      </c>
      <c r="W2541" s="26">
        <v>0.73003050000000003</v>
      </c>
      <c r="X2541" s="26">
        <v>1.5011510000000001</v>
      </c>
      <c r="Y2541" s="26">
        <v>2.5301100000000001</v>
      </c>
      <c r="Z2541" s="26">
        <v>2.8768624999999997</v>
      </c>
      <c r="AA2541" s="26">
        <v>1.8086169999999999</v>
      </c>
      <c r="AB2541" s="26">
        <v>1.295053</v>
      </c>
      <c r="AC2541" s="26">
        <v>0.90017649999999994</v>
      </c>
      <c r="AD2541" s="26">
        <v>0.71382750000000006</v>
      </c>
      <c r="AE2541" s="26">
        <v>0.31397949999999997</v>
      </c>
      <c r="AF2541" s="26">
        <v>0.26791149999999997</v>
      </c>
      <c r="AG2541" s="26">
        <v>240</v>
      </c>
      <c r="AH2541" s="26">
        <v>4</v>
      </c>
    </row>
    <row r="2542" spans="1:34" x14ac:dyDescent="0.2">
      <c r="A2542" t="s">
        <v>54</v>
      </c>
      <c r="B2542" t="s">
        <v>110</v>
      </c>
      <c r="C2542" t="s">
        <v>806</v>
      </c>
      <c r="D2542">
        <v>1</v>
      </c>
      <c r="E2542" s="21">
        <v>4</v>
      </c>
      <c r="F2542" s="21" t="s">
        <v>6</v>
      </c>
      <c r="G2542" s="21" t="s">
        <v>10</v>
      </c>
      <c r="H2542" s="21" t="s">
        <v>10</v>
      </c>
      <c r="I2542" s="26">
        <v>1.3782897999999999</v>
      </c>
      <c r="J2542" s="26">
        <v>1.9614955999999999</v>
      </c>
      <c r="K2542" s="26">
        <v>3.2025086000000003</v>
      </c>
      <c r="L2542" s="26">
        <v>4.6561310000000002</v>
      </c>
      <c r="M2542" s="26">
        <v>5.1895322000000004</v>
      </c>
      <c r="N2542" s="26">
        <v>5.8817354000000002</v>
      </c>
      <c r="O2542" s="26">
        <v>5.8379239999999992</v>
      </c>
      <c r="P2542" s="26">
        <v>5.3054796</v>
      </c>
      <c r="Q2542" s="26">
        <v>4.0730983999999992</v>
      </c>
      <c r="R2542" s="26">
        <v>2.8400717999999996</v>
      </c>
      <c r="S2542" s="26">
        <v>1.9444814000000001</v>
      </c>
      <c r="T2542" s="26">
        <v>1.4003067999999999</v>
      </c>
      <c r="U2542" s="26">
        <v>4.3082251999999999</v>
      </c>
      <c r="V2542" s="26">
        <v>4.1069541999999997</v>
      </c>
      <c r="W2542" s="26">
        <v>5.2087349999999999</v>
      </c>
      <c r="X2542" s="26">
        <v>3.8694706000000005</v>
      </c>
      <c r="Y2542" s="26">
        <v>4.2968692000000006</v>
      </c>
      <c r="Z2542" s="26">
        <v>3.9734051999999997</v>
      </c>
      <c r="AA2542" s="26">
        <v>4.5929962</v>
      </c>
      <c r="AB2542" s="26">
        <v>3.5731436000000003</v>
      </c>
      <c r="AC2542" s="26">
        <v>3.4408528000000005</v>
      </c>
      <c r="AD2542" s="26">
        <v>2.8327169999999997</v>
      </c>
      <c r="AE2542" s="26">
        <v>4.2157517999999996</v>
      </c>
      <c r="AF2542" s="26">
        <v>4.7263701999999999</v>
      </c>
      <c r="AG2542" s="26">
        <v>172</v>
      </c>
      <c r="AH2542" s="26">
        <v>3</v>
      </c>
    </row>
    <row r="2543" spans="1:34" x14ac:dyDescent="0.2">
      <c r="A2543" t="s">
        <v>54</v>
      </c>
      <c r="B2543" t="s">
        <v>110</v>
      </c>
      <c r="C2543" t="s">
        <v>1558</v>
      </c>
      <c r="D2543">
        <v>1</v>
      </c>
      <c r="E2543" s="21">
        <v>4</v>
      </c>
      <c r="F2543" s="21" t="s">
        <v>6</v>
      </c>
      <c r="G2543" s="21" t="s">
        <v>10</v>
      </c>
      <c r="H2543" s="21" t="s">
        <v>10</v>
      </c>
      <c r="I2543" s="26">
        <v>1.4925896000000001</v>
      </c>
      <c r="J2543" s="26">
        <v>2.0358518000000001</v>
      </c>
      <c r="K2543" s="26">
        <v>3.282432</v>
      </c>
      <c r="L2543" s="26">
        <v>4.7627502000000002</v>
      </c>
      <c r="M2543" s="26">
        <v>5.3515011999999995</v>
      </c>
      <c r="N2543" s="26">
        <v>6.1807258000000003</v>
      </c>
      <c r="O2543" s="26">
        <v>6.0784294000000001</v>
      </c>
      <c r="P2543" s="26">
        <v>5.5344022000000006</v>
      </c>
      <c r="Q2543" s="26">
        <v>4.3256727999999995</v>
      </c>
      <c r="R2543" s="26">
        <v>3.1372452000000002</v>
      </c>
      <c r="S2543" s="26">
        <v>2.1341273999999997</v>
      </c>
      <c r="T2543" s="26">
        <v>1.5628268000000001</v>
      </c>
      <c r="U2543" s="26">
        <v>4.5247359999999999</v>
      </c>
      <c r="V2543" s="26">
        <v>4.3533086000000001</v>
      </c>
      <c r="W2543" s="26">
        <v>5.5791957999999999</v>
      </c>
      <c r="X2543" s="26">
        <v>4.4278262000000002</v>
      </c>
      <c r="Y2543" s="26">
        <v>4.747776</v>
      </c>
      <c r="Z2543" s="26">
        <v>3.5339754000000001</v>
      </c>
      <c r="AA2543" s="26">
        <v>4.4808390000000005</v>
      </c>
      <c r="AB2543" s="26">
        <v>3.2502768000000004</v>
      </c>
      <c r="AC2543" s="26">
        <v>3.6096690000000002</v>
      </c>
      <c r="AD2543" s="26">
        <v>3.1036321999999998</v>
      </c>
      <c r="AE2543" s="26">
        <v>4.4141323999999997</v>
      </c>
      <c r="AF2543" s="26">
        <v>4.9094549999999995</v>
      </c>
      <c r="AG2543" s="26">
        <v>190</v>
      </c>
      <c r="AH2543" s="26">
        <v>3</v>
      </c>
    </row>
    <row r="2544" spans="1:34" x14ac:dyDescent="0.2">
      <c r="A2544" t="s">
        <v>54</v>
      </c>
      <c r="B2544" t="s">
        <v>110</v>
      </c>
      <c r="C2544" t="s">
        <v>293</v>
      </c>
      <c r="D2544">
        <v>2</v>
      </c>
      <c r="E2544" s="21">
        <v>4</v>
      </c>
      <c r="F2544" s="21" t="s">
        <v>6</v>
      </c>
      <c r="G2544" s="21" t="s">
        <v>10</v>
      </c>
      <c r="H2544" s="21" t="s">
        <v>10</v>
      </c>
      <c r="I2544" s="26">
        <v>1.47989825</v>
      </c>
      <c r="J2544" s="26">
        <v>1.9769405</v>
      </c>
      <c r="K2544" s="26">
        <v>3.3056700000000001</v>
      </c>
      <c r="L2544" s="26">
        <v>4.8294104999999998</v>
      </c>
      <c r="M2544" s="26">
        <v>5.5727399999999996</v>
      </c>
      <c r="N2544" s="26">
        <v>6.5560609999999997</v>
      </c>
      <c r="O2544" s="26">
        <v>6.5626882499999999</v>
      </c>
      <c r="P2544" s="26">
        <v>5.8902412500000008</v>
      </c>
      <c r="Q2544" s="26">
        <v>4.5133319999999992</v>
      </c>
      <c r="R2544" s="26">
        <v>3.3379292499999997</v>
      </c>
      <c r="S2544" s="26">
        <v>2.2012825</v>
      </c>
      <c r="T2544" s="26">
        <v>1.559391</v>
      </c>
      <c r="U2544" s="26">
        <v>3.8300850000000004</v>
      </c>
      <c r="V2544" s="26">
        <v>4.2236569999999993</v>
      </c>
      <c r="W2544" s="26">
        <v>5.1104019999999997</v>
      </c>
      <c r="X2544" s="26">
        <v>4.6710657500000003</v>
      </c>
      <c r="Y2544" s="26">
        <v>4.4621932500000003</v>
      </c>
      <c r="Z2544" s="26">
        <v>3.6420634999999999</v>
      </c>
      <c r="AA2544" s="26">
        <v>4.1641624999999998</v>
      </c>
      <c r="AB2544" s="26">
        <v>3.0384282499999999</v>
      </c>
      <c r="AC2544" s="26">
        <v>3.3597962499999996</v>
      </c>
      <c r="AD2544" s="26">
        <v>2.9286880000000002</v>
      </c>
      <c r="AE2544" s="26">
        <v>4.5884155</v>
      </c>
      <c r="AF2544" s="26">
        <v>4.7043722500000005</v>
      </c>
      <c r="AG2544" s="26">
        <v>180</v>
      </c>
      <c r="AH2544" s="26">
        <v>3</v>
      </c>
    </row>
    <row r="2545" spans="1:34" x14ac:dyDescent="0.2">
      <c r="A2545" t="s">
        <v>54</v>
      </c>
      <c r="B2545" t="s">
        <v>110</v>
      </c>
      <c r="C2545" t="s">
        <v>1654</v>
      </c>
      <c r="D2545">
        <v>3</v>
      </c>
      <c r="E2545" s="21">
        <v>4</v>
      </c>
      <c r="F2545" s="21" t="s">
        <v>6</v>
      </c>
      <c r="G2545" s="21" t="s">
        <v>10</v>
      </c>
      <c r="H2545" s="21" t="s">
        <v>10</v>
      </c>
      <c r="I2545" s="26">
        <v>1.4204639999999999</v>
      </c>
      <c r="J2545" s="26">
        <v>1.993436</v>
      </c>
      <c r="K2545" s="26">
        <v>3.1803560000000002</v>
      </c>
      <c r="L2545" s="26">
        <v>4.5794009999999998</v>
      </c>
      <c r="M2545" s="26">
        <v>5.0994529999999996</v>
      </c>
      <c r="N2545" s="26">
        <v>5.7849120000000003</v>
      </c>
      <c r="O2545" s="26">
        <v>5.7348189999999999</v>
      </c>
      <c r="P2545" s="26">
        <v>5.1783830000000002</v>
      </c>
      <c r="Q2545" s="26">
        <v>4.0122999999999998</v>
      </c>
      <c r="R2545" s="26">
        <v>2.831283</v>
      </c>
      <c r="S2545" s="26">
        <v>1.917279</v>
      </c>
      <c r="T2545" s="26">
        <v>1.422337</v>
      </c>
      <c r="U2545" s="26">
        <v>4.52475</v>
      </c>
      <c r="V2545" s="26">
        <v>4.3814169999999999</v>
      </c>
      <c r="W2545" s="26">
        <v>5.5665100000000001</v>
      </c>
      <c r="X2545" s="26">
        <v>4.2374720000000003</v>
      </c>
      <c r="Y2545" s="26">
        <v>4.6602410000000001</v>
      </c>
      <c r="Z2545" s="26">
        <v>3.6561710000000001</v>
      </c>
      <c r="AA2545" s="26">
        <v>4.6158799999999998</v>
      </c>
      <c r="AB2545" s="26">
        <v>3.6472289999999998</v>
      </c>
      <c r="AC2545" s="26">
        <v>3.608921</v>
      </c>
      <c r="AD2545" s="26">
        <v>3.015126</v>
      </c>
      <c r="AE2545" s="26">
        <v>4.6144040000000004</v>
      </c>
      <c r="AF2545" s="26">
        <v>5.0765149999999997</v>
      </c>
      <c r="AG2545" s="26">
        <v>202</v>
      </c>
      <c r="AH2545" s="26">
        <v>4</v>
      </c>
    </row>
    <row r="2546" spans="1:34" x14ac:dyDescent="0.2">
      <c r="A2546" t="s">
        <v>54</v>
      </c>
      <c r="B2546" t="s">
        <v>110</v>
      </c>
      <c r="C2546" t="s">
        <v>182</v>
      </c>
      <c r="D2546">
        <v>1</v>
      </c>
      <c r="E2546" s="21">
        <v>4</v>
      </c>
      <c r="F2546" s="21" t="s">
        <v>6</v>
      </c>
      <c r="G2546" s="21" t="s">
        <v>10</v>
      </c>
      <c r="H2546" s="21" t="s">
        <v>10</v>
      </c>
      <c r="I2546" s="26">
        <v>1.4226981000000001</v>
      </c>
      <c r="J2546" s="26">
        <v>2.0427296999999998</v>
      </c>
      <c r="K2546" s="26">
        <v>3.2709716000000002</v>
      </c>
      <c r="L2546" s="26">
        <v>4.6875479000000002</v>
      </c>
      <c r="M2546" s="26">
        <v>5.2152084000000007</v>
      </c>
      <c r="N2546" s="26">
        <v>5.8900026000000008</v>
      </c>
      <c r="O2546" s="26">
        <v>5.850099600000001</v>
      </c>
      <c r="P2546" s="26">
        <v>5.3164519000000006</v>
      </c>
      <c r="Q2546" s="26">
        <v>4.0993461999999994</v>
      </c>
      <c r="R2546" s="26">
        <v>2.8630931000000004</v>
      </c>
      <c r="S2546" s="26">
        <v>1.9682205000000004</v>
      </c>
      <c r="T2546" s="26">
        <v>1.4415631000000002</v>
      </c>
      <c r="U2546" s="26">
        <v>4.1998802</v>
      </c>
      <c r="V2546" s="26">
        <v>4.0975173999999992</v>
      </c>
      <c r="W2546" s="26">
        <v>5.0824984999999998</v>
      </c>
      <c r="X2546" s="26">
        <v>3.7700094999999996</v>
      </c>
      <c r="Y2546" s="26">
        <v>4.1428365000000005</v>
      </c>
      <c r="Z2546" s="26">
        <v>3.8704500000000004</v>
      </c>
      <c r="AA2546" s="26">
        <v>4.4430170000000002</v>
      </c>
      <c r="AB2546" s="26">
        <v>3.4504785999999994</v>
      </c>
      <c r="AC2546" s="26">
        <v>3.1844929999999994</v>
      </c>
      <c r="AD2546" s="26">
        <v>2.7966325999999997</v>
      </c>
      <c r="AE2546" s="26">
        <v>3.9317660999999999</v>
      </c>
      <c r="AF2546" s="26">
        <v>4.4815898000000001</v>
      </c>
      <c r="AG2546" s="26">
        <v>175</v>
      </c>
      <c r="AH2546" s="26">
        <v>3</v>
      </c>
    </row>
    <row r="2547" spans="1:34" x14ac:dyDescent="0.2">
      <c r="A2547" t="s">
        <v>54</v>
      </c>
      <c r="B2547" t="s">
        <v>110</v>
      </c>
      <c r="C2547" t="s">
        <v>295</v>
      </c>
      <c r="D2547">
        <v>1</v>
      </c>
      <c r="E2547" s="21">
        <v>4</v>
      </c>
      <c r="F2547" s="21" t="s">
        <v>6</v>
      </c>
      <c r="G2547" s="21" t="s">
        <v>10</v>
      </c>
      <c r="H2547" s="21" t="s">
        <v>10</v>
      </c>
      <c r="I2547" s="26">
        <v>1.5127402000000001</v>
      </c>
      <c r="J2547" s="26">
        <v>2.1520752000000001</v>
      </c>
      <c r="K2547" s="26">
        <v>3.3391738000000002</v>
      </c>
      <c r="L2547" s="26">
        <v>4.7739080000000005</v>
      </c>
      <c r="M2547" s="26">
        <v>5.3173422000000006</v>
      </c>
      <c r="N2547" s="26">
        <v>6.025868</v>
      </c>
      <c r="O2547" s="26">
        <v>5.9803752000000001</v>
      </c>
      <c r="P2547" s="26">
        <v>5.4164669999999999</v>
      </c>
      <c r="Q2547" s="26">
        <v>4.2444094000000003</v>
      </c>
      <c r="R2547" s="26">
        <v>2.9395894</v>
      </c>
      <c r="S2547" s="26">
        <v>2.0204690000000003</v>
      </c>
      <c r="T2547" s="26">
        <v>1.5260607999999998</v>
      </c>
      <c r="U2547" s="26">
        <v>4.5434405999999994</v>
      </c>
      <c r="V2547" s="26">
        <v>4.4347808000000004</v>
      </c>
      <c r="W2547" s="26">
        <v>5.4632756000000002</v>
      </c>
      <c r="X2547" s="26">
        <v>4.0307301999999998</v>
      </c>
      <c r="Y2547" s="26">
        <v>4.1443345999999996</v>
      </c>
      <c r="Z2547" s="26">
        <v>3.4152726000000002</v>
      </c>
      <c r="AA2547" s="26">
        <v>4.4586397999999994</v>
      </c>
      <c r="AB2547" s="26">
        <v>3.5753225999999998</v>
      </c>
      <c r="AC2547" s="26">
        <v>3.5243425999999998</v>
      </c>
      <c r="AD2547" s="26">
        <v>2.8473908000000003</v>
      </c>
      <c r="AE2547" s="26">
        <v>4.2508935999999995</v>
      </c>
      <c r="AF2547" s="26">
        <v>4.6952211999999998</v>
      </c>
      <c r="AG2547" s="26">
        <v>189</v>
      </c>
      <c r="AH2547" s="26">
        <v>3</v>
      </c>
    </row>
    <row r="2548" spans="1:34" x14ac:dyDescent="0.2">
      <c r="A2548" t="s">
        <v>54</v>
      </c>
      <c r="B2548" t="s">
        <v>110</v>
      </c>
      <c r="C2548" t="s">
        <v>885</v>
      </c>
      <c r="D2548">
        <v>3</v>
      </c>
      <c r="E2548" s="21">
        <v>4</v>
      </c>
      <c r="F2548" s="21" t="s">
        <v>6</v>
      </c>
      <c r="G2548" s="21" t="s">
        <v>10</v>
      </c>
      <c r="H2548" s="21" t="s">
        <v>10</v>
      </c>
      <c r="I2548" s="26">
        <v>1.3581861428571429</v>
      </c>
      <c r="J2548" s="26">
        <v>1.9095312857142857</v>
      </c>
      <c r="K2548" s="26">
        <v>3.1523467142857142</v>
      </c>
      <c r="L2548" s="26">
        <v>4.5850251428571429</v>
      </c>
      <c r="M2548" s="26">
        <v>5.1200385714285712</v>
      </c>
      <c r="N2548" s="26">
        <v>5.7930687142857149</v>
      </c>
      <c r="O2548" s="26">
        <v>5.7338259999999996</v>
      </c>
      <c r="P2548" s="26">
        <v>5.1960224285714292</v>
      </c>
      <c r="Q2548" s="26">
        <v>4.001130571428571</v>
      </c>
      <c r="R2548" s="26">
        <v>2.8190500000000003</v>
      </c>
      <c r="S2548" s="26">
        <v>1.9345087142857142</v>
      </c>
      <c r="T2548" s="26">
        <v>1.3894831428571428</v>
      </c>
      <c r="U2548" s="26">
        <v>4.3160414285714284</v>
      </c>
      <c r="V2548" s="26">
        <v>4.1540780000000002</v>
      </c>
      <c r="W2548" s="26">
        <v>5.0843501428571427</v>
      </c>
      <c r="X2548" s="26">
        <v>3.9764672857142855</v>
      </c>
      <c r="Y2548" s="26">
        <v>4.436013857142858</v>
      </c>
      <c r="Z2548" s="26">
        <v>4.1115614285714281</v>
      </c>
      <c r="AA2548" s="26">
        <v>4.5783268571428568</v>
      </c>
      <c r="AB2548" s="26">
        <v>3.7977977142857142</v>
      </c>
      <c r="AC2548" s="26">
        <v>3.4229178571428571</v>
      </c>
      <c r="AD2548" s="26">
        <v>2.8508455714285712</v>
      </c>
      <c r="AE2548" s="26">
        <v>4.1628589999999992</v>
      </c>
      <c r="AF2548" s="26">
        <v>4.4394692857142859</v>
      </c>
      <c r="AG2548" s="26">
        <v>205</v>
      </c>
      <c r="AH2548" s="26">
        <v>4</v>
      </c>
    </row>
    <row r="2549" spans="1:34" x14ac:dyDescent="0.2">
      <c r="A2549" t="s">
        <v>54</v>
      </c>
      <c r="B2549" t="s">
        <v>110</v>
      </c>
      <c r="C2549" t="s">
        <v>1655</v>
      </c>
      <c r="D2549">
        <v>2</v>
      </c>
      <c r="E2549" s="21">
        <v>4</v>
      </c>
      <c r="F2549" s="21" t="s">
        <v>6</v>
      </c>
      <c r="G2549" s="21" t="s">
        <v>10</v>
      </c>
      <c r="H2549" s="21" t="s">
        <v>10</v>
      </c>
      <c r="I2549" s="26">
        <v>1.4779845</v>
      </c>
      <c r="J2549" s="26">
        <v>2.0142742500000002</v>
      </c>
      <c r="K2549" s="26">
        <v>3.2919225000000001</v>
      </c>
      <c r="L2549" s="26">
        <v>4.7452480000000001</v>
      </c>
      <c r="M2549" s="26">
        <v>5.3224565000000004</v>
      </c>
      <c r="N2549" s="26">
        <v>6.1550082499999998</v>
      </c>
      <c r="O2549" s="26">
        <v>6.0694439999999998</v>
      </c>
      <c r="P2549" s="26">
        <v>5.4951714999999997</v>
      </c>
      <c r="Q2549" s="26">
        <v>4.2707809999999995</v>
      </c>
      <c r="R2549" s="26">
        <v>3.0909517500000003</v>
      </c>
      <c r="S2549" s="26">
        <v>2.11672175</v>
      </c>
      <c r="T2549" s="26">
        <v>1.5508919999999999</v>
      </c>
      <c r="U2549" s="26">
        <v>4.34126075</v>
      </c>
      <c r="V2549" s="26">
        <v>4.2185009999999998</v>
      </c>
      <c r="W2549" s="26">
        <v>5.3675584999999995</v>
      </c>
      <c r="X2549" s="26">
        <v>4.2889964999999997</v>
      </c>
      <c r="Y2549" s="26">
        <v>4.8019827499999996</v>
      </c>
      <c r="Z2549" s="26">
        <v>3.7380027499999997</v>
      </c>
      <c r="AA2549" s="26">
        <v>4.4821192499999993</v>
      </c>
      <c r="AB2549" s="26">
        <v>3.4543239999999997</v>
      </c>
      <c r="AC2549" s="26">
        <v>3.7178307500000001</v>
      </c>
      <c r="AD2549" s="26">
        <v>2.9621287499999998</v>
      </c>
      <c r="AE2549" s="26">
        <v>4.3054269999999999</v>
      </c>
      <c r="AF2549" s="26">
        <v>4.7784040000000001</v>
      </c>
      <c r="AG2549" s="26">
        <v>216</v>
      </c>
      <c r="AH2549" s="26">
        <v>4</v>
      </c>
    </row>
    <row r="2550" spans="1:34" x14ac:dyDescent="0.2">
      <c r="A2550" t="s">
        <v>54</v>
      </c>
      <c r="B2550" t="s">
        <v>110</v>
      </c>
      <c r="C2550" t="s">
        <v>296</v>
      </c>
      <c r="D2550">
        <v>3</v>
      </c>
      <c r="E2550" s="21">
        <v>4</v>
      </c>
      <c r="F2550" s="21" t="s">
        <v>6</v>
      </c>
      <c r="G2550" s="21" t="s">
        <v>10</v>
      </c>
      <c r="H2550" s="21" t="s">
        <v>10</v>
      </c>
      <c r="I2550" s="26">
        <v>1.4955581818181818</v>
      </c>
      <c r="J2550" s="26">
        <v>2.0136446363636362</v>
      </c>
      <c r="K2550" s="26">
        <v>3.3277673636363634</v>
      </c>
      <c r="L2550" s="26">
        <v>4.839370999999999</v>
      </c>
      <c r="M2550" s="26">
        <v>5.6432979090909097</v>
      </c>
      <c r="N2550" s="26">
        <v>6.671471636363635</v>
      </c>
      <c r="O2550" s="26">
        <v>6.6701160909090902</v>
      </c>
      <c r="P2550" s="26">
        <v>5.9689017272727263</v>
      </c>
      <c r="Q2550" s="26">
        <v>4.591827545454545</v>
      </c>
      <c r="R2550" s="26">
        <v>3.3831801818181826</v>
      </c>
      <c r="S2550" s="26">
        <v>2.2221307272727273</v>
      </c>
      <c r="T2550" s="26">
        <v>1.5829005454545457</v>
      </c>
      <c r="U2550" s="26">
        <v>3.7942369090909094</v>
      </c>
      <c r="V2550" s="26">
        <v>4.126424090909091</v>
      </c>
      <c r="W2550" s="26">
        <v>4.9231677272727277</v>
      </c>
      <c r="X2550" s="26">
        <v>4.6816061818181822</v>
      </c>
      <c r="Y2550" s="26">
        <v>4.5485141818181809</v>
      </c>
      <c r="Z2550" s="26">
        <v>3.7076823636363638</v>
      </c>
      <c r="AA2550" s="26">
        <v>4.0360340909090908</v>
      </c>
      <c r="AB2550" s="26">
        <v>2.8045466363636367</v>
      </c>
      <c r="AC2550" s="26">
        <v>3.3192383636363632</v>
      </c>
      <c r="AD2550" s="26">
        <v>2.8644604545454548</v>
      </c>
      <c r="AE2550" s="26">
        <v>4.5027916363636358</v>
      </c>
      <c r="AF2550" s="26">
        <v>4.6296307272727271</v>
      </c>
      <c r="AG2550" s="26">
        <v>178</v>
      </c>
      <c r="AH2550" s="26">
        <v>3</v>
      </c>
    </row>
    <row r="2551" spans="1:34" x14ac:dyDescent="0.2">
      <c r="A2551" t="s">
        <v>54</v>
      </c>
      <c r="B2551" t="s">
        <v>110</v>
      </c>
      <c r="C2551" t="s">
        <v>887</v>
      </c>
      <c r="D2551">
        <v>2</v>
      </c>
      <c r="E2551" s="21">
        <v>4</v>
      </c>
      <c r="F2551" s="21" t="s">
        <v>6</v>
      </c>
      <c r="G2551" s="21" t="s">
        <v>10</v>
      </c>
      <c r="H2551" s="21" t="s">
        <v>10</v>
      </c>
      <c r="I2551" s="26">
        <v>1.36062175</v>
      </c>
      <c r="J2551" s="26">
        <v>1.87290175</v>
      </c>
      <c r="K2551" s="26">
        <v>3.0440532500000002</v>
      </c>
      <c r="L2551" s="26">
        <v>4.3231384999999998</v>
      </c>
      <c r="M2551" s="26">
        <v>4.7973397499999999</v>
      </c>
      <c r="N2551" s="26">
        <v>5.3376754999999996</v>
      </c>
      <c r="O2551" s="26">
        <v>5.2542080000000002</v>
      </c>
      <c r="P2551" s="26">
        <v>4.6402152499999998</v>
      </c>
      <c r="Q2551" s="26">
        <v>3.6668514999999999</v>
      </c>
      <c r="R2551" s="26">
        <v>2.6889089999999998</v>
      </c>
      <c r="S2551" s="26">
        <v>1.9036585000000001</v>
      </c>
      <c r="T2551" s="26">
        <v>1.3871119999999999</v>
      </c>
      <c r="U2551" s="26">
        <v>3.1993417499999999</v>
      </c>
      <c r="V2551" s="26">
        <v>3.4218902500000001</v>
      </c>
      <c r="W2551" s="26">
        <v>3.8915372499999998</v>
      </c>
      <c r="X2551" s="26">
        <v>3.4527782500000002</v>
      </c>
      <c r="Y2551" s="26">
        <v>3.8163269999999998</v>
      </c>
      <c r="Z2551" s="26">
        <v>3.5843334999999996</v>
      </c>
      <c r="AA2551" s="26">
        <v>4.18086775</v>
      </c>
      <c r="AB2551" s="26">
        <v>3.5788965000000004</v>
      </c>
      <c r="AC2551" s="26">
        <v>3.1771642500000001</v>
      </c>
      <c r="AD2551" s="26">
        <v>2.69913925</v>
      </c>
      <c r="AE2551" s="26">
        <v>3.0297227500000004</v>
      </c>
      <c r="AF2551" s="26">
        <v>3.1555200000000001</v>
      </c>
      <c r="AG2551" s="26">
        <v>204</v>
      </c>
      <c r="AH2551" s="26">
        <v>4</v>
      </c>
    </row>
    <row r="2552" spans="1:34" x14ac:dyDescent="0.2">
      <c r="A2552" t="s">
        <v>54</v>
      </c>
      <c r="B2552" t="s">
        <v>110</v>
      </c>
      <c r="C2552" t="s">
        <v>1656</v>
      </c>
      <c r="D2552">
        <v>2</v>
      </c>
      <c r="E2552" s="21">
        <v>4</v>
      </c>
      <c r="F2552" s="21" t="s">
        <v>6</v>
      </c>
      <c r="G2552" s="21" t="s">
        <v>10</v>
      </c>
      <c r="H2552" s="21" t="s">
        <v>10</v>
      </c>
      <c r="I2552" s="26">
        <v>1.4908299999999999</v>
      </c>
      <c r="J2552" s="26">
        <v>1.9922269999999997</v>
      </c>
      <c r="K2552" s="26">
        <v>3.3063153999999999</v>
      </c>
      <c r="L2552" s="26">
        <v>4.804420799999999</v>
      </c>
      <c r="M2552" s="26">
        <v>5.4875768000000003</v>
      </c>
      <c r="N2552" s="26">
        <v>6.4370472000000003</v>
      </c>
      <c r="O2552" s="26">
        <v>6.4008644000000006</v>
      </c>
      <c r="P2552" s="26">
        <v>5.7547884000000007</v>
      </c>
      <c r="Q2552" s="26">
        <v>4.4214187999999996</v>
      </c>
      <c r="R2552" s="26">
        <v>3.2611392000000001</v>
      </c>
      <c r="S2552" s="26">
        <v>2.1798209999999996</v>
      </c>
      <c r="T2552" s="26">
        <v>1.5738411999999999</v>
      </c>
      <c r="U2552" s="26">
        <v>3.6335534000000003</v>
      </c>
      <c r="V2552" s="26">
        <v>3.9780920000000002</v>
      </c>
      <c r="W2552" s="26">
        <v>5.0246969999999997</v>
      </c>
      <c r="X2552" s="26">
        <v>4.2107054000000002</v>
      </c>
      <c r="Y2552" s="26">
        <v>4.2335239999999992</v>
      </c>
      <c r="Z2552" s="26">
        <v>3.5270166000000005</v>
      </c>
      <c r="AA2552" s="26">
        <v>3.7720812000000001</v>
      </c>
      <c r="AB2552" s="26">
        <v>3.1792964000000001</v>
      </c>
      <c r="AC2552" s="26">
        <v>3.1742029999999994</v>
      </c>
      <c r="AD2552" s="26">
        <v>2.6231599999999999</v>
      </c>
      <c r="AE2552" s="26">
        <v>4.0066861999999999</v>
      </c>
      <c r="AF2552" s="26">
        <v>4.3919063999999999</v>
      </c>
      <c r="AG2552" s="26">
        <v>198</v>
      </c>
      <c r="AH2552" s="26">
        <v>4</v>
      </c>
    </row>
    <row r="2553" spans="1:34" x14ac:dyDescent="0.2">
      <c r="A2553" t="s">
        <v>54</v>
      </c>
      <c r="B2553" t="s">
        <v>110</v>
      </c>
      <c r="C2553" t="s">
        <v>1564</v>
      </c>
      <c r="D2553">
        <v>2</v>
      </c>
      <c r="E2553" s="21">
        <v>3</v>
      </c>
      <c r="F2553" s="21" t="s">
        <v>6</v>
      </c>
      <c r="G2553" s="21" t="s">
        <v>10</v>
      </c>
      <c r="H2553" s="21" t="s">
        <v>10</v>
      </c>
      <c r="I2553" s="26">
        <v>1.5552349999999999</v>
      </c>
      <c r="J2553" s="26">
        <v>2.1322287499999999</v>
      </c>
      <c r="K2553" s="26">
        <v>3.42583175</v>
      </c>
      <c r="L2553" s="26">
        <v>4.89590075</v>
      </c>
      <c r="M2553" s="26">
        <v>5.7323145000000002</v>
      </c>
      <c r="N2553" s="26">
        <v>6.67811325</v>
      </c>
      <c r="O2553" s="26">
        <v>6.6815725000000006</v>
      </c>
      <c r="P2553" s="26">
        <v>6.0218972500000003</v>
      </c>
      <c r="Q2553" s="26">
        <v>4.6497272499999998</v>
      </c>
      <c r="R2553" s="26">
        <v>3.4550017499999996</v>
      </c>
      <c r="S2553" s="26">
        <v>2.2618907500000001</v>
      </c>
      <c r="T2553" s="26">
        <v>1.6364875000000001</v>
      </c>
      <c r="U2553" s="26">
        <v>3.9795110000000005</v>
      </c>
      <c r="V2553" s="26">
        <v>4.3591752499999998</v>
      </c>
      <c r="W2553" s="26">
        <v>5.0502102499999992</v>
      </c>
      <c r="X2553" s="26">
        <v>4.8861907499999999</v>
      </c>
      <c r="Y2553" s="26">
        <v>4.6870212499999999</v>
      </c>
      <c r="Z2553" s="26">
        <v>3.5836854999999996</v>
      </c>
      <c r="AA2553" s="26">
        <v>4.0151697500000001</v>
      </c>
      <c r="AB2553" s="26">
        <v>2.8528004999999999</v>
      </c>
      <c r="AC2553" s="26">
        <v>3.33232675</v>
      </c>
      <c r="AD2553" s="26">
        <v>2.79606975</v>
      </c>
      <c r="AE2553" s="26">
        <v>4.5931622500000007</v>
      </c>
      <c r="AF2553" s="26">
        <v>4.7630759999999999</v>
      </c>
      <c r="AG2553" s="26">
        <v>182</v>
      </c>
      <c r="AH2553" s="26">
        <v>3</v>
      </c>
    </row>
    <row r="2554" spans="1:34" x14ac:dyDescent="0.2">
      <c r="A2554" t="s">
        <v>54</v>
      </c>
      <c r="B2554" t="s">
        <v>110</v>
      </c>
      <c r="C2554" t="s">
        <v>939</v>
      </c>
      <c r="D2554">
        <v>1</v>
      </c>
      <c r="E2554" s="21">
        <v>4</v>
      </c>
      <c r="F2554" s="21" t="s">
        <v>6</v>
      </c>
      <c r="G2554" s="21" t="s">
        <v>10</v>
      </c>
      <c r="H2554" s="21" t="s">
        <v>10</v>
      </c>
      <c r="I2554" s="26">
        <v>1.3695058333333332</v>
      </c>
      <c r="J2554" s="26">
        <v>1.9232093333333333</v>
      </c>
      <c r="K2554" s="26">
        <v>3.1840241666666667</v>
      </c>
      <c r="L2554" s="26">
        <v>4.6177774999999999</v>
      </c>
      <c r="M2554" s="26">
        <v>5.1226643333333337</v>
      </c>
      <c r="N2554" s="26">
        <v>5.7953971666666675</v>
      </c>
      <c r="O2554" s="26">
        <v>5.7765991666666663</v>
      </c>
      <c r="P2554" s="26">
        <v>5.1762406666666658</v>
      </c>
      <c r="Q2554" s="26">
        <v>3.9911436666666664</v>
      </c>
      <c r="R2554" s="26">
        <v>2.8326305000000001</v>
      </c>
      <c r="S2554" s="26">
        <v>1.9518951666666666</v>
      </c>
      <c r="T2554" s="26">
        <v>1.403233</v>
      </c>
      <c r="U2554" s="26">
        <v>4.2366405</v>
      </c>
      <c r="V2554" s="26">
        <v>4.0291481666666664</v>
      </c>
      <c r="W2554" s="26">
        <v>4.9501726666666661</v>
      </c>
      <c r="X2554" s="26">
        <v>3.9550449999999997</v>
      </c>
      <c r="Y2554" s="26">
        <v>4.4133711666666668</v>
      </c>
      <c r="Z2554" s="26">
        <v>4.0787789999999999</v>
      </c>
      <c r="AA2554" s="26">
        <v>4.3616196666666669</v>
      </c>
      <c r="AB2554" s="26">
        <v>3.8391711666666666</v>
      </c>
      <c r="AC2554" s="26">
        <v>3.0222728333333335</v>
      </c>
      <c r="AD2554" s="26">
        <v>2.7654160000000001</v>
      </c>
      <c r="AE2554" s="26">
        <v>3.9258763333333331</v>
      </c>
      <c r="AF2554" s="26">
        <v>4.3562573333333345</v>
      </c>
      <c r="AG2554" s="26">
        <v>205</v>
      </c>
      <c r="AH2554" s="26">
        <v>4</v>
      </c>
    </row>
    <row r="2555" spans="1:34" x14ac:dyDescent="0.2">
      <c r="A2555" t="s">
        <v>54</v>
      </c>
      <c r="B2555" t="s">
        <v>110</v>
      </c>
      <c r="C2555" t="s">
        <v>191</v>
      </c>
      <c r="D2555">
        <v>2</v>
      </c>
      <c r="E2555" s="21">
        <v>4</v>
      </c>
      <c r="F2555" s="21" t="s">
        <v>6</v>
      </c>
      <c r="G2555" s="21" t="s">
        <v>10</v>
      </c>
      <c r="H2555" s="21" t="s">
        <v>10</v>
      </c>
      <c r="I2555" s="26">
        <v>1.383189</v>
      </c>
      <c r="J2555" s="26">
        <v>1.8887585</v>
      </c>
      <c r="K2555" s="26">
        <v>3.1459679999999999</v>
      </c>
      <c r="L2555" s="26">
        <v>4.5993305000000007</v>
      </c>
      <c r="M2555" s="26">
        <v>5.2274989999999999</v>
      </c>
      <c r="N2555" s="26">
        <v>6.1013234999999995</v>
      </c>
      <c r="O2555" s="26">
        <v>6.0573899999999998</v>
      </c>
      <c r="P2555" s="26">
        <v>5.4563500000000005</v>
      </c>
      <c r="Q2555" s="26">
        <v>4.1780229999999996</v>
      </c>
      <c r="R2555" s="26">
        <v>2.9800585000000002</v>
      </c>
      <c r="S2555" s="26">
        <v>2.0274850000000004</v>
      </c>
      <c r="T2555" s="26">
        <v>1.4585859999999999</v>
      </c>
      <c r="U2555" s="26">
        <v>4.1574689999999999</v>
      </c>
      <c r="V2555" s="26">
        <v>4.0952299999999999</v>
      </c>
      <c r="W2555" s="26">
        <v>4.9152114999999998</v>
      </c>
      <c r="X2555" s="26">
        <v>4.0652465000000007</v>
      </c>
      <c r="Y2555" s="26">
        <v>4.7624314999999999</v>
      </c>
      <c r="Z2555" s="26">
        <v>4.0269724999999994</v>
      </c>
      <c r="AA2555" s="26">
        <v>4.5434470000000005</v>
      </c>
      <c r="AB2555" s="26">
        <v>3.5781305000000003</v>
      </c>
      <c r="AC2555" s="26">
        <v>3.5771164999999998</v>
      </c>
      <c r="AD2555" s="26">
        <v>2.7287604999999999</v>
      </c>
      <c r="AE2555" s="26">
        <v>4.0475495000000006</v>
      </c>
      <c r="AF2555" s="26">
        <v>4.5535544999999997</v>
      </c>
      <c r="AG2555" s="26">
        <v>200</v>
      </c>
      <c r="AH2555" s="26">
        <v>4</v>
      </c>
    </row>
    <row r="2556" spans="1:34" x14ac:dyDescent="0.2">
      <c r="A2556" t="s">
        <v>54</v>
      </c>
      <c r="B2556" t="s">
        <v>110</v>
      </c>
      <c r="C2556" t="s">
        <v>1657</v>
      </c>
      <c r="D2556">
        <v>2</v>
      </c>
      <c r="E2556" s="21">
        <v>4</v>
      </c>
      <c r="F2556" s="21" t="s">
        <v>6</v>
      </c>
      <c r="G2556" s="21" t="s">
        <v>10</v>
      </c>
      <c r="H2556" s="21" t="s">
        <v>10</v>
      </c>
      <c r="I2556" s="26">
        <v>1.3849621666666667</v>
      </c>
      <c r="J2556" s="26">
        <v>1.9509591666666666</v>
      </c>
      <c r="K2556" s="26">
        <v>3.1310555</v>
      </c>
      <c r="L2556" s="26">
        <v>4.4544256666666664</v>
      </c>
      <c r="M2556" s="26">
        <v>4.9396053333333336</v>
      </c>
      <c r="N2556" s="26">
        <v>5.576708</v>
      </c>
      <c r="O2556" s="26">
        <v>5.5055206666666665</v>
      </c>
      <c r="P2556" s="26">
        <v>4.8964404999999998</v>
      </c>
      <c r="Q2556" s="26">
        <v>3.8063541666666669</v>
      </c>
      <c r="R2556" s="26">
        <v>2.7470618333333334</v>
      </c>
      <c r="S2556" s="26">
        <v>1.9322428333333332</v>
      </c>
      <c r="T2556" s="26">
        <v>1.4008890000000001</v>
      </c>
      <c r="U2556" s="26">
        <v>3.6412899999999997</v>
      </c>
      <c r="V2556" s="26">
        <v>3.7348870000000001</v>
      </c>
      <c r="W2556" s="26">
        <v>4.402196</v>
      </c>
      <c r="X2556" s="26">
        <v>3.6005739999999999</v>
      </c>
      <c r="Y2556" s="26">
        <v>4.0676356666666669</v>
      </c>
      <c r="Z2556" s="26">
        <v>3.5558553333333336</v>
      </c>
      <c r="AA2556" s="26">
        <v>4.1455728333333335</v>
      </c>
      <c r="AB2556" s="26">
        <v>3.7047368333333335</v>
      </c>
      <c r="AC2556" s="26">
        <v>2.997759666666667</v>
      </c>
      <c r="AD2556" s="26">
        <v>2.4502924999999998</v>
      </c>
      <c r="AE2556" s="26">
        <v>3.2338164999999996</v>
      </c>
      <c r="AF2556" s="26">
        <v>3.6327941666666668</v>
      </c>
      <c r="AG2556" s="26">
        <v>192</v>
      </c>
      <c r="AH2556" s="26">
        <v>3</v>
      </c>
    </row>
    <row r="2557" spans="1:34" x14ac:dyDescent="0.2">
      <c r="A2557" t="s">
        <v>54</v>
      </c>
      <c r="B2557" t="s">
        <v>110</v>
      </c>
      <c r="C2557" t="s">
        <v>193</v>
      </c>
      <c r="D2557">
        <v>2</v>
      </c>
      <c r="E2557" s="21">
        <v>4</v>
      </c>
      <c r="F2557" s="21" t="s">
        <v>6</v>
      </c>
      <c r="G2557" s="21" t="s">
        <v>10</v>
      </c>
      <c r="H2557" s="21" t="s">
        <v>10</v>
      </c>
      <c r="I2557" s="26">
        <v>1.50062725</v>
      </c>
      <c r="J2557" s="26">
        <v>2.066103</v>
      </c>
      <c r="K2557" s="26">
        <v>3.3078309999999997</v>
      </c>
      <c r="L2557" s="26">
        <v>4.7471422499999996</v>
      </c>
      <c r="M2557" s="26">
        <v>5.3205112500000009</v>
      </c>
      <c r="N2557" s="26">
        <v>6.0969407499999999</v>
      </c>
      <c r="O2557" s="26">
        <v>5.9941002499999998</v>
      </c>
      <c r="P2557" s="26">
        <v>5.4551592499999995</v>
      </c>
      <c r="Q2557" s="26">
        <v>4.2551945</v>
      </c>
      <c r="R2557" s="26">
        <v>3.0659680000000002</v>
      </c>
      <c r="S2557" s="26">
        <v>2.094274</v>
      </c>
      <c r="T2557" s="26">
        <v>1.56482075</v>
      </c>
      <c r="U2557" s="26">
        <v>4.6690987499999999</v>
      </c>
      <c r="V2557" s="26">
        <v>4.5013709999999998</v>
      </c>
      <c r="W2557" s="26">
        <v>5.72209375</v>
      </c>
      <c r="X2557" s="26">
        <v>4.4599015</v>
      </c>
      <c r="Y2557" s="26">
        <v>4.7501207499999998</v>
      </c>
      <c r="Z2557" s="26">
        <v>3.7177964999999999</v>
      </c>
      <c r="AA2557" s="26">
        <v>4.6120699999999992</v>
      </c>
      <c r="AB2557" s="26">
        <v>3.3488169999999999</v>
      </c>
      <c r="AC2557" s="26">
        <v>3.6771830000000003</v>
      </c>
      <c r="AD2557" s="26">
        <v>3.1632462499999998</v>
      </c>
      <c r="AE2557" s="26">
        <v>4.5601500000000001</v>
      </c>
      <c r="AF2557" s="26">
        <v>5.0923435000000001</v>
      </c>
      <c r="AG2557" s="26">
        <v>201</v>
      </c>
      <c r="AH2557" s="26">
        <v>4</v>
      </c>
    </row>
    <row r="2558" spans="1:34" x14ac:dyDescent="0.2">
      <c r="A2558" t="s">
        <v>54</v>
      </c>
      <c r="B2558" t="s">
        <v>110</v>
      </c>
      <c r="C2558" t="s">
        <v>1658</v>
      </c>
      <c r="D2558">
        <v>3</v>
      </c>
      <c r="E2558" s="21">
        <v>3</v>
      </c>
      <c r="F2558" s="21" t="s">
        <v>6</v>
      </c>
      <c r="G2558" s="21" t="s">
        <v>10</v>
      </c>
      <c r="H2558" s="21" t="s">
        <v>10</v>
      </c>
      <c r="I2558" s="26">
        <v>1.5450044999999999</v>
      </c>
      <c r="J2558" s="26">
        <v>2.1110202500000002</v>
      </c>
      <c r="K2558" s="26">
        <v>3.4317690000000001</v>
      </c>
      <c r="L2558" s="26">
        <v>4.9254047500000002</v>
      </c>
      <c r="M2558" s="26">
        <v>5.9011554999999998</v>
      </c>
      <c r="N2558" s="26">
        <v>6.9467185000000002</v>
      </c>
      <c r="O2558" s="26">
        <v>6.9540939999999996</v>
      </c>
      <c r="P2558" s="26">
        <v>6.2132027499999998</v>
      </c>
      <c r="Q2558" s="26">
        <v>4.7767857500000002</v>
      </c>
      <c r="R2558" s="26">
        <v>3.5319382499999996</v>
      </c>
      <c r="S2558" s="26">
        <v>2.3376865000000002</v>
      </c>
      <c r="T2558" s="26">
        <v>1.6268499999999999</v>
      </c>
      <c r="U2558" s="26">
        <v>3.77871925</v>
      </c>
      <c r="V2558" s="26">
        <v>3.91191625</v>
      </c>
      <c r="W2558" s="26">
        <v>4.6578227500000002</v>
      </c>
      <c r="X2558" s="26">
        <v>4.7281345000000004</v>
      </c>
      <c r="Y2558" s="26">
        <v>4.5855172499999997</v>
      </c>
      <c r="Z2558" s="26">
        <v>3.6081805</v>
      </c>
      <c r="AA2558" s="26">
        <v>3.7661120000000001</v>
      </c>
      <c r="AB2558" s="26">
        <v>2.5472099999999998</v>
      </c>
      <c r="AC2558" s="26">
        <v>3.23076775</v>
      </c>
      <c r="AD2558" s="26">
        <v>2.55293225</v>
      </c>
      <c r="AE2558" s="26">
        <v>4.2511152499999998</v>
      </c>
      <c r="AF2558" s="26">
        <v>4.5073017499999999</v>
      </c>
      <c r="AG2558" s="26">
        <v>181</v>
      </c>
      <c r="AH2558" s="26">
        <v>3</v>
      </c>
    </row>
    <row r="2559" spans="1:34" x14ac:dyDescent="0.2">
      <c r="A2559" t="s">
        <v>54</v>
      </c>
      <c r="B2559" t="s">
        <v>110</v>
      </c>
      <c r="C2559" t="s">
        <v>675</v>
      </c>
      <c r="D2559">
        <v>3</v>
      </c>
      <c r="E2559" s="21">
        <v>4</v>
      </c>
      <c r="F2559" s="21" t="s">
        <v>6</v>
      </c>
      <c r="G2559" s="21" t="s">
        <v>10</v>
      </c>
      <c r="H2559" s="21" t="s">
        <v>10</v>
      </c>
      <c r="I2559" s="26">
        <v>1.3641405000000002</v>
      </c>
      <c r="J2559" s="26">
        <v>1.8941506666666668</v>
      </c>
      <c r="K2559" s="26">
        <v>3.0996131666666664</v>
      </c>
      <c r="L2559" s="26">
        <v>4.4979448333333334</v>
      </c>
      <c r="M2559" s="26">
        <v>5.0229143333333335</v>
      </c>
      <c r="N2559" s="26">
        <v>5.7035548333333326</v>
      </c>
      <c r="O2559" s="26">
        <v>5.6659206666666657</v>
      </c>
      <c r="P2559" s="26">
        <v>5.1099523333333332</v>
      </c>
      <c r="Q2559" s="26">
        <v>3.9323578333333331</v>
      </c>
      <c r="R2559" s="26">
        <v>2.7697563333333335</v>
      </c>
      <c r="S2559" s="26">
        <v>1.8885568333333334</v>
      </c>
      <c r="T2559" s="26">
        <v>1.3771850000000001</v>
      </c>
      <c r="U2559" s="26">
        <v>4.526066666666666</v>
      </c>
      <c r="V2559" s="26">
        <v>4.3063696666666678</v>
      </c>
      <c r="W2559" s="26">
        <v>5.4439921666666677</v>
      </c>
      <c r="X2559" s="26">
        <v>4.2333121666666669</v>
      </c>
      <c r="Y2559" s="26">
        <v>4.7431701666666664</v>
      </c>
      <c r="Z2559" s="26">
        <v>3.8006413333333335</v>
      </c>
      <c r="AA2559" s="26">
        <v>4.6744423333333334</v>
      </c>
      <c r="AB2559" s="26">
        <v>3.6920289999999998</v>
      </c>
      <c r="AC2559" s="26">
        <v>3.5928400000000003</v>
      </c>
      <c r="AD2559" s="26">
        <v>2.976154166666666</v>
      </c>
      <c r="AE2559" s="26">
        <v>4.563180833333333</v>
      </c>
      <c r="AF2559" s="26">
        <v>5.0618616666666663</v>
      </c>
      <c r="AG2559" s="26">
        <v>194</v>
      </c>
      <c r="AH2559" s="26">
        <v>3</v>
      </c>
    </row>
    <row r="2560" spans="1:34" x14ac:dyDescent="0.2">
      <c r="A2560" t="s">
        <v>54</v>
      </c>
      <c r="B2560" t="s">
        <v>110</v>
      </c>
      <c r="C2560" t="s">
        <v>1387</v>
      </c>
      <c r="D2560">
        <v>1</v>
      </c>
      <c r="E2560" s="21">
        <v>4</v>
      </c>
      <c r="F2560" s="21" t="s">
        <v>6</v>
      </c>
      <c r="G2560" s="21" t="s">
        <v>10</v>
      </c>
      <c r="H2560" s="21" t="s">
        <v>10</v>
      </c>
      <c r="I2560" s="26">
        <v>1.513246689655172</v>
      </c>
      <c r="J2560" s="26">
        <v>2.0187569310344831</v>
      </c>
      <c r="K2560" s="26">
        <v>3.333583551724137</v>
      </c>
      <c r="L2560" s="26">
        <v>4.8129759999999999</v>
      </c>
      <c r="M2560" s="26">
        <v>5.4363217931034482</v>
      </c>
      <c r="N2560" s="26">
        <v>6.4342282758620684</v>
      </c>
      <c r="O2560" s="26">
        <v>6.3608378965517254</v>
      </c>
      <c r="P2560" s="26">
        <v>5.7571582413793099</v>
      </c>
      <c r="Q2560" s="26">
        <v>4.4431507241379311</v>
      </c>
      <c r="R2560" s="26">
        <v>3.2865538965517245</v>
      </c>
      <c r="S2560" s="26">
        <v>2.2007504482758624</v>
      </c>
      <c r="T2560" s="26">
        <v>1.6045273793103452</v>
      </c>
      <c r="U2560" s="26">
        <v>3.7817624827586211</v>
      </c>
      <c r="V2560" s="26">
        <v>3.9065685172413787</v>
      </c>
      <c r="W2560" s="26">
        <v>4.748751482758621</v>
      </c>
      <c r="X2560" s="26">
        <v>4.0523551379310341</v>
      </c>
      <c r="Y2560" s="26">
        <v>4.1032348965517231</v>
      </c>
      <c r="Z2560" s="26">
        <v>3.3592903793103455</v>
      </c>
      <c r="AA2560" s="26">
        <v>3.5653099310344829</v>
      </c>
      <c r="AB2560" s="26">
        <v>3.0869460689655175</v>
      </c>
      <c r="AC2560" s="26">
        <v>3.1342588620689651</v>
      </c>
      <c r="AD2560" s="26">
        <v>2.3760673793103448</v>
      </c>
      <c r="AE2560" s="26">
        <v>3.6339668275862076</v>
      </c>
      <c r="AF2560" s="26">
        <v>4.1780126206896551</v>
      </c>
      <c r="AG2560" s="26">
        <v>175</v>
      </c>
      <c r="AH2560" s="26">
        <v>3</v>
      </c>
    </row>
    <row r="2561" spans="1:34" x14ac:dyDescent="0.2">
      <c r="A2561" t="s">
        <v>54</v>
      </c>
      <c r="B2561" t="s">
        <v>110</v>
      </c>
      <c r="C2561" t="s">
        <v>550</v>
      </c>
      <c r="D2561">
        <v>2</v>
      </c>
      <c r="E2561" s="21">
        <v>4</v>
      </c>
      <c r="F2561" s="21" t="s">
        <v>6</v>
      </c>
      <c r="G2561" s="21" t="s">
        <v>10</v>
      </c>
      <c r="H2561" s="21" t="s">
        <v>10</v>
      </c>
      <c r="I2561" s="26">
        <v>1.5242491999999999</v>
      </c>
      <c r="J2561" s="26">
        <v>2.0583206000000001</v>
      </c>
      <c r="K2561" s="26">
        <v>3.3567316000000007</v>
      </c>
      <c r="L2561" s="26">
        <v>4.8504534000000001</v>
      </c>
      <c r="M2561" s="26">
        <v>5.6083015999999999</v>
      </c>
      <c r="N2561" s="26">
        <v>6.5439502000000003</v>
      </c>
      <c r="O2561" s="26">
        <v>6.5084617999999992</v>
      </c>
      <c r="P2561" s="26">
        <v>5.9014375999999995</v>
      </c>
      <c r="Q2561" s="26">
        <v>4.5686200000000001</v>
      </c>
      <c r="R2561" s="26">
        <v>3.3594008000000004</v>
      </c>
      <c r="S2561" s="26">
        <v>2.2339267999999999</v>
      </c>
      <c r="T2561" s="26">
        <v>1.6130857999999999</v>
      </c>
      <c r="U2561" s="26">
        <v>3.9984758</v>
      </c>
      <c r="V2561" s="26">
        <v>4.3603199999999998</v>
      </c>
      <c r="W2561" s="26">
        <v>5.2944664000000001</v>
      </c>
      <c r="X2561" s="26">
        <v>4.8652724000000003</v>
      </c>
      <c r="Y2561" s="26">
        <v>4.6806670000000006</v>
      </c>
      <c r="Z2561" s="26">
        <v>3.5777656000000002</v>
      </c>
      <c r="AA2561" s="26">
        <v>4.2898650000000007</v>
      </c>
      <c r="AB2561" s="26">
        <v>2.9979556000000001</v>
      </c>
      <c r="AC2561" s="26">
        <v>3.2618097999999995</v>
      </c>
      <c r="AD2561" s="26">
        <v>2.9589373999999999</v>
      </c>
      <c r="AE2561" s="26">
        <v>4.7281798000000004</v>
      </c>
      <c r="AF2561" s="26">
        <v>4.8756257999999999</v>
      </c>
      <c r="AG2561" s="26">
        <v>188</v>
      </c>
      <c r="AH2561" s="26">
        <v>3</v>
      </c>
    </row>
    <row r="2562" spans="1:34" x14ac:dyDescent="0.2">
      <c r="A2562" t="s">
        <v>54</v>
      </c>
      <c r="B2562" t="s">
        <v>110</v>
      </c>
      <c r="C2562" t="s">
        <v>551</v>
      </c>
      <c r="D2562">
        <v>2</v>
      </c>
      <c r="E2562" s="21">
        <v>4</v>
      </c>
      <c r="F2562" s="21" t="s">
        <v>6</v>
      </c>
      <c r="G2562" s="21" t="s">
        <v>10</v>
      </c>
      <c r="H2562" s="21" t="s">
        <v>10</v>
      </c>
      <c r="I2562" s="26">
        <v>1.46519025</v>
      </c>
      <c r="J2562" s="26">
        <v>1.99866075</v>
      </c>
      <c r="K2562" s="26">
        <v>3.2768852500000003</v>
      </c>
      <c r="L2562" s="26">
        <v>4.72445775</v>
      </c>
      <c r="M2562" s="26">
        <v>5.3126747500000002</v>
      </c>
      <c r="N2562" s="26">
        <v>6.1367582499999997</v>
      </c>
      <c r="O2562" s="26">
        <v>6.0500192500000001</v>
      </c>
      <c r="P2562" s="26">
        <v>5.4841059999999997</v>
      </c>
      <c r="Q2562" s="26">
        <v>4.2449777500000003</v>
      </c>
      <c r="R2562" s="26">
        <v>3.051164</v>
      </c>
      <c r="S2562" s="26">
        <v>2.0847482500000001</v>
      </c>
      <c r="T2562" s="26">
        <v>1.5329200000000001</v>
      </c>
      <c r="U2562" s="26">
        <v>4.2770812500000002</v>
      </c>
      <c r="V2562" s="26">
        <v>4.1545755</v>
      </c>
      <c r="W2562" s="26">
        <v>5.2197754999999999</v>
      </c>
      <c r="X2562" s="26">
        <v>4.15755725</v>
      </c>
      <c r="Y2562" s="26">
        <v>4.7191347499999994</v>
      </c>
      <c r="Z2562" s="26">
        <v>3.8195252499999999</v>
      </c>
      <c r="AA2562" s="26">
        <v>4.4315107500000002</v>
      </c>
      <c r="AB2562" s="26">
        <v>3.4502034999999998</v>
      </c>
      <c r="AC2562" s="26">
        <v>3.6645702499999997</v>
      </c>
      <c r="AD2562" s="26">
        <v>2.8360222500000001</v>
      </c>
      <c r="AE2562" s="26">
        <v>4.2050444999999996</v>
      </c>
      <c r="AF2562" s="26">
        <v>4.6915977500000006</v>
      </c>
      <c r="AG2562" s="26">
        <v>170</v>
      </c>
      <c r="AH2562" s="26">
        <v>3</v>
      </c>
    </row>
    <row r="2563" spans="1:34" x14ac:dyDescent="0.2">
      <c r="A2563" t="s">
        <v>54</v>
      </c>
      <c r="B2563" t="s">
        <v>110</v>
      </c>
      <c r="C2563" t="s">
        <v>1659</v>
      </c>
      <c r="D2563">
        <v>2</v>
      </c>
      <c r="E2563" s="21">
        <v>4</v>
      </c>
      <c r="F2563" s="21" t="s">
        <v>6</v>
      </c>
      <c r="G2563" s="21" t="s">
        <v>10</v>
      </c>
      <c r="H2563" s="21" t="s">
        <v>10</v>
      </c>
      <c r="I2563" s="26">
        <v>1.4891823333333332</v>
      </c>
      <c r="J2563" s="26">
        <v>1.991672333333333</v>
      </c>
      <c r="K2563" s="26">
        <v>3.3109738333333332</v>
      </c>
      <c r="L2563" s="26">
        <v>4.8244499999999997</v>
      </c>
      <c r="M2563" s="26">
        <v>5.4788713333333341</v>
      </c>
      <c r="N2563" s="26">
        <v>6.4453211666666661</v>
      </c>
      <c r="O2563" s="26">
        <v>6.3957183333333338</v>
      </c>
      <c r="P2563" s="26">
        <v>5.753674666666666</v>
      </c>
      <c r="Q2563" s="26">
        <v>4.4210754999999997</v>
      </c>
      <c r="R2563" s="26">
        <v>3.2515473333333333</v>
      </c>
      <c r="S2563" s="26">
        <v>2.1785238333333332</v>
      </c>
      <c r="T2563" s="26">
        <v>1.5600591666666668</v>
      </c>
      <c r="U2563" s="26">
        <v>3.7462556666666664</v>
      </c>
      <c r="V2563" s="26">
        <v>4.1417068333333331</v>
      </c>
      <c r="W2563" s="26">
        <v>5.2166385000000002</v>
      </c>
      <c r="X2563" s="26">
        <v>4.4585716666666668</v>
      </c>
      <c r="Y2563" s="26">
        <v>4.3893628333333332</v>
      </c>
      <c r="Z2563" s="26">
        <v>3.6244733333333339</v>
      </c>
      <c r="AA2563" s="26">
        <v>3.9817625000000003</v>
      </c>
      <c r="AB2563" s="26">
        <v>3.2081166666666667</v>
      </c>
      <c r="AC2563" s="26">
        <v>3.2792168333333329</v>
      </c>
      <c r="AD2563" s="26">
        <v>2.7543818333333334</v>
      </c>
      <c r="AE2563" s="26">
        <v>4.3087308333333336</v>
      </c>
      <c r="AF2563" s="26">
        <v>4.5460148333333334</v>
      </c>
      <c r="AG2563" s="26">
        <v>194</v>
      </c>
      <c r="AH2563" s="26">
        <v>3</v>
      </c>
    </row>
    <row r="2564" spans="1:34" x14ac:dyDescent="0.2">
      <c r="A2564" t="s">
        <v>54</v>
      </c>
      <c r="B2564" t="s">
        <v>110</v>
      </c>
      <c r="C2564" t="s">
        <v>1660</v>
      </c>
      <c r="D2564">
        <v>3</v>
      </c>
      <c r="E2564" s="21">
        <v>3</v>
      </c>
      <c r="F2564" s="21" t="s">
        <v>6</v>
      </c>
      <c r="G2564" s="21" t="s">
        <v>10</v>
      </c>
      <c r="H2564" s="21" t="s">
        <v>10</v>
      </c>
      <c r="I2564" s="26">
        <v>1.52659425</v>
      </c>
      <c r="J2564" s="26">
        <v>2.0707165000000001</v>
      </c>
      <c r="K2564" s="26">
        <v>3.3835305</v>
      </c>
      <c r="L2564" s="26">
        <v>4.8919614999999999</v>
      </c>
      <c r="M2564" s="26">
        <v>5.9058780000000013</v>
      </c>
      <c r="N2564" s="26">
        <v>6.9935352499999999</v>
      </c>
      <c r="O2564" s="26">
        <v>7.0129397500000001</v>
      </c>
      <c r="P2564" s="26">
        <v>6.2272097500000001</v>
      </c>
      <c r="Q2564" s="26">
        <v>4.7671522500000005</v>
      </c>
      <c r="R2564" s="26">
        <v>3.5500139999999996</v>
      </c>
      <c r="S2564" s="26">
        <v>2.3273657500000002</v>
      </c>
      <c r="T2564" s="26">
        <v>1.6082359999999998</v>
      </c>
      <c r="U2564" s="26">
        <v>3.5200025000000004</v>
      </c>
      <c r="V2564" s="26">
        <v>3.7678382500000001</v>
      </c>
      <c r="W2564" s="26">
        <v>4.5564180000000007</v>
      </c>
      <c r="X2564" s="26">
        <v>4.5075612500000002</v>
      </c>
      <c r="Y2564" s="26">
        <v>4.4371177500000005</v>
      </c>
      <c r="Z2564" s="26">
        <v>3.6770342499999997</v>
      </c>
      <c r="AA2564" s="26">
        <v>3.5610860000000004</v>
      </c>
      <c r="AB2564" s="26">
        <v>2.6008797499999998</v>
      </c>
      <c r="AC2564" s="26">
        <v>3.0939755</v>
      </c>
      <c r="AD2564" s="26">
        <v>2.54817275</v>
      </c>
      <c r="AE2564" s="26">
        <v>4.1508822499999996</v>
      </c>
      <c r="AF2564" s="26">
        <v>4.2934004999999997</v>
      </c>
      <c r="AG2564" s="26">
        <v>170</v>
      </c>
      <c r="AH2564" s="26">
        <v>3</v>
      </c>
    </row>
    <row r="2565" spans="1:34" x14ac:dyDescent="0.2">
      <c r="A2565" t="s">
        <v>54</v>
      </c>
      <c r="B2565" t="s">
        <v>110</v>
      </c>
      <c r="C2565" t="s">
        <v>206</v>
      </c>
      <c r="D2565">
        <v>3</v>
      </c>
      <c r="E2565" s="21">
        <v>3</v>
      </c>
      <c r="F2565" s="21" t="s">
        <v>6</v>
      </c>
      <c r="G2565" s="21" t="s">
        <v>10</v>
      </c>
      <c r="H2565" s="21" t="s">
        <v>10</v>
      </c>
      <c r="I2565" s="26">
        <v>1.6532697999999999</v>
      </c>
      <c r="J2565" s="26">
        <v>2.2655419999999999</v>
      </c>
      <c r="K2565" s="26">
        <v>3.5848079999999998</v>
      </c>
      <c r="L2565" s="26">
        <v>5.0086810000000002</v>
      </c>
      <c r="M2565" s="26">
        <v>5.9787920000000003</v>
      </c>
      <c r="N2565" s="26">
        <v>6.9551309999999997</v>
      </c>
      <c r="O2565" s="26">
        <v>6.9608952000000004</v>
      </c>
      <c r="P2565" s="26">
        <v>6.2438197999999998</v>
      </c>
      <c r="Q2565" s="26">
        <v>4.8397144000000001</v>
      </c>
      <c r="R2565" s="26">
        <v>3.6043726</v>
      </c>
      <c r="S2565" s="26">
        <v>2.3934806000000002</v>
      </c>
      <c r="T2565" s="26">
        <v>1.7299536</v>
      </c>
      <c r="U2565" s="26">
        <v>4.0049098000000001</v>
      </c>
      <c r="V2565" s="26">
        <v>4.2699844000000002</v>
      </c>
      <c r="W2565" s="26">
        <v>4.9798276000000001</v>
      </c>
      <c r="X2565" s="26">
        <v>5.0190736000000005</v>
      </c>
      <c r="Y2565" s="26">
        <v>4.7443752000000003</v>
      </c>
      <c r="Z2565" s="26">
        <v>3.2730165999999996</v>
      </c>
      <c r="AA2565" s="26">
        <v>3.7223139999999999</v>
      </c>
      <c r="AB2565" s="26">
        <v>2.8611438000000002</v>
      </c>
      <c r="AC2565" s="26">
        <v>3.2749738000000002</v>
      </c>
      <c r="AD2565" s="26">
        <v>2.6188203999999997</v>
      </c>
      <c r="AE2565" s="26">
        <v>4.5002588000000001</v>
      </c>
      <c r="AF2565" s="26">
        <v>4.7803193999999998</v>
      </c>
      <c r="AG2565" s="26">
        <v>167</v>
      </c>
      <c r="AH2565" s="26">
        <v>3</v>
      </c>
    </row>
    <row r="2566" spans="1:34" x14ac:dyDescent="0.2">
      <c r="A2566" t="s">
        <v>54</v>
      </c>
      <c r="B2566" t="s">
        <v>110</v>
      </c>
      <c r="C2566" t="s">
        <v>1661</v>
      </c>
      <c r="D2566">
        <v>2</v>
      </c>
      <c r="E2566" s="21">
        <v>4</v>
      </c>
      <c r="F2566" s="21" t="s">
        <v>6</v>
      </c>
      <c r="G2566" s="21" t="s">
        <v>10</v>
      </c>
      <c r="H2566" s="21" t="s">
        <v>10</v>
      </c>
      <c r="I2566" s="26">
        <v>1.3363437999999999</v>
      </c>
      <c r="J2566" s="26">
        <v>1.8547009999999999</v>
      </c>
      <c r="K2566" s="26">
        <v>3.0825445999999999</v>
      </c>
      <c r="L2566" s="26">
        <v>4.4961777999999999</v>
      </c>
      <c r="M2566" s="26">
        <v>5.0835288000000007</v>
      </c>
      <c r="N2566" s="26">
        <v>5.7788637999999999</v>
      </c>
      <c r="O2566" s="26">
        <v>5.7474163999999996</v>
      </c>
      <c r="P2566" s="26">
        <v>5.1923282000000004</v>
      </c>
      <c r="Q2566" s="26">
        <v>3.9786045999999997</v>
      </c>
      <c r="R2566" s="26">
        <v>2.8231359999999999</v>
      </c>
      <c r="S2566" s="26">
        <v>1.9134667999999997</v>
      </c>
      <c r="T2566" s="26">
        <v>1.3717892</v>
      </c>
      <c r="U2566" s="26">
        <v>4.5397754000000008</v>
      </c>
      <c r="V2566" s="26">
        <v>4.2232910000000006</v>
      </c>
      <c r="W2566" s="26">
        <v>5.0559765999999993</v>
      </c>
      <c r="X2566" s="26">
        <v>4.1454266000000004</v>
      </c>
      <c r="Y2566" s="26">
        <v>4.6346869999999996</v>
      </c>
      <c r="Z2566" s="26">
        <v>4.2054092000000001</v>
      </c>
      <c r="AA2566" s="26">
        <v>4.7439970000000002</v>
      </c>
      <c r="AB2566" s="26">
        <v>3.6808007999999992</v>
      </c>
      <c r="AC2566" s="26">
        <v>3.6094808</v>
      </c>
      <c r="AD2566" s="26">
        <v>2.8199434000000001</v>
      </c>
      <c r="AE2566" s="26">
        <v>4.1386705999999993</v>
      </c>
      <c r="AF2566" s="26">
        <v>4.5656704000000001</v>
      </c>
      <c r="AG2566" s="26">
        <v>203</v>
      </c>
      <c r="AH2566" s="26">
        <v>4</v>
      </c>
    </row>
    <row r="2567" spans="1:34" x14ac:dyDescent="0.2">
      <c r="A2567" t="s">
        <v>54</v>
      </c>
      <c r="B2567" t="s">
        <v>110</v>
      </c>
      <c r="C2567" t="s">
        <v>207</v>
      </c>
      <c r="D2567">
        <v>3</v>
      </c>
      <c r="E2567" s="21">
        <v>4</v>
      </c>
      <c r="F2567" s="21" t="s">
        <v>6</v>
      </c>
      <c r="G2567" s="21" t="s">
        <v>10</v>
      </c>
      <c r="H2567" s="21" t="s">
        <v>10</v>
      </c>
      <c r="I2567" s="26">
        <v>1.5189611250000001</v>
      </c>
      <c r="J2567" s="26">
        <v>2.1250006250000002</v>
      </c>
      <c r="K2567" s="26">
        <v>3.328767875</v>
      </c>
      <c r="L2567" s="26">
        <v>4.7463860000000002</v>
      </c>
      <c r="M2567" s="26">
        <v>5.3330297499999997</v>
      </c>
      <c r="N2567" s="26">
        <v>6.0550099999999993</v>
      </c>
      <c r="O2567" s="26">
        <v>5.9483446250000007</v>
      </c>
      <c r="P2567" s="26">
        <v>5.4209256250000006</v>
      </c>
      <c r="Q2567" s="26">
        <v>4.24639275</v>
      </c>
      <c r="R2567" s="26">
        <v>3.0642588750000002</v>
      </c>
      <c r="S2567" s="26">
        <v>2.0822682500000003</v>
      </c>
      <c r="T2567" s="26">
        <v>1.5751608750000001</v>
      </c>
      <c r="U2567" s="26">
        <v>4.9654137499999997</v>
      </c>
      <c r="V2567" s="26">
        <v>4.7439458749999996</v>
      </c>
      <c r="W2567" s="26">
        <v>6.0082378750000007</v>
      </c>
      <c r="X2567" s="26">
        <v>4.5734345000000003</v>
      </c>
      <c r="Y2567" s="26">
        <v>4.7065511249999998</v>
      </c>
      <c r="Z2567" s="26">
        <v>3.7524402500000003</v>
      </c>
      <c r="AA2567" s="26">
        <v>4.7063492499999997</v>
      </c>
      <c r="AB2567" s="26">
        <v>3.3307436249999998</v>
      </c>
      <c r="AC2567" s="26">
        <v>3.7739231249999996</v>
      </c>
      <c r="AD2567" s="26">
        <v>3.2002067500000004</v>
      </c>
      <c r="AE2567" s="26">
        <v>4.6768029999999996</v>
      </c>
      <c r="AF2567" s="26">
        <v>5.3068869999999997</v>
      </c>
      <c r="AG2567" s="26">
        <v>194</v>
      </c>
      <c r="AH2567" s="26">
        <v>3</v>
      </c>
    </row>
    <row r="2568" spans="1:34" x14ac:dyDescent="0.2">
      <c r="A2568" t="s">
        <v>54</v>
      </c>
      <c r="B2568" t="s">
        <v>110</v>
      </c>
      <c r="C2568" t="s">
        <v>729</v>
      </c>
      <c r="D2568">
        <v>3</v>
      </c>
      <c r="E2568" s="21">
        <v>4</v>
      </c>
      <c r="F2568" s="21" t="s">
        <v>6</v>
      </c>
      <c r="G2568" s="21" t="s">
        <v>10</v>
      </c>
      <c r="H2568" s="21" t="s">
        <v>10</v>
      </c>
      <c r="I2568" s="26">
        <v>1.5111694999999998</v>
      </c>
      <c r="J2568" s="26">
        <v>2.0528219999999999</v>
      </c>
      <c r="K2568" s="26">
        <v>3.3578549999999994</v>
      </c>
      <c r="L2568" s="26">
        <v>4.8480311249999994</v>
      </c>
      <c r="M2568" s="26">
        <v>5.7548854999999994</v>
      </c>
      <c r="N2568" s="26">
        <v>6.8595363750000002</v>
      </c>
      <c r="O2568" s="26">
        <v>6.8505083749999995</v>
      </c>
      <c r="P2568" s="26">
        <v>6.1167160000000003</v>
      </c>
      <c r="Q2568" s="26">
        <v>4.6963592499999995</v>
      </c>
      <c r="R2568" s="26">
        <v>3.4365171250000004</v>
      </c>
      <c r="S2568" s="26">
        <v>2.2771146249999998</v>
      </c>
      <c r="T2568" s="26">
        <v>1.5974284999999999</v>
      </c>
      <c r="U2568" s="26">
        <v>3.7228745000000001</v>
      </c>
      <c r="V2568" s="26">
        <v>3.9101642499999998</v>
      </c>
      <c r="W2568" s="26">
        <v>4.6715831250000006</v>
      </c>
      <c r="X2568" s="26">
        <v>4.6120321250000007</v>
      </c>
      <c r="Y2568" s="26">
        <v>4.5303546250000002</v>
      </c>
      <c r="Z2568" s="26">
        <v>3.74434325</v>
      </c>
      <c r="AA2568" s="26">
        <v>3.789001625</v>
      </c>
      <c r="AB2568" s="26">
        <v>2.598468</v>
      </c>
      <c r="AC2568" s="26">
        <v>3.2135465000000001</v>
      </c>
      <c r="AD2568" s="26">
        <v>2.7063218749999995</v>
      </c>
      <c r="AE2568" s="26">
        <v>4.2947288750000006</v>
      </c>
      <c r="AF2568" s="26">
        <v>4.4503167499999998</v>
      </c>
      <c r="AG2568" s="26">
        <v>187</v>
      </c>
      <c r="AH2568" s="26">
        <v>3</v>
      </c>
    </row>
    <row r="2569" spans="1:34" x14ac:dyDescent="0.2">
      <c r="A2569" t="s">
        <v>54</v>
      </c>
      <c r="B2569" t="s">
        <v>110</v>
      </c>
      <c r="C2569" t="s">
        <v>1662</v>
      </c>
      <c r="D2569">
        <v>1</v>
      </c>
      <c r="E2569" s="21">
        <v>4</v>
      </c>
      <c r="F2569" s="21" t="s">
        <v>6</v>
      </c>
      <c r="G2569" s="21" t="s">
        <v>10</v>
      </c>
      <c r="H2569" s="21" t="s">
        <v>10</v>
      </c>
      <c r="I2569" s="26">
        <v>1.523606</v>
      </c>
      <c r="J2569" s="26">
        <v>2.0888356666666668</v>
      </c>
      <c r="K2569" s="26">
        <v>3.3454435</v>
      </c>
      <c r="L2569" s="26">
        <v>4.8263418333333341</v>
      </c>
      <c r="M2569" s="26">
        <v>5.4671566666666678</v>
      </c>
      <c r="N2569" s="26">
        <v>6.2485761666666662</v>
      </c>
      <c r="O2569" s="26">
        <v>6.1501466666666671</v>
      </c>
      <c r="P2569" s="26">
        <v>5.6006071666666664</v>
      </c>
      <c r="Q2569" s="26">
        <v>4.4398128333333338</v>
      </c>
      <c r="R2569" s="26">
        <v>3.2542541666666662</v>
      </c>
      <c r="S2569" s="26">
        <v>2.1717376666666666</v>
      </c>
      <c r="T2569" s="26">
        <v>1.5954234999999999</v>
      </c>
      <c r="U2569" s="26">
        <v>4.4871908333333339</v>
      </c>
      <c r="V2569" s="26">
        <v>4.3016751666666666</v>
      </c>
      <c r="W2569" s="26">
        <v>5.732671166666667</v>
      </c>
      <c r="X2569" s="26">
        <v>4.4668304999999995</v>
      </c>
      <c r="Y2569" s="26">
        <v>4.8098894999999997</v>
      </c>
      <c r="Z2569" s="26">
        <v>3.5378943333333335</v>
      </c>
      <c r="AA2569" s="26">
        <v>4.5434891666666672</v>
      </c>
      <c r="AB2569" s="26">
        <v>3.078732333333333</v>
      </c>
      <c r="AC2569" s="26">
        <v>3.4816015</v>
      </c>
      <c r="AD2569" s="26">
        <v>3.0584290000000003</v>
      </c>
      <c r="AE2569" s="26">
        <v>4.4635794999999998</v>
      </c>
      <c r="AF2569" s="26">
        <v>4.939732666666667</v>
      </c>
      <c r="AG2569" s="26">
        <v>192</v>
      </c>
      <c r="AH2569" s="26">
        <v>3</v>
      </c>
    </row>
    <row r="2570" spans="1:34" x14ac:dyDescent="0.2">
      <c r="A2570" t="s">
        <v>54</v>
      </c>
      <c r="B2570" t="s">
        <v>110</v>
      </c>
      <c r="C2570" t="s">
        <v>1663</v>
      </c>
      <c r="D2570">
        <v>1</v>
      </c>
      <c r="E2570" s="21">
        <v>4</v>
      </c>
      <c r="F2570" s="21" t="s">
        <v>6</v>
      </c>
      <c r="G2570" s="21" t="s">
        <v>10</v>
      </c>
      <c r="H2570" s="21" t="s">
        <v>10</v>
      </c>
      <c r="I2570" s="26">
        <v>1.3858686666666669</v>
      </c>
      <c r="J2570" s="26">
        <v>1.9549820000000002</v>
      </c>
      <c r="K2570" s="26">
        <v>3.2083995000000001</v>
      </c>
      <c r="L2570" s="26">
        <v>4.6424746666666676</v>
      </c>
      <c r="M2570" s="26">
        <v>5.1648549999999993</v>
      </c>
      <c r="N2570" s="26">
        <v>5.8402424999999996</v>
      </c>
      <c r="O2570" s="26">
        <v>5.7813161666666657</v>
      </c>
      <c r="P2570" s="26">
        <v>5.2057773333333328</v>
      </c>
      <c r="Q2570" s="26">
        <v>4.0319301666666671</v>
      </c>
      <c r="R2570" s="26">
        <v>2.8570484999999999</v>
      </c>
      <c r="S2570" s="26">
        <v>1.9738334999999998</v>
      </c>
      <c r="T2570" s="26">
        <v>1.4125843333333334</v>
      </c>
      <c r="U2570" s="26">
        <v>4.0074814999999999</v>
      </c>
      <c r="V2570" s="26">
        <v>3.9000153333333336</v>
      </c>
      <c r="W2570" s="26">
        <v>4.7054019999999994</v>
      </c>
      <c r="X2570" s="26">
        <v>3.7740765000000001</v>
      </c>
      <c r="Y2570" s="26">
        <v>4.2729823333333323</v>
      </c>
      <c r="Z2570" s="26">
        <v>3.8315265000000003</v>
      </c>
      <c r="AA2570" s="26">
        <v>4.2675818333333337</v>
      </c>
      <c r="AB2570" s="26">
        <v>3.6464325</v>
      </c>
      <c r="AC2570" s="26">
        <v>2.9404055000000002</v>
      </c>
      <c r="AD2570" s="26">
        <v>2.6124156666666662</v>
      </c>
      <c r="AE2570" s="26">
        <v>3.6736284999999995</v>
      </c>
      <c r="AF2570" s="26">
        <v>4.1468811666666658</v>
      </c>
      <c r="AG2570" s="26">
        <v>179</v>
      </c>
      <c r="AH2570" s="26">
        <v>3</v>
      </c>
    </row>
    <row r="2571" spans="1:34" x14ac:dyDescent="0.2">
      <c r="A2571" t="s">
        <v>54</v>
      </c>
      <c r="B2571" t="s">
        <v>110</v>
      </c>
      <c r="C2571" t="s">
        <v>209</v>
      </c>
      <c r="D2571">
        <v>1</v>
      </c>
      <c r="E2571" s="21">
        <v>4</v>
      </c>
      <c r="F2571" s="21" t="s">
        <v>6</v>
      </c>
      <c r="G2571" s="21" t="s">
        <v>10</v>
      </c>
      <c r="H2571" s="21" t="s">
        <v>10</v>
      </c>
      <c r="I2571" s="26">
        <v>1.3829038571428571</v>
      </c>
      <c r="J2571" s="26">
        <v>1.9627184285714283</v>
      </c>
      <c r="K2571" s="26">
        <v>3.1721977142857143</v>
      </c>
      <c r="L2571" s="26">
        <v>4.5285205714285706</v>
      </c>
      <c r="M2571" s="26">
        <v>5.0037379999999994</v>
      </c>
      <c r="N2571" s="26">
        <v>5.6615602857142857</v>
      </c>
      <c r="O2571" s="26">
        <v>5.604418142857142</v>
      </c>
      <c r="P2571" s="26">
        <v>4.9819762857142864</v>
      </c>
      <c r="Q2571" s="26">
        <v>3.9001248571428575</v>
      </c>
      <c r="R2571" s="26">
        <v>2.8118437142857142</v>
      </c>
      <c r="S2571" s="26">
        <v>1.970845</v>
      </c>
      <c r="T2571" s="26">
        <v>1.4306131428571429</v>
      </c>
      <c r="U2571" s="26">
        <v>3.3779645714285711</v>
      </c>
      <c r="V2571" s="26">
        <v>3.4924685714285713</v>
      </c>
      <c r="W2571" s="26">
        <v>3.9179454285714286</v>
      </c>
      <c r="X2571" s="26">
        <v>3.4353138571428574</v>
      </c>
      <c r="Y2571" s="26">
        <v>3.7964910000000001</v>
      </c>
      <c r="Z2571" s="26">
        <v>3.3059074285714281</v>
      </c>
      <c r="AA2571" s="26">
        <v>4.0244931428571418</v>
      </c>
      <c r="AB2571" s="26">
        <v>3.395232142857143</v>
      </c>
      <c r="AC2571" s="26">
        <v>2.8581382857142859</v>
      </c>
      <c r="AD2571" s="26">
        <v>2.3369105714285712</v>
      </c>
      <c r="AE2571" s="26">
        <v>3.026976285714285</v>
      </c>
      <c r="AF2571" s="26">
        <v>3.4076568571428569</v>
      </c>
      <c r="AG2571" s="26">
        <v>207</v>
      </c>
      <c r="AH2571" s="26">
        <v>4</v>
      </c>
    </row>
    <row r="2572" spans="1:34" x14ac:dyDescent="0.2">
      <c r="A2572" t="s">
        <v>54</v>
      </c>
      <c r="B2572" t="s">
        <v>110</v>
      </c>
      <c r="C2572" t="s">
        <v>682</v>
      </c>
      <c r="D2572">
        <v>3</v>
      </c>
      <c r="E2572" s="21">
        <v>4</v>
      </c>
      <c r="F2572" s="21" t="s">
        <v>6</v>
      </c>
      <c r="G2572" s="21" t="s">
        <v>10</v>
      </c>
      <c r="H2572" s="21" t="s">
        <v>10</v>
      </c>
      <c r="I2572" s="26">
        <v>1.464581125</v>
      </c>
      <c r="J2572" s="26">
        <v>2.0549599999999999</v>
      </c>
      <c r="K2572" s="26">
        <v>3.242359875</v>
      </c>
      <c r="L2572" s="26">
        <v>4.6347525000000003</v>
      </c>
      <c r="M2572" s="26">
        <v>5.165898874999999</v>
      </c>
      <c r="N2572" s="26">
        <v>5.8752437500000001</v>
      </c>
      <c r="O2572" s="26">
        <v>5.7672158749999998</v>
      </c>
      <c r="P2572" s="26">
        <v>5.2236932500000002</v>
      </c>
      <c r="Q2572" s="26">
        <v>4.0969947500000004</v>
      </c>
      <c r="R2572" s="26">
        <v>2.9099342500000001</v>
      </c>
      <c r="S2572" s="26">
        <v>1.9825269999999999</v>
      </c>
      <c r="T2572" s="26">
        <v>1.4956652500000001</v>
      </c>
      <c r="U2572" s="26">
        <v>4.8221687500000003</v>
      </c>
      <c r="V2572" s="26">
        <v>4.6406198750000005</v>
      </c>
      <c r="W2572" s="26">
        <v>5.8544253750000008</v>
      </c>
      <c r="X2572" s="26">
        <v>4.4975473749999999</v>
      </c>
      <c r="Y2572" s="26">
        <v>4.7465958750000006</v>
      </c>
      <c r="Z2572" s="26">
        <v>3.8620945</v>
      </c>
      <c r="AA2572" s="26">
        <v>4.7876716249999998</v>
      </c>
      <c r="AB2572" s="26">
        <v>3.5594567500000003</v>
      </c>
      <c r="AC2572" s="26">
        <v>3.7631717500000001</v>
      </c>
      <c r="AD2572" s="26">
        <v>3.1855723749999996</v>
      </c>
      <c r="AE2572" s="26">
        <v>4.6915861250000006</v>
      </c>
      <c r="AF2572" s="26">
        <v>5.1867679999999998</v>
      </c>
      <c r="AG2572" s="26">
        <v>209</v>
      </c>
      <c r="AH2572" s="26">
        <v>4</v>
      </c>
    </row>
    <row r="2573" spans="1:34" x14ac:dyDescent="0.2">
      <c r="A2573" t="s">
        <v>54</v>
      </c>
      <c r="B2573" t="s">
        <v>110</v>
      </c>
      <c r="C2573" t="s">
        <v>1664</v>
      </c>
      <c r="D2573">
        <v>1</v>
      </c>
      <c r="E2573" s="21">
        <v>4</v>
      </c>
      <c r="F2573" s="21" t="s">
        <v>6</v>
      </c>
      <c r="G2573" s="21" t="s">
        <v>10</v>
      </c>
      <c r="H2573" s="21" t="s">
        <v>10</v>
      </c>
      <c r="I2573" s="26">
        <v>1.3878188333333332</v>
      </c>
      <c r="J2573" s="26">
        <v>1.9705946666666667</v>
      </c>
      <c r="K2573" s="26">
        <v>3.2037258333333334</v>
      </c>
      <c r="L2573" s="26">
        <v>4.6249719999999996</v>
      </c>
      <c r="M2573" s="26">
        <v>5.132193833333333</v>
      </c>
      <c r="N2573" s="26">
        <v>5.8174263333333336</v>
      </c>
      <c r="O2573" s="26">
        <v>5.7530421666666669</v>
      </c>
      <c r="P2573" s="26">
        <v>5.1366620000000003</v>
      </c>
      <c r="Q2573" s="26">
        <v>4.0216238333333338</v>
      </c>
      <c r="R2573" s="26">
        <v>2.8618806666666665</v>
      </c>
      <c r="S2573" s="26">
        <v>1.9835549999999997</v>
      </c>
      <c r="T2573" s="26">
        <v>1.4171126666666665</v>
      </c>
      <c r="U2573" s="26">
        <v>3.7145643333333336</v>
      </c>
      <c r="V2573" s="26">
        <v>3.729639666666666</v>
      </c>
      <c r="W2573" s="26">
        <v>4.3118805</v>
      </c>
      <c r="X2573" s="26">
        <v>3.6208946666666666</v>
      </c>
      <c r="Y2573" s="26">
        <v>4.1621108333333332</v>
      </c>
      <c r="Z2573" s="26">
        <v>3.5511444999999995</v>
      </c>
      <c r="AA2573" s="26">
        <v>4.1664293333333333</v>
      </c>
      <c r="AB2573" s="26">
        <v>3.5642689999999999</v>
      </c>
      <c r="AC2573" s="26">
        <v>2.898960666666667</v>
      </c>
      <c r="AD2573" s="26">
        <v>2.4406295000000005</v>
      </c>
      <c r="AE2573" s="26">
        <v>3.3659083333333331</v>
      </c>
      <c r="AF2573" s="26">
        <v>3.7804261666666665</v>
      </c>
      <c r="AG2573" s="26">
        <v>196</v>
      </c>
      <c r="AH2573" s="26">
        <v>4</v>
      </c>
    </row>
    <row r="2574" spans="1:34" x14ac:dyDescent="0.2">
      <c r="A2574" t="s">
        <v>54</v>
      </c>
      <c r="B2574" t="s">
        <v>110</v>
      </c>
      <c r="C2574" t="s">
        <v>487</v>
      </c>
      <c r="D2574">
        <v>2</v>
      </c>
      <c r="E2574" s="21">
        <v>4</v>
      </c>
      <c r="F2574" s="21" t="s">
        <v>6</v>
      </c>
      <c r="G2574" s="21" t="s">
        <v>10</v>
      </c>
      <c r="H2574" s="21" t="s">
        <v>10</v>
      </c>
      <c r="I2574" s="26">
        <v>1.5016075833333336</v>
      </c>
      <c r="J2574" s="26">
        <v>2.1316908333333333</v>
      </c>
      <c r="K2574" s="26">
        <v>3.3031816250000006</v>
      </c>
      <c r="L2574" s="26">
        <v>4.7096887083333323</v>
      </c>
      <c r="M2574" s="26">
        <v>5.2719532083333336</v>
      </c>
      <c r="N2574" s="26">
        <v>6.0256734166666668</v>
      </c>
      <c r="O2574" s="26">
        <v>5.9443227083333321</v>
      </c>
      <c r="P2574" s="26">
        <v>5.3840089583333333</v>
      </c>
      <c r="Q2574" s="26">
        <v>4.2182784166666663</v>
      </c>
      <c r="R2574" s="26">
        <v>2.9340991249999999</v>
      </c>
      <c r="S2574" s="26">
        <v>2.0073395000000001</v>
      </c>
      <c r="T2574" s="26">
        <v>1.5023582916666669</v>
      </c>
      <c r="U2574" s="26">
        <v>4.6889177083333333</v>
      </c>
      <c r="V2574" s="26">
        <v>4.5315972083333333</v>
      </c>
      <c r="W2574" s="26">
        <v>5.5962557500000001</v>
      </c>
      <c r="X2574" s="26">
        <v>4.1478209999999995</v>
      </c>
      <c r="Y2574" s="26">
        <v>4.2749519166666667</v>
      </c>
      <c r="Z2574" s="26">
        <v>3.4040449583333339</v>
      </c>
      <c r="AA2574" s="26">
        <v>4.4870970833333326</v>
      </c>
      <c r="AB2574" s="26">
        <v>3.4404266666666659</v>
      </c>
      <c r="AC2574" s="26">
        <v>3.5824579583333338</v>
      </c>
      <c r="AD2574" s="26">
        <v>2.9216375416666671</v>
      </c>
      <c r="AE2574" s="26">
        <v>4.4094445000000002</v>
      </c>
      <c r="AF2574" s="26">
        <v>4.8744883333333329</v>
      </c>
      <c r="AG2574" s="26">
        <v>198</v>
      </c>
      <c r="AH2574" s="26">
        <v>3</v>
      </c>
    </row>
    <row r="2575" spans="1:34" x14ac:dyDescent="0.2">
      <c r="A2575" t="s">
        <v>54</v>
      </c>
      <c r="B2575" t="s">
        <v>110</v>
      </c>
      <c r="C2575" t="s">
        <v>571</v>
      </c>
      <c r="D2575">
        <v>1</v>
      </c>
      <c r="E2575" s="21">
        <v>4</v>
      </c>
      <c r="F2575" s="21" t="s">
        <v>6</v>
      </c>
      <c r="G2575" s="21" t="s">
        <v>10</v>
      </c>
      <c r="H2575" s="21" t="s">
        <v>10</v>
      </c>
      <c r="I2575" s="26">
        <v>1.3570994999999999</v>
      </c>
      <c r="J2575" s="26">
        <v>1.898863</v>
      </c>
      <c r="K2575" s="26">
        <v>3.1768925000000001</v>
      </c>
      <c r="L2575" s="26">
        <v>4.5593275000000002</v>
      </c>
      <c r="M2575" s="26">
        <v>5.0748289999999994</v>
      </c>
      <c r="N2575" s="26">
        <v>5.740189</v>
      </c>
      <c r="O2575" s="26">
        <v>5.665845</v>
      </c>
      <c r="P2575" s="26">
        <v>5.0760865000000006</v>
      </c>
      <c r="Q2575" s="26">
        <v>3.9695935000000002</v>
      </c>
      <c r="R2575" s="26">
        <v>2.8179245000000002</v>
      </c>
      <c r="S2575" s="26">
        <v>1.9565375</v>
      </c>
      <c r="T2575" s="26">
        <v>1.393764</v>
      </c>
      <c r="U2575" s="26">
        <v>3.941983</v>
      </c>
      <c r="V2575" s="26">
        <v>3.9599500000000001</v>
      </c>
      <c r="W2575" s="26">
        <v>4.3664740000000002</v>
      </c>
      <c r="X2575" s="26">
        <v>3.8100139999999998</v>
      </c>
      <c r="Y2575" s="26">
        <v>4.2643094999999995</v>
      </c>
      <c r="Z2575" s="26">
        <v>3.677054</v>
      </c>
      <c r="AA2575" s="26">
        <v>4.3642485000000004</v>
      </c>
      <c r="AB2575" s="26">
        <v>3.571885</v>
      </c>
      <c r="AC2575" s="26">
        <v>3.0854214999999998</v>
      </c>
      <c r="AD2575" s="26">
        <v>2.675135</v>
      </c>
      <c r="AE2575" s="26">
        <v>3.6150295000000003</v>
      </c>
      <c r="AF2575" s="26">
        <v>4.130204</v>
      </c>
      <c r="AG2575" s="26">
        <v>196</v>
      </c>
      <c r="AH2575" s="26">
        <v>3</v>
      </c>
    </row>
    <row r="2576" spans="1:34" x14ac:dyDescent="0.2">
      <c r="A2576" t="s">
        <v>54</v>
      </c>
      <c r="B2576" t="s">
        <v>110</v>
      </c>
      <c r="C2576" t="s">
        <v>1665</v>
      </c>
      <c r="D2576">
        <v>3</v>
      </c>
      <c r="E2576" s="21">
        <v>3</v>
      </c>
      <c r="F2576" s="21" t="s">
        <v>6</v>
      </c>
      <c r="G2576" s="21" t="s">
        <v>10</v>
      </c>
      <c r="H2576" s="21" t="s">
        <v>10</v>
      </c>
      <c r="I2576" s="26">
        <v>1.6025789999999998</v>
      </c>
      <c r="J2576" s="26">
        <v>2.2058463333333331</v>
      </c>
      <c r="K2576" s="26">
        <v>3.5526524444444445</v>
      </c>
      <c r="L2576" s="26">
        <v>4.9768807777777777</v>
      </c>
      <c r="M2576" s="26">
        <v>5.8505961111111109</v>
      </c>
      <c r="N2576" s="26">
        <v>6.8255641111111114</v>
      </c>
      <c r="O2576" s="26">
        <v>6.8070556666666668</v>
      </c>
      <c r="P2576" s="26">
        <v>6.131593555555555</v>
      </c>
      <c r="Q2576" s="26">
        <v>4.7817923333333328</v>
      </c>
      <c r="R2576" s="26">
        <v>3.5375858888888896</v>
      </c>
      <c r="S2576" s="26">
        <v>2.3340147777777775</v>
      </c>
      <c r="T2576" s="26">
        <v>1.6790567777777776</v>
      </c>
      <c r="U2576" s="26">
        <v>4.2038794444444445</v>
      </c>
      <c r="V2576" s="26">
        <v>4.3209356666666672</v>
      </c>
      <c r="W2576" s="26">
        <v>4.9855005555555563</v>
      </c>
      <c r="X2576" s="26">
        <v>4.9039641111111116</v>
      </c>
      <c r="Y2576" s="26">
        <v>4.6257300000000008</v>
      </c>
      <c r="Z2576" s="26">
        <v>3.3082044444444443</v>
      </c>
      <c r="AA2576" s="26">
        <v>3.7877737777777778</v>
      </c>
      <c r="AB2576" s="26">
        <v>2.9865765555555552</v>
      </c>
      <c r="AC2576" s="26">
        <v>3.3630299999999997</v>
      </c>
      <c r="AD2576" s="26">
        <v>2.6046008888888892</v>
      </c>
      <c r="AE2576" s="26">
        <v>4.5072549999999989</v>
      </c>
      <c r="AF2576" s="26">
        <v>4.7215552222222223</v>
      </c>
      <c r="AG2576" s="26">
        <v>181</v>
      </c>
      <c r="AH2576" s="26">
        <v>3</v>
      </c>
    </row>
    <row r="2577" spans="1:34" x14ac:dyDescent="0.2">
      <c r="A2577" t="s">
        <v>54</v>
      </c>
      <c r="B2577" t="s">
        <v>110</v>
      </c>
      <c r="C2577" t="s">
        <v>683</v>
      </c>
      <c r="D2577">
        <v>2</v>
      </c>
      <c r="E2577" s="21">
        <v>3</v>
      </c>
      <c r="F2577" s="21" t="s">
        <v>6</v>
      </c>
      <c r="G2577" s="21" t="s">
        <v>10</v>
      </c>
      <c r="H2577" s="21" t="s">
        <v>10</v>
      </c>
      <c r="I2577" s="26">
        <v>1.5615792857142858</v>
      </c>
      <c r="J2577" s="26">
        <v>2.1627224285714286</v>
      </c>
      <c r="K2577" s="26">
        <v>3.4402351428571429</v>
      </c>
      <c r="L2577" s="26">
        <v>4.8944322857142861</v>
      </c>
      <c r="M2577" s="26">
        <v>5.6728235714285722</v>
      </c>
      <c r="N2577" s="26">
        <v>6.5708911428571435</v>
      </c>
      <c r="O2577" s="26">
        <v>6.5255340000000004</v>
      </c>
      <c r="P2577" s="26">
        <v>5.907400142857143</v>
      </c>
      <c r="Q2577" s="26">
        <v>4.6222044285714281</v>
      </c>
      <c r="R2577" s="26">
        <v>3.3956448571428575</v>
      </c>
      <c r="S2577" s="26">
        <v>2.2661087142857141</v>
      </c>
      <c r="T2577" s="26">
        <v>1.652608857142857</v>
      </c>
      <c r="U2577" s="26">
        <v>4.2154987142857152</v>
      </c>
      <c r="V2577" s="26">
        <v>4.5990844285714285</v>
      </c>
      <c r="W2577" s="26">
        <v>5.405945285714286</v>
      </c>
      <c r="X2577" s="26">
        <v>4.9980212857142865</v>
      </c>
      <c r="Y2577" s="26">
        <v>4.6887641428571438</v>
      </c>
      <c r="Z2577" s="26">
        <v>3.5271682857142856</v>
      </c>
      <c r="AA2577" s="26">
        <v>4.1859312857142852</v>
      </c>
      <c r="AB2577" s="26">
        <v>3.0456828571428574</v>
      </c>
      <c r="AC2577" s="26">
        <v>3.2448661428571426</v>
      </c>
      <c r="AD2577" s="26">
        <v>2.9087719999999999</v>
      </c>
      <c r="AE2577" s="26">
        <v>4.6919707142857145</v>
      </c>
      <c r="AF2577" s="26">
        <v>4.9650609999999995</v>
      </c>
      <c r="AG2577" s="26">
        <v>180</v>
      </c>
      <c r="AH2577" s="26">
        <v>3</v>
      </c>
    </row>
    <row r="2578" spans="1:34" x14ac:dyDescent="0.2">
      <c r="A2578" t="s">
        <v>54</v>
      </c>
      <c r="B2578" t="s">
        <v>110</v>
      </c>
      <c r="C2578" t="s">
        <v>1666</v>
      </c>
      <c r="D2578">
        <v>1</v>
      </c>
      <c r="E2578" s="21">
        <v>4</v>
      </c>
      <c r="F2578" s="21" t="s">
        <v>6</v>
      </c>
      <c r="G2578" s="21" t="s">
        <v>10</v>
      </c>
      <c r="H2578" s="21" t="s">
        <v>10</v>
      </c>
      <c r="I2578" s="26">
        <v>1.3693824285714287</v>
      </c>
      <c r="J2578" s="26">
        <v>1.9296608571428571</v>
      </c>
      <c r="K2578" s="26">
        <v>3.1872481428571433</v>
      </c>
      <c r="L2578" s="26">
        <v>4.5594278571428575</v>
      </c>
      <c r="M2578" s="26">
        <v>5.0624528571428566</v>
      </c>
      <c r="N2578" s="26">
        <v>5.7313392857142862</v>
      </c>
      <c r="O2578" s="26">
        <v>5.6516415714285708</v>
      </c>
      <c r="P2578" s="26">
        <v>5.0311880000000002</v>
      </c>
      <c r="Q2578" s="26">
        <v>3.9674808571428568</v>
      </c>
      <c r="R2578" s="26">
        <v>2.8335168571428571</v>
      </c>
      <c r="S2578" s="26">
        <v>1.9774147142857144</v>
      </c>
      <c r="T2578" s="26">
        <v>1.4179992857142856</v>
      </c>
      <c r="U2578" s="26">
        <v>3.635811857142857</v>
      </c>
      <c r="V2578" s="26">
        <v>3.7056082857142854</v>
      </c>
      <c r="W2578" s="26">
        <v>4.0047945714285715</v>
      </c>
      <c r="X2578" s="26">
        <v>3.5939517142857142</v>
      </c>
      <c r="Y2578" s="26">
        <v>3.9978387142857144</v>
      </c>
      <c r="Z2578" s="26">
        <v>3.4117272857142855</v>
      </c>
      <c r="AA2578" s="26">
        <v>4.1934518571428576</v>
      </c>
      <c r="AB2578" s="26">
        <v>3.3833092857142857</v>
      </c>
      <c r="AC2578" s="26">
        <v>3.0090918571428569</v>
      </c>
      <c r="AD2578" s="26">
        <v>2.5111668571428574</v>
      </c>
      <c r="AE2578" s="26">
        <v>3.3086511428571432</v>
      </c>
      <c r="AF2578" s="26">
        <v>3.7854730000000001</v>
      </c>
      <c r="AG2578" s="26">
        <v>196</v>
      </c>
      <c r="AH2578" s="26">
        <v>3</v>
      </c>
    </row>
    <row r="2579" spans="1:34" x14ac:dyDescent="0.2">
      <c r="A2579" t="s">
        <v>54</v>
      </c>
      <c r="B2579" t="s">
        <v>110</v>
      </c>
      <c r="C2579" t="s">
        <v>1398</v>
      </c>
      <c r="D2579">
        <v>3</v>
      </c>
      <c r="E2579" s="21">
        <v>3</v>
      </c>
      <c r="F2579" s="21" t="s">
        <v>6</v>
      </c>
      <c r="G2579" s="21" t="s">
        <v>10</v>
      </c>
      <c r="H2579" s="21" t="s">
        <v>10</v>
      </c>
      <c r="I2579" s="26">
        <v>1.5982465000000001</v>
      </c>
      <c r="J2579" s="26">
        <v>2.1647020000000001</v>
      </c>
      <c r="K2579" s="26">
        <v>3.5220894999999999</v>
      </c>
      <c r="L2579" s="26">
        <v>5.0016389999999999</v>
      </c>
      <c r="M2579" s="26">
        <v>5.9706144999999999</v>
      </c>
      <c r="N2579" s="26">
        <v>6.9858169999999999</v>
      </c>
      <c r="O2579" s="26">
        <v>6.9958799999999997</v>
      </c>
      <c r="P2579" s="26">
        <v>6.2522505000000006</v>
      </c>
      <c r="Q2579" s="26">
        <v>4.8249569999999995</v>
      </c>
      <c r="R2579" s="26">
        <v>3.61036</v>
      </c>
      <c r="S2579" s="26">
        <v>2.3666640000000001</v>
      </c>
      <c r="T2579" s="26">
        <v>1.6771850000000001</v>
      </c>
      <c r="U2579" s="26">
        <v>3.816665</v>
      </c>
      <c r="V2579" s="26">
        <v>4.0353085000000002</v>
      </c>
      <c r="W2579" s="26">
        <v>4.7839024999999999</v>
      </c>
      <c r="X2579" s="26">
        <v>4.8573819999999994</v>
      </c>
      <c r="Y2579" s="26">
        <v>4.6136979999999994</v>
      </c>
      <c r="Z2579" s="26">
        <v>3.2939049999999996</v>
      </c>
      <c r="AA2579" s="26">
        <v>3.7182914999999999</v>
      </c>
      <c r="AB2579" s="26">
        <v>2.5753490000000001</v>
      </c>
      <c r="AC2579" s="26">
        <v>3.3182944999999999</v>
      </c>
      <c r="AD2579" s="26">
        <v>2.496048</v>
      </c>
      <c r="AE2579" s="26">
        <v>4.3457350000000003</v>
      </c>
      <c r="AF2579" s="26">
        <v>4.650722</v>
      </c>
      <c r="AG2579" s="26">
        <v>163</v>
      </c>
      <c r="AH2579" s="26">
        <v>3</v>
      </c>
    </row>
    <row r="2580" spans="1:34" x14ac:dyDescent="0.2">
      <c r="A2580" t="s">
        <v>54</v>
      </c>
      <c r="B2580" t="s">
        <v>110</v>
      </c>
      <c r="C2580" t="s">
        <v>684</v>
      </c>
      <c r="D2580">
        <v>2</v>
      </c>
      <c r="E2580" s="21">
        <v>3</v>
      </c>
      <c r="F2580" s="21" t="s">
        <v>6</v>
      </c>
      <c r="G2580" s="21" t="s">
        <v>10</v>
      </c>
      <c r="H2580" s="21" t="s">
        <v>10</v>
      </c>
      <c r="I2580" s="26">
        <v>1.5315335000000001</v>
      </c>
      <c r="J2580" s="26">
        <v>2.0869403333333332</v>
      </c>
      <c r="K2580" s="26">
        <v>3.3755970000000004</v>
      </c>
      <c r="L2580" s="26">
        <v>4.8665339999999988</v>
      </c>
      <c r="M2580" s="26">
        <v>5.6668233333333333</v>
      </c>
      <c r="N2580" s="26">
        <v>6.6104211666666659</v>
      </c>
      <c r="O2580" s="26">
        <v>6.6097426666666665</v>
      </c>
      <c r="P2580" s="26">
        <v>5.9542915000000001</v>
      </c>
      <c r="Q2580" s="26">
        <v>4.5971694999999997</v>
      </c>
      <c r="R2580" s="26">
        <v>3.4039249999999996</v>
      </c>
      <c r="S2580" s="26">
        <v>2.2418438333333333</v>
      </c>
      <c r="T2580" s="26">
        <v>1.6156815</v>
      </c>
      <c r="U2580" s="26">
        <v>3.9368645000000004</v>
      </c>
      <c r="V2580" s="26">
        <v>4.3284856666666665</v>
      </c>
      <c r="W2580" s="26">
        <v>5.1285531666666664</v>
      </c>
      <c r="X2580" s="26">
        <v>4.8490333333333329</v>
      </c>
      <c r="Y2580" s="26">
        <v>4.673686</v>
      </c>
      <c r="Z2580" s="26">
        <v>3.6219999999999999</v>
      </c>
      <c r="AA2580" s="26">
        <v>4.1400506666666663</v>
      </c>
      <c r="AB2580" s="26">
        <v>2.8842238333333334</v>
      </c>
      <c r="AC2580" s="26">
        <v>3.3024373333333337</v>
      </c>
      <c r="AD2580" s="26">
        <v>2.8861303333333335</v>
      </c>
      <c r="AE2580" s="26">
        <v>4.6429093333333329</v>
      </c>
      <c r="AF2580" s="26">
        <v>4.7935305000000001</v>
      </c>
      <c r="AG2580" s="26">
        <v>182</v>
      </c>
      <c r="AH2580" s="26">
        <v>3</v>
      </c>
    </row>
    <row r="2581" spans="1:34" x14ac:dyDescent="0.2">
      <c r="A2581" t="s">
        <v>54</v>
      </c>
      <c r="B2581" t="s">
        <v>110</v>
      </c>
      <c r="C2581" t="s">
        <v>211</v>
      </c>
      <c r="D2581">
        <v>3</v>
      </c>
      <c r="E2581" s="21">
        <v>4</v>
      </c>
      <c r="F2581" s="21" t="s">
        <v>6</v>
      </c>
      <c r="G2581" s="21" t="s">
        <v>10</v>
      </c>
      <c r="H2581" s="21" t="s">
        <v>10</v>
      </c>
      <c r="I2581" s="26">
        <v>1.4492209999999999</v>
      </c>
      <c r="J2581" s="26">
        <v>1.9448095714285716</v>
      </c>
      <c r="K2581" s="26">
        <v>3.2762772857142859</v>
      </c>
      <c r="L2581" s="26">
        <v>4.7665097142857151</v>
      </c>
      <c r="M2581" s="26">
        <v>5.5993437142857152</v>
      </c>
      <c r="N2581" s="26">
        <v>6.6763201428571426</v>
      </c>
      <c r="O2581" s="26">
        <v>6.6592395714285715</v>
      </c>
      <c r="P2581" s="26">
        <v>5.9379788571428573</v>
      </c>
      <c r="Q2581" s="26">
        <v>4.5303537142857149</v>
      </c>
      <c r="R2581" s="26">
        <v>3.337109714285714</v>
      </c>
      <c r="S2581" s="26">
        <v>2.1916767142857143</v>
      </c>
      <c r="T2581" s="26">
        <v>1.5152375714285713</v>
      </c>
      <c r="U2581" s="26">
        <v>3.7608165714285713</v>
      </c>
      <c r="V2581" s="26">
        <v>4.052707857142857</v>
      </c>
      <c r="W2581" s="26">
        <v>4.8608322857142863</v>
      </c>
      <c r="X2581" s="26">
        <v>4.5475658571428568</v>
      </c>
      <c r="Y2581" s="26">
        <v>4.3710568571428565</v>
      </c>
      <c r="Z2581" s="26">
        <v>3.6740555714285712</v>
      </c>
      <c r="AA2581" s="26">
        <v>4.0074130000000006</v>
      </c>
      <c r="AB2581" s="26">
        <v>2.9390675714285708</v>
      </c>
      <c r="AC2581" s="26">
        <v>3.3584731428571422</v>
      </c>
      <c r="AD2581" s="26">
        <v>2.8724908571428571</v>
      </c>
      <c r="AE2581" s="26">
        <v>4.4029001428571428</v>
      </c>
      <c r="AF2581" s="26">
        <v>4.5372750000000011</v>
      </c>
      <c r="AG2581" s="26">
        <v>182</v>
      </c>
      <c r="AH2581" s="26">
        <v>3</v>
      </c>
    </row>
    <row r="2582" spans="1:34" x14ac:dyDescent="0.2">
      <c r="A2582" t="s">
        <v>54</v>
      </c>
      <c r="B2582" t="s">
        <v>110</v>
      </c>
      <c r="C2582" t="s">
        <v>899</v>
      </c>
      <c r="D2582">
        <v>1</v>
      </c>
      <c r="E2582" s="21">
        <v>4</v>
      </c>
      <c r="F2582" s="21" t="s">
        <v>6</v>
      </c>
      <c r="G2582" s="21" t="s">
        <v>10</v>
      </c>
      <c r="H2582" s="21" t="s">
        <v>10</v>
      </c>
      <c r="I2582" s="26">
        <v>1.4912861666666668</v>
      </c>
      <c r="J2582" s="26">
        <v>2.0155926666666666</v>
      </c>
      <c r="K2582" s="26">
        <v>3.3103156666666664</v>
      </c>
      <c r="L2582" s="26">
        <v>4.8277540000000005</v>
      </c>
      <c r="M2582" s="26">
        <v>5.4720536666666666</v>
      </c>
      <c r="N2582" s="26">
        <v>6.3849868333333335</v>
      </c>
      <c r="O2582" s="26">
        <v>6.3554781666666669</v>
      </c>
      <c r="P2582" s="26">
        <v>5.7311728333333329</v>
      </c>
      <c r="Q2582" s="26">
        <v>4.4289898333333335</v>
      </c>
      <c r="R2582" s="26">
        <v>3.2668888333333332</v>
      </c>
      <c r="S2582" s="26">
        <v>2.1909923333333334</v>
      </c>
      <c r="T2582" s="26">
        <v>1.5929791666666666</v>
      </c>
      <c r="U2582" s="26">
        <v>3.9904350000000002</v>
      </c>
      <c r="V2582" s="26">
        <v>4.2317773333333335</v>
      </c>
      <c r="W2582" s="26">
        <v>5.3493513333333338</v>
      </c>
      <c r="X2582" s="26">
        <v>4.6340578333333333</v>
      </c>
      <c r="Y2582" s="26">
        <v>4.6442856666666676</v>
      </c>
      <c r="Z2582" s="26">
        <v>3.5869618333333331</v>
      </c>
      <c r="AA2582" s="26">
        <v>4.2568299999999999</v>
      </c>
      <c r="AB2582" s="26">
        <v>3.1226050000000001</v>
      </c>
      <c r="AC2582" s="26">
        <v>3.3322564999999997</v>
      </c>
      <c r="AD2582" s="26">
        <v>2.8979300000000001</v>
      </c>
      <c r="AE2582" s="26">
        <v>4.5551599999999999</v>
      </c>
      <c r="AF2582" s="26">
        <v>4.7032189999999998</v>
      </c>
      <c r="AG2582" s="26">
        <v>202</v>
      </c>
      <c r="AH2582" s="26">
        <v>3</v>
      </c>
    </row>
    <row r="2583" spans="1:34" x14ac:dyDescent="0.2">
      <c r="A2583" t="s">
        <v>54</v>
      </c>
      <c r="B2583" t="s">
        <v>110</v>
      </c>
      <c r="C2583" t="s">
        <v>212</v>
      </c>
      <c r="D2583">
        <v>2</v>
      </c>
      <c r="E2583" s="21">
        <v>4</v>
      </c>
      <c r="F2583" s="21" t="s">
        <v>6</v>
      </c>
      <c r="G2583" s="21" t="s">
        <v>10</v>
      </c>
      <c r="H2583" s="21" t="s">
        <v>10</v>
      </c>
      <c r="I2583" s="26">
        <v>1.4433726666666666</v>
      </c>
      <c r="J2583" s="26">
        <v>1.9521553333333335</v>
      </c>
      <c r="K2583" s="26">
        <v>3.2732076666666665</v>
      </c>
      <c r="L2583" s="26">
        <v>4.7969356666666663</v>
      </c>
      <c r="M2583" s="26">
        <v>5.4868783333333333</v>
      </c>
      <c r="N2583" s="26">
        <v>6.5118933333333331</v>
      </c>
      <c r="O2583" s="26">
        <v>6.5046590000000002</v>
      </c>
      <c r="P2583" s="26">
        <v>5.8253366666666659</v>
      </c>
      <c r="Q2583" s="26">
        <v>4.4653730000000005</v>
      </c>
      <c r="R2583" s="26">
        <v>3.2701756666666668</v>
      </c>
      <c r="S2583" s="26">
        <v>2.1746916666666665</v>
      </c>
      <c r="T2583" s="26">
        <v>1.5088373333333334</v>
      </c>
      <c r="U2583" s="26">
        <v>3.7632313333333332</v>
      </c>
      <c r="V2583" s="26">
        <v>4.2079680000000002</v>
      </c>
      <c r="W2583" s="26">
        <v>5.1490886666666666</v>
      </c>
      <c r="X2583" s="26">
        <v>4.5489596666666676</v>
      </c>
      <c r="Y2583" s="26">
        <v>4.2740289999999996</v>
      </c>
      <c r="Z2583" s="26">
        <v>3.6106440000000002</v>
      </c>
      <c r="AA2583" s="26">
        <v>4.1047609999999999</v>
      </c>
      <c r="AB2583" s="26">
        <v>3.2022746666666664</v>
      </c>
      <c r="AC2583" s="26">
        <v>3.3363493333333332</v>
      </c>
      <c r="AD2583" s="26">
        <v>2.8693966666666668</v>
      </c>
      <c r="AE2583" s="26">
        <v>4.4407553333333327</v>
      </c>
      <c r="AF2583" s="26">
        <v>4.6260556666666668</v>
      </c>
      <c r="AG2583" s="26">
        <v>179</v>
      </c>
      <c r="AH2583" s="26">
        <v>3</v>
      </c>
    </row>
    <row r="2584" spans="1:34" x14ac:dyDescent="0.2">
      <c r="A2584" t="s">
        <v>54</v>
      </c>
      <c r="B2584" t="s">
        <v>110</v>
      </c>
      <c r="C2584" t="s">
        <v>1146</v>
      </c>
      <c r="D2584">
        <v>1</v>
      </c>
      <c r="E2584" s="21">
        <v>4</v>
      </c>
      <c r="F2584" s="21" t="s">
        <v>6</v>
      </c>
      <c r="G2584" s="21" t="s">
        <v>10</v>
      </c>
      <c r="H2584" s="21" t="s">
        <v>10</v>
      </c>
      <c r="I2584" s="26">
        <v>1.488208</v>
      </c>
      <c r="J2584" s="26">
        <v>1.99155975</v>
      </c>
      <c r="K2584" s="26">
        <v>3.3092984999999997</v>
      </c>
      <c r="L2584" s="26">
        <v>4.8347942499999998</v>
      </c>
      <c r="M2584" s="26">
        <v>5.4992464999999999</v>
      </c>
      <c r="N2584" s="26">
        <v>6.499187</v>
      </c>
      <c r="O2584" s="26">
        <v>6.4652455</v>
      </c>
      <c r="P2584" s="26">
        <v>5.84093675</v>
      </c>
      <c r="Q2584" s="26">
        <v>4.49106775</v>
      </c>
      <c r="R2584" s="26">
        <v>3.288322</v>
      </c>
      <c r="S2584" s="26">
        <v>2.19326175</v>
      </c>
      <c r="T2584" s="26">
        <v>1.5779155</v>
      </c>
      <c r="U2584" s="26">
        <v>3.8902014999999999</v>
      </c>
      <c r="V2584" s="26">
        <v>4.2623540000000002</v>
      </c>
      <c r="W2584" s="26">
        <v>5.2547647499999997</v>
      </c>
      <c r="X2584" s="26">
        <v>4.6751360000000002</v>
      </c>
      <c r="Y2584" s="26">
        <v>4.5164049999999998</v>
      </c>
      <c r="Z2584" s="26">
        <v>3.62586875</v>
      </c>
      <c r="AA2584" s="26">
        <v>4.217282</v>
      </c>
      <c r="AB2584" s="26">
        <v>3.1176142499999999</v>
      </c>
      <c r="AC2584" s="26">
        <v>3.3369395000000002</v>
      </c>
      <c r="AD2584" s="26">
        <v>2.9220107500000001</v>
      </c>
      <c r="AE2584" s="26">
        <v>4.6141532500000002</v>
      </c>
      <c r="AF2584" s="26">
        <v>4.7267647500000001</v>
      </c>
      <c r="AG2584" s="26">
        <v>189</v>
      </c>
      <c r="AH2584" s="26">
        <v>3</v>
      </c>
    </row>
    <row r="2585" spans="1:34" x14ac:dyDescent="0.2">
      <c r="A2585" t="s">
        <v>54</v>
      </c>
      <c r="B2585" t="s">
        <v>110</v>
      </c>
      <c r="C2585" t="s">
        <v>213</v>
      </c>
      <c r="D2585">
        <v>1</v>
      </c>
      <c r="E2585" s="21">
        <v>4</v>
      </c>
      <c r="F2585" s="21" t="s">
        <v>6</v>
      </c>
      <c r="G2585" s="21" t="s">
        <v>10</v>
      </c>
      <c r="H2585" s="21" t="s">
        <v>10</v>
      </c>
      <c r="I2585" s="26">
        <v>1.4127080000000001</v>
      </c>
      <c r="J2585" s="26">
        <v>1.9285946666666665</v>
      </c>
      <c r="K2585" s="26">
        <v>3.2038449999999998</v>
      </c>
      <c r="L2585" s="26">
        <v>4.6575870000000004</v>
      </c>
      <c r="M2585" s="26">
        <v>5.2757430000000003</v>
      </c>
      <c r="N2585" s="26">
        <v>6.1258296666666672</v>
      </c>
      <c r="O2585" s="26">
        <v>6.0561933333333329</v>
      </c>
      <c r="P2585" s="26">
        <v>5.4878509999999991</v>
      </c>
      <c r="Q2585" s="26">
        <v>4.2165019999999993</v>
      </c>
      <c r="R2585" s="26">
        <v>3.0126449999999996</v>
      </c>
      <c r="S2585" s="26">
        <v>2.0565486666666666</v>
      </c>
      <c r="T2585" s="26">
        <v>1.4847046666666666</v>
      </c>
      <c r="U2585" s="26">
        <v>4.2119386666666667</v>
      </c>
      <c r="V2585" s="26">
        <v>4.1270963333333333</v>
      </c>
      <c r="W2585" s="26">
        <v>5.0217999999999998</v>
      </c>
      <c r="X2585" s="26">
        <v>4.0840330000000007</v>
      </c>
      <c r="Y2585" s="26">
        <v>4.7263043333333341</v>
      </c>
      <c r="Z2585" s="26">
        <v>3.9289756666666666</v>
      </c>
      <c r="AA2585" s="26">
        <v>4.4634910000000003</v>
      </c>
      <c r="AB2585" s="26">
        <v>3.4940453333333337</v>
      </c>
      <c r="AC2585" s="26">
        <v>3.5919000000000003</v>
      </c>
      <c r="AD2585" s="26">
        <v>2.7504303333333335</v>
      </c>
      <c r="AE2585" s="26">
        <v>4.0979463333333337</v>
      </c>
      <c r="AF2585" s="26">
        <v>4.6229736666666668</v>
      </c>
      <c r="AG2585" s="26">
        <v>185</v>
      </c>
      <c r="AH2585" s="26">
        <v>3</v>
      </c>
    </row>
    <row r="2586" spans="1:34" x14ac:dyDescent="0.2">
      <c r="A2586" t="s">
        <v>54</v>
      </c>
      <c r="B2586" t="s">
        <v>110</v>
      </c>
      <c r="C2586" t="s">
        <v>214</v>
      </c>
      <c r="D2586">
        <v>1</v>
      </c>
      <c r="E2586" s="21">
        <v>4</v>
      </c>
      <c r="F2586" s="21" t="s">
        <v>6</v>
      </c>
      <c r="G2586" s="21" t="s">
        <v>10</v>
      </c>
      <c r="H2586" s="21" t="s">
        <v>10</v>
      </c>
      <c r="I2586" s="26">
        <v>1.40652</v>
      </c>
      <c r="J2586" s="26">
        <v>2.0143472000000004</v>
      </c>
      <c r="K2586" s="26">
        <v>3.2339392000000005</v>
      </c>
      <c r="L2586" s="26">
        <v>4.6639606000000002</v>
      </c>
      <c r="M2586" s="26">
        <v>5.1581728</v>
      </c>
      <c r="N2586" s="26">
        <v>5.8354005999999998</v>
      </c>
      <c r="O2586" s="26">
        <v>5.7947456000000006</v>
      </c>
      <c r="P2586" s="26">
        <v>5.2146582000000006</v>
      </c>
      <c r="Q2586" s="26">
        <v>4.0430437999999995</v>
      </c>
      <c r="R2586" s="26">
        <v>2.8731178000000002</v>
      </c>
      <c r="S2586" s="26">
        <v>1.9815622000000002</v>
      </c>
      <c r="T2586" s="26">
        <v>1.4263542</v>
      </c>
      <c r="U2586" s="26">
        <v>3.7960037999999998</v>
      </c>
      <c r="V2586" s="26">
        <v>3.7615784000000003</v>
      </c>
      <c r="W2586" s="26">
        <v>4.5471422000000006</v>
      </c>
      <c r="X2586" s="26">
        <v>3.6176459999999997</v>
      </c>
      <c r="Y2586" s="26">
        <v>4.1970432000000004</v>
      </c>
      <c r="Z2586" s="26">
        <v>3.6906874000000003</v>
      </c>
      <c r="AA2586" s="26">
        <v>4.2180465999999992</v>
      </c>
      <c r="AB2586" s="26">
        <v>3.5595300000000001</v>
      </c>
      <c r="AC2586" s="26">
        <v>2.9170970000000001</v>
      </c>
      <c r="AD2586" s="26">
        <v>2.4943852000000004</v>
      </c>
      <c r="AE2586" s="26">
        <v>3.4639438</v>
      </c>
      <c r="AF2586" s="26">
        <v>3.8934258000000002</v>
      </c>
      <c r="AG2586" s="26">
        <v>220</v>
      </c>
      <c r="AH2586" s="26">
        <v>4</v>
      </c>
    </row>
    <row r="2587" spans="1:34" x14ac:dyDescent="0.2">
      <c r="A2587" t="s">
        <v>54</v>
      </c>
      <c r="B2587" t="s">
        <v>110</v>
      </c>
      <c r="C2587" t="s">
        <v>317</v>
      </c>
      <c r="D2587">
        <v>2</v>
      </c>
      <c r="E2587" s="21">
        <v>4</v>
      </c>
      <c r="F2587" s="21" t="s">
        <v>6</v>
      </c>
      <c r="G2587" s="21" t="s">
        <v>10</v>
      </c>
      <c r="H2587" s="21" t="s">
        <v>10</v>
      </c>
      <c r="I2587" s="26">
        <v>1.3031284000000001</v>
      </c>
      <c r="J2587" s="26">
        <v>1.7835868000000001</v>
      </c>
      <c r="K2587" s="26">
        <v>2.9119408</v>
      </c>
      <c r="L2587" s="26">
        <v>4.1399029999999994</v>
      </c>
      <c r="M2587" s="26">
        <v>4.6621876000000002</v>
      </c>
      <c r="N2587" s="26">
        <v>5.1385313999999997</v>
      </c>
      <c r="O2587" s="26">
        <v>5.0570748000000005</v>
      </c>
      <c r="P2587" s="26">
        <v>4.4704506000000004</v>
      </c>
      <c r="Q2587" s="26">
        <v>3.4919348000000001</v>
      </c>
      <c r="R2587" s="26">
        <v>2.5741014000000004</v>
      </c>
      <c r="S2587" s="26">
        <v>1.8280611999999998</v>
      </c>
      <c r="T2587" s="26">
        <v>1.3250392000000002</v>
      </c>
      <c r="U2587" s="26">
        <v>3.1884063999999999</v>
      </c>
      <c r="V2587" s="26">
        <v>3.3930728000000001</v>
      </c>
      <c r="W2587" s="26">
        <v>3.9467781999999998</v>
      </c>
      <c r="X2587" s="26">
        <v>3.5592224000000003</v>
      </c>
      <c r="Y2587" s="26">
        <v>3.9794186000000003</v>
      </c>
      <c r="Z2587" s="26">
        <v>3.6540615999999999</v>
      </c>
      <c r="AA2587" s="26">
        <v>4.2601053999999996</v>
      </c>
      <c r="AB2587" s="26">
        <v>3.7357189999999996</v>
      </c>
      <c r="AC2587" s="26">
        <v>3.2261954000000004</v>
      </c>
      <c r="AD2587" s="26">
        <v>2.8340358000000001</v>
      </c>
      <c r="AE2587" s="26">
        <v>3.0638922000000002</v>
      </c>
      <c r="AF2587" s="26">
        <v>3.0857929999999998</v>
      </c>
      <c r="AG2587" s="26">
        <v>226</v>
      </c>
      <c r="AH2587" s="26">
        <v>4</v>
      </c>
    </row>
    <row r="2588" spans="1:34" x14ac:dyDescent="0.2">
      <c r="A2588" t="s">
        <v>54</v>
      </c>
      <c r="B2588" t="s">
        <v>110</v>
      </c>
      <c r="C2588" t="s">
        <v>691</v>
      </c>
      <c r="D2588">
        <v>1</v>
      </c>
      <c r="E2588" s="21">
        <v>4</v>
      </c>
      <c r="F2588" s="21" t="s">
        <v>6</v>
      </c>
      <c r="G2588" s="21" t="s">
        <v>10</v>
      </c>
      <c r="H2588" s="21" t="s">
        <v>10</v>
      </c>
      <c r="I2588" s="26">
        <v>1.4067748636363637</v>
      </c>
      <c r="J2588" s="26">
        <v>2.0253626363636363</v>
      </c>
      <c r="K2588" s="26">
        <v>3.2634716818181819</v>
      </c>
      <c r="L2588" s="26">
        <v>4.725816045454545</v>
      </c>
      <c r="M2588" s="26">
        <v>5.252874318181818</v>
      </c>
      <c r="N2588" s="26">
        <v>5.9579439090909085</v>
      </c>
      <c r="O2588" s="26">
        <v>5.9318857272727277</v>
      </c>
      <c r="P2588" s="26">
        <v>5.3913231818181826</v>
      </c>
      <c r="Q2588" s="26">
        <v>4.1523602272727285</v>
      </c>
      <c r="R2588" s="26">
        <v>2.8776840909090908</v>
      </c>
      <c r="S2588" s="26">
        <v>1.9762040909090912</v>
      </c>
      <c r="T2588" s="26">
        <v>1.4278694999999999</v>
      </c>
      <c r="U2588" s="26">
        <v>4.0532543636363636</v>
      </c>
      <c r="V2588" s="26">
        <v>3.9153855909090911</v>
      </c>
      <c r="W2588" s="26">
        <v>4.9434039545454551</v>
      </c>
      <c r="X2588" s="26">
        <v>3.6560396363636367</v>
      </c>
      <c r="Y2588" s="26">
        <v>4.0684461363636366</v>
      </c>
      <c r="Z2588" s="26">
        <v>3.8048293181818185</v>
      </c>
      <c r="AA2588" s="26">
        <v>4.3845671818181824</v>
      </c>
      <c r="AB2588" s="26">
        <v>3.3048954090909093</v>
      </c>
      <c r="AC2588" s="26">
        <v>3.0788679999999999</v>
      </c>
      <c r="AD2588" s="26">
        <v>2.6716739999999999</v>
      </c>
      <c r="AE2588" s="26">
        <v>3.8737511818181813</v>
      </c>
      <c r="AF2588" s="26">
        <v>4.4284259090909099</v>
      </c>
      <c r="AG2588" s="26">
        <v>185</v>
      </c>
      <c r="AH2588" s="26">
        <v>3</v>
      </c>
    </row>
    <row r="2589" spans="1:34" x14ac:dyDescent="0.2">
      <c r="A2589" t="s">
        <v>54</v>
      </c>
      <c r="B2589" t="s">
        <v>110</v>
      </c>
      <c r="C2589" t="s">
        <v>363</v>
      </c>
      <c r="D2589">
        <v>3</v>
      </c>
      <c r="E2589" s="21">
        <v>3</v>
      </c>
      <c r="F2589" s="21" t="s">
        <v>6</v>
      </c>
      <c r="G2589" s="21" t="s">
        <v>10</v>
      </c>
      <c r="H2589" s="21" t="s">
        <v>10</v>
      </c>
      <c r="I2589" s="26">
        <v>1.496299</v>
      </c>
      <c r="J2589" s="26">
        <v>2.0409385000000002</v>
      </c>
      <c r="K2589" s="26">
        <v>3.354568</v>
      </c>
      <c r="L2589" s="26">
        <v>4.8970365000000005</v>
      </c>
      <c r="M2589" s="26">
        <v>5.9268165000000002</v>
      </c>
      <c r="N2589" s="26">
        <v>7.0558370000000004</v>
      </c>
      <c r="O2589" s="26">
        <v>7.0863075000000002</v>
      </c>
      <c r="P2589" s="26">
        <v>6.2644944999999996</v>
      </c>
      <c r="Q2589" s="26">
        <v>4.7764469999999992</v>
      </c>
      <c r="R2589" s="26">
        <v>3.5630265000000003</v>
      </c>
      <c r="S2589" s="26">
        <v>2.2996695000000003</v>
      </c>
      <c r="T2589" s="26">
        <v>1.5712275</v>
      </c>
      <c r="U2589" s="26">
        <v>3.2848104999999999</v>
      </c>
      <c r="V2589" s="26">
        <v>3.5909895000000001</v>
      </c>
      <c r="W2589" s="26">
        <v>4.4311910000000001</v>
      </c>
      <c r="X2589" s="26">
        <v>4.4271640000000003</v>
      </c>
      <c r="Y2589" s="26">
        <v>4.4893784999999999</v>
      </c>
      <c r="Z2589" s="26">
        <v>3.7370780000000003</v>
      </c>
      <c r="AA2589" s="26">
        <v>3.3975939999999998</v>
      </c>
      <c r="AB2589" s="26">
        <v>2.7553255000000001</v>
      </c>
      <c r="AC2589" s="26">
        <v>3.0500720000000001</v>
      </c>
      <c r="AD2589" s="26">
        <v>2.5327109999999999</v>
      </c>
      <c r="AE2589" s="26">
        <v>4.0782224999999999</v>
      </c>
      <c r="AF2589" s="26">
        <v>4.0965625000000001</v>
      </c>
      <c r="AG2589" s="26">
        <v>165</v>
      </c>
      <c r="AH2589" s="26">
        <v>3</v>
      </c>
    </row>
    <row r="2590" spans="1:34" x14ac:dyDescent="0.2">
      <c r="A2590" t="s">
        <v>54</v>
      </c>
      <c r="B2590" t="s">
        <v>110</v>
      </c>
      <c r="C2590" t="s">
        <v>216</v>
      </c>
      <c r="D2590">
        <v>3</v>
      </c>
      <c r="E2590" s="21">
        <v>3</v>
      </c>
      <c r="F2590" s="21" t="s">
        <v>6</v>
      </c>
      <c r="G2590" s="21" t="s">
        <v>10</v>
      </c>
      <c r="H2590" s="21" t="s">
        <v>10</v>
      </c>
      <c r="I2590" s="26">
        <v>1.59381825</v>
      </c>
      <c r="J2590" s="26">
        <v>2.1387972500000001</v>
      </c>
      <c r="K2590" s="26">
        <v>3.4966655000000002</v>
      </c>
      <c r="L2590" s="26">
        <v>5.0212775000000001</v>
      </c>
      <c r="M2590" s="26">
        <v>5.9855717500000001</v>
      </c>
      <c r="N2590" s="26">
        <v>7.0270817500000007</v>
      </c>
      <c r="O2590" s="26">
        <v>7.0357374999999998</v>
      </c>
      <c r="P2590" s="26">
        <v>6.2800440000000002</v>
      </c>
      <c r="Q2590" s="26">
        <v>4.8348042500000004</v>
      </c>
      <c r="R2590" s="26">
        <v>3.6144509999999999</v>
      </c>
      <c r="S2590" s="26">
        <v>2.36439975</v>
      </c>
      <c r="T2590" s="26">
        <v>1.6569997499999998</v>
      </c>
      <c r="U2590" s="26">
        <v>3.5908094999999998</v>
      </c>
      <c r="V2590" s="26">
        <v>3.9321602499999999</v>
      </c>
      <c r="W2590" s="26">
        <v>4.6929817500000004</v>
      </c>
      <c r="X2590" s="26">
        <v>4.6149567500000002</v>
      </c>
      <c r="Y2590" s="26">
        <v>4.4531662499999998</v>
      </c>
      <c r="Z2590" s="26">
        <v>3.3288097500000005</v>
      </c>
      <c r="AA2590" s="26">
        <v>3.6253877500000002</v>
      </c>
      <c r="AB2590" s="26">
        <v>2.4383202500000003</v>
      </c>
      <c r="AC2590" s="26">
        <v>3.1679792500000001</v>
      </c>
      <c r="AD2590" s="26">
        <v>2.4648905000000001</v>
      </c>
      <c r="AE2590" s="26">
        <v>4.2055895000000003</v>
      </c>
      <c r="AF2590" s="26">
        <v>4.5057394999999998</v>
      </c>
      <c r="AG2590" s="26">
        <v>163</v>
      </c>
      <c r="AH2590" s="26">
        <v>3</v>
      </c>
    </row>
    <row r="2591" spans="1:34" x14ac:dyDescent="0.2">
      <c r="A2591" t="s">
        <v>54</v>
      </c>
      <c r="B2591" t="s">
        <v>110</v>
      </c>
      <c r="C2591" t="s">
        <v>217</v>
      </c>
      <c r="D2591">
        <v>1</v>
      </c>
      <c r="E2591" s="21">
        <v>4</v>
      </c>
      <c r="F2591" s="21" t="s">
        <v>6</v>
      </c>
      <c r="G2591" s="21" t="s">
        <v>10</v>
      </c>
      <c r="H2591" s="21" t="s">
        <v>10</v>
      </c>
      <c r="I2591" s="26">
        <v>1.5193694444444443</v>
      </c>
      <c r="J2591" s="26">
        <v>2.0865382222222224</v>
      </c>
      <c r="K2591" s="26">
        <v>3.3507695555555559</v>
      </c>
      <c r="L2591" s="26">
        <v>4.8311074444444451</v>
      </c>
      <c r="M2591" s="26">
        <v>5.4603156666666672</v>
      </c>
      <c r="N2591" s="26">
        <v>6.292662</v>
      </c>
      <c r="O2591" s="26">
        <v>6.2120526666666667</v>
      </c>
      <c r="P2591" s="26">
        <v>5.6436467777777768</v>
      </c>
      <c r="Q2591" s="26">
        <v>4.4271601111111112</v>
      </c>
      <c r="R2591" s="26">
        <v>3.2748501111111117</v>
      </c>
      <c r="S2591" s="26">
        <v>2.1886374444444439</v>
      </c>
      <c r="T2591" s="26">
        <v>1.6037666666666666</v>
      </c>
      <c r="U2591" s="26">
        <v>4.4306891111111106</v>
      </c>
      <c r="V2591" s="26">
        <v>4.3733653333333331</v>
      </c>
      <c r="W2591" s="26">
        <v>5.7112396666666658</v>
      </c>
      <c r="X2591" s="26">
        <v>4.6353299999999997</v>
      </c>
      <c r="Y2591" s="26">
        <v>4.7213719999999997</v>
      </c>
      <c r="Z2591" s="26">
        <v>3.5824021111111111</v>
      </c>
      <c r="AA2591" s="26">
        <v>4.5726900000000006</v>
      </c>
      <c r="AB2591" s="26">
        <v>3.1409805555555557</v>
      </c>
      <c r="AC2591" s="26">
        <v>3.3390051111111112</v>
      </c>
      <c r="AD2591" s="26">
        <v>3.0141606666666667</v>
      </c>
      <c r="AE2591" s="26">
        <v>4.4858115555555553</v>
      </c>
      <c r="AF2591" s="26">
        <v>5.0359829999999999</v>
      </c>
      <c r="AG2591" s="26">
        <v>188</v>
      </c>
      <c r="AH2591" s="26">
        <v>3</v>
      </c>
    </row>
    <row r="2592" spans="1:34" x14ac:dyDescent="0.2">
      <c r="A2592" t="s">
        <v>54</v>
      </c>
      <c r="B2592" t="s">
        <v>110</v>
      </c>
      <c r="C2592" t="s">
        <v>655</v>
      </c>
      <c r="D2592">
        <v>1</v>
      </c>
      <c r="E2592" s="21">
        <v>4</v>
      </c>
      <c r="F2592" s="21" t="s">
        <v>6</v>
      </c>
      <c r="G2592" s="21" t="s">
        <v>10</v>
      </c>
      <c r="H2592" s="21" t="s">
        <v>10</v>
      </c>
      <c r="I2592" s="26">
        <v>1.4752400000000001</v>
      </c>
      <c r="J2592" s="26">
        <v>2.0153210000000001</v>
      </c>
      <c r="K2592" s="26">
        <v>3.287318</v>
      </c>
      <c r="L2592" s="26">
        <v>4.7879100000000001</v>
      </c>
      <c r="M2592" s="26">
        <v>5.4242359999999996</v>
      </c>
      <c r="N2592" s="26">
        <v>6.3014029999999996</v>
      </c>
      <c r="O2592" s="26">
        <v>6.2539179999999996</v>
      </c>
      <c r="P2592" s="26">
        <v>5.6747810000000003</v>
      </c>
      <c r="Q2592" s="26">
        <v>4.4072050000000003</v>
      </c>
      <c r="R2592" s="26">
        <v>3.2561300000000002</v>
      </c>
      <c r="S2592" s="26">
        <v>2.1844830000000002</v>
      </c>
      <c r="T2592" s="26">
        <v>1.5912029999999999</v>
      </c>
      <c r="U2592" s="26">
        <v>4.180669</v>
      </c>
      <c r="V2592" s="26">
        <v>4.307544</v>
      </c>
      <c r="W2592" s="26">
        <v>5.5824590000000001</v>
      </c>
      <c r="X2592" s="26">
        <v>4.766127</v>
      </c>
      <c r="Y2592" s="26">
        <v>4.7944170000000002</v>
      </c>
      <c r="Z2592" s="26">
        <v>3.5576780000000001</v>
      </c>
      <c r="AA2592" s="26">
        <v>4.5847569999999997</v>
      </c>
      <c r="AB2592" s="26">
        <v>3.1699869999999999</v>
      </c>
      <c r="AC2592" s="26">
        <v>3.2782849999999999</v>
      </c>
      <c r="AD2592" s="26">
        <v>3.074398</v>
      </c>
      <c r="AE2592" s="26">
        <v>4.7457500000000001</v>
      </c>
      <c r="AF2592" s="26">
        <v>4.947247</v>
      </c>
      <c r="AG2592" s="26">
        <v>196</v>
      </c>
      <c r="AH2592" s="26">
        <v>3</v>
      </c>
    </row>
    <row r="2593" spans="1:34" x14ac:dyDescent="0.2">
      <c r="A2593" t="s">
        <v>54</v>
      </c>
      <c r="B2593" t="s">
        <v>110</v>
      </c>
      <c r="C2593" t="s">
        <v>319</v>
      </c>
      <c r="D2593">
        <v>1</v>
      </c>
      <c r="E2593" s="21">
        <v>4</v>
      </c>
      <c r="F2593" s="21" t="s">
        <v>6</v>
      </c>
      <c r="G2593" s="21" t="s">
        <v>10</v>
      </c>
      <c r="H2593" s="21" t="s">
        <v>10</v>
      </c>
      <c r="I2593" s="26">
        <v>1.5297102222222223</v>
      </c>
      <c r="J2593" s="26">
        <v>2.0972674444444448</v>
      </c>
      <c r="K2593" s="26">
        <v>3.3435518888888889</v>
      </c>
      <c r="L2593" s="26">
        <v>4.7987868888888876</v>
      </c>
      <c r="M2593" s="26">
        <v>5.4131569999999991</v>
      </c>
      <c r="N2593" s="26">
        <v>6.2020876666666673</v>
      </c>
      <c r="O2593" s="26">
        <v>6.0803114444444448</v>
      </c>
      <c r="P2593" s="26">
        <v>5.5639626666666668</v>
      </c>
      <c r="Q2593" s="26">
        <v>4.3731698888888886</v>
      </c>
      <c r="R2593" s="26">
        <v>3.1948601111111112</v>
      </c>
      <c r="S2593" s="26">
        <v>2.1643438888888888</v>
      </c>
      <c r="T2593" s="26">
        <v>1.5996246666666667</v>
      </c>
      <c r="U2593" s="26">
        <v>4.6981194444444441</v>
      </c>
      <c r="V2593" s="26">
        <v>4.4545747777777782</v>
      </c>
      <c r="W2593" s="26">
        <v>5.8786569999999996</v>
      </c>
      <c r="X2593" s="26">
        <v>4.4672427777777779</v>
      </c>
      <c r="Y2593" s="26">
        <v>4.8174476666666664</v>
      </c>
      <c r="Z2593" s="26">
        <v>3.5747435555555551</v>
      </c>
      <c r="AA2593" s="26">
        <v>4.5880212222222223</v>
      </c>
      <c r="AB2593" s="26">
        <v>3.13279</v>
      </c>
      <c r="AC2593" s="26">
        <v>3.6488019999999994</v>
      </c>
      <c r="AD2593" s="26">
        <v>3.160936</v>
      </c>
      <c r="AE2593" s="26">
        <v>4.5609081111111118</v>
      </c>
      <c r="AF2593" s="26">
        <v>5.0673226666666658</v>
      </c>
      <c r="AG2593" s="26">
        <v>188</v>
      </c>
      <c r="AH2593" s="26">
        <v>3</v>
      </c>
    </row>
    <row r="2594" spans="1:34" x14ac:dyDescent="0.2">
      <c r="A2594" t="s">
        <v>54</v>
      </c>
      <c r="B2594" t="s">
        <v>110</v>
      </c>
      <c r="C2594" t="s">
        <v>1667</v>
      </c>
      <c r="D2594">
        <v>1</v>
      </c>
      <c r="E2594" s="21">
        <v>4</v>
      </c>
      <c r="F2594" s="21" t="s">
        <v>6</v>
      </c>
      <c r="G2594" s="21" t="s">
        <v>10</v>
      </c>
      <c r="H2594" s="21" t="s">
        <v>10</v>
      </c>
      <c r="I2594" s="26">
        <v>1.4369356000000002</v>
      </c>
      <c r="J2594" s="26">
        <v>2.0456712000000001</v>
      </c>
      <c r="K2594" s="26">
        <v>3.2926656000000003</v>
      </c>
      <c r="L2594" s="26">
        <v>4.7470786</v>
      </c>
      <c r="M2594" s="26">
        <v>5.2838602000000003</v>
      </c>
      <c r="N2594" s="26">
        <v>5.9985793999999997</v>
      </c>
      <c r="O2594" s="26">
        <v>5.9504443999999994</v>
      </c>
      <c r="P2594" s="26">
        <v>5.4342196000000005</v>
      </c>
      <c r="Q2594" s="26">
        <v>4.1982996000000004</v>
      </c>
      <c r="R2594" s="26">
        <v>2.9145924000000001</v>
      </c>
      <c r="S2594" s="26">
        <v>1.9947136000000001</v>
      </c>
      <c r="T2594" s="26">
        <v>1.4479312</v>
      </c>
      <c r="U2594" s="26">
        <v>4.2184930000000005</v>
      </c>
      <c r="V2594" s="26">
        <v>4.0741162000000006</v>
      </c>
      <c r="W2594" s="26">
        <v>5.1569272000000002</v>
      </c>
      <c r="X2594" s="26">
        <v>3.7562039999999994</v>
      </c>
      <c r="Y2594" s="26">
        <v>4.0967925999999988</v>
      </c>
      <c r="Z2594" s="26">
        <v>3.6879721999999995</v>
      </c>
      <c r="AA2594" s="26">
        <v>4.4583615999999999</v>
      </c>
      <c r="AB2594" s="26">
        <v>3.4085921999999997</v>
      </c>
      <c r="AC2594" s="26">
        <v>3.3367803999999999</v>
      </c>
      <c r="AD2594" s="26">
        <v>2.7531445999999997</v>
      </c>
      <c r="AE2594" s="26">
        <v>4.1002234</v>
      </c>
      <c r="AF2594" s="26">
        <v>4.6673514000000003</v>
      </c>
      <c r="AG2594" s="26">
        <v>172</v>
      </c>
      <c r="AH2594" s="26">
        <v>3</v>
      </c>
    </row>
    <row r="2595" spans="1:34" x14ac:dyDescent="0.2">
      <c r="A2595" t="s">
        <v>54</v>
      </c>
      <c r="B2595" t="s">
        <v>110</v>
      </c>
      <c r="C2595" t="s">
        <v>221</v>
      </c>
      <c r="D2595">
        <v>2</v>
      </c>
      <c r="E2595" s="21">
        <v>4</v>
      </c>
      <c r="F2595" s="21" t="s">
        <v>6</v>
      </c>
      <c r="G2595" s="21" t="s">
        <v>10</v>
      </c>
      <c r="H2595" s="21" t="s">
        <v>10</v>
      </c>
      <c r="I2595" s="26">
        <v>1.3932555</v>
      </c>
      <c r="J2595" s="26">
        <v>1.90404</v>
      </c>
      <c r="K2595" s="26">
        <v>3.1759884999999999</v>
      </c>
      <c r="L2595" s="26">
        <v>4.6270449999999999</v>
      </c>
      <c r="M2595" s="26">
        <v>5.2584514999999996</v>
      </c>
      <c r="N2595" s="26">
        <v>6.1655239999999996</v>
      </c>
      <c r="O2595" s="26">
        <v>6.1424155000000003</v>
      </c>
      <c r="P2595" s="26">
        <v>5.5023780000000002</v>
      </c>
      <c r="Q2595" s="26">
        <v>4.2421074999999995</v>
      </c>
      <c r="R2595" s="26">
        <v>3.0381879999999999</v>
      </c>
      <c r="S2595" s="26">
        <v>2.0492024999999998</v>
      </c>
      <c r="T2595" s="26">
        <v>1.470154</v>
      </c>
      <c r="U2595" s="26">
        <v>4.0580774999999996</v>
      </c>
      <c r="V2595" s="26">
        <v>4.0521209999999996</v>
      </c>
      <c r="W2595" s="26">
        <v>4.9237905</v>
      </c>
      <c r="X2595" s="26">
        <v>4.0653430000000004</v>
      </c>
      <c r="Y2595" s="26">
        <v>4.7065339999999996</v>
      </c>
      <c r="Z2595" s="26">
        <v>3.9284765000000004</v>
      </c>
      <c r="AA2595" s="26">
        <v>4.412369</v>
      </c>
      <c r="AB2595" s="26">
        <v>3.4935375</v>
      </c>
      <c r="AC2595" s="26">
        <v>3.5215019999999999</v>
      </c>
      <c r="AD2595" s="26">
        <v>2.7061760000000001</v>
      </c>
      <c r="AE2595" s="26">
        <v>4.0110770000000002</v>
      </c>
      <c r="AF2595" s="26">
        <v>4.5451695000000001</v>
      </c>
      <c r="AG2595" s="26">
        <v>177</v>
      </c>
      <c r="AH2595" s="26">
        <v>3</v>
      </c>
    </row>
    <row r="2596" spans="1:34" x14ac:dyDescent="0.2">
      <c r="A2596" t="s">
        <v>54</v>
      </c>
      <c r="B2596" t="s">
        <v>110</v>
      </c>
      <c r="C2596" t="s">
        <v>222</v>
      </c>
      <c r="D2596">
        <v>3</v>
      </c>
      <c r="E2596" s="21">
        <v>3</v>
      </c>
      <c r="F2596" s="21" t="s">
        <v>6</v>
      </c>
      <c r="G2596" s="21" t="s">
        <v>10</v>
      </c>
      <c r="H2596" s="21" t="s">
        <v>10</v>
      </c>
      <c r="I2596" s="26">
        <v>1.5566313749999998</v>
      </c>
      <c r="J2596" s="26">
        <v>2.129067375</v>
      </c>
      <c r="K2596" s="26">
        <v>3.4555767500000001</v>
      </c>
      <c r="L2596" s="26">
        <v>4.9373019999999999</v>
      </c>
      <c r="M2596" s="26">
        <v>5.8098721250000001</v>
      </c>
      <c r="N2596" s="26">
        <v>6.8275811250000009</v>
      </c>
      <c r="O2596" s="26">
        <v>6.7993971249999987</v>
      </c>
      <c r="P2596" s="26">
        <v>6.1191153749999998</v>
      </c>
      <c r="Q2596" s="26">
        <v>4.7490327500000005</v>
      </c>
      <c r="R2596" s="26">
        <v>3.4933307499999997</v>
      </c>
      <c r="S2596" s="26">
        <v>2.3080222500000001</v>
      </c>
      <c r="T2596" s="26">
        <v>1.6376578750000002</v>
      </c>
      <c r="U2596" s="26">
        <v>3.9121451249999994</v>
      </c>
      <c r="V2596" s="26">
        <v>4.0990233749999998</v>
      </c>
      <c r="W2596" s="26">
        <v>4.7950656249999994</v>
      </c>
      <c r="X2596" s="26">
        <v>4.82813625</v>
      </c>
      <c r="Y2596" s="26">
        <v>4.6780237500000004</v>
      </c>
      <c r="Z2596" s="26">
        <v>3.6070519999999999</v>
      </c>
      <c r="AA2596" s="26">
        <v>3.8892181249999997</v>
      </c>
      <c r="AB2596" s="26">
        <v>2.6892461249999999</v>
      </c>
      <c r="AC2596" s="26">
        <v>3.3353756250000002</v>
      </c>
      <c r="AD2596" s="26">
        <v>2.6341435</v>
      </c>
      <c r="AE2596" s="26">
        <v>4.3883081250000009</v>
      </c>
      <c r="AF2596" s="26">
        <v>4.6258418749999999</v>
      </c>
      <c r="AG2596" s="26">
        <v>176</v>
      </c>
      <c r="AH2596" s="26">
        <v>3</v>
      </c>
    </row>
    <row r="2597" spans="1:34" x14ac:dyDescent="0.2">
      <c r="A2597" t="s">
        <v>54</v>
      </c>
      <c r="B2597" t="s">
        <v>110</v>
      </c>
      <c r="C2597" t="s">
        <v>224</v>
      </c>
      <c r="D2597">
        <v>3</v>
      </c>
      <c r="E2597" s="21">
        <v>4</v>
      </c>
      <c r="F2597" s="21" t="s">
        <v>6</v>
      </c>
      <c r="G2597" s="21" t="s">
        <v>10</v>
      </c>
      <c r="H2597" s="21" t="s">
        <v>10</v>
      </c>
      <c r="I2597" s="26">
        <v>1.5015269999999998</v>
      </c>
      <c r="J2597" s="26">
        <v>2.1217668000000005</v>
      </c>
      <c r="K2597" s="26">
        <v>3.3089737999999995</v>
      </c>
      <c r="L2597" s="26">
        <v>4.7093020000000001</v>
      </c>
      <c r="M2597" s="26">
        <v>5.2473873999999991</v>
      </c>
      <c r="N2597" s="26">
        <v>5.9833145999999999</v>
      </c>
      <c r="O2597" s="26">
        <v>5.8820475999999999</v>
      </c>
      <c r="P2597" s="26">
        <v>5.3520599999999998</v>
      </c>
      <c r="Q2597" s="26">
        <v>4.1902354000000006</v>
      </c>
      <c r="R2597" s="26">
        <v>2.9598610000000001</v>
      </c>
      <c r="S2597" s="26">
        <v>2.0127218000000004</v>
      </c>
      <c r="T2597" s="26">
        <v>1.5318144</v>
      </c>
      <c r="U2597" s="26">
        <v>4.9508892000000007</v>
      </c>
      <c r="V2597" s="26">
        <v>4.7332968000000006</v>
      </c>
      <c r="W2597" s="26">
        <v>5.8879384000000003</v>
      </c>
      <c r="X2597" s="26">
        <v>4.4556763999999998</v>
      </c>
      <c r="Y2597" s="26">
        <v>4.5108348000000005</v>
      </c>
      <c r="Z2597" s="26">
        <v>3.6707934</v>
      </c>
      <c r="AA2597" s="26">
        <v>4.7084277999999999</v>
      </c>
      <c r="AB2597" s="26">
        <v>3.4376483999999996</v>
      </c>
      <c r="AC2597" s="26">
        <v>3.7537175999999994</v>
      </c>
      <c r="AD2597" s="26">
        <v>3.0534258000000003</v>
      </c>
      <c r="AE2597" s="26">
        <v>4.5880153999999997</v>
      </c>
      <c r="AF2597" s="26">
        <v>5.1370643999999999</v>
      </c>
      <c r="AG2597" s="26">
        <v>166</v>
      </c>
      <c r="AH2597" s="26">
        <v>3</v>
      </c>
    </row>
    <row r="2598" spans="1:34" x14ac:dyDescent="0.2">
      <c r="A2598" t="s">
        <v>54</v>
      </c>
      <c r="B2598" t="s">
        <v>110</v>
      </c>
      <c r="C2598" t="s">
        <v>225</v>
      </c>
      <c r="D2598">
        <v>1</v>
      </c>
      <c r="E2598" s="21">
        <v>4</v>
      </c>
      <c r="F2598" s="21" t="s">
        <v>6</v>
      </c>
      <c r="G2598" s="21" t="s">
        <v>10</v>
      </c>
      <c r="H2598" s="21" t="s">
        <v>10</v>
      </c>
      <c r="I2598" s="26">
        <v>1.48246075</v>
      </c>
      <c r="J2598" s="26">
        <v>2.0149287500000002</v>
      </c>
      <c r="K2598" s="26">
        <v>3.2572627499999998</v>
      </c>
      <c r="L2598" s="26">
        <v>4.7568140000000003</v>
      </c>
      <c r="M2598" s="26">
        <v>5.3595197500000005</v>
      </c>
      <c r="N2598" s="26">
        <v>6.2051205000000005</v>
      </c>
      <c r="O2598" s="26">
        <v>6.1199455</v>
      </c>
      <c r="P2598" s="26">
        <v>5.5634857499999999</v>
      </c>
      <c r="Q2598" s="26">
        <v>4.3858825000000001</v>
      </c>
      <c r="R2598" s="26">
        <v>3.2002057500000003</v>
      </c>
      <c r="S2598" s="26">
        <v>2.1346039999999999</v>
      </c>
      <c r="T2598" s="26">
        <v>1.5586195</v>
      </c>
      <c r="U2598" s="26">
        <v>4.3493424999999997</v>
      </c>
      <c r="V2598" s="26">
        <v>4.1689255000000003</v>
      </c>
      <c r="W2598" s="26">
        <v>5.5249077500000006</v>
      </c>
      <c r="X2598" s="26">
        <v>4.37616475</v>
      </c>
      <c r="Y2598" s="26">
        <v>4.8068577500000007</v>
      </c>
      <c r="Z2598" s="26">
        <v>3.4298324999999998</v>
      </c>
      <c r="AA2598" s="26">
        <v>4.4669074999999996</v>
      </c>
      <c r="AB2598" s="26">
        <v>3.0837147500000004</v>
      </c>
      <c r="AC2598" s="26">
        <v>3.5135909999999999</v>
      </c>
      <c r="AD2598" s="26">
        <v>3.1112799999999998</v>
      </c>
      <c r="AE2598" s="26">
        <v>4.3607329999999997</v>
      </c>
      <c r="AF2598" s="26">
        <v>4.7021172499999997</v>
      </c>
      <c r="AG2598" s="26">
        <v>190</v>
      </c>
      <c r="AH2598" s="26">
        <v>3</v>
      </c>
    </row>
    <row r="2599" spans="1:34" x14ac:dyDescent="0.2">
      <c r="A2599" t="s">
        <v>54</v>
      </c>
      <c r="B2599" t="s">
        <v>110</v>
      </c>
      <c r="C2599" t="s">
        <v>1668</v>
      </c>
      <c r="D2599">
        <v>1</v>
      </c>
      <c r="E2599" s="21">
        <v>4</v>
      </c>
      <c r="F2599" s="21" t="s">
        <v>6</v>
      </c>
      <c r="G2599" s="21" t="s">
        <v>10</v>
      </c>
      <c r="H2599" s="21" t="s">
        <v>10</v>
      </c>
      <c r="I2599" s="26">
        <v>1.4788244285714285</v>
      </c>
      <c r="J2599" s="26">
        <v>2.0155931428571425</v>
      </c>
      <c r="K2599" s="26">
        <v>3.2830615714285711</v>
      </c>
      <c r="L2599" s="26">
        <v>4.7973287142857135</v>
      </c>
      <c r="M2599" s="26">
        <v>5.4292917142857151</v>
      </c>
      <c r="N2599" s="26">
        <v>6.3089977142857148</v>
      </c>
      <c r="O2599" s="26">
        <v>6.2353137142857147</v>
      </c>
      <c r="P2599" s="26">
        <v>5.664307428571429</v>
      </c>
      <c r="Q2599" s="26">
        <v>4.4020492857142859</v>
      </c>
      <c r="R2599" s="26">
        <v>3.2442185714285716</v>
      </c>
      <c r="S2599" s="26">
        <v>2.1754829999999998</v>
      </c>
      <c r="T2599" s="26">
        <v>1.588164857142857</v>
      </c>
      <c r="U2599" s="26">
        <v>4.141203142857143</v>
      </c>
      <c r="V2599" s="26">
        <v>4.1630712857142864</v>
      </c>
      <c r="W2599" s="26">
        <v>5.3963609999999997</v>
      </c>
      <c r="X2599" s="26">
        <v>4.4816508571428573</v>
      </c>
      <c r="Y2599" s="26">
        <v>4.6837281428571425</v>
      </c>
      <c r="Z2599" s="26">
        <v>3.4673995714285715</v>
      </c>
      <c r="AA2599" s="26">
        <v>4.3181341428571427</v>
      </c>
      <c r="AB2599" s="26">
        <v>3.0868949999999997</v>
      </c>
      <c r="AC2599" s="26">
        <v>3.3724571428571433</v>
      </c>
      <c r="AD2599" s="26">
        <v>2.9506475714285711</v>
      </c>
      <c r="AE2599" s="26">
        <v>4.3824602857142851</v>
      </c>
      <c r="AF2599" s="26">
        <v>4.6607505714285713</v>
      </c>
      <c r="AG2599" s="26">
        <v>194</v>
      </c>
      <c r="AH2599" s="26">
        <v>3</v>
      </c>
    </row>
    <row r="2600" spans="1:34" x14ac:dyDescent="0.2">
      <c r="A2600" t="s">
        <v>54</v>
      </c>
      <c r="B2600" t="s">
        <v>110</v>
      </c>
      <c r="C2600" t="s">
        <v>1669</v>
      </c>
      <c r="D2600">
        <v>1</v>
      </c>
      <c r="E2600" s="21">
        <v>4</v>
      </c>
      <c r="F2600" s="21" t="s">
        <v>6</v>
      </c>
      <c r="G2600" s="21" t="s">
        <v>10</v>
      </c>
      <c r="H2600" s="21" t="s">
        <v>10</v>
      </c>
      <c r="I2600" s="26">
        <v>1.4985949999999999</v>
      </c>
      <c r="J2600" s="26">
        <v>2.0990361666666666</v>
      </c>
      <c r="K2600" s="26">
        <v>3.3072114999999997</v>
      </c>
      <c r="L2600" s="26">
        <v>4.7487256666666671</v>
      </c>
      <c r="M2600" s="26">
        <v>5.2822630000000004</v>
      </c>
      <c r="N2600" s="26">
        <v>5.9863099999999996</v>
      </c>
      <c r="O2600" s="26">
        <v>5.9448210000000001</v>
      </c>
      <c r="P2600" s="26">
        <v>5.3917080000000013</v>
      </c>
      <c r="Q2600" s="26">
        <v>4.2047833333333333</v>
      </c>
      <c r="R2600" s="26">
        <v>2.9485065000000001</v>
      </c>
      <c r="S2600" s="26">
        <v>2.0184901666666666</v>
      </c>
      <c r="T2600" s="26">
        <v>1.4915638333333334</v>
      </c>
      <c r="U2600" s="26">
        <v>4.4384833333333331</v>
      </c>
      <c r="V2600" s="26">
        <v>4.3524525000000001</v>
      </c>
      <c r="W2600" s="26">
        <v>5.3691491666666664</v>
      </c>
      <c r="X2600" s="26">
        <v>3.9625228333333329</v>
      </c>
      <c r="Y2600" s="26">
        <v>4.1773186666666673</v>
      </c>
      <c r="Z2600" s="26">
        <v>3.5889653333333329</v>
      </c>
      <c r="AA2600" s="26">
        <v>4.5217575000000005</v>
      </c>
      <c r="AB2600" s="26">
        <v>3.6713896666666663</v>
      </c>
      <c r="AC2600" s="26">
        <v>3.4976308333333339</v>
      </c>
      <c r="AD2600" s="26">
        <v>2.8428588333333331</v>
      </c>
      <c r="AE2600" s="26">
        <v>4.2393551666666669</v>
      </c>
      <c r="AF2600" s="26">
        <v>4.6960388333333336</v>
      </c>
      <c r="AG2600" s="26">
        <v>191</v>
      </c>
      <c r="AH2600" s="26">
        <v>3</v>
      </c>
    </row>
    <row r="2601" spans="1:34" x14ac:dyDescent="0.2">
      <c r="A2601" t="s">
        <v>54</v>
      </c>
      <c r="B2601" t="s">
        <v>110</v>
      </c>
      <c r="C2601" t="s">
        <v>1670</v>
      </c>
      <c r="D2601">
        <v>2</v>
      </c>
      <c r="E2601" s="21">
        <v>3</v>
      </c>
      <c r="F2601" s="21" t="s">
        <v>6</v>
      </c>
      <c r="G2601" s="21" t="s">
        <v>10</v>
      </c>
      <c r="H2601" s="21" t="s">
        <v>10</v>
      </c>
      <c r="I2601" s="26">
        <v>1.588940111111111</v>
      </c>
      <c r="J2601" s="26">
        <v>2.1881365555555554</v>
      </c>
      <c r="K2601" s="26">
        <v>3.4798312222222219</v>
      </c>
      <c r="L2601" s="26">
        <v>4.9418464444444448</v>
      </c>
      <c r="M2601" s="26">
        <v>5.7643243333333327</v>
      </c>
      <c r="N2601" s="26">
        <v>6.6788434444444453</v>
      </c>
      <c r="O2601" s="26">
        <v>6.6436181111111114</v>
      </c>
      <c r="P2601" s="26">
        <v>6.0201433333333334</v>
      </c>
      <c r="Q2601" s="26">
        <v>4.6755901111111111</v>
      </c>
      <c r="R2601" s="26">
        <v>3.4552125555555557</v>
      </c>
      <c r="S2601" s="26">
        <v>2.2852391111111108</v>
      </c>
      <c r="T2601" s="26">
        <v>1.6649697777777779</v>
      </c>
      <c r="U2601" s="26">
        <v>4.2017796666666669</v>
      </c>
      <c r="V2601" s="26">
        <v>4.6177293333333331</v>
      </c>
      <c r="W2601" s="26">
        <v>5.2175421111111113</v>
      </c>
      <c r="X2601" s="26">
        <v>5.0134253333333332</v>
      </c>
      <c r="Y2601" s="26">
        <v>4.6878914444444435</v>
      </c>
      <c r="Z2601" s="26">
        <v>3.488917888888889</v>
      </c>
      <c r="AA2601" s="26">
        <v>3.9612889999999998</v>
      </c>
      <c r="AB2601" s="26">
        <v>3.0008239999999997</v>
      </c>
      <c r="AC2601" s="26">
        <v>3.3131123333333337</v>
      </c>
      <c r="AD2601" s="26">
        <v>2.8004131111111104</v>
      </c>
      <c r="AE2601" s="26">
        <v>4.665915222222222</v>
      </c>
      <c r="AF2601" s="26">
        <v>4.8597256666666659</v>
      </c>
      <c r="AG2601" s="26">
        <v>183</v>
      </c>
      <c r="AH2601" s="26">
        <v>3</v>
      </c>
    </row>
    <row r="2602" spans="1:34" x14ac:dyDescent="0.2">
      <c r="A2602" t="s">
        <v>54</v>
      </c>
      <c r="B2602" t="s">
        <v>110</v>
      </c>
      <c r="C2602" t="s">
        <v>1484</v>
      </c>
      <c r="D2602">
        <v>1</v>
      </c>
      <c r="E2602" s="21">
        <v>4</v>
      </c>
      <c r="F2602" s="21" t="s">
        <v>6</v>
      </c>
      <c r="G2602" s="21" t="s">
        <v>10</v>
      </c>
      <c r="H2602" s="21" t="s">
        <v>10</v>
      </c>
      <c r="I2602" s="26">
        <v>1.4815263333333333</v>
      </c>
      <c r="J2602" s="26">
        <v>2.0782626666666668</v>
      </c>
      <c r="K2602" s="26">
        <v>3.2947693333333334</v>
      </c>
      <c r="L2602" s="26">
        <v>4.7446770000000003</v>
      </c>
      <c r="M2602" s="26">
        <v>5.2786146666666669</v>
      </c>
      <c r="N2602" s="26">
        <v>5.9958179999999999</v>
      </c>
      <c r="O2602" s="26">
        <v>5.9624613333333336</v>
      </c>
      <c r="P2602" s="26">
        <v>5.3928776666666671</v>
      </c>
      <c r="Q2602" s="26">
        <v>4.2097543333333336</v>
      </c>
      <c r="R2602" s="26">
        <v>2.9209766666666668</v>
      </c>
      <c r="S2602" s="26">
        <v>2.0007429999999999</v>
      </c>
      <c r="T2602" s="26">
        <v>1.470478</v>
      </c>
      <c r="U2602" s="26">
        <v>4.3547179999999992</v>
      </c>
      <c r="V2602" s="26">
        <v>4.2520283333333335</v>
      </c>
      <c r="W2602" s="26">
        <v>5.305498</v>
      </c>
      <c r="X2602" s="26">
        <v>3.9188823333333338</v>
      </c>
      <c r="Y2602" s="26">
        <v>4.2131449999999999</v>
      </c>
      <c r="Z2602" s="26">
        <v>3.4776643333333332</v>
      </c>
      <c r="AA2602" s="26">
        <v>4.4342243333333338</v>
      </c>
      <c r="AB2602" s="26">
        <v>3.5231180000000002</v>
      </c>
      <c r="AC2602" s="26">
        <v>3.4655716666666669</v>
      </c>
      <c r="AD2602" s="26">
        <v>2.8071676666666665</v>
      </c>
      <c r="AE2602" s="26">
        <v>4.2741359999999995</v>
      </c>
      <c r="AF2602" s="26">
        <v>4.7432073333333333</v>
      </c>
      <c r="AG2602" s="26">
        <v>183</v>
      </c>
      <c r="AH2602" s="26">
        <v>3</v>
      </c>
    </row>
    <row r="2603" spans="1:34" x14ac:dyDescent="0.2">
      <c r="A2603" t="s">
        <v>54</v>
      </c>
      <c r="B2603" t="s">
        <v>110</v>
      </c>
      <c r="C2603" t="s">
        <v>227</v>
      </c>
      <c r="D2603">
        <v>1</v>
      </c>
      <c r="E2603" s="21">
        <v>4</v>
      </c>
      <c r="F2603" s="21" t="s">
        <v>6</v>
      </c>
      <c r="G2603" s="21" t="s">
        <v>10</v>
      </c>
      <c r="H2603" s="21" t="s">
        <v>10</v>
      </c>
      <c r="I2603" s="26">
        <v>1.4747754999999998</v>
      </c>
      <c r="J2603" s="26">
        <v>2.0699562500000002</v>
      </c>
      <c r="K2603" s="26">
        <v>3.2673920000000001</v>
      </c>
      <c r="L2603" s="26">
        <v>4.6789892499999999</v>
      </c>
      <c r="M2603" s="26">
        <v>5.21315025</v>
      </c>
      <c r="N2603" s="26">
        <v>5.8705487499999993</v>
      </c>
      <c r="O2603" s="26">
        <v>5.8183365</v>
      </c>
      <c r="P2603" s="26">
        <v>5.301647</v>
      </c>
      <c r="Q2603" s="26">
        <v>4.1097245000000004</v>
      </c>
      <c r="R2603" s="26">
        <v>2.8917612500000001</v>
      </c>
      <c r="S2603" s="26">
        <v>1.9860555</v>
      </c>
      <c r="T2603" s="26">
        <v>1.4590097499999999</v>
      </c>
      <c r="U2603" s="26">
        <v>4.5592172499999997</v>
      </c>
      <c r="V2603" s="26">
        <v>4.4485830000000002</v>
      </c>
      <c r="W2603" s="26">
        <v>5.4655657499999997</v>
      </c>
      <c r="X2603" s="26">
        <v>4.05602325</v>
      </c>
      <c r="Y2603" s="26">
        <v>4.3376962499999996</v>
      </c>
      <c r="Z2603" s="26">
        <v>3.9041217500000003</v>
      </c>
      <c r="AA2603" s="26">
        <v>4.6777015000000004</v>
      </c>
      <c r="AB2603" s="26">
        <v>3.8463064999999999</v>
      </c>
      <c r="AC2603" s="26">
        <v>3.5889160000000002</v>
      </c>
      <c r="AD2603" s="26">
        <v>2.9902842500000002</v>
      </c>
      <c r="AE2603" s="26">
        <v>4.3152520000000001</v>
      </c>
      <c r="AF2603" s="26">
        <v>4.8029779999999995</v>
      </c>
      <c r="AG2603" s="26">
        <v>191</v>
      </c>
      <c r="AH2603" s="26">
        <v>3</v>
      </c>
    </row>
    <row r="2604" spans="1:34" x14ac:dyDescent="0.2">
      <c r="A2604" t="s">
        <v>54</v>
      </c>
      <c r="B2604" t="s">
        <v>110</v>
      </c>
      <c r="C2604" t="s">
        <v>228</v>
      </c>
      <c r="D2604">
        <v>2</v>
      </c>
      <c r="E2604" s="21">
        <v>4</v>
      </c>
      <c r="F2604" s="21" t="s">
        <v>6</v>
      </c>
      <c r="G2604" s="21" t="s">
        <v>10</v>
      </c>
      <c r="H2604" s="21" t="s">
        <v>10</v>
      </c>
      <c r="I2604" s="26">
        <v>1.4545785714285713</v>
      </c>
      <c r="J2604" s="26">
        <v>1.9589917142857143</v>
      </c>
      <c r="K2604" s="26">
        <v>3.2448077142857144</v>
      </c>
      <c r="L2604" s="26">
        <v>4.7890194285714278</v>
      </c>
      <c r="M2604" s="26">
        <v>5.4933828571428576</v>
      </c>
      <c r="N2604" s="26">
        <v>6.5205221428571418</v>
      </c>
      <c r="O2604" s="26">
        <v>6.483547999999999</v>
      </c>
      <c r="P2604" s="26">
        <v>5.7748907142857133</v>
      </c>
      <c r="Q2604" s="26">
        <v>4.4678297142857142</v>
      </c>
      <c r="R2604" s="26">
        <v>3.2456765714285716</v>
      </c>
      <c r="S2604" s="26">
        <v>2.1646338571428574</v>
      </c>
      <c r="T2604" s="26">
        <v>1.5060341428571427</v>
      </c>
      <c r="U2604" s="26">
        <v>3.5307460000000002</v>
      </c>
      <c r="V2604" s="26">
        <v>3.9985562857142858</v>
      </c>
      <c r="W2604" s="26">
        <v>5.1708422857142864</v>
      </c>
      <c r="X2604" s="26">
        <v>4.2863212857142861</v>
      </c>
      <c r="Y2604" s="26">
        <v>4.0801214285714291</v>
      </c>
      <c r="Z2604" s="26">
        <v>3.523193</v>
      </c>
      <c r="AA2604" s="26">
        <v>3.8676468571428573</v>
      </c>
      <c r="AB2604" s="26">
        <v>3.2767908571428568</v>
      </c>
      <c r="AC2604" s="26">
        <v>3.0574194285714285</v>
      </c>
      <c r="AD2604" s="26">
        <v>2.7022345714285718</v>
      </c>
      <c r="AE2604" s="26">
        <v>4.0484598571428574</v>
      </c>
      <c r="AF2604" s="26">
        <v>4.4738305714285707</v>
      </c>
      <c r="AG2604" s="26">
        <v>178</v>
      </c>
      <c r="AH2604" s="26">
        <v>3</v>
      </c>
    </row>
    <row r="2605" spans="1:34" x14ac:dyDescent="0.2">
      <c r="A2605" t="s">
        <v>54</v>
      </c>
      <c r="B2605" t="s">
        <v>110</v>
      </c>
      <c r="C2605" t="s">
        <v>1407</v>
      </c>
      <c r="D2605">
        <v>1</v>
      </c>
      <c r="E2605" s="21">
        <v>4</v>
      </c>
      <c r="F2605" s="21" t="s">
        <v>6</v>
      </c>
      <c r="G2605" s="21" t="s">
        <v>10</v>
      </c>
      <c r="H2605" s="21" t="s">
        <v>10</v>
      </c>
      <c r="I2605" s="26">
        <v>1.516429</v>
      </c>
      <c r="J2605" s="26">
        <v>2.0783420000000001</v>
      </c>
      <c r="K2605" s="26">
        <v>3.318657</v>
      </c>
      <c r="L2605" s="26">
        <v>4.773657</v>
      </c>
      <c r="M2605" s="26">
        <v>5.3808220000000002</v>
      </c>
      <c r="N2605" s="26">
        <v>6.1708249999999998</v>
      </c>
      <c r="O2605" s="26">
        <v>6.0594999999999999</v>
      </c>
      <c r="P2605" s="26">
        <v>5.5386160000000002</v>
      </c>
      <c r="Q2605" s="26">
        <v>4.3169620000000002</v>
      </c>
      <c r="R2605" s="26">
        <v>3.1384050000000001</v>
      </c>
      <c r="S2605" s="26">
        <v>2.134541</v>
      </c>
      <c r="T2605" s="26">
        <v>1.5812630000000001</v>
      </c>
      <c r="U2605" s="26">
        <v>4.7623769999999999</v>
      </c>
      <c r="V2605" s="26">
        <v>4.5549480000000004</v>
      </c>
      <c r="W2605" s="26">
        <v>5.8865809999999996</v>
      </c>
      <c r="X2605" s="26">
        <v>4.5273440000000003</v>
      </c>
      <c r="Y2605" s="26">
        <v>4.7998589999999997</v>
      </c>
      <c r="Z2605" s="26">
        <v>3.6133820000000001</v>
      </c>
      <c r="AA2605" s="26">
        <v>4.6177020000000004</v>
      </c>
      <c r="AB2605" s="26">
        <v>3.212974</v>
      </c>
      <c r="AC2605" s="26">
        <v>3.6470880000000001</v>
      </c>
      <c r="AD2605" s="26">
        <v>3.2412190000000001</v>
      </c>
      <c r="AE2605" s="26">
        <v>4.6224679999999996</v>
      </c>
      <c r="AF2605" s="26">
        <v>5.1664560000000002</v>
      </c>
      <c r="AG2605" s="26">
        <v>186</v>
      </c>
      <c r="AH2605" s="26">
        <v>3</v>
      </c>
    </row>
    <row r="2606" spans="1:34" x14ac:dyDescent="0.2">
      <c r="A2606" t="s">
        <v>54</v>
      </c>
      <c r="B2606" t="s">
        <v>110</v>
      </c>
      <c r="C2606" t="s">
        <v>229</v>
      </c>
      <c r="D2606">
        <v>3</v>
      </c>
      <c r="E2606" s="21">
        <v>4</v>
      </c>
      <c r="F2606" s="21" t="s">
        <v>6</v>
      </c>
      <c r="G2606" s="21" t="s">
        <v>10</v>
      </c>
      <c r="H2606" s="21" t="s">
        <v>10</v>
      </c>
      <c r="I2606" s="26">
        <v>1.3493262000000001</v>
      </c>
      <c r="J2606" s="26">
        <v>1.8933488000000001</v>
      </c>
      <c r="K2606" s="26">
        <v>3.1320614</v>
      </c>
      <c r="L2606" s="26">
        <v>4.5593714000000007</v>
      </c>
      <c r="M2606" s="26">
        <v>5.0858509999999999</v>
      </c>
      <c r="N2606" s="26">
        <v>5.7930624000000002</v>
      </c>
      <c r="O2606" s="26">
        <v>5.7681614000000003</v>
      </c>
      <c r="P2606" s="26">
        <v>5.2041331999999993</v>
      </c>
      <c r="Q2606" s="26">
        <v>4.0038326</v>
      </c>
      <c r="R2606" s="26">
        <v>2.8091037999999999</v>
      </c>
      <c r="S2606" s="26">
        <v>1.9220347999999998</v>
      </c>
      <c r="T2606" s="26">
        <v>1.3814502</v>
      </c>
      <c r="U2606" s="26">
        <v>4.4728574000000005</v>
      </c>
      <c r="V2606" s="26">
        <v>4.2000526000000011</v>
      </c>
      <c r="W2606" s="26">
        <v>5.2075323999999998</v>
      </c>
      <c r="X2606" s="26">
        <v>4.0635138</v>
      </c>
      <c r="Y2606" s="26">
        <v>4.5167744000000001</v>
      </c>
      <c r="Z2606" s="26">
        <v>4.0335231999999994</v>
      </c>
      <c r="AA2606" s="26">
        <v>4.7047925999999993</v>
      </c>
      <c r="AB2606" s="26">
        <v>3.6863550000000003</v>
      </c>
      <c r="AC2606" s="26">
        <v>3.6011954000000004</v>
      </c>
      <c r="AD2606" s="26">
        <v>2.858187</v>
      </c>
      <c r="AE2606" s="26">
        <v>4.2836542</v>
      </c>
      <c r="AF2606" s="26">
        <v>4.743988400000001</v>
      </c>
      <c r="AG2606" s="26">
        <v>214</v>
      </c>
      <c r="AH2606" s="26">
        <v>4</v>
      </c>
    </row>
    <row r="2607" spans="1:34" x14ac:dyDescent="0.2">
      <c r="A2607" t="s">
        <v>54</v>
      </c>
      <c r="B2607" t="s">
        <v>110</v>
      </c>
      <c r="C2607" t="s">
        <v>1671</v>
      </c>
      <c r="D2607">
        <v>3</v>
      </c>
      <c r="E2607" s="21">
        <v>4</v>
      </c>
      <c r="F2607" s="21" t="s">
        <v>6</v>
      </c>
      <c r="G2607" s="21" t="s">
        <v>10</v>
      </c>
      <c r="H2607" s="21" t="s">
        <v>10</v>
      </c>
      <c r="I2607" s="26">
        <v>1.4772933333333336</v>
      </c>
      <c r="J2607" s="26">
        <v>1.9873173333333334</v>
      </c>
      <c r="K2607" s="26">
        <v>3.3123149999999999</v>
      </c>
      <c r="L2607" s="26">
        <v>4.8183816666666663</v>
      </c>
      <c r="M2607" s="26">
        <v>5.8000863333333328</v>
      </c>
      <c r="N2607" s="26">
        <v>6.9392733333333325</v>
      </c>
      <c r="O2607" s="26">
        <v>6.9565088333333334</v>
      </c>
      <c r="P2607" s="26">
        <v>6.1499481666666655</v>
      </c>
      <c r="Q2607" s="26">
        <v>4.6764473333333338</v>
      </c>
      <c r="R2607" s="26">
        <v>3.4474709999999997</v>
      </c>
      <c r="S2607" s="26">
        <v>2.2423508333333335</v>
      </c>
      <c r="T2607" s="26">
        <v>1.5444571666666667</v>
      </c>
      <c r="U2607" s="26">
        <v>3.5596856666666667</v>
      </c>
      <c r="V2607" s="26">
        <v>3.6873266666666669</v>
      </c>
      <c r="W2607" s="26">
        <v>4.517624333333333</v>
      </c>
      <c r="X2607" s="26">
        <v>4.3968659999999993</v>
      </c>
      <c r="Y2607" s="26">
        <v>4.401454666666667</v>
      </c>
      <c r="Z2607" s="26">
        <v>3.7647468333333332</v>
      </c>
      <c r="AA2607" s="26">
        <v>3.5662618333333334</v>
      </c>
      <c r="AB2607" s="26">
        <v>2.7400226666666665</v>
      </c>
      <c r="AC2607" s="26">
        <v>3.0898579999999995</v>
      </c>
      <c r="AD2607" s="26">
        <v>2.6800968333333333</v>
      </c>
      <c r="AE2607" s="26">
        <v>4.136635833333334</v>
      </c>
      <c r="AF2607" s="26">
        <v>4.1833728333333333</v>
      </c>
      <c r="AG2607" s="26">
        <v>182</v>
      </c>
      <c r="AH2607" s="26">
        <v>3</v>
      </c>
    </row>
    <row r="2608" spans="1:34" x14ac:dyDescent="0.2">
      <c r="A2608" t="s">
        <v>54</v>
      </c>
      <c r="B2608" t="s">
        <v>110</v>
      </c>
      <c r="C2608" t="s">
        <v>1672</v>
      </c>
      <c r="D2608">
        <v>2</v>
      </c>
      <c r="E2608" s="21">
        <v>4</v>
      </c>
      <c r="F2608" s="21" t="s">
        <v>6</v>
      </c>
      <c r="G2608" s="21" t="s">
        <v>10</v>
      </c>
      <c r="H2608" s="21" t="s">
        <v>10</v>
      </c>
      <c r="I2608" s="26">
        <v>1.3670603333333333</v>
      </c>
      <c r="J2608" s="26">
        <v>1.8700744444444446</v>
      </c>
      <c r="K2608" s="26">
        <v>3.1144866666666662</v>
      </c>
      <c r="L2608" s="26">
        <v>4.537123888888889</v>
      </c>
      <c r="M2608" s="26">
        <v>5.1500647777777768</v>
      </c>
      <c r="N2608" s="26">
        <v>5.8960711111111106</v>
      </c>
      <c r="O2608" s="26">
        <v>5.8433185555555553</v>
      </c>
      <c r="P2608" s="26">
        <v>5.2814083333333333</v>
      </c>
      <c r="Q2608" s="26">
        <v>4.059893555555556</v>
      </c>
      <c r="R2608" s="26">
        <v>2.8756863333333329</v>
      </c>
      <c r="S2608" s="26">
        <v>1.9532616666666667</v>
      </c>
      <c r="T2608" s="26">
        <v>1.4180895555555555</v>
      </c>
      <c r="U2608" s="26">
        <v>4.5051187777777777</v>
      </c>
      <c r="V2608" s="26">
        <v>4.2643571111111109</v>
      </c>
      <c r="W2608" s="26">
        <v>5.0951827777777776</v>
      </c>
      <c r="X2608" s="26">
        <v>4.1645465555555568</v>
      </c>
      <c r="Y2608" s="26">
        <v>4.7399867777777773</v>
      </c>
      <c r="Z2608" s="26">
        <v>4.1038123333333338</v>
      </c>
      <c r="AA2608" s="26">
        <v>4.6669167777777778</v>
      </c>
      <c r="AB2608" s="26">
        <v>3.5885508888888884</v>
      </c>
      <c r="AC2608" s="26">
        <v>3.6234245555555558</v>
      </c>
      <c r="AD2608" s="26">
        <v>2.8323803333333331</v>
      </c>
      <c r="AE2608" s="26">
        <v>4.1932413333333329</v>
      </c>
      <c r="AF2608" s="26">
        <v>4.695125</v>
      </c>
      <c r="AG2608" s="26">
        <v>200</v>
      </c>
      <c r="AH2608" s="26">
        <v>4</v>
      </c>
    </row>
    <row r="2609" spans="1:34" x14ac:dyDescent="0.2">
      <c r="A2609" t="s">
        <v>54</v>
      </c>
      <c r="B2609" t="s">
        <v>110</v>
      </c>
      <c r="C2609" t="s">
        <v>230</v>
      </c>
      <c r="D2609">
        <v>1</v>
      </c>
      <c r="E2609" s="21">
        <v>4</v>
      </c>
      <c r="F2609" s="21" t="s">
        <v>6</v>
      </c>
      <c r="G2609" s="21" t="s">
        <v>10</v>
      </c>
      <c r="H2609" s="21" t="s">
        <v>10</v>
      </c>
      <c r="I2609" s="26">
        <v>1.4876285</v>
      </c>
      <c r="J2609" s="26">
        <v>2.0193075</v>
      </c>
      <c r="K2609" s="26">
        <v>3.3174099999999997</v>
      </c>
      <c r="L2609" s="26">
        <v>4.8368280000000006</v>
      </c>
      <c r="M2609" s="26">
        <v>5.4814214999999997</v>
      </c>
      <c r="N2609" s="26">
        <v>6.4522729999999999</v>
      </c>
      <c r="O2609" s="26">
        <v>6.4221234999999997</v>
      </c>
      <c r="P2609" s="26">
        <v>5.7927184999999994</v>
      </c>
      <c r="Q2609" s="26">
        <v>4.5091454999999998</v>
      </c>
      <c r="R2609" s="26">
        <v>3.2889794999999999</v>
      </c>
      <c r="S2609" s="26">
        <v>2.2049734999999999</v>
      </c>
      <c r="T2609" s="26">
        <v>1.5960190000000001</v>
      </c>
      <c r="U2609" s="26">
        <v>4.0257540000000001</v>
      </c>
      <c r="V2609" s="26">
        <v>4.3147975000000001</v>
      </c>
      <c r="W2609" s="26">
        <v>5.4101370000000006</v>
      </c>
      <c r="X2609" s="26">
        <v>4.8144435000000003</v>
      </c>
      <c r="Y2609" s="26">
        <v>4.7016344999999999</v>
      </c>
      <c r="Z2609" s="26">
        <v>3.576397</v>
      </c>
      <c r="AA2609" s="26">
        <v>4.4271875000000005</v>
      </c>
      <c r="AB2609" s="26">
        <v>3.0982859999999999</v>
      </c>
      <c r="AC2609" s="26">
        <v>3.2649455000000001</v>
      </c>
      <c r="AD2609" s="26">
        <v>3.0155379999999998</v>
      </c>
      <c r="AE2609" s="26">
        <v>4.7719904999999994</v>
      </c>
      <c r="AF2609" s="26">
        <v>4.8913894999999998</v>
      </c>
      <c r="AG2609" s="26">
        <v>199</v>
      </c>
      <c r="AH2609" s="26">
        <v>3</v>
      </c>
    </row>
    <row r="2610" spans="1:34" x14ac:dyDescent="0.2">
      <c r="A2610" t="s">
        <v>54</v>
      </c>
      <c r="B2610" t="s">
        <v>110</v>
      </c>
      <c r="C2610" t="s">
        <v>1673</v>
      </c>
      <c r="D2610">
        <v>2</v>
      </c>
      <c r="E2610" s="21">
        <v>4</v>
      </c>
      <c r="F2610" s="21" t="s">
        <v>6</v>
      </c>
      <c r="G2610" s="21" t="s">
        <v>10</v>
      </c>
      <c r="H2610" s="21" t="s">
        <v>10</v>
      </c>
      <c r="I2610" s="26">
        <v>1.367496</v>
      </c>
      <c r="J2610" s="26">
        <v>1.8744639999999999</v>
      </c>
      <c r="K2610" s="26">
        <v>3.12005</v>
      </c>
      <c r="L2610" s="26">
        <v>4.5485559999999996</v>
      </c>
      <c r="M2610" s="26">
        <v>5.1699310000000001</v>
      </c>
      <c r="N2610" s="26">
        <v>5.9629859999999999</v>
      </c>
      <c r="O2610" s="26">
        <v>5.9337220000000004</v>
      </c>
      <c r="P2610" s="26">
        <v>5.365348</v>
      </c>
      <c r="Q2610" s="26">
        <v>4.1130899999999997</v>
      </c>
      <c r="R2610" s="26">
        <v>2.9248539999999998</v>
      </c>
      <c r="S2610" s="26">
        <v>1.980556</v>
      </c>
      <c r="T2610" s="26">
        <v>1.4308289999999999</v>
      </c>
      <c r="U2610" s="26">
        <v>4.2809299999999997</v>
      </c>
      <c r="V2610" s="26">
        <v>4.096374</v>
      </c>
      <c r="W2610" s="26">
        <v>4.858085</v>
      </c>
      <c r="X2610" s="26">
        <v>4.0515499999999998</v>
      </c>
      <c r="Y2610" s="26">
        <v>4.6769930000000004</v>
      </c>
      <c r="Z2610" s="26">
        <v>4.1415040000000003</v>
      </c>
      <c r="AA2610" s="26">
        <v>4.6364409999999996</v>
      </c>
      <c r="AB2610" s="26">
        <v>3.625149</v>
      </c>
      <c r="AC2610" s="26">
        <v>3.577051</v>
      </c>
      <c r="AD2610" s="26">
        <v>2.7077460000000002</v>
      </c>
      <c r="AE2610" s="26">
        <v>3.9864000000000002</v>
      </c>
      <c r="AF2610" s="26">
        <v>4.4319410000000001</v>
      </c>
      <c r="AG2610" s="26">
        <v>200</v>
      </c>
      <c r="AH2610" s="26">
        <v>4</v>
      </c>
    </row>
    <row r="2611" spans="1:34" x14ac:dyDescent="0.2">
      <c r="A2611" t="s">
        <v>54</v>
      </c>
      <c r="B2611" t="s">
        <v>110</v>
      </c>
      <c r="C2611" t="s">
        <v>330</v>
      </c>
      <c r="D2611">
        <v>2</v>
      </c>
      <c r="E2611" s="21">
        <v>4</v>
      </c>
      <c r="F2611" s="21" t="s">
        <v>6</v>
      </c>
      <c r="G2611" s="21" t="s">
        <v>10</v>
      </c>
      <c r="H2611" s="21" t="s">
        <v>10</v>
      </c>
      <c r="I2611" s="26">
        <v>1.5130071250000001</v>
      </c>
      <c r="J2611" s="26">
        <v>2.14514425</v>
      </c>
      <c r="K2611" s="26">
        <v>3.2917632499999998</v>
      </c>
      <c r="L2611" s="26">
        <v>4.688874124999999</v>
      </c>
      <c r="M2611" s="26">
        <v>5.2298558750000002</v>
      </c>
      <c r="N2611" s="26">
        <v>5.8707772499999997</v>
      </c>
      <c r="O2611" s="26">
        <v>5.8051841250000003</v>
      </c>
      <c r="P2611" s="26">
        <v>5.2655735000000004</v>
      </c>
      <c r="Q2611" s="26">
        <v>4.120438375</v>
      </c>
      <c r="R2611" s="26">
        <v>2.9069252499999996</v>
      </c>
      <c r="S2611" s="26">
        <v>2.0268168750000002</v>
      </c>
      <c r="T2611" s="26">
        <v>1.52750575</v>
      </c>
      <c r="U2611" s="26">
        <v>4.8175059999999998</v>
      </c>
      <c r="V2611" s="26">
        <v>4.7271861250000002</v>
      </c>
      <c r="W2611" s="26">
        <v>5.6959906250000003</v>
      </c>
      <c r="X2611" s="26">
        <v>4.2809460000000001</v>
      </c>
      <c r="Y2611" s="26">
        <v>4.3541388749999994</v>
      </c>
      <c r="Z2611" s="26">
        <v>3.8612561250000002</v>
      </c>
      <c r="AA2611" s="26">
        <v>4.8397981250000006</v>
      </c>
      <c r="AB2611" s="26">
        <v>4.0903606249999998</v>
      </c>
      <c r="AC2611" s="26">
        <v>3.7651332499999994</v>
      </c>
      <c r="AD2611" s="26">
        <v>3.0560931249999999</v>
      </c>
      <c r="AE2611" s="26">
        <v>4.406882875</v>
      </c>
      <c r="AF2611" s="26">
        <v>4.8149078750000003</v>
      </c>
      <c r="AG2611" s="26">
        <v>215</v>
      </c>
      <c r="AH2611" s="26">
        <v>4</v>
      </c>
    </row>
    <row r="2612" spans="1:34" x14ac:dyDescent="0.2">
      <c r="A2612" t="s">
        <v>54</v>
      </c>
      <c r="B2612" t="s">
        <v>110</v>
      </c>
      <c r="C2612" t="s">
        <v>508</v>
      </c>
      <c r="D2612">
        <v>2</v>
      </c>
      <c r="E2612" s="21">
        <v>4</v>
      </c>
      <c r="F2612" s="21" t="s">
        <v>6</v>
      </c>
      <c r="G2612" s="21" t="s">
        <v>10</v>
      </c>
      <c r="H2612" s="21" t="s">
        <v>10</v>
      </c>
      <c r="I2612" s="26">
        <v>1.4136092500000002</v>
      </c>
      <c r="J2612" s="26">
        <v>1.931847375</v>
      </c>
      <c r="K2612" s="26">
        <v>3.1920892499999995</v>
      </c>
      <c r="L2612" s="26">
        <v>4.6272528749999999</v>
      </c>
      <c r="M2612" s="26">
        <v>5.2183753749999999</v>
      </c>
      <c r="N2612" s="26">
        <v>6.0166416250000001</v>
      </c>
      <c r="O2612" s="26">
        <v>5.9453437499999993</v>
      </c>
      <c r="P2612" s="26">
        <v>5.3751786250000002</v>
      </c>
      <c r="Q2612" s="26">
        <v>4.1454955</v>
      </c>
      <c r="R2612" s="26">
        <v>2.9610527499999995</v>
      </c>
      <c r="S2612" s="26">
        <v>2.0152031250000002</v>
      </c>
      <c r="T2612" s="26">
        <v>1.4772257500000001</v>
      </c>
      <c r="U2612" s="26">
        <v>4.4241768750000006</v>
      </c>
      <c r="V2612" s="26">
        <v>4.2487224999999995</v>
      </c>
      <c r="W2612" s="26">
        <v>5.2011146249999998</v>
      </c>
      <c r="X2612" s="26">
        <v>4.1550067500000001</v>
      </c>
      <c r="Y2612" s="26">
        <v>4.7371538749999997</v>
      </c>
      <c r="Z2612" s="26">
        <v>3.9229297499999998</v>
      </c>
      <c r="AA2612" s="26">
        <v>4.5299716249999999</v>
      </c>
      <c r="AB2612" s="26">
        <v>3.4837753750000005</v>
      </c>
      <c r="AC2612" s="26">
        <v>3.6349706249999998</v>
      </c>
      <c r="AD2612" s="26">
        <v>2.8469450000000003</v>
      </c>
      <c r="AE2612" s="26">
        <v>4.25775725</v>
      </c>
      <c r="AF2612" s="26">
        <v>4.7789911250000001</v>
      </c>
      <c r="AG2612" s="26">
        <v>194</v>
      </c>
      <c r="AH2612" s="26">
        <v>4</v>
      </c>
    </row>
    <row r="2613" spans="1:34" x14ac:dyDescent="0.2">
      <c r="A2613" t="s">
        <v>54</v>
      </c>
      <c r="B2613" t="s">
        <v>110</v>
      </c>
      <c r="C2613" t="s">
        <v>1674</v>
      </c>
      <c r="D2613">
        <v>3</v>
      </c>
      <c r="E2613" s="21">
        <v>4</v>
      </c>
      <c r="F2613" s="21" t="s">
        <v>6</v>
      </c>
      <c r="G2613" s="21" t="s">
        <v>10</v>
      </c>
      <c r="H2613" s="21" t="s">
        <v>10</v>
      </c>
      <c r="I2613" s="26">
        <v>1.4380440000000001</v>
      </c>
      <c r="J2613" s="26">
        <v>2.0146834</v>
      </c>
      <c r="K2613" s="26">
        <v>3.2134243999999996</v>
      </c>
      <c r="L2613" s="26">
        <v>4.6273144000000004</v>
      </c>
      <c r="M2613" s="26">
        <v>5.1470292000000004</v>
      </c>
      <c r="N2613" s="26">
        <v>5.8572202000000004</v>
      </c>
      <c r="O2613" s="26">
        <v>5.8008991999999999</v>
      </c>
      <c r="P2613" s="26">
        <v>5.2576558000000002</v>
      </c>
      <c r="Q2613" s="26">
        <v>4.0701416000000004</v>
      </c>
      <c r="R2613" s="26">
        <v>2.8548346000000002</v>
      </c>
      <c r="S2613" s="26">
        <v>1.9345155999999999</v>
      </c>
      <c r="T2613" s="26">
        <v>1.432178</v>
      </c>
      <c r="U2613" s="26">
        <v>4.4260928000000002</v>
      </c>
      <c r="V2613" s="26">
        <v>4.3038046000000003</v>
      </c>
      <c r="W2613" s="26">
        <v>5.4389035999999997</v>
      </c>
      <c r="X2613" s="26">
        <v>4.0932528000000001</v>
      </c>
      <c r="Y2613" s="26">
        <v>4.4811299999999994</v>
      </c>
      <c r="Z2613" s="26">
        <v>3.5756881999999997</v>
      </c>
      <c r="AA2613" s="26">
        <v>4.5494541999999996</v>
      </c>
      <c r="AB2613" s="26">
        <v>3.6330586000000005</v>
      </c>
      <c r="AC2613" s="26">
        <v>3.5420265999999998</v>
      </c>
      <c r="AD2613" s="26">
        <v>2.9225419999999995</v>
      </c>
      <c r="AE2613" s="26">
        <v>4.4854811999999997</v>
      </c>
      <c r="AF2613" s="26">
        <v>4.948931</v>
      </c>
      <c r="AG2613" s="26">
        <v>183</v>
      </c>
      <c r="AH2613" s="26">
        <v>3</v>
      </c>
    </row>
    <row r="2614" spans="1:34" x14ac:dyDescent="0.2">
      <c r="A2614" t="s">
        <v>54</v>
      </c>
      <c r="B2614" t="s">
        <v>110</v>
      </c>
      <c r="C2614" t="s">
        <v>1675</v>
      </c>
      <c r="D2614">
        <v>1</v>
      </c>
      <c r="E2614" s="21">
        <v>4</v>
      </c>
      <c r="F2614" s="21" t="s">
        <v>6</v>
      </c>
      <c r="G2614" s="21" t="s">
        <v>10</v>
      </c>
      <c r="H2614" s="21" t="s">
        <v>10</v>
      </c>
      <c r="I2614" s="26">
        <v>1.39166575</v>
      </c>
      <c r="J2614" s="26">
        <v>1.9814932500000002</v>
      </c>
      <c r="K2614" s="26">
        <v>3.205028</v>
      </c>
      <c r="L2614" s="26">
        <v>4.6628430000000005</v>
      </c>
      <c r="M2614" s="26">
        <v>5.1867902500000005</v>
      </c>
      <c r="N2614" s="26">
        <v>5.8980030000000001</v>
      </c>
      <c r="O2614" s="26">
        <v>5.858286249999999</v>
      </c>
      <c r="P2614" s="26">
        <v>5.3136937500000005</v>
      </c>
      <c r="Q2614" s="26">
        <v>4.0902754999999988</v>
      </c>
      <c r="R2614" s="26">
        <v>2.8473237500000002</v>
      </c>
      <c r="S2614" s="26">
        <v>1.9495227500000001</v>
      </c>
      <c r="T2614" s="26">
        <v>1.4118424999999999</v>
      </c>
      <c r="U2614" s="26">
        <v>4.3393412499999995</v>
      </c>
      <c r="V2614" s="26">
        <v>4.1426639999999999</v>
      </c>
      <c r="W2614" s="26">
        <v>5.2651752500000004</v>
      </c>
      <c r="X2614" s="26">
        <v>3.9242414999999999</v>
      </c>
      <c r="Y2614" s="26">
        <v>4.3371050000000002</v>
      </c>
      <c r="Z2614" s="26">
        <v>3.7944499999999999</v>
      </c>
      <c r="AA2614" s="26">
        <v>4.5871165000000005</v>
      </c>
      <c r="AB2614" s="26">
        <v>3.5777892499999999</v>
      </c>
      <c r="AC2614" s="26">
        <v>3.5272092499999999</v>
      </c>
      <c r="AD2614" s="26">
        <v>2.8334999999999999</v>
      </c>
      <c r="AE2614" s="26">
        <v>4.3087454999999997</v>
      </c>
      <c r="AF2614" s="26">
        <v>4.8371587500000004</v>
      </c>
      <c r="AG2614" s="26">
        <v>177</v>
      </c>
      <c r="AH2614" s="26">
        <v>3</v>
      </c>
    </row>
    <row r="2615" spans="1:34" x14ac:dyDescent="0.2">
      <c r="A2615" t="s">
        <v>54</v>
      </c>
      <c r="B2615" t="s">
        <v>110</v>
      </c>
      <c r="C2615" t="s">
        <v>920</v>
      </c>
      <c r="D2615">
        <v>2</v>
      </c>
      <c r="E2615" s="21">
        <v>4</v>
      </c>
      <c r="F2615" s="21" t="s">
        <v>6</v>
      </c>
      <c r="G2615" s="21" t="s">
        <v>10</v>
      </c>
      <c r="H2615" s="21" t="s">
        <v>10</v>
      </c>
      <c r="I2615" s="26">
        <v>1.4568157142857141</v>
      </c>
      <c r="J2615" s="26">
        <v>1.9484780000000002</v>
      </c>
      <c r="K2615" s="26">
        <v>3.2535620000000001</v>
      </c>
      <c r="L2615" s="26">
        <v>4.7396138571428565</v>
      </c>
      <c r="M2615" s="26">
        <v>5.4418978571428562</v>
      </c>
      <c r="N2615" s="26">
        <v>6.4239735714285704</v>
      </c>
      <c r="O2615" s="26">
        <v>6.3681470000000004</v>
      </c>
      <c r="P2615" s="26">
        <v>5.7205575714285724</v>
      </c>
      <c r="Q2615" s="26">
        <v>4.3876710000000001</v>
      </c>
      <c r="R2615" s="26">
        <v>3.2171665714285713</v>
      </c>
      <c r="S2615" s="26">
        <v>2.1471575714285716</v>
      </c>
      <c r="T2615" s="26">
        <v>1.5301198571428571</v>
      </c>
      <c r="U2615" s="26">
        <v>3.6338572857142855</v>
      </c>
      <c r="V2615" s="26">
        <v>3.8810047142857145</v>
      </c>
      <c r="W2615" s="26">
        <v>4.8583951428571428</v>
      </c>
      <c r="X2615" s="26">
        <v>4.0316121428571439</v>
      </c>
      <c r="Y2615" s="26">
        <v>4.1901908571428583</v>
      </c>
      <c r="Z2615" s="26">
        <v>3.5608550000000001</v>
      </c>
      <c r="AA2615" s="26">
        <v>3.7776170000000002</v>
      </c>
      <c r="AB2615" s="26">
        <v>3.1783237142857139</v>
      </c>
      <c r="AC2615" s="26">
        <v>3.1155172857142861</v>
      </c>
      <c r="AD2615" s="26">
        <v>2.5595398571428567</v>
      </c>
      <c r="AE2615" s="26">
        <v>3.8410454285714288</v>
      </c>
      <c r="AF2615" s="26">
        <v>4.3255365714285716</v>
      </c>
      <c r="AG2615" s="26">
        <v>187</v>
      </c>
      <c r="AH2615" s="26">
        <v>3</v>
      </c>
    </row>
    <row r="2616" spans="1:34" x14ac:dyDescent="0.2">
      <c r="A2616" t="s">
        <v>54</v>
      </c>
      <c r="B2616" t="s">
        <v>110</v>
      </c>
      <c r="C2616" t="s">
        <v>1419</v>
      </c>
      <c r="D2616">
        <v>1</v>
      </c>
      <c r="E2616" s="21">
        <v>4</v>
      </c>
      <c r="F2616" s="21" t="s">
        <v>6</v>
      </c>
      <c r="G2616" s="21" t="s">
        <v>10</v>
      </c>
      <c r="H2616" s="21" t="s">
        <v>10</v>
      </c>
      <c r="I2616" s="26">
        <v>1.4884256666666669</v>
      </c>
      <c r="J2616" s="26">
        <v>2.0093813333333337</v>
      </c>
      <c r="K2616" s="26">
        <v>3.2885152500000001</v>
      </c>
      <c r="L2616" s="26">
        <v>4.7655914166666671</v>
      </c>
      <c r="M2616" s="26">
        <v>5.3662348333333334</v>
      </c>
      <c r="N2616" s="26">
        <v>6.2666305000000007</v>
      </c>
      <c r="O2616" s="26">
        <v>6.1900819166666663</v>
      </c>
      <c r="P2616" s="26">
        <v>5.6125439166666666</v>
      </c>
      <c r="Q2616" s="26">
        <v>4.3629200833333339</v>
      </c>
      <c r="R2616" s="26">
        <v>3.1818279999999999</v>
      </c>
      <c r="S2616" s="26">
        <v>2.1422873333333334</v>
      </c>
      <c r="T2616" s="26">
        <v>1.5726001666666667</v>
      </c>
      <c r="U2616" s="26">
        <v>4.203126000000001</v>
      </c>
      <c r="V2616" s="26">
        <v>4.1022629999999998</v>
      </c>
      <c r="W2616" s="26">
        <v>5.1581945833333327</v>
      </c>
      <c r="X2616" s="26">
        <v>4.2690253333333334</v>
      </c>
      <c r="Y2616" s="26">
        <v>4.5793056666666674</v>
      </c>
      <c r="Z2616" s="26">
        <v>3.4621196666666676</v>
      </c>
      <c r="AA2616" s="26">
        <v>4.1577428333333337</v>
      </c>
      <c r="AB2616" s="26">
        <v>3.3457024999999998</v>
      </c>
      <c r="AC2616" s="26">
        <v>3.5773518333333332</v>
      </c>
      <c r="AD2616" s="26">
        <v>2.7450675833333329</v>
      </c>
      <c r="AE2616" s="26">
        <v>4.0007083333333338</v>
      </c>
      <c r="AF2616" s="26">
        <v>4.540723083333333</v>
      </c>
      <c r="AG2616" s="26">
        <v>194</v>
      </c>
      <c r="AH2616" s="26">
        <v>3</v>
      </c>
    </row>
    <row r="2617" spans="1:34" x14ac:dyDescent="0.2">
      <c r="A2617" t="s">
        <v>54</v>
      </c>
      <c r="B2617" t="s">
        <v>110</v>
      </c>
      <c r="C2617" t="s">
        <v>336</v>
      </c>
      <c r="D2617">
        <v>3</v>
      </c>
      <c r="E2617" s="21">
        <v>4</v>
      </c>
      <c r="F2617" s="21" t="s">
        <v>6</v>
      </c>
      <c r="G2617" s="21" t="s">
        <v>10</v>
      </c>
      <c r="H2617" s="21" t="s">
        <v>10</v>
      </c>
      <c r="I2617" s="26">
        <v>1.3426069999999999</v>
      </c>
      <c r="J2617" s="26">
        <v>1.885502</v>
      </c>
      <c r="K2617" s="26">
        <v>3.1150362</v>
      </c>
      <c r="L2617" s="26">
        <v>4.5421522000000003</v>
      </c>
      <c r="M2617" s="26">
        <v>5.1050471999999996</v>
      </c>
      <c r="N2617" s="26">
        <v>5.7877323999999994</v>
      </c>
      <c r="O2617" s="26">
        <v>5.7476822000000007</v>
      </c>
      <c r="P2617" s="26">
        <v>5.2129089999999998</v>
      </c>
      <c r="Q2617" s="26">
        <v>3.9794575999999999</v>
      </c>
      <c r="R2617" s="26">
        <v>2.8217726000000001</v>
      </c>
      <c r="S2617" s="26">
        <v>1.9202736000000002</v>
      </c>
      <c r="T2617" s="26">
        <v>1.3768264000000001</v>
      </c>
      <c r="U2617" s="26">
        <v>4.3636864000000006</v>
      </c>
      <c r="V2617" s="26">
        <v>4.1491290000000003</v>
      </c>
      <c r="W2617" s="26">
        <v>5.0327713999999997</v>
      </c>
      <c r="X2617" s="26">
        <v>4.0165850000000001</v>
      </c>
      <c r="Y2617" s="26">
        <v>4.4866249999999992</v>
      </c>
      <c r="Z2617" s="26">
        <v>4.1431345999999998</v>
      </c>
      <c r="AA2617" s="26">
        <v>4.6813080000000005</v>
      </c>
      <c r="AB2617" s="26">
        <v>3.7563139999999997</v>
      </c>
      <c r="AC2617" s="26">
        <v>3.5765542000000003</v>
      </c>
      <c r="AD2617" s="26">
        <v>2.8137902000000006</v>
      </c>
      <c r="AE2617" s="26">
        <v>4.1407393999999993</v>
      </c>
      <c r="AF2617" s="26">
        <v>4.4404738000000004</v>
      </c>
      <c r="AG2617" s="26">
        <v>205</v>
      </c>
      <c r="AH2617" s="26">
        <v>4</v>
      </c>
    </row>
    <row r="2618" spans="1:34" x14ac:dyDescent="0.2">
      <c r="A2618" t="s">
        <v>54</v>
      </c>
      <c r="B2618" t="s">
        <v>110</v>
      </c>
      <c r="C2618" t="s">
        <v>1676</v>
      </c>
      <c r="D2618">
        <v>3</v>
      </c>
      <c r="E2618" s="21">
        <v>4</v>
      </c>
      <c r="F2618" s="21" t="s">
        <v>6</v>
      </c>
      <c r="G2618" s="21" t="s">
        <v>10</v>
      </c>
      <c r="H2618" s="21" t="s">
        <v>10</v>
      </c>
      <c r="I2618" s="26">
        <v>1.46448</v>
      </c>
      <c r="J2618" s="26">
        <v>2.0590989999999998</v>
      </c>
      <c r="K2618" s="26">
        <v>3.2469064999999997</v>
      </c>
      <c r="L2618" s="26">
        <v>4.6342394999999996</v>
      </c>
      <c r="M2618" s="26">
        <v>5.1638514999999998</v>
      </c>
      <c r="N2618" s="26">
        <v>5.8685274999999999</v>
      </c>
      <c r="O2618" s="26">
        <v>5.7945824999999997</v>
      </c>
      <c r="P2618" s="26">
        <v>5.2454270000000003</v>
      </c>
      <c r="Q2618" s="26">
        <v>4.0884695000000004</v>
      </c>
      <c r="R2618" s="26">
        <v>2.8861080000000001</v>
      </c>
      <c r="S2618" s="26">
        <v>1.9596545000000001</v>
      </c>
      <c r="T2618" s="26">
        <v>1.4640474999999999</v>
      </c>
      <c r="U2618" s="26">
        <v>4.7683095</v>
      </c>
      <c r="V2618" s="26">
        <v>4.5989680000000002</v>
      </c>
      <c r="W2618" s="26">
        <v>5.7591234999999994</v>
      </c>
      <c r="X2618" s="26">
        <v>4.3748740000000002</v>
      </c>
      <c r="Y2618" s="26">
        <v>4.6153545000000005</v>
      </c>
      <c r="Z2618" s="26">
        <v>3.7143410000000001</v>
      </c>
      <c r="AA2618" s="26">
        <v>4.7096269999999993</v>
      </c>
      <c r="AB2618" s="26">
        <v>3.5748715</v>
      </c>
      <c r="AC2618" s="26">
        <v>3.7066280000000003</v>
      </c>
      <c r="AD2618" s="26">
        <v>3.0939730000000001</v>
      </c>
      <c r="AE2618" s="26">
        <v>4.6366394999999994</v>
      </c>
      <c r="AF2618" s="26">
        <v>5.1087679999999995</v>
      </c>
      <c r="AG2618" s="26">
        <v>198</v>
      </c>
      <c r="AH2618" s="26">
        <v>3</v>
      </c>
    </row>
    <row r="2619" spans="1:34" x14ac:dyDescent="0.2">
      <c r="A2619" t="s">
        <v>54</v>
      </c>
      <c r="B2619" t="s">
        <v>110</v>
      </c>
      <c r="C2619" t="s">
        <v>339</v>
      </c>
      <c r="D2619">
        <v>2</v>
      </c>
      <c r="E2619" s="21">
        <v>4</v>
      </c>
      <c r="F2619" s="21" t="s">
        <v>6</v>
      </c>
      <c r="G2619" s="21" t="s">
        <v>10</v>
      </c>
      <c r="H2619" s="21" t="s">
        <v>10</v>
      </c>
      <c r="I2619" s="26">
        <v>1.4086353333333335</v>
      </c>
      <c r="J2619" s="26">
        <v>2.0160551666666668</v>
      </c>
      <c r="K2619" s="26">
        <v>3.2041676666666667</v>
      </c>
      <c r="L2619" s="26">
        <v>4.5894216666666674</v>
      </c>
      <c r="M2619" s="26">
        <v>5.0777958333333331</v>
      </c>
      <c r="N2619" s="26">
        <v>5.7379539999999993</v>
      </c>
      <c r="O2619" s="26">
        <v>5.6698306666666669</v>
      </c>
      <c r="P2619" s="26">
        <v>5.1209470000000001</v>
      </c>
      <c r="Q2619" s="26">
        <v>3.9432816666666661</v>
      </c>
      <c r="R2619" s="26">
        <v>2.8007561666666674</v>
      </c>
      <c r="S2619" s="26">
        <v>1.9489081666666666</v>
      </c>
      <c r="T2619" s="26">
        <v>1.4245915</v>
      </c>
      <c r="U2619" s="26">
        <v>4.1146435000000006</v>
      </c>
      <c r="V2619" s="26">
        <v>4.0741378333333333</v>
      </c>
      <c r="W2619" s="26">
        <v>4.9678364999999998</v>
      </c>
      <c r="X2619" s="26">
        <v>3.8252394999999999</v>
      </c>
      <c r="Y2619" s="26">
        <v>4.3328273333333334</v>
      </c>
      <c r="Z2619" s="26">
        <v>3.9253391666666668</v>
      </c>
      <c r="AA2619" s="26">
        <v>4.4078675</v>
      </c>
      <c r="AB2619" s="26">
        <v>3.7521188333333328</v>
      </c>
      <c r="AC2619" s="26">
        <v>3.2093225000000003</v>
      </c>
      <c r="AD2619" s="26">
        <v>2.7765939999999998</v>
      </c>
      <c r="AE2619" s="26">
        <v>3.7761551666666668</v>
      </c>
      <c r="AF2619" s="26">
        <v>4.2587595</v>
      </c>
      <c r="AG2619" s="26">
        <v>198</v>
      </c>
      <c r="AH2619" s="26">
        <v>3</v>
      </c>
    </row>
    <row r="2620" spans="1:34" x14ac:dyDescent="0.2">
      <c r="A2620" t="s">
        <v>54</v>
      </c>
      <c r="B2620" t="s">
        <v>110</v>
      </c>
      <c r="C2620" t="s">
        <v>236</v>
      </c>
      <c r="D2620">
        <v>3</v>
      </c>
      <c r="E2620" s="21">
        <v>3</v>
      </c>
      <c r="F2620" s="21" t="s">
        <v>6</v>
      </c>
      <c r="G2620" s="21" t="s">
        <v>10</v>
      </c>
      <c r="H2620" s="21" t="s">
        <v>10</v>
      </c>
      <c r="I2620" s="26">
        <v>1.7351842432432434</v>
      </c>
      <c r="J2620" s="26">
        <v>2.3764489459459455</v>
      </c>
      <c r="K2620" s="26">
        <v>3.7422717297297297</v>
      </c>
      <c r="L2620" s="26">
        <v>5.2432309189189175</v>
      </c>
      <c r="M2620" s="26">
        <v>6.2261366216216212</v>
      </c>
      <c r="N2620" s="26">
        <v>7.2673194054054049</v>
      </c>
      <c r="O2620" s="26">
        <v>7.2742640270270265</v>
      </c>
      <c r="P2620" s="26">
        <v>6.5127402432432424</v>
      </c>
      <c r="Q2620" s="26">
        <v>5.0313306486486473</v>
      </c>
      <c r="R2620" s="26">
        <v>3.760151027027026</v>
      </c>
      <c r="S2620" s="26">
        <v>2.4703907297297296</v>
      </c>
      <c r="T2620" s="26">
        <v>1.805863675675675</v>
      </c>
      <c r="U2620" s="26">
        <v>3.7308363783783776</v>
      </c>
      <c r="V2620" s="26">
        <v>4.1605889999999999</v>
      </c>
      <c r="W2620" s="26">
        <v>4.8127157567567576</v>
      </c>
      <c r="X2620" s="26">
        <v>5.0886542432432433</v>
      </c>
      <c r="Y2620" s="26">
        <v>4.725646162162163</v>
      </c>
      <c r="Z2620" s="26">
        <v>3.3037575405405404</v>
      </c>
      <c r="AA2620" s="26">
        <v>3.2753538378378386</v>
      </c>
      <c r="AB2620" s="26">
        <v>2.729381594594595</v>
      </c>
      <c r="AC2620" s="26">
        <v>3.0331591621621627</v>
      </c>
      <c r="AD2620" s="26">
        <v>2.4277221891891898</v>
      </c>
      <c r="AE2620" s="26">
        <v>4.2898999189189189</v>
      </c>
      <c r="AF2620" s="26">
        <v>4.6686379189189173</v>
      </c>
      <c r="AG2620" s="26">
        <v>169</v>
      </c>
      <c r="AH2620" s="26">
        <v>3</v>
      </c>
    </row>
    <row r="2621" spans="1:34" x14ac:dyDescent="0.2">
      <c r="A2621" t="s">
        <v>54</v>
      </c>
      <c r="B2621" t="s">
        <v>110</v>
      </c>
      <c r="C2621" t="s">
        <v>861</v>
      </c>
      <c r="D2621">
        <v>1</v>
      </c>
      <c r="E2621" s="21">
        <v>4</v>
      </c>
      <c r="F2621" s="21" t="s">
        <v>6</v>
      </c>
      <c r="G2621" s="21" t="s">
        <v>10</v>
      </c>
      <c r="H2621" s="21" t="s">
        <v>10</v>
      </c>
      <c r="I2621" s="26">
        <v>1.4409497000000002</v>
      </c>
      <c r="J2621" s="26">
        <v>1.9658666999999999</v>
      </c>
      <c r="K2621" s="26">
        <v>3.2484346000000004</v>
      </c>
      <c r="L2621" s="26">
        <v>4.7049977999999992</v>
      </c>
      <c r="M2621" s="26">
        <v>5.3197946000000007</v>
      </c>
      <c r="N2621" s="26">
        <v>6.1885140000000005</v>
      </c>
      <c r="O2621" s="26">
        <v>6.1440208999999992</v>
      </c>
      <c r="P2621" s="26">
        <v>5.5355646999999992</v>
      </c>
      <c r="Q2621" s="26">
        <v>4.2782916000000002</v>
      </c>
      <c r="R2621" s="26">
        <v>3.0725068000000002</v>
      </c>
      <c r="S2621" s="26">
        <v>2.0946287999999997</v>
      </c>
      <c r="T2621" s="26">
        <v>1.5158274999999999</v>
      </c>
      <c r="U2621" s="26">
        <v>4.1642510999999995</v>
      </c>
      <c r="V2621" s="26">
        <v>4.0947328000000001</v>
      </c>
      <c r="W2621" s="26">
        <v>5.0521985999999997</v>
      </c>
      <c r="X2621" s="26">
        <v>4.0984567999999992</v>
      </c>
      <c r="Y2621" s="26">
        <v>4.6803420000000004</v>
      </c>
      <c r="Z2621" s="26">
        <v>3.8177514999999991</v>
      </c>
      <c r="AA2621" s="26">
        <v>4.3501455</v>
      </c>
      <c r="AB2621" s="26">
        <v>3.4419025000000003</v>
      </c>
      <c r="AC2621" s="26">
        <v>3.5923263999999997</v>
      </c>
      <c r="AD2621" s="26">
        <v>2.7306216000000001</v>
      </c>
      <c r="AE2621" s="26">
        <v>4.0641636999999999</v>
      </c>
      <c r="AF2621" s="26">
        <v>4.5941915</v>
      </c>
      <c r="AG2621" s="26">
        <v>185</v>
      </c>
      <c r="AH2621" s="26">
        <v>3</v>
      </c>
    </row>
    <row r="2622" spans="1:34" x14ac:dyDescent="0.2">
      <c r="A2622" t="s">
        <v>54</v>
      </c>
      <c r="B2622" t="s">
        <v>110</v>
      </c>
      <c r="C2622" t="s">
        <v>604</v>
      </c>
      <c r="D2622">
        <v>2</v>
      </c>
      <c r="E2622" s="21">
        <v>4</v>
      </c>
      <c r="F2622" s="21" t="s">
        <v>6</v>
      </c>
      <c r="G2622" s="21" t="s">
        <v>10</v>
      </c>
      <c r="H2622" s="21" t="s">
        <v>10</v>
      </c>
      <c r="I2622" s="26">
        <v>1.4031414</v>
      </c>
      <c r="J2622" s="26">
        <v>1.9150487999999999</v>
      </c>
      <c r="K2622" s="26">
        <v>3.2040565999999999</v>
      </c>
      <c r="L2622" s="26">
        <v>4.7586442</v>
      </c>
      <c r="M2622" s="26">
        <v>5.5075208</v>
      </c>
      <c r="N2622" s="26">
        <v>6.5354501999999997</v>
      </c>
      <c r="O2622" s="26">
        <v>6.5168729999999995</v>
      </c>
      <c r="P2622" s="26">
        <v>5.8406327999999998</v>
      </c>
      <c r="Q2622" s="26">
        <v>4.4685882000000001</v>
      </c>
      <c r="R2622" s="26">
        <v>3.2651037999999999</v>
      </c>
      <c r="S2622" s="26">
        <v>2.1604217999999995</v>
      </c>
      <c r="T2622" s="26">
        <v>1.4859503999999999</v>
      </c>
      <c r="U2622" s="26">
        <v>3.7132800000000001</v>
      </c>
      <c r="V2622" s="26">
        <v>4.0968104000000007</v>
      </c>
      <c r="W2622" s="26">
        <v>5.0346114000000002</v>
      </c>
      <c r="X2622" s="26">
        <v>4.4239738000000006</v>
      </c>
      <c r="Y2622" s="26">
        <v>4.1503852000000006</v>
      </c>
      <c r="Z2622" s="26">
        <v>3.5238134000000003</v>
      </c>
      <c r="AA2622" s="26">
        <v>4.0067572</v>
      </c>
      <c r="AB2622" s="26">
        <v>3.1722684000000001</v>
      </c>
      <c r="AC2622" s="26">
        <v>3.2143145999999994</v>
      </c>
      <c r="AD2622" s="26">
        <v>2.753457</v>
      </c>
      <c r="AE2622" s="26">
        <v>4.2308165999999998</v>
      </c>
      <c r="AF2622" s="26">
        <v>4.4919156000000005</v>
      </c>
      <c r="AG2622" s="26">
        <v>182</v>
      </c>
      <c r="AH2622" s="26">
        <v>3</v>
      </c>
    </row>
    <row r="2623" spans="1:34" x14ac:dyDescent="0.2">
      <c r="A2623" t="s">
        <v>54</v>
      </c>
      <c r="B2623" t="s">
        <v>110</v>
      </c>
      <c r="C2623" t="s">
        <v>751</v>
      </c>
      <c r="D2623">
        <v>1</v>
      </c>
      <c r="E2623" s="21">
        <v>4</v>
      </c>
      <c r="F2623" s="21" t="s">
        <v>6</v>
      </c>
      <c r="G2623" s="21" t="s">
        <v>10</v>
      </c>
      <c r="H2623" s="21" t="s">
        <v>10</v>
      </c>
      <c r="I2623" s="26">
        <v>1.37512425</v>
      </c>
      <c r="J2623" s="26">
        <v>1.9151685000000001</v>
      </c>
      <c r="K2623" s="26">
        <v>3.1725573749999998</v>
      </c>
      <c r="L2623" s="26">
        <v>4.494684874999999</v>
      </c>
      <c r="M2623" s="26">
        <v>4.9750066250000007</v>
      </c>
      <c r="N2623" s="26">
        <v>5.6042105000000006</v>
      </c>
      <c r="O2623" s="26">
        <v>5.5072209999999995</v>
      </c>
      <c r="P2623" s="26">
        <v>4.8968142500000003</v>
      </c>
      <c r="Q2623" s="26">
        <v>3.88155575</v>
      </c>
      <c r="R2623" s="26">
        <v>2.8162693750000001</v>
      </c>
      <c r="S2623" s="26">
        <v>1.9699502499999997</v>
      </c>
      <c r="T2623" s="26">
        <v>1.4174344999999997</v>
      </c>
      <c r="U2623" s="26">
        <v>3.1967347500000001</v>
      </c>
      <c r="V2623" s="26">
        <v>3.33614875</v>
      </c>
      <c r="W2623" s="26">
        <v>3.5790877499999998</v>
      </c>
      <c r="X2623" s="26">
        <v>3.3036254999999994</v>
      </c>
      <c r="Y2623" s="26">
        <v>3.7100258749999995</v>
      </c>
      <c r="Z2623" s="26">
        <v>3.3769963749999996</v>
      </c>
      <c r="AA2623" s="26">
        <v>4.1296969999999993</v>
      </c>
      <c r="AB2623" s="26">
        <v>3.19599375</v>
      </c>
      <c r="AC2623" s="26">
        <v>3.0230278749999999</v>
      </c>
      <c r="AD2623" s="26">
        <v>2.448668375</v>
      </c>
      <c r="AE2623" s="26">
        <v>2.9273245000000001</v>
      </c>
      <c r="AF2623" s="26">
        <v>3.2688988750000001</v>
      </c>
      <c r="AG2623" s="26">
        <v>204</v>
      </c>
      <c r="AH2623" s="26">
        <v>4</v>
      </c>
    </row>
    <row r="2624" spans="1:34" x14ac:dyDescent="0.2">
      <c r="A2624" t="s">
        <v>54</v>
      </c>
      <c r="B2624" t="s">
        <v>110</v>
      </c>
      <c r="C2624" t="s">
        <v>865</v>
      </c>
      <c r="D2624">
        <v>2</v>
      </c>
      <c r="E2624" s="21">
        <v>4</v>
      </c>
      <c r="F2624" s="21" t="s">
        <v>6</v>
      </c>
      <c r="G2624" s="21" t="s">
        <v>10</v>
      </c>
      <c r="H2624" s="21" t="s">
        <v>10</v>
      </c>
      <c r="I2624" s="26">
        <v>1.4572112857142858</v>
      </c>
      <c r="J2624" s="26">
        <v>1.9481038571428573</v>
      </c>
      <c r="K2624" s="26">
        <v>3.244210857142857</v>
      </c>
      <c r="L2624" s="26">
        <v>4.7101047142857135</v>
      </c>
      <c r="M2624" s="26">
        <v>5.3586255714285711</v>
      </c>
      <c r="N2624" s="26">
        <v>6.3617521428571431</v>
      </c>
      <c r="O2624" s="26">
        <v>6.28329457142857</v>
      </c>
      <c r="P2624" s="26">
        <v>5.664046857142857</v>
      </c>
      <c r="Q2624" s="26">
        <v>4.3609691428571429</v>
      </c>
      <c r="R2624" s="26">
        <v>3.1671817142857144</v>
      </c>
      <c r="S2624" s="26">
        <v>2.1243968571428571</v>
      </c>
      <c r="T2624" s="26">
        <v>1.5282294285714284</v>
      </c>
      <c r="U2624" s="26">
        <v>3.872036285714286</v>
      </c>
      <c r="V2624" s="26">
        <v>3.9368538571428573</v>
      </c>
      <c r="W2624" s="26">
        <v>4.8059685714285711</v>
      </c>
      <c r="X2624" s="26">
        <v>4.0137798571428576</v>
      </c>
      <c r="Y2624" s="26">
        <v>4.3574865714285718</v>
      </c>
      <c r="Z2624" s="26">
        <v>3.6466694285714287</v>
      </c>
      <c r="AA2624" s="26">
        <v>3.9475720000000001</v>
      </c>
      <c r="AB2624" s="26">
        <v>3.2482595714285707</v>
      </c>
      <c r="AC2624" s="26">
        <v>3.2850549999999998</v>
      </c>
      <c r="AD2624" s="26">
        <v>2.5216988571428574</v>
      </c>
      <c r="AE2624" s="26">
        <v>3.781440571428571</v>
      </c>
      <c r="AF2624" s="26">
        <v>4.3480679999999996</v>
      </c>
      <c r="AG2624" s="26">
        <v>199</v>
      </c>
      <c r="AH2624" s="26">
        <v>4</v>
      </c>
    </row>
    <row r="2625" spans="1:34" x14ac:dyDescent="0.2">
      <c r="A2625" t="s">
        <v>54</v>
      </c>
      <c r="B2625" t="s">
        <v>110</v>
      </c>
      <c r="C2625" t="s">
        <v>754</v>
      </c>
      <c r="D2625">
        <v>3</v>
      </c>
      <c r="E2625" s="21">
        <v>3</v>
      </c>
      <c r="F2625" s="21" t="s">
        <v>6</v>
      </c>
      <c r="G2625" s="21" t="s">
        <v>10</v>
      </c>
      <c r="H2625" s="21" t="s">
        <v>10</v>
      </c>
      <c r="I2625" s="26">
        <v>1.6516664285714284</v>
      </c>
      <c r="J2625" s="26">
        <v>2.2520218571428576</v>
      </c>
      <c r="K2625" s="26">
        <v>3.5999407142857138</v>
      </c>
      <c r="L2625" s="26">
        <v>5.1398929999999998</v>
      </c>
      <c r="M2625" s="26">
        <v>6.1021387142857142</v>
      </c>
      <c r="N2625" s="26">
        <v>7.1414308571428577</v>
      </c>
      <c r="O2625" s="26">
        <v>7.1630197142857144</v>
      </c>
      <c r="P2625" s="26">
        <v>6.3705614285714285</v>
      </c>
      <c r="Q2625" s="26">
        <v>4.8954647142857137</v>
      </c>
      <c r="R2625" s="26">
        <v>3.6813337142857145</v>
      </c>
      <c r="S2625" s="26">
        <v>2.4041255714285716</v>
      </c>
      <c r="T2625" s="26">
        <v>1.734344714285714</v>
      </c>
      <c r="U2625" s="26">
        <v>3.5599357142857144</v>
      </c>
      <c r="V2625" s="26">
        <v>4.0721722857142861</v>
      </c>
      <c r="W2625" s="26">
        <v>4.7726594285714281</v>
      </c>
      <c r="X2625" s="26">
        <v>4.8960014285714291</v>
      </c>
      <c r="Y2625" s="26">
        <v>4.598985571428571</v>
      </c>
      <c r="Z2625" s="26">
        <v>3.105511857142857</v>
      </c>
      <c r="AA2625" s="26">
        <v>3.4526450000000004</v>
      </c>
      <c r="AB2625" s="26">
        <v>2.3778732857142861</v>
      </c>
      <c r="AC2625" s="26">
        <v>3.1998088571428576</v>
      </c>
      <c r="AD2625" s="26">
        <v>2.4278769999999996</v>
      </c>
      <c r="AE2625" s="26">
        <v>4.2835412857142856</v>
      </c>
      <c r="AF2625" s="26">
        <v>4.6357941428571428</v>
      </c>
      <c r="AG2625" s="26">
        <v>164</v>
      </c>
      <c r="AH2625" s="26">
        <v>3</v>
      </c>
    </row>
    <row r="2626" spans="1:34" x14ac:dyDescent="0.2">
      <c r="A2626" t="s">
        <v>54</v>
      </c>
      <c r="B2626" t="s">
        <v>110</v>
      </c>
      <c r="C2626" t="s">
        <v>1677</v>
      </c>
      <c r="D2626">
        <v>1</v>
      </c>
      <c r="E2626" s="21">
        <v>4</v>
      </c>
      <c r="F2626" s="21" t="s">
        <v>6</v>
      </c>
      <c r="G2626" s="21" t="s">
        <v>10</v>
      </c>
      <c r="H2626" s="21" t="s">
        <v>10</v>
      </c>
      <c r="I2626" s="26">
        <v>1.4427430000000001</v>
      </c>
      <c r="J2626" s="26">
        <v>1.94973</v>
      </c>
      <c r="K2626" s="26">
        <v>3.2333370000000001</v>
      </c>
      <c r="L2626" s="26">
        <v>4.6950690000000002</v>
      </c>
      <c r="M2626" s="26">
        <v>5.3188319999999996</v>
      </c>
      <c r="N2626" s="26">
        <v>6.280653</v>
      </c>
      <c r="O2626" s="26">
        <v>6.2441839999999997</v>
      </c>
      <c r="P2626" s="26">
        <v>5.5859940000000003</v>
      </c>
      <c r="Q2626" s="26">
        <v>4.3261279999999998</v>
      </c>
      <c r="R2626" s="26">
        <v>3.1122839999999998</v>
      </c>
      <c r="S2626" s="26">
        <v>2.0862029999999998</v>
      </c>
      <c r="T2626" s="26">
        <v>1.5013300000000001</v>
      </c>
      <c r="U2626" s="26">
        <v>4.0141419999999997</v>
      </c>
      <c r="V2626" s="26">
        <v>4.0131860000000001</v>
      </c>
      <c r="W2626" s="26">
        <v>4.9087199999999998</v>
      </c>
      <c r="X2626" s="26">
        <v>4.0546249999999997</v>
      </c>
      <c r="Y2626" s="26">
        <v>4.567609</v>
      </c>
      <c r="Z2626" s="26">
        <v>3.7648480000000002</v>
      </c>
      <c r="AA2626" s="26">
        <v>4.1965370000000002</v>
      </c>
      <c r="AB2626" s="26">
        <v>3.3812060000000002</v>
      </c>
      <c r="AC2626" s="26">
        <v>3.4662809999999999</v>
      </c>
      <c r="AD2626" s="26">
        <v>2.6243500000000002</v>
      </c>
      <c r="AE2626" s="26">
        <v>3.9112870000000002</v>
      </c>
      <c r="AF2626" s="26">
        <v>4.4774710000000004</v>
      </c>
      <c r="AG2626" s="26">
        <v>185</v>
      </c>
      <c r="AH2626" s="26">
        <v>3</v>
      </c>
    </row>
    <row r="2627" spans="1:34" x14ac:dyDescent="0.2">
      <c r="A2627" t="s">
        <v>54</v>
      </c>
      <c r="B2627" t="s">
        <v>110</v>
      </c>
      <c r="C2627" t="s">
        <v>1678</v>
      </c>
      <c r="D2627">
        <v>2</v>
      </c>
      <c r="E2627" s="21">
        <v>4</v>
      </c>
      <c r="F2627" s="21" t="s">
        <v>6</v>
      </c>
      <c r="G2627" s="21" t="s">
        <v>10</v>
      </c>
      <c r="H2627" s="21" t="s">
        <v>10</v>
      </c>
      <c r="I2627" s="26">
        <v>1.3447193333333332</v>
      </c>
      <c r="J2627" s="26">
        <v>1.8640786666666667</v>
      </c>
      <c r="K2627" s="26">
        <v>3.0203176666666671</v>
      </c>
      <c r="L2627" s="26">
        <v>4.2798386666666666</v>
      </c>
      <c r="M2627" s="26">
        <v>4.7427603333333339</v>
      </c>
      <c r="N2627" s="26">
        <v>5.2780610000000001</v>
      </c>
      <c r="O2627" s="26">
        <v>5.1850933333333336</v>
      </c>
      <c r="P2627" s="26">
        <v>4.5940480000000008</v>
      </c>
      <c r="Q2627" s="26">
        <v>3.5876559999999995</v>
      </c>
      <c r="R2627" s="26">
        <v>2.6561129999999999</v>
      </c>
      <c r="S2627" s="26">
        <v>1.8714516666666665</v>
      </c>
      <c r="T2627" s="26">
        <v>1.3758286666666668</v>
      </c>
      <c r="U2627" s="26">
        <v>3.2886030000000002</v>
      </c>
      <c r="V2627" s="26">
        <v>3.5270623333333333</v>
      </c>
      <c r="W2627" s="26">
        <v>4.0806446666666663</v>
      </c>
      <c r="X2627" s="26">
        <v>3.4765060000000001</v>
      </c>
      <c r="Y2627" s="26">
        <v>3.754569</v>
      </c>
      <c r="Z2627" s="26">
        <v>3.6095273333333329</v>
      </c>
      <c r="AA2627" s="26">
        <v>4.1680546666666674</v>
      </c>
      <c r="AB2627" s="26">
        <v>3.6989780000000003</v>
      </c>
      <c r="AC2627" s="26">
        <v>3.1033793333333333</v>
      </c>
      <c r="AD2627" s="26">
        <v>2.6453579999999999</v>
      </c>
      <c r="AE2627" s="26">
        <v>3.0715546666666662</v>
      </c>
      <c r="AF2627" s="26">
        <v>3.2510576666666666</v>
      </c>
      <c r="AG2627" s="26">
        <v>200</v>
      </c>
      <c r="AH2627" s="26">
        <v>3</v>
      </c>
    </row>
    <row r="2628" spans="1:34" x14ac:dyDescent="0.2">
      <c r="A2628" t="s">
        <v>54</v>
      </c>
      <c r="B2628" t="s">
        <v>110</v>
      </c>
      <c r="C2628" t="s">
        <v>342</v>
      </c>
      <c r="D2628">
        <v>1</v>
      </c>
      <c r="E2628" s="21">
        <v>4</v>
      </c>
      <c r="F2628" s="21" t="s">
        <v>6</v>
      </c>
      <c r="G2628" s="21" t="s">
        <v>10</v>
      </c>
      <c r="H2628" s="21" t="s">
        <v>10</v>
      </c>
      <c r="I2628" s="26">
        <v>1.3884450000000002</v>
      </c>
      <c r="J2628" s="26">
        <v>1.9594776666666667</v>
      </c>
      <c r="K2628" s="26">
        <v>3.2168069999999997</v>
      </c>
      <c r="L2628" s="26">
        <v>4.659899666666667</v>
      </c>
      <c r="M2628" s="26">
        <v>5.185956</v>
      </c>
      <c r="N2628" s="26">
        <v>5.8643243333333333</v>
      </c>
      <c r="O2628" s="26">
        <v>5.8430940000000007</v>
      </c>
      <c r="P2628" s="26">
        <v>5.2659296666666666</v>
      </c>
      <c r="Q2628" s="26">
        <v>4.0590226666666664</v>
      </c>
      <c r="R2628" s="26">
        <v>2.8595583333333336</v>
      </c>
      <c r="S2628" s="26">
        <v>1.9683409999999999</v>
      </c>
      <c r="T2628" s="26">
        <v>1.4129316666666665</v>
      </c>
      <c r="U2628" s="26">
        <v>4.1670083333333325</v>
      </c>
      <c r="V2628" s="26">
        <v>3.9873689999999997</v>
      </c>
      <c r="W2628" s="26">
        <v>4.9785050000000011</v>
      </c>
      <c r="X2628" s="26">
        <v>3.8229516666666665</v>
      </c>
      <c r="Y2628" s="26">
        <v>4.2926553333333333</v>
      </c>
      <c r="Z2628" s="26">
        <v>3.9953990000000004</v>
      </c>
      <c r="AA2628" s="26">
        <v>4.3609736666666663</v>
      </c>
      <c r="AB2628" s="26">
        <v>3.6517119999999998</v>
      </c>
      <c r="AC2628" s="26">
        <v>3.0422443333333331</v>
      </c>
      <c r="AD2628" s="26">
        <v>2.7201133333333334</v>
      </c>
      <c r="AE2628" s="26">
        <v>3.9082053333333335</v>
      </c>
      <c r="AF2628" s="26">
        <v>4.3704590000000003</v>
      </c>
      <c r="AG2628" s="26">
        <v>199</v>
      </c>
      <c r="AH2628" s="26">
        <v>4</v>
      </c>
    </row>
    <row r="2629" spans="1:34" x14ac:dyDescent="0.2">
      <c r="A2629" t="s">
        <v>54</v>
      </c>
      <c r="B2629" t="s">
        <v>110</v>
      </c>
      <c r="C2629" t="s">
        <v>343</v>
      </c>
      <c r="D2629">
        <v>2</v>
      </c>
      <c r="E2629" s="21">
        <v>4</v>
      </c>
      <c r="F2629" s="21" t="s">
        <v>6</v>
      </c>
      <c r="G2629" s="21" t="s">
        <v>10</v>
      </c>
      <c r="H2629" s="21" t="s">
        <v>10</v>
      </c>
      <c r="I2629" s="26">
        <v>1.429044</v>
      </c>
      <c r="J2629" s="26">
        <v>1.9942040000000001</v>
      </c>
      <c r="K2629" s="26">
        <v>3.2050930000000002</v>
      </c>
      <c r="L2629" s="26">
        <v>4.602538</v>
      </c>
      <c r="M2629" s="26">
        <v>5.1285100000000003</v>
      </c>
      <c r="N2629" s="26">
        <v>5.846444</v>
      </c>
      <c r="O2629" s="26">
        <v>5.7622090000000004</v>
      </c>
      <c r="P2629" s="26">
        <v>5.2223410000000001</v>
      </c>
      <c r="Q2629" s="26">
        <v>4.0354999999999999</v>
      </c>
      <c r="R2629" s="26">
        <v>2.8624040000000002</v>
      </c>
      <c r="S2629" s="26">
        <v>1.9541999999999999</v>
      </c>
      <c r="T2629" s="26">
        <v>1.444258</v>
      </c>
      <c r="U2629" s="26">
        <v>4.5413180000000004</v>
      </c>
      <c r="V2629" s="26">
        <v>4.3766160000000003</v>
      </c>
      <c r="W2629" s="26">
        <v>5.5447620000000004</v>
      </c>
      <c r="X2629" s="26">
        <v>4.2597589999999999</v>
      </c>
      <c r="Y2629" s="26">
        <v>4.7087859999999999</v>
      </c>
      <c r="Z2629" s="26">
        <v>3.7589229999999998</v>
      </c>
      <c r="AA2629" s="26">
        <v>4.6138880000000002</v>
      </c>
      <c r="AB2629" s="26">
        <v>3.5618460000000001</v>
      </c>
      <c r="AC2629" s="26">
        <v>3.6411090000000002</v>
      </c>
      <c r="AD2629" s="26">
        <v>3.0197210000000001</v>
      </c>
      <c r="AE2629" s="26">
        <v>4.5714119999999996</v>
      </c>
      <c r="AF2629" s="26">
        <v>5.0358450000000001</v>
      </c>
      <c r="AG2629" s="26">
        <v>209</v>
      </c>
      <c r="AH2629" s="26">
        <v>4</v>
      </c>
    </row>
    <row r="2630" spans="1:34" x14ac:dyDescent="0.2">
      <c r="A2630" t="s">
        <v>54</v>
      </c>
      <c r="B2630" t="s">
        <v>110</v>
      </c>
      <c r="C2630" t="s">
        <v>620</v>
      </c>
      <c r="D2630">
        <v>2</v>
      </c>
      <c r="E2630" s="21">
        <v>4</v>
      </c>
      <c r="F2630" s="21" t="s">
        <v>6</v>
      </c>
      <c r="G2630" s="21" t="s">
        <v>10</v>
      </c>
      <c r="H2630" s="21" t="s">
        <v>10</v>
      </c>
      <c r="I2630" s="26">
        <v>1.4859183333333335</v>
      </c>
      <c r="J2630" s="26">
        <v>2.0435016666666663</v>
      </c>
      <c r="K2630" s="26">
        <v>3.2978710000000002</v>
      </c>
      <c r="L2630" s="26">
        <v>4.7265120000000005</v>
      </c>
      <c r="M2630" s="26">
        <v>5.2461193333333336</v>
      </c>
      <c r="N2630" s="26">
        <v>6.0136723333333331</v>
      </c>
      <c r="O2630" s="26">
        <v>5.9248456666666671</v>
      </c>
      <c r="P2630" s="26">
        <v>5.3715486666666665</v>
      </c>
      <c r="Q2630" s="26">
        <v>4.1859320000000002</v>
      </c>
      <c r="R2630" s="26">
        <v>2.9898503333333331</v>
      </c>
      <c r="S2630" s="26">
        <v>2.0437530000000002</v>
      </c>
      <c r="T2630" s="26">
        <v>1.5397883333333333</v>
      </c>
      <c r="U2630" s="26">
        <v>4.4264886666666667</v>
      </c>
      <c r="V2630" s="26">
        <v>4.2835659999999995</v>
      </c>
      <c r="W2630" s="26">
        <v>5.4594803333333344</v>
      </c>
      <c r="X2630" s="26">
        <v>4.225125666666667</v>
      </c>
      <c r="Y2630" s="26">
        <v>4.6715776666666669</v>
      </c>
      <c r="Z2630" s="26">
        <v>3.8130283333333335</v>
      </c>
      <c r="AA2630" s="26">
        <v>4.5435373333333331</v>
      </c>
      <c r="AB2630" s="26">
        <v>3.4143136666666667</v>
      </c>
      <c r="AC2630" s="26">
        <v>3.652544666666667</v>
      </c>
      <c r="AD2630" s="26">
        <v>2.990479333333333</v>
      </c>
      <c r="AE2630" s="26">
        <v>4.4159563333333329</v>
      </c>
      <c r="AF2630" s="26">
        <v>4.8621939999999997</v>
      </c>
      <c r="AG2630" s="26">
        <v>188</v>
      </c>
      <c r="AH2630" s="26">
        <v>3</v>
      </c>
    </row>
    <row r="2631" spans="1:34" x14ac:dyDescent="0.2">
      <c r="A2631" t="s">
        <v>54</v>
      </c>
      <c r="B2631" t="s">
        <v>110</v>
      </c>
      <c r="C2631" t="s">
        <v>242</v>
      </c>
      <c r="D2631">
        <v>1</v>
      </c>
      <c r="E2631" s="21">
        <v>4</v>
      </c>
      <c r="F2631" s="21" t="s">
        <v>6</v>
      </c>
      <c r="G2631" s="21" t="s">
        <v>10</v>
      </c>
      <c r="H2631" s="21" t="s">
        <v>10</v>
      </c>
      <c r="I2631" s="26">
        <v>1.3898986250000001</v>
      </c>
      <c r="J2631" s="26">
        <v>1.9325803750000001</v>
      </c>
      <c r="K2631" s="26">
        <v>3.1586185000000002</v>
      </c>
      <c r="L2631" s="26">
        <v>4.4640454999999992</v>
      </c>
      <c r="M2631" s="26">
        <v>4.9448790000000002</v>
      </c>
      <c r="N2631" s="26">
        <v>5.5616182499999987</v>
      </c>
      <c r="O2631" s="26">
        <v>5.4826159999999993</v>
      </c>
      <c r="P2631" s="26">
        <v>4.8693261250000006</v>
      </c>
      <c r="Q2631" s="26">
        <v>3.8472451250000002</v>
      </c>
      <c r="R2631" s="26">
        <v>2.7979553749999999</v>
      </c>
      <c r="S2631" s="26">
        <v>1.968735125</v>
      </c>
      <c r="T2631" s="26">
        <v>1.43060125</v>
      </c>
      <c r="U2631" s="26">
        <v>3.1819067499999996</v>
      </c>
      <c r="V2631" s="26">
        <v>3.3533904999999997</v>
      </c>
      <c r="W2631" s="26">
        <v>3.6771728749999997</v>
      </c>
      <c r="X2631" s="26">
        <v>3.3082936249999997</v>
      </c>
      <c r="Y2631" s="26">
        <v>3.6466285000000003</v>
      </c>
      <c r="Z2631" s="26">
        <v>3.370088875</v>
      </c>
      <c r="AA2631" s="26">
        <v>4.0585393750000005</v>
      </c>
      <c r="AB2631" s="26">
        <v>3.2740897499999999</v>
      </c>
      <c r="AC2631" s="26">
        <v>2.9743258749999999</v>
      </c>
      <c r="AD2631" s="26">
        <v>2.4305647499999998</v>
      </c>
      <c r="AE2631" s="26">
        <v>2.9063574999999999</v>
      </c>
      <c r="AF2631" s="26">
        <v>3.2225770000000002</v>
      </c>
      <c r="AG2631" s="26">
        <v>204</v>
      </c>
      <c r="AH2631" s="26">
        <v>4</v>
      </c>
    </row>
    <row r="2632" spans="1:34" x14ac:dyDescent="0.2">
      <c r="A2632" t="s">
        <v>54</v>
      </c>
      <c r="B2632" t="s">
        <v>110</v>
      </c>
      <c r="C2632" t="s">
        <v>621</v>
      </c>
      <c r="D2632">
        <v>1</v>
      </c>
      <c r="E2632" s="21">
        <v>4</v>
      </c>
      <c r="F2632" s="21" t="s">
        <v>6</v>
      </c>
      <c r="G2632" s="21" t="s">
        <v>10</v>
      </c>
      <c r="H2632" s="21" t="s">
        <v>10</v>
      </c>
      <c r="I2632" s="26">
        <v>1.5175425999999999</v>
      </c>
      <c r="J2632" s="26">
        <v>2.0962120000000004</v>
      </c>
      <c r="K2632" s="26">
        <v>3.3583064</v>
      </c>
      <c r="L2632" s="26">
        <v>4.8258875999999997</v>
      </c>
      <c r="M2632" s="26">
        <v>5.4866044</v>
      </c>
      <c r="N2632" s="26">
        <v>6.3387604</v>
      </c>
      <c r="O2632" s="26">
        <v>6.3111822000000002</v>
      </c>
      <c r="P2632" s="26">
        <v>5.7169076000000008</v>
      </c>
      <c r="Q2632" s="26">
        <v>4.4862393999999997</v>
      </c>
      <c r="R2632" s="26">
        <v>3.3114226000000002</v>
      </c>
      <c r="S2632" s="26">
        <v>2.2165699999999999</v>
      </c>
      <c r="T2632" s="26">
        <v>1.6204448</v>
      </c>
      <c r="U2632" s="26">
        <v>4.3306330000000006</v>
      </c>
      <c r="V2632" s="26">
        <v>4.4996203999999995</v>
      </c>
      <c r="W2632" s="26">
        <v>5.7042671999999994</v>
      </c>
      <c r="X2632" s="26">
        <v>4.9250810000000005</v>
      </c>
      <c r="Y2632" s="26">
        <v>4.7224750000000002</v>
      </c>
      <c r="Z2632" s="26">
        <v>3.5754758000000004</v>
      </c>
      <c r="AA2632" s="26">
        <v>4.5896954000000001</v>
      </c>
      <c r="AB2632" s="26">
        <v>3.1890020000000003</v>
      </c>
      <c r="AC2632" s="26">
        <v>3.2019489999999999</v>
      </c>
      <c r="AD2632" s="26">
        <v>3.0552136000000001</v>
      </c>
      <c r="AE2632" s="26">
        <v>4.7075317999999999</v>
      </c>
      <c r="AF2632" s="26">
        <v>5.1197958000000003</v>
      </c>
      <c r="AG2632" s="26">
        <v>201</v>
      </c>
      <c r="AH2632" s="26">
        <v>4</v>
      </c>
    </row>
    <row r="2633" spans="1:34" x14ac:dyDescent="0.2">
      <c r="A2633" t="s">
        <v>54</v>
      </c>
      <c r="B2633" t="s">
        <v>110</v>
      </c>
      <c r="C2633" t="s">
        <v>1679</v>
      </c>
      <c r="D2633">
        <v>3</v>
      </c>
      <c r="E2633" s="21">
        <v>4</v>
      </c>
      <c r="F2633" s="21" t="s">
        <v>6</v>
      </c>
      <c r="G2633" s="21" t="s">
        <v>10</v>
      </c>
      <c r="H2633" s="21" t="s">
        <v>10</v>
      </c>
      <c r="I2633" s="26">
        <v>1.4679514285714286</v>
      </c>
      <c r="J2633" s="26">
        <v>1.9624214285714285</v>
      </c>
      <c r="K2633" s="26">
        <v>3.2884288571428573</v>
      </c>
      <c r="L2633" s="26">
        <v>4.7846077142857144</v>
      </c>
      <c r="M2633" s="26">
        <v>5.6730957142857141</v>
      </c>
      <c r="N2633" s="26">
        <v>6.8217849999999993</v>
      </c>
      <c r="O2633" s="26">
        <v>6.8018064285714273</v>
      </c>
      <c r="P2633" s="26">
        <v>6.047326142857143</v>
      </c>
      <c r="Q2633" s="26">
        <v>4.6290767142857145</v>
      </c>
      <c r="R2633" s="26">
        <v>3.3729885714285714</v>
      </c>
      <c r="S2633" s="26">
        <v>2.2082470000000001</v>
      </c>
      <c r="T2633" s="26">
        <v>1.5309078571428572</v>
      </c>
      <c r="U2633" s="26">
        <v>3.7207778571428571</v>
      </c>
      <c r="V2633" s="26">
        <v>3.8686134285714284</v>
      </c>
      <c r="W2633" s="26">
        <v>4.6597737142857145</v>
      </c>
      <c r="X2633" s="26">
        <v>4.4802815714285709</v>
      </c>
      <c r="Y2633" s="26">
        <v>4.3950962857142857</v>
      </c>
      <c r="Z2633" s="26">
        <v>3.7340537142857144</v>
      </c>
      <c r="AA2633" s="26">
        <v>3.8058538571428566</v>
      </c>
      <c r="AB2633" s="26">
        <v>2.7539561428571426</v>
      </c>
      <c r="AC2633" s="26">
        <v>3.2424302857142857</v>
      </c>
      <c r="AD2633" s="26">
        <v>2.8011987142857144</v>
      </c>
      <c r="AE2633" s="26">
        <v>4.2560018571428575</v>
      </c>
      <c r="AF2633" s="26">
        <v>4.3755415714285721</v>
      </c>
      <c r="AG2633" s="26">
        <v>182</v>
      </c>
      <c r="AH2633" s="26">
        <v>3</v>
      </c>
    </row>
    <row r="2634" spans="1:34" x14ac:dyDescent="0.2">
      <c r="A2634" t="s">
        <v>54</v>
      </c>
      <c r="B2634" t="s">
        <v>110</v>
      </c>
      <c r="C2634" t="s">
        <v>344</v>
      </c>
      <c r="D2634">
        <v>2</v>
      </c>
      <c r="E2634" s="21">
        <v>4</v>
      </c>
      <c r="F2634" s="21" t="s">
        <v>6</v>
      </c>
      <c r="G2634" s="21" t="s">
        <v>10</v>
      </c>
      <c r="H2634" s="21" t="s">
        <v>10</v>
      </c>
      <c r="I2634" s="26">
        <v>1.4449987500000001</v>
      </c>
      <c r="J2634" s="26">
        <v>1.9858929999999999</v>
      </c>
      <c r="K2634" s="26">
        <v>3.244262</v>
      </c>
      <c r="L2634" s="26">
        <v>4.6747350000000001</v>
      </c>
      <c r="M2634" s="26">
        <v>5.1866447500000001</v>
      </c>
      <c r="N2634" s="26">
        <v>5.9625950000000003</v>
      </c>
      <c r="O2634" s="26">
        <v>5.8756675000000005</v>
      </c>
      <c r="P2634" s="26">
        <v>5.3347424999999999</v>
      </c>
      <c r="Q2634" s="26">
        <v>4.1299735000000002</v>
      </c>
      <c r="R2634" s="26">
        <v>2.9372420000000004</v>
      </c>
      <c r="S2634" s="26">
        <v>2.01169325</v>
      </c>
      <c r="T2634" s="26">
        <v>1.497519</v>
      </c>
      <c r="U2634" s="26">
        <v>4.4291770000000001</v>
      </c>
      <c r="V2634" s="26">
        <v>4.2576927499999995</v>
      </c>
      <c r="W2634" s="26">
        <v>5.3488712500000002</v>
      </c>
      <c r="X2634" s="26">
        <v>4.1467632499999993</v>
      </c>
      <c r="Y2634" s="26">
        <v>4.6669874999999994</v>
      </c>
      <c r="Z2634" s="26">
        <v>3.7927722500000001</v>
      </c>
      <c r="AA2634" s="26">
        <v>4.5061602499999998</v>
      </c>
      <c r="AB2634" s="26">
        <v>3.4377959999999996</v>
      </c>
      <c r="AC2634" s="26">
        <v>3.6149952500000002</v>
      </c>
      <c r="AD2634" s="26">
        <v>2.9054639999999998</v>
      </c>
      <c r="AE2634" s="26">
        <v>4.3871767500000001</v>
      </c>
      <c r="AF2634" s="26">
        <v>4.8660934999999998</v>
      </c>
      <c r="AG2634" s="26">
        <v>202</v>
      </c>
      <c r="AH2634" s="26">
        <v>4</v>
      </c>
    </row>
    <row r="2635" spans="1:34" x14ac:dyDescent="0.2">
      <c r="A2635" t="s">
        <v>54</v>
      </c>
      <c r="B2635" t="s">
        <v>110</v>
      </c>
      <c r="C2635" t="s">
        <v>717</v>
      </c>
      <c r="D2635">
        <v>1</v>
      </c>
      <c r="E2635" s="21">
        <v>4</v>
      </c>
      <c r="F2635" s="21" t="s">
        <v>6</v>
      </c>
      <c r="G2635" s="21" t="s">
        <v>10</v>
      </c>
      <c r="H2635" s="21" t="s">
        <v>10</v>
      </c>
      <c r="I2635" s="26">
        <v>1.501109</v>
      </c>
      <c r="J2635" s="26">
        <v>2.0128281000000001</v>
      </c>
      <c r="K2635" s="26">
        <v>3.2985910000000005</v>
      </c>
      <c r="L2635" s="26">
        <v>4.7924515000000003</v>
      </c>
      <c r="M2635" s="26">
        <v>5.4175835999999986</v>
      </c>
      <c r="N2635" s="26">
        <v>6.3532437000000002</v>
      </c>
      <c r="O2635" s="26">
        <v>6.2773619999999992</v>
      </c>
      <c r="P2635" s="26">
        <v>5.6855454000000005</v>
      </c>
      <c r="Q2635" s="26">
        <v>4.4110792000000005</v>
      </c>
      <c r="R2635" s="26">
        <v>3.2516962</v>
      </c>
      <c r="S2635" s="26">
        <v>2.1764036</v>
      </c>
      <c r="T2635" s="26">
        <v>1.5918348999999998</v>
      </c>
      <c r="U2635" s="26">
        <v>3.9952948000000008</v>
      </c>
      <c r="V2635" s="26">
        <v>4.0454914999999998</v>
      </c>
      <c r="W2635" s="26">
        <v>5.0385149999999994</v>
      </c>
      <c r="X2635" s="26">
        <v>4.283331500000001</v>
      </c>
      <c r="Y2635" s="26">
        <v>4.3427175999999994</v>
      </c>
      <c r="Z2635" s="26">
        <v>3.3794133000000004</v>
      </c>
      <c r="AA2635" s="26">
        <v>3.8843251000000003</v>
      </c>
      <c r="AB2635" s="26">
        <v>3.1175668999999999</v>
      </c>
      <c r="AC2635" s="26">
        <v>3.2984534999999999</v>
      </c>
      <c r="AD2635" s="26">
        <v>2.6122997000000003</v>
      </c>
      <c r="AE2635" s="26">
        <v>3.9328390999999998</v>
      </c>
      <c r="AF2635" s="26">
        <v>4.3779458</v>
      </c>
      <c r="AG2635" s="26">
        <v>189</v>
      </c>
      <c r="AH2635" s="26">
        <v>3</v>
      </c>
    </row>
    <row r="2636" spans="1:34" x14ac:dyDescent="0.2">
      <c r="A2636" t="s">
        <v>54</v>
      </c>
      <c r="B2636" t="s">
        <v>110</v>
      </c>
      <c r="C2636" t="s">
        <v>870</v>
      </c>
      <c r="D2636">
        <v>1</v>
      </c>
      <c r="E2636" s="21">
        <v>4</v>
      </c>
      <c r="F2636" s="21" t="s">
        <v>6</v>
      </c>
      <c r="G2636" s="21" t="s">
        <v>10</v>
      </c>
      <c r="H2636" s="21" t="s">
        <v>10</v>
      </c>
      <c r="I2636" s="26">
        <v>1.482863</v>
      </c>
      <c r="J2636" s="26">
        <v>1.9940417500000001</v>
      </c>
      <c r="K2636" s="26">
        <v>3.2827972499999998</v>
      </c>
      <c r="L2636" s="26">
        <v>4.7478422500000006</v>
      </c>
      <c r="M2636" s="26">
        <v>5.3694632500000008</v>
      </c>
      <c r="N2636" s="26">
        <v>6.3143545000000003</v>
      </c>
      <c r="O2636" s="26">
        <v>6.2553202500000005</v>
      </c>
      <c r="P2636" s="26">
        <v>5.6298112500000004</v>
      </c>
      <c r="Q2636" s="26">
        <v>4.3625377499999995</v>
      </c>
      <c r="R2636" s="26">
        <v>3.1676510000000002</v>
      </c>
      <c r="S2636" s="26">
        <v>2.1396922499999995</v>
      </c>
      <c r="T2636" s="26">
        <v>1.5586244999999999</v>
      </c>
      <c r="U2636" s="26">
        <v>4.0843360000000004</v>
      </c>
      <c r="V2636" s="26">
        <v>4.0426602500000008</v>
      </c>
      <c r="W2636" s="26">
        <v>4.9546732499999999</v>
      </c>
      <c r="X2636" s="26">
        <v>4.1277477500000002</v>
      </c>
      <c r="Y2636" s="26">
        <v>4.4565475000000001</v>
      </c>
      <c r="Z2636" s="26">
        <v>3.582179</v>
      </c>
      <c r="AA2636" s="26">
        <v>4.0281705000000008</v>
      </c>
      <c r="AB2636" s="26">
        <v>3.355785</v>
      </c>
      <c r="AC2636" s="26">
        <v>3.4800307500000001</v>
      </c>
      <c r="AD2636" s="26">
        <v>2.5565365</v>
      </c>
      <c r="AE2636" s="26">
        <v>3.8279350000000001</v>
      </c>
      <c r="AF2636" s="26">
        <v>4.4269622500000008</v>
      </c>
      <c r="AG2636" s="26">
        <v>194</v>
      </c>
      <c r="AH2636" s="26">
        <v>3</v>
      </c>
    </row>
    <row r="2637" spans="1:34" x14ac:dyDescent="0.2">
      <c r="A2637" t="s">
        <v>56</v>
      </c>
      <c r="B2637" t="s">
        <v>111</v>
      </c>
      <c r="C2637" t="s">
        <v>806</v>
      </c>
      <c r="D2637">
        <v>3</v>
      </c>
      <c r="E2637" s="21">
        <v>2</v>
      </c>
      <c r="F2637" s="21" t="s">
        <v>6</v>
      </c>
      <c r="G2637" s="21" t="s">
        <v>114</v>
      </c>
      <c r="H2637" s="21" t="s">
        <v>10</v>
      </c>
      <c r="I2637" s="26">
        <v>2.0622518333333333</v>
      </c>
      <c r="J2637" s="26">
        <v>2.8006069999999998</v>
      </c>
      <c r="K2637" s="26">
        <v>4.0600680000000002</v>
      </c>
      <c r="L2637" s="26">
        <v>5.197366166666666</v>
      </c>
      <c r="M2637" s="26">
        <v>5.8414143333333337</v>
      </c>
      <c r="N2637" s="26">
        <v>7.0840131666666677</v>
      </c>
      <c r="O2637" s="26">
        <v>7.7804581666666666</v>
      </c>
      <c r="P2637" s="26">
        <v>7.2685713333333331</v>
      </c>
      <c r="Q2637" s="26">
        <v>5.5684211666666661</v>
      </c>
      <c r="R2637" s="26">
        <v>4.1542110000000001</v>
      </c>
      <c r="S2637" s="26">
        <v>2.8271760000000001</v>
      </c>
      <c r="T2637" s="26">
        <v>2.1099946666666667</v>
      </c>
      <c r="U2637" s="26">
        <v>2.4878354999999996</v>
      </c>
      <c r="V2637" s="26">
        <v>2.9262285000000001</v>
      </c>
      <c r="W2637" s="26">
        <v>3.0160035000000001</v>
      </c>
      <c r="X2637" s="26">
        <v>3.4993506666666669</v>
      </c>
      <c r="Y2637" s="26">
        <v>4.6107715000000011</v>
      </c>
      <c r="Z2637" s="26">
        <v>2.7837203333333336</v>
      </c>
      <c r="AA2637" s="26">
        <v>1.926031</v>
      </c>
      <c r="AB2637" s="26">
        <v>1.8225030000000002</v>
      </c>
      <c r="AC2637" s="26">
        <v>3.1431590000000007</v>
      </c>
      <c r="AD2637" s="26">
        <v>3.1472453333333337</v>
      </c>
      <c r="AE2637" s="26">
        <v>3.1116876666666666</v>
      </c>
      <c r="AF2637" s="26">
        <v>3.0946725000000002</v>
      </c>
      <c r="AG2637" s="26">
        <v>157</v>
      </c>
      <c r="AH2637" s="26">
        <v>3</v>
      </c>
    </row>
    <row r="2638" spans="1:34" x14ac:dyDescent="0.2">
      <c r="A2638" t="s">
        <v>56</v>
      </c>
      <c r="B2638" t="s">
        <v>111</v>
      </c>
      <c r="C2638" t="s">
        <v>1680</v>
      </c>
      <c r="D2638">
        <v>3</v>
      </c>
      <c r="E2638" s="21">
        <v>3</v>
      </c>
      <c r="F2638" s="21" t="s">
        <v>74</v>
      </c>
      <c r="G2638" s="21" t="s">
        <v>10</v>
      </c>
      <c r="H2638" s="21" t="s">
        <v>10</v>
      </c>
      <c r="I2638" s="26">
        <v>2.8875829999999998</v>
      </c>
      <c r="J2638" s="26">
        <v>3.837304</v>
      </c>
      <c r="K2638" s="26">
        <v>6.0824059999999998</v>
      </c>
      <c r="L2638" s="26">
        <v>8.0968230000000005</v>
      </c>
      <c r="M2638" s="26">
        <v>8.9902899999999999</v>
      </c>
      <c r="N2638" s="26">
        <v>9.8982600000000005</v>
      </c>
      <c r="O2638" s="26">
        <v>9.6648379999999996</v>
      </c>
      <c r="P2638" s="26">
        <v>8.4592419999999997</v>
      </c>
      <c r="Q2638" s="26">
        <v>6.4082350000000003</v>
      </c>
      <c r="R2638" s="26">
        <v>5.068816</v>
      </c>
      <c r="S2638" s="26">
        <v>3.6563300000000001</v>
      </c>
      <c r="T2638" s="26">
        <v>2.8769990000000001</v>
      </c>
      <c r="U2638" s="26">
        <v>0.22972100000000001</v>
      </c>
      <c r="V2638" s="26">
        <v>0.41929300000000003</v>
      </c>
      <c r="W2638" s="26">
        <v>0.32986700000000002</v>
      </c>
      <c r="X2638" s="26">
        <v>0.539462</v>
      </c>
      <c r="Y2638" s="26">
        <v>1.53684</v>
      </c>
      <c r="Z2638" s="26">
        <v>1.59466</v>
      </c>
      <c r="AA2638" s="26">
        <v>1.5514810000000001</v>
      </c>
      <c r="AB2638" s="26">
        <v>1.6150439999999999</v>
      </c>
      <c r="AC2638" s="26">
        <v>1.7985720000000001</v>
      </c>
      <c r="AD2638" s="26">
        <v>0.86304800000000004</v>
      </c>
      <c r="AE2638" s="26">
        <v>0.38439800000000002</v>
      </c>
      <c r="AF2638" s="26">
        <v>0.30834800000000001</v>
      </c>
      <c r="AG2638" s="26">
        <v>161</v>
      </c>
      <c r="AH2638" s="26">
        <v>3</v>
      </c>
    </row>
    <row r="2639" spans="1:34" x14ac:dyDescent="0.2">
      <c r="A2639" t="s">
        <v>56</v>
      </c>
      <c r="B2639" t="s">
        <v>111</v>
      </c>
      <c r="C2639" t="s">
        <v>1681</v>
      </c>
      <c r="D2639">
        <v>3</v>
      </c>
      <c r="E2639" s="21">
        <v>2</v>
      </c>
      <c r="F2639" s="21" t="s">
        <v>6</v>
      </c>
      <c r="G2639" s="21" t="s">
        <v>114</v>
      </c>
      <c r="H2639" s="21" t="s">
        <v>10</v>
      </c>
      <c r="I2639" s="26">
        <v>2.0111934999999996</v>
      </c>
      <c r="J2639" s="26">
        <v>2.7492978333333333</v>
      </c>
      <c r="K2639" s="26">
        <v>3.9122053333333331</v>
      </c>
      <c r="L2639" s="26">
        <v>5.0192223333333343</v>
      </c>
      <c r="M2639" s="26">
        <v>5.7907074999999999</v>
      </c>
      <c r="N2639" s="26">
        <v>6.7786330000000001</v>
      </c>
      <c r="O2639" s="26">
        <v>7.0767789999999993</v>
      </c>
      <c r="P2639" s="26">
        <v>6.5839403333333335</v>
      </c>
      <c r="Q2639" s="26">
        <v>5.2919726666666662</v>
      </c>
      <c r="R2639" s="26">
        <v>3.9925756666666659</v>
      </c>
      <c r="S2639" s="26">
        <v>2.7160173333333333</v>
      </c>
      <c r="T2639" s="26">
        <v>2.0534094999999999</v>
      </c>
      <c r="U2639" s="26">
        <v>3.1547635000000001</v>
      </c>
      <c r="V2639" s="26">
        <v>3.1579916666666663</v>
      </c>
      <c r="W2639" s="26">
        <v>3.127299666666667</v>
      </c>
      <c r="X2639" s="26">
        <v>3.4540525</v>
      </c>
      <c r="Y2639" s="26">
        <v>4.4717986666666674</v>
      </c>
      <c r="Z2639" s="26">
        <v>3.101702833333333</v>
      </c>
      <c r="AA2639" s="26">
        <v>2.5639136666666671</v>
      </c>
      <c r="AB2639" s="26">
        <v>2.2210228333333335</v>
      </c>
      <c r="AC2639" s="26">
        <v>3.1196423333333332</v>
      </c>
      <c r="AD2639" s="26">
        <v>2.7704856666666671</v>
      </c>
      <c r="AE2639" s="26">
        <v>3.3330985000000002</v>
      </c>
      <c r="AF2639" s="26">
        <v>3.8231208333333337</v>
      </c>
      <c r="AG2639" s="26">
        <v>143</v>
      </c>
      <c r="AH2639" s="26">
        <v>2</v>
      </c>
    </row>
    <row r="2640" spans="1:34" x14ac:dyDescent="0.2">
      <c r="A2640" t="s">
        <v>56</v>
      </c>
      <c r="B2640" t="s">
        <v>111</v>
      </c>
      <c r="C2640" t="s">
        <v>1682</v>
      </c>
      <c r="D2640">
        <v>3</v>
      </c>
      <c r="E2640" s="21">
        <v>2</v>
      </c>
      <c r="F2640" s="21" t="s">
        <v>6</v>
      </c>
      <c r="G2640" s="21" t="s">
        <v>114</v>
      </c>
      <c r="H2640" s="21" t="s">
        <v>10</v>
      </c>
      <c r="I2640" s="26">
        <v>2.4713210000000001</v>
      </c>
      <c r="J2640" s="26">
        <v>3.1946020000000002</v>
      </c>
      <c r="K2640" s="26">
        <v>4.3707919999999998</v>
      </c>
      <c r="L2640" s="26">
        <v>5.2668499999999998</v>
      </c>
      <c r="M2640" s="26">
        <v>5.8775969999999997</v>
      </c>
      <c r="N2640" s="26">
        <v>6.9178319999999998</v>
      </c>
      <c r="O2640" s="26">
        <v>7.4732229999999999</v>
      </c>
      <c r="P2640" s="26">
        <v>6.9991560000000002</v>
      </c>
      <c r="Q2640" s="26">
        <v>5.7935109999999996</v>
      </c>
      <c r="R2640" s="26">
        <v>4.5915109999999997</v>
      </c>
      <c r="S2640" s="26">
        <v>3.3334640000000002</v>
      </c>
      <c r="T2640" s="26">
        <v>2.587351</v>
      </c>
      <c r="U2640" s="26">
        <v>1.586214</v>
      </c>
      <c r="V2640" s="26">
        <v>1.619974</v>
      </c>
      <c r="W2640" s="26">
        <v>0.97781799999999996</v>
      </c>
      <c r="X2640" s="26">
        <v>1.6360269999999999</v>
      </c>
      <c r="Y2640" s="26">
        <v>3.1592639999999999</v>
      </c>
      <c r="Z2640" s="26">
        <v>2.7846790000000001</v>
      </c>
      <c r="AA2640" s="26">
        <v>1.806073</v>
      </c>
      <c r="AB2640" s="26">
        <v>2.4419529999999998</v>
      </c>
      <c r="AC2640" s="26">
        <v>4.4019339999999998</v>
      </c>
      <c r="AD2640" s="26">
        <v>2.7378529999999999</v>
      </c>
      <c r="AE2640" s="26">
        <v>1.6236539999999999</v>
      </c>
      <c r="AF2640" s="26">
        <v>1.3515360000000001</v>
      </c>
      <c r="AG2640" s="26">
        <v>64</v>
      </c>
      <c r="AH2640" s="26">
        <v>1</v>
      </c>
    </row>
    <row r="2641" spans="1:34" x14ac:dyDescent="0.2">
      <c r="A2641" t="s">
        <v>56</v>
      </c>
      <c r="B2641" t="s">
        <v>111</v>
      </c>
      <c r="C2641" t="s">
        <v>1683</v>
      </c>
      <c r="D2641">
        <v>3</v>
      </c>
      <c r="E2641" s="21">
        <v>3</v>
      </c>
      <c r="F2641" s="21" t="s">
        <v>6</v>
      </c>
      <c r="G2641" s="21" t="s">
        <v>10</v>
      </c>
      <c r="H2641" s="21" t="s">
        <v>10</v>
      </c>
      <c r="I2641" s="26">
        <v>2.3148995000000001</v>
      </c>
      <c r="J2641" s="26">
        <v>2.9838260000000001</v>
      </c>
      <c r="K2641" s="26">
        <v>4.6966909999999995</v>
      </c>
      <c r="L2641" s="26">
        <v>6.2424122500000001</v>
      </c>
      <c r="M2641" s="26">
        <v>7.0386129999999998</v>
      </c>
      <c r="N2641" s="26">
        <v>8.6204617500000005</v>
      </c>
      <c r="O2641" s="26">
        <v>9.9807062500000008</v>
      </c>
      <c r="P2641" s="26">
        <v>8.9420624999999987</v>
      </c>
      <c r="Q2641" s="26">
        <v>6.3312552499999999</v>
      </c>
      <c r="R2641" s="26">
        <v>4.7684195000000003</v>
      </c>
      <c r="S2641" s="26">
        <v>3.13510475</v>
      </c>
      <c r="T2641" s="26">
        <v>2.3268612499999999</v>
      </c>
      <c r="U2641" s="26">
        <v>0.83488974999999999</v>
      </c>
      <c r="V2641" s="26">
        <v>1.3019907500000001</v>
      </c>
      <c r="W2641" s="26">
        <v>1.80513075</v>
      </c>
      <c r="X2641" s="26">
        <v>2.3868602499999998</v>
      </c>
      <c r="Y2641" s="26">
        <v>3.5803489999999996</v>
      </c>
      <c r="Z2641" s="26">
        <v>2.8946132499999999</v>
      </c>
      <c r="AA2641" s="26">
        <v>1.44577</v>
      </c>
      <c r="AB2641" s="26">
        <v>2.0181345000000004</v>
      </c>
      <c r="AC2641" s="26">
        <v>3.2883947500000001</v>
      </c>
      <c r="AD2641" s="26">
        <v>2.2546650000000001</v>
      </c>
      <c r="AE2641" s="26">
        <v>1.231565</v>
      </c>
      <c r="AF2641" s="26">
        <v>0.95425450000000001</v>
      </c>
      <c r="AG2641" s="26">
        <v>161</v>
      </c>
      <c r="AH2641" s="26">
        <v>3</v>
      </c>
    </row>
    <row r="2642" spans="1:34" x14ac:dyDescent="0.2">
      <c r="A2642" t="s">
        <v>56</v>
      </c>
      <c r="B2642" t="s">
        <v>111</v>
      </c>
      <c r="C2642" t="s">
        <v>1557</v>
      </c>
      <c r="D2642">
        <v>2</v>
      </c>
      <c r="E2642" s="21">
        <v>4</v>
      </c>
      <c r="F2642" s="21" t="s">
        <v>74</v>
      </c>
      <c r="G2642" s="21" t="s">
        <v>10</v>
      </c>
      <c r="H2642" s="21" t="s">
        <v>10</v>
      </c>
      <c r="I2642" s="26">
        <v>2.3801285000000001</v>
      </c>
      <c r="J2642" s="26">
        <v>2.9681125000000002</v>
      </c>
      <c r="K2642" s="26">
        <v>4.7380200000000006</v>
      </c>
      <c r="L2642" s="26">
        <v>6.8602949999999998</v>
      </c>
      <c r="M2642" s="26">
        <v>7.7458170000000006</v>
      </c>
      <c r="N2642" s="26">
        <v>9.0230005000000002</v>
      </c>
      <c r="O2642" s="26">
        <v>9.6468495000000001</v>
      </c>
      <c r="P2642" s="26">
        <v>8.2118445000000015</v>
      </c>
      <c r="Q2642" s="26">
        <v>6.2593794999999997</v>
      </c>
      <c r="R2642" s="26">
        <v>4.9630360000000007</v>
      </c>
      <c r="S2642" s="26">
        <v>3.2141640000000002</v>
      </c>
      <c r="T2642" s="26">
        <v>2.3448824999999998</v>
      </c>
      <c r="U2642" s="26">
        <v>0.35360999999999998</v>
      </c>
      <c r="V2642" s="26">
        <v>0.48315350000000001</v>
      </c>
      <c r="W2642" s="26">
        <v>0.67505950000000003</v>
      </c>
      <c r="X2642" s="26">
        <v>0.96653649999999991</v>
      </c>
      <c r="Y2642" s="26">
        <v>2.617321</v>
      </c>
      <c r="Z2642" s="26">
        <v>2.9637804999999999</v>
      </c>
      <c r="AA2642" s="26">
        <v>2.1416019999999998</v>
      </c>
      <c r="AB2642" s="26">
        <v>2.294527</v>
      </c>
      <c r="AC2642" s="26">
        <v>1.7375910000000001</v>
      </c>
      <c r="AD2642" s="26">
        <v>1.1458060000000001</v>
      </c>
      <c r="AE2642" s="26">
        <v>0.50064149999999996</v>
      </c>
      <c r="AF2642" s="26">
        <v>0.31729750000000001</v>
      </c>
      <c r="AG2642" s="26">
        <v>197</v>
      </c>
      <c r="AH2642" s="26">
        <v>4</v>
      </c>
    </row>
    <row r="2643" spans="1:34" x14ac:dyDescent="0.2">
      <c r="A2643" t="s">
        <v>56</v>
      </c>
      <c r="B2643" t="s">
        <v>111</v>
      </c>
      <c r="C2643" t="s">
        <v>1684</v>
      </c>
      <c r="D2643">
        <v>3</v>
      </c>
      <c r="E2643" s="21">
        <v>2</v>
      </c>
      <c r="F2643" s="21" t="s">
        <v>6</v>
      </c>
      <c r="G2643" s="21" t="s">
        <v>114</v>
      </c>
      <c r="H2643" s="21" t="s">
        <v>10</v>
      </c>
      <c r="I2643" s="26">
        <v>2.7344271666666664</v>
      </c>
      <c r="J2643" s="26">
        <v>3.586540166666667</v>
      </c>
      <c r="K2643" s="26">
        <v>5.0847255000000002</v>
      </c>
      <c r="L2643" s="26">
        <v>6.1439296666666676</v>
      </c>
      <c r="M2643" s="26">
        <v>6.4249634999999996</v>
      </c>
      <c r="N2643" s="26">
        <v>7.7093618333333334</v>
      </c>
      <c r="O2643" s="26">
        <v>8.439213333333333</v>
      </c>
      <c r="P2643" s="26">
        <v>7.9251984999999996</v>
      </c>
      <c r="Q2643" s="26">
        <v>6.2556849999999997</v>
      </c>
      <c r="R2643" s="26">
        <v>4.7676708333333329</v>
      </c>
      <c r="S2643" s="26">
        <v>3.4918146666666665</v>
      </c>
      <c r="T2643" s="26">
        <v>2.760551833333333</v>
      </c>
      <c r="U2643" s="26">
        <v>0.73771816666666679</v>
      </c>
      <c r="V2643" s="26">
        <v>1.4230489999999998</v>
      </c>
      <c r="W2643" s="26">
        <v>0.80077050000000005</v>
      </c>
      <c r="X2643" s="26">
        <v>1.5247411666666668</v>
      </c>
      <c r="Y2643" s="26">
        <v>2.7149076666666665</v>
      </c>
      <c r="Z2643" s="26">
        <v>2.1576951666666666</v>
      </c>
      <c r="AA2643" s="26">
        <v>0.86421533333333322</v>
      </c>
      <c r="AB2643" s="26">
        <v>1.5963811666666665</v>
      </c>
      <c r="AC2643" s="26">
        <v>3.0309071666666672</v>
      </c>
      <c r="AD2643" s="26">
        <v>1.9652976666666666</v>
      </c>
      <c r="AE2643" s="26">
        <v>1.2262818333333332</v>
      </c>
      <c r="AF2643" s="26">
        <v>0.8417916666666666</v>
      </c>
      <c r="AG2643" s="26">
        <v>117</v>
      </c>
      <c r="AH2643" s="26">
        <v>2</v>
      </c>
    </row>
    <row r="2644" spans="1:34" x14ac:dyDescent="0.2">
      <c r="A2644" t="s">
        <v>56</v>
      </c>
      <c r="B2644" t="s">
        <v>111</v>
      </c>
      <c r="C2644" t="s">
        <v>1685</v>
      </c>
      <c r="D2644">
        <v>3</v>
      </c>
      <c r="E2644" s="21">
        <v>2</v>
      </c>
      <c r="F2644" s="21" t="s">
        <v>6</v>
      </c>
      <c r="G2644" s="21" t="s">
        <v>114</v>
      </c>
      <c r="H2644" s="21" t="s">
        <v>10</v>
      </c>
      <c r="I2644" s="26">
        <v>2.3717681428571424</v>
      </c>
      <c r="J2644" s="26">
        <v>3.1053568571428576</v>
      </c>
      <c r="K2644" s="26">
        <v>4.319152857142857</v>
      </c>
      <c r="L2644" s="26">
        <v>5.3708057142857148</v>
      </c>
      <c r="M2644" s="26">
        <v>6.001384714285714</v>
      </c>
      <c r="N2644" s="26">
        <v>7.0439685714285707</v>
      </c>
      <c r="O2644" s="26">
        <v>7.5917284285714288</v>
      </c>
      <c r="P2644" s="26">
        <v>7.122578571428571</v>
      </c>
      <c r="Q2644" s="26">
        <v>5.6598162857142862</v>
      </c>
      <c r="R2644" s="26">
        <v>4.3597334285714284</v>
      </c>
      <c r="S2644" s="26">
        <v>3.0885762857142853</v>
      </c>
      <c r="T2644" s="26">
        <v>2.3985104285714285</v>
      </c>
      <c r="U2644" s="26">
        <v>2.5514777142857143</v>
      </c>
      <c r="V2644" s="26">
        <v>2.5354621428571429</v>
      </c>
      <c r="W2644" s="26">
        <v>2.1077942857142853</v>
      </c>
      <c r="X2644" s="26">
        <v>2.7491617142857145</v>
      </c>
      <c r="Y2644" s="26">
        <v>4.4013095714285715</v>
      </c>
      <c r="Z2644" s="26">
        <v>3.5594857142857141</v>
      </c>
      <c r="AA2644" s="26">
        <v>1.862961714285714</v>
      </c>
      <c r="AB2644" s="26">
        <v>2.2783671428571428</v>
      </c>
      <c r="AC2644" s="26">
        <v>4.0749242857142862</v>
      </c>
      <c r="AD2644" s="26">
        <v>2.9088129999999999</v>
      </c>
      <c r="AE2644" s="26">
        <v>3.141724285714286</v>
      </c>
      <c r="AF2644" s="26">
        <v>2.683359857142857</v>
      </c>
      <c r="AG2644" s="26">
        <v>109</v>
      </c>
      <c r="AH2644" s="26">
        <v>1</v>
      </c>
    </row>
    <row r="2645" spans="1:34" x14ac:dyDescent="0.2">
      <c r="A2645" t="s">
        <v>56</v>
      </c>
      <c r="B2645" t="s">
        <v>111</v>
      </c>
      <c r="C2645" t="s">
        <v>1686</v>
      </c>
      <c r="D2645">
        <v>2</v>
      </c>
      <c r="E2645" s="21">
        <v>4</v>
      </c>
      <c r="F2645" s="21" t="s">
        <v>74</v>
      </c>
      <c r="G2645" s="21" t="s">
        <v>10</v>
      </c>
      <c r="H2645" s="21" t="s">
        <v>10</v>
      </c>
      <c r="I2645" s="26">
        <v>2.5577416666666668</v>
      </c>
      <c r="J2645" s="26">
        <v>3.3935036666666663</v>
      </c>
      <c r="K2645" s="26">
        <v>5.2721126666666676</v>
      </c>
      <c r="L2645" s="26">
        <v>7.4093503333333333</v>
      </c>
      <c r="M2645" s="26">
        <v>8.4253016666666678</v>
      </c>
      <c r="N2645" s="26">
        <v>9.4170993333333328</v>
      </c>
      <c r="O2645" s="26">
        <v>9.2965976666666652</v>
      </c>
      <c r="P2645" s="26">
        <v>7.8424149999999999</v>
      </c>
      <c r="Q2645" s="26">
        <v>6.152158</v>
      </c>
      <c r="R2645" s="26">
        <v>4.8884460000000001</v>
      </c>
      <c r="S2645" s="26">
        <v>3.4031920000000002</v>
      </c>
      <c r="T2645" s="26">
        <v>2.5590896666666665</v>
      </c>
      <c r="U2645" s="26">
        <v>0.27017666666666668</v>
      </c>
      <c r="V2645" s="26">
        <v>0.42551233333333333</v>
      </c>
      <c r="W2645" s="26">
        <v>0.36466500000000002</v>
      </c>
      <c r="X2645" s="26">
        <v>0.60742700000000005</v>
      </c>
      <c r="Y2645" s="26">
        <v>1.611982</v>
      </c>
      <c r="Z2645" s="26">
        <v>2.2381770000000003</v>
      </c>
      <c r="AA2645" s="26">
        <v>2.0455736666666668</v>
      </c>
      <c r="AB2645" s="26">
        <v>2.2878296666666667</v>
      </c>
      <c r="AC2645" s="26">
        <v>1.7675539999999998</v>
      </c>
      <c r="AD2645" s="26">
        <v>0.9278763333333333</v>
      </c>
      <c r="AE2645" s="26">
        <v>0.45412133333333332</v>
      </c>
      <c r="AF2645" s="26">
        <v>0.34098000000000001</v>
      </c>
      <c r="AG2645" s="26">
        <v>200</v>
      </c>
      <c r="AH2645" s="26">
        <v>4</v>
      </c>
    </row>
    <row r="2646" spans="1:34" x14ac:dyDescent="0.2">
      <c r="A2646" t="s">
        <v>56</v>
      </c>
      <c r="B2646" t="s">
        <v>111</v>
      </c>
      <c r="C2646" t="s">
        <v>1687</v>
      </c>
      <c r="D2646">
        <v>3</v>
      </c>
      <c r="E2646" s="21">
        <v>2</v>
      </c>
      <c r="F2646" s="21" t="s">
        <v>74</v>
      </c>
      <c r="G2646" s="21" t="s">
        <v>10</v>
      </c>
      <c r="H2646" s="21" t="s">
        <v>10</v>
      </c>
      <c r="I2646" s="26">
        <v>2.8039427999999997</v>
      </c>
      <c r="J2646" s="26">
        <v>3.6823898000000002</v>
      </c>
      <c r="K2646" s="26">
        <v>5.3408524000000011</v>
      </c>
      <c r="L2646" s="26">
        <v>6.4028285999999994</v>
      </c>
      <c r="M2646" s="26">
        <v>6.6817499999999992</v>
      </c>
      <c r="N2646" s="26">
        <v>7.8988078000000002</v>
      </c>
      <c r="O2646" s="26">
        <v>8.4722687999999984</v>
      </c>
      <c r="P2646" s="26">
        <v>7.899605199999999</v>
      </c>
      <c r="Q2646" s="26">
        <v>6.1498859999999995</v>
      </c>
      <c r="R2646" s="26">
        <v>4.692248600000001</v>
      </c>
      <c r="S2646" s="26">
        <v>3.4093899999999997</v>
      </c>
      <c r="T2646" s="26">
        <v>2.7443552000000002</v>
      </c>
      <c r="U2646" s="26">
        <v>0.80357939999999994</v>
      </c>
      <c r="V2646" s="26">
        <v>1.2692686</v>
      </c>
      <c r="W2646" s="26">
        <v>1.0450142000000002</v>
      </c>
      <c r="X2646" s="26">
        <v>1.6706492000000002</v>
      </c>
      <c r="Y2646" s="26">
        <v>2.8639066</v>
      </c>
      <c r="Z2646" s="26">
        <v>2.249676</v>
      </c>
      <c r="AA2646" s="26">
        <v>1.0420088000000001</v>
      </c>
      <c r="AB2646" s="26">
        <v>1.7206388000000001</v>
      </c>
      <c r="AC2646" s="26">
        <v>2.7772803999999995</v>
      </c>
      <c r="AD2646" s="26">
        <v>1.9088715999999999</v>
      </c>
      <c r="AE2646" s="26">
        <v>1.3471548</v>
      </c>
      <c r="AF2646" s="26">
        <v>0.8096618000000001</v>
      </c>
      <c r="AG2646" s="26">
        <v>159</v>
      </c>
      <c r="AH2646" s="26">
        <v>2</v>
      </c>
    </row>
    <row r="2647" spans="1:34" x14ac:dyDescent="0.2">
      <c r="A2647" t="s">
        <v>56</v>
      </c>
      <c r="B2647" t="s">
        <v>111</v>
      </c>
      <c r="C2647" t="s">
        <v>1688</v>
      </c>
      <c r="D2647">
        <v>3</v>
      </c>
      <c r="E2647" s="21">
        <v>2</v>
      </c>
      <c r="F2647" s="21" t="s">
        <v>6</v>
      </c>
      <c r="G2647" s="21" t="s">
        <v>114</v>
      </c>
      <c r="H2647" s="21" t="s">
        <v>10</v>
      </c>
      <c r="I2647" s="26">
        <v>2.4908279999999996</v>
      </c>
      <c r="J2647" s="26">
        <v>3.2313083749999998</v>
      </c>
      <c r="K2647" s="26">
        <v>4.5750587500000002</v>
      </c>
      <c r="L2647" s="26">
        <v>5.6351793749999999</v>
      </c>
      <c r="M2647" s="26">
        <v>6.0978249999999985</v>
      </c>
      <c r="N2647" s="26">
        <v>7.3037453750000001</v>
      </c>
      <c r="O2647" s="26">
        <v>8.1072492500000006</v>
      </c>
      <c r="P2647" s="26">
        <v>7.6943434999999996</v>
      </c>
      <c r="Q2647" s="26">
        <v>6.0004765000000004</v>
      </c>
      <c r="R2647" s="26">
        <v>4.5838199999999993</v>
      </c>
      <c r="S2647" s="26">
        <v>3.2365076250000002</v>
      </c>
      <c r="T2647" s="26">
        <v>2.5278401250000004</v>
      </c>
      <c r="U2647" s="26">
        <v>1.6507645000000002</v>
      </c>
      <c r="V2647" s="26">
        <v>2.2357321250000002</v>
      </c>
      <c r="W2647" s="26">
        <v>1.67573825</v>
      </c>
      <c r="X2647" s="26">
        <v>2.4774381250000004</v>
      </c>
      <c r="Y2647" s="26">
        <v>3.9576616250000005</v>
      </c>
      <c r="Z2647" s="26">
        <v>2.9671261250000001</v>
      </c>
      <c r="AA2647" s="26">
        <v>1.110495625</v>
      </c>
      <c r="AB2647" s="26">
        <v>1.4567346250000002</v>
      </c>
      <c r="AC2647" s="26">
        <v>3.5909326249999998</v>
      </c>
      <c r="AD2647" s="26">
        <v>2.4926124999999999</v>
      </c>
      <c r="AE2647" s="26">
        <v>2.2604207500000002</v>
      </c>
      <c r="AF2647" s="26">
        <v>1.795344125</v>
      </c>
      <c r="AG2647" s="26">
        <v>150</v>
      </c>
      <c r="AH2647" s="26">
        <v>2</v>
      </c>
    </row>
    <row r="2648" spans="1:34" x14ac:dyDescent="0.2">
      <c r="A2648" t="s">
        <v>56</v>
      </c>
      <c r="B2648" t="s">
        <v>111</v>
      </c>
      <c r="C2648" t="s">
        <v>1689</v>
      </c>
      <c r="D2648">
        <v>3</v>
      </c>
      <c r="E2648" s="21">
        <v>3</v>
      </c>
      <c r="F2648" s="21" t="s">
        <v>74</v>
      </c>
      <c r="G2648" s="21" t="s">
        <v>10</v>
      </c>
      <c r="H2648" s="21" t="s">
        <v>10</v>
      </c>
      <c r="I2648" s="26">
        <v>2.4225840000000001</v>
      </c>
      <c r="J2648" s="26">
        <v>3.0867749999999998</v>
      </c>
      <c r="K2648" s="26">
        <v>4.9235189999999998</v>
      </c>
      <c r="L2648" s="26">
        <v>6.6883879999999998</v>
      </c>
      <c r="M2648" s="26">
        <v>7.5045739999999999</v>
      </c>
      <c r="N2648" s="26">
        <v>8.9891579999999998</v>
      </c>
      <c r="O2648" s="26">
        <v>10.175252</v>
      </c>
      <c r="P2648" s="26">
        <v>9.0361080000000005</v>
      </c>
      <c r="Q2648" s="26">
        <v>6.4732900000000004</v>
      </c>
      <c r="R2648" s="26">
        <v>4.9564579999999996</v>
      </c>
      <c r="S2648" s="26">
        <v>3.2740960000000001</v>
      </c>
      <c r="T2648" s="26">
        <v>2.4309810000000001</v>
      </c>
      <c r="U2648" s="26">
        <v>0.57883399999999996</v>
      </c>
      <c r="V2648" s="26">
        <v>1.0223409999999999</v>
      </c>
      <c r="W2648" s="26">
        <v>1.3239160000000001</v>
      </c>
      <c r="X2648" s="26">
        <v>1.8419859999999999</v>
      </c>
      <c r="Y2648" s="26">
        <v>3.2267679999999999</v>
      </c>
      <c r="Z2648" s="26">
        <v>2.6086170000000002</v>
      </c>
      <c r="AA2648" s="26">
        <v>1.5705990000000001</v>
      </c>
      <c r="AB2648" s="26">
        <v>2.0173380000000001</v>
      </c>
      <c r="AC2648" s="26">
        <v>3.003717</v>
      </c>
      <c r="AD2648" s="26">
        <v>1.9267590000000001</v>
      </c>
      <c r="AE2648" s="26">
        <v>0.97315300000000005</v>
      </c>
      <c r="AF2648" s="26">
        <v>0.755444</v>
      </c>
      <c r="AG2648" s="26">
        <v>160</v>
      </c>
      <c r="AH2648" s="26">
        <v>3</v>
      </c>
    </row>
    <row r="2649" spans="1:34" x14ac:dyDescent="0.2">
      <c r="A2649" t="s">
        <v>56</v>
      </c>
      <c r="B2649" t="s">
        <v>111</v>
      </c>
      <c r="C2649" t="s">
        <v>1690</v>
      </c>
      <c r="D2649">
        <v>3</v>
      </c>
      <c r="E2649" s="21">
        <v>2</v>
      </c>
      <c r="F2649" s="21" t="s">
        <v>6</v>
      </c>
      <c r="G2649" s="21" t="s">
        <v>114</v>
      </c>
      <c r="H2649" s="21" t="s">
        <v>10</v>
      </c>
      <c r="I2649" s="26">
        <v>2.6079236666666668</v>
      </c>
      <c r="J2649" s="26">
        <v>3.3584169999999998</v>
      </c>
      <c r="K2649" s="26">
        <v>4.6966340000000004</v>
      </c>
      <c r="L2649" s="26">
        <v>5.6023456666666673</v>
      </c>
      <c r="M2649" s="26">
        <v>6.0537519999999994</v>
      </c>
      <c r="N2649" s="26">
        <v>7.1541136666666674</v>
      </c>
      <c r="O2649" s="26">
        <v>7.8405723333333333</v>
      </c>
      <c r="P2649" s="26">
        <v>7.4096656666666663</v>
      </c>
      <c r="Q2649" s="26">
        <v>6.0094123333333336</v>
      </c>
      <c r="R2649" s="26">
        <v>4.7100359999999997</v>
      </c>
      <c r="S2649" s="26">
        <v>3.436188</v>
      </c>
      <c r="T2649" s="26">
        <v>2.7048130000000001</v>
      </c>
      <c r="U2649" s="26">
        <v>1.3129086666666667</v>
      </c>
      <c r="V2649" s="26">
        <v>1.5277506666666667</v>
      </c>
      <c r="W2649" s="26">
        <v>0.84127999999999992</v>
      </c>
      <c r="X2649" s="26">
        <v>1.4974723333333333</v>
      </c>
      <c r="Y2649" s="26">
        <v>2.9205873333333332</v>
      </c>
      <c r="Z2649" s="26">
        <v>2.6620876666666669</v>
      </c>
      <c r="AA2649" s="26">
        <v>1.6001203333333331</v>
      </c>
      <c r="AB2649" s="26">
        <v>2.0298820000000002</v>
      </c>
      <c r="AC2649" s="26">
        <v>3.7329476666666666</v>
      </c>
      <c r="AD2649" s="26">
        <v>2.2147273333333337</v>
      </c>
      <c r="AE2649" s="26">
        <v>1.3826256666666665</v>
      </c>
      <c r="AF2649" s="26">
        <v>0.98644233333333331</v>
      </c>
      <c r="AG2649" s="26">
        <v>100</v>
      </c>
      <c r="AH2649" s="26">
        <v>1</v>
      </c>
    </row>
    <row r="2650" spans="1:34" x14ac:dyDescent="0.2">
      <c r="A2650" t="s">
        <v>56</v>
      </c>
      <c r="B2650" t="s">
        <v>111</v>
      </c>
      <c r="C2650" t="s">
        <v>876</v>
      </c>
      <c r="D2650">
        <v>3</v>
      </c>
      <c r="E2650" s="21">
        <v>2</v>
      </c>
      <c r="F2650" s="21" t="s">
        <v>6</v>
      </c>
      <c r="G2650" s="21" t="s">
        <v>114</v>
      </c>
      <c r="H2650" s="21" t="s">
        <v>10</v>
      </c>
      <c r="I2650" s="26">
        <v>2.3681204117647052</v>
      </c>
      <c r="J2650" s="26">
        <v>3.0941038235294123</v>
      </c>
      <c r="K2650" s="26">
        <v>4.5389568235294124</v>
      </c>
      <c r="L2650" s="26">
        <v>5.6552648823529417</v>
      </c>
      <c r="M2650" s="26">
        <v>6.1949625294117645</v>
      </c>
      <c r="N2650" s="26">
        <v>7.6341569999999992</v>
      </c>
      <c r="O2650" s="26">
        <v>8.6410891764705866</v>
      </c>
      <c r="P2650" s="26">
        <v>8.1367075882352946</v>
      </c>
      <c r="Q2650" s="26">
        <v>6.1350569999999998</v>
      </c>
      <c r="R2650" s="26">
        <v>4.6146482941176474</v>
      </c>
      <c r="S2650" s="26">
        <v>3.1323537647058823</v>
      </c>
      <c r="T2650" s="26">
        <v>2.4161862352941172</v>
      </c>
      <c r="U2650" s="26">
        <v>1.4044361764705879</v>
      </c>
      <c r="V2650" s="26">
        <v>2.2636178235294118</v>
      </c>
      <c r="W2650" s="26">
        <v>1.8893121764705882</v>
      </c>
      <c r="X2650" s="26">
        <v>2.4183974117647056</v>
      </c>
      <c r="Y2650" s="26">
        <v>3.9899985882352942</v>
      </c>
      <c r="Z2650" s="26">
        <v>2.6969721764705885</v>
      </c>
      <c r="AA2650" s="26">
        <v>1.2501088235294116</v>
      </c>
      <c r="AB2650" s="26">
        <v>1.4629490588235297</v>
      </c>
      <c r="AC2650" s="26">
        <v>3.0706840588235282</v>
      </c>
      <c r="AD2650" s="26">
        <v>2.6336778235294118</v>
      </c>
      <c r="AE2650" s="26">
        <v>2.2545850000000001</v>
      </c>
      <c r="AF2650" s="26">
        <v>1.8026336470588231</v>
      </c>
      <c r="AG2650" s="26">
        <v>133</v>
      </c>
      <c r="AH2650" s="26">
        <v>2</v>
      </c>
    </row>
    <row r="2651" spans="1:34" x14ac:dyDescent="0.2">
      <c r="A2651" t="s">
        <v>56</v>
      </c>
      <c r="B2651" t="s">
        <v>111</v>
      </c>
      <c r="C2651" t="s">
        <v>1691</v>
      </c>
      <c r="D2651">
        <v>3</v>
      </c>
      <c r="E2651" s="21">
        <v>2</v>
      </c>
      <c r="F2651" s="21" t="s">
        <v>6</v>
      </c>
      <c r="G2651" s="21" t="s">
        <v>114</v>
      </c>
      <c r="H2651" s="21" t="s">
        <v>10</v>
      </c>
      <c r="I2651" s="26">
        <v>2.6812672028985496</v>
      </c>
      <c r="J2651" s="26">
        <v>3.5146125217391302</v>
      </c>
      <c r="K2651" s="26">
        <v>4.9514653478260877</v>
      </c>
      <c r="L2651" s="26">
        <v>6.0004471014492751</v>
      </c>
      <c r="M2651" s="26">
        <v>6.2676634637681161</v>
      </c>
      <c r="N2651" s="26">
        <v>7.6085326811594181</v>
      </c>
      <c r="O2651" s="26">
        <v>8.371397492753621</v>
      </c>
      <c r="P2651" s="26">
        <v>7.8954433913043491</v>
      </c>
      <c r="Q2651" s="26">
        <v>6.1658044782608705</v>
      </c>
      <c r="R2651" s="26">
        <v>4.7179920724637681</v>
      </c>
      <c r="S2651" s="26">
        <v>3.4311251739130433</v>
      </c>
      <c r="T2651" s="26">
        <v>2.694250869565217</v>
      </c>
      <c r="U2651" s="26">
        <v>0.87943175362318848</v>
      </c>
      <c r="V2651" s="26">
        <v>1.7017588550724638</v>
      </c>
      <c r="W2651" s="26">
        <v>1.1678920144927538</v>
      </c>
      <c r="X2651" s="26">
        <v>1.8091274637681165</v>
      </c>
      <c r="Y2651" s="26">
        <v>3.1583843623188406</v>
      </c>
      <c r="Z2651" s="26">
        <v>2.4401284202898541</v>
      </c>
      <c r="AA2651" s="26">
        <v>0.92093478260869543</v>
      </c>
      <c r="AB2651" s="26">
        <v>1.5929800289855072</v>
      </c>
      <c r="AC2651" s="26">
        <v>2.8762425797101456</v>
      </c>
      <c r="AD2651" s="26">
        <v>2.2508967536231883</v>
      </c>
      <c r="AE2651" s="26">
        <v>1.6614502898550725</v>
      </c>
      <c r="AF2651" s="26">
        <v>1.0393576956521742</v>
      </c>
      <c r="AG2651" s="26">
        <v>120</v>
      </c>
      <c r="AH2651" s="26">
        <v>2</v>
      </c>
    </row>
    <row r="2652" spans="1:34" x14ac:dyDescent="0.2">
      <c r="A2652" t="s">
        <v>56</v>
      </c>
      <c r="B2652" t="s">
        <v>111</v>
      </c>
      <c r="C2652" t="s">
        <v>1692</v>
      </c>
      <c r="D2652">
        <v>3</v>
      </c>
      <c r="E2652" s="21">
        <v>3</v>
      </c>
      <c r="F2652" s="21" t="s">
        <v>6</v>
      </c>
      <c r="G2652" s="21" t="s">
        <v>114</v>
      </c>
      <c r="H2652" s="21" t="s">
        <v>10</v>
      </c>
      <c r="I2652" s="26">
        <v>2.6075499999999998</v>
      </c>
      <c r="J2652" s="26">
        <v>3.3589149999999997</v>
      </c>
      <c r="K2652" s="26">
        <v>4.8686457499999998</v>
      </c>
      <c r="L2652" s="26">
        <v>5.9046922499999992</v>
      </c>
      <c r="M2652" s="26">
        <v>6.2739487499999997</v>
      </c>
      <c r="N2652" s="26">
        <v>7.5060762499999996</v>
      </c>
      <c r="O2652" s="26">
        <v>8.3589812500000011</v>
      </c>
      <c r="P2652" s="26">
        <v>7.8576959999999998</v>
      </c>
      <c r="Q2652" s="26">
        <v>6.0591792500000006</v>
      </c>
      <c r="R2652" s="26">
        <v>4.60720375</v>
      </c>
      <c r="S2652" s="26">
        <v>3.2818605000000001</v>
      </c>
      <c r="T2652" s="26">
        <v>2.5856675</v>
      </c>
      <c r="U2652" s="26">
        <v>1.2609489999999999</v>
      </c>
      <c r="V2652" s="26">
        <v>1.89959075</v>
      </c>
      <c r="W2652" s="26">
        <v>1.7207874999999999</v>
      </c>
      <c r="X2652" s="26">
        <v>2.2230325</v>
      </c>
      <c r="Y2652" s="26">
        <v>3.8462302500000001</v>
      </c>
      <c r="Z2652" s="26">
        <v>2.8988307500000001</v>
      </c>
      <c r="AA2652" s="26">
        <v>1.33288775</v>
      </c>
      <c r="AB2652" s="26">
        <v>1.59977875</v>
      </c>
      <c r="AC2652" s="26">
        <v>3.0901545000000001</v>
      </c>
      <c r="AD2652" s="26">
        <v>2.8863402499999999</v>
      </c>
      <c r="AE2652" s="26">
        <v>1.9381797499999998</v>
      </c>
      <c r="AF2652" s="26">
        <v>1.3327405000000001</v>
      </c>
      <c r="AG2652" s="26">
        <v>160</v>
      </c>
      <c r="AH2652" s="26">
        <v>2</v>
      </c>
    </row>
    <row r="2653" spans="1:34" x14ac:dyDescent="0.2">
      <c r="A2653" t="s">
        <v>56</v>
      </c>
      <c r="B2653" t="s">
        <v>111</v>
      </c>
      <c r="C2653" t="s">
        <v>1693</v>
      </c>
      <c r="D2653">
        <v>3</v>
      </c>
      <c r="E2653" s="21">
        <v>3</v>
      </c>
      <c r="F2653" s="21" t="s">
        <v>74</v>
      </c>
      <c r="G2653" s="21" t="s">
        <v>10</v>
      </c>
      <c r="H2653" s="21" t="s">
        <v>10</v>
      </c>
      <c r="I2653" s="26">
        <v>2.7429570000000001</v>
      </c>
      <c r="J2653" s="26">
        <v>3.5601780000000001</v>
      </c>
      <c r="K2653" s="26">
        <v>5.6869480000000001</v>
      </c>
      <c r="L2653" s="26">
        <v>7.6193049999999998</v>
      </c>
      <c r="M2653" s="26">
        <v>8.4169</v>
      </c>
      <c r="N2653" s="26">
        <v>9.4455349999999996</v>
      </c>
      <c r="O2653" s="26">
        <v>9.7391430000000003</v>
      </c>
      <c r="P2653" s="26">
        <v>8.5830970000000004</v>
      </c>
      <c r="Q2653" s="26">
        <v>6.344093</v>
      </c>
      <c r="R2653" s="26">
        <v>5.0124110000000002</v>
      </c>
      <c r="S2653" s="26">
        <v>3.5467879999999998</v>
      </c>
      <c r="T2653" s="26">
        <v>2.692558</v>
      </c>
      <c r="U2653" s="26">
        <v>0.31195299999999998</v>
      </c>
      <c r="V2653" s="26">
        <v>0.56720199999999998</v>
      </c>
      <c r="W2653" s="26">
        <v>0.505019</v>
      </c>
      <c r="X2653" s="26">
        <v>0.92815599999999998</v>
      </c>
      <c r="Y2653" s="26">
        <v>2.3353000000000002</v>
      </c>
      <c r="Z2653" s="26">
        <v>2.094306</v>
      </c>
      <c r="AA2653" s="26">
        <v>1.5139959999999999</v>
      </c>
      <c r="AB2653" s="26">
        <v>1.444828</v>
      </c>
      <c r="AC2653" s="26">
        <v>1.9738199999999999</v>
      </c>
      <c r="AD2653" s="26">
        <v>1.310408</v>
      </c>
      <c r="AE2653" s="26">
        <v>0.48741499999999999</v>
      </c>
      <c r="AF2653" s="26">
        <v>0.40850999999999998</v>
      </c>
      <c r="AG2653" s="26">
        <v>154</v>
      </c>
      <c r="AH2653" s="26">
        <v>3</v>
      </c>
    </row>
    <row r="2654" spans="1:34" x14ac:dyDescent="0.2">
      <c r="A2654" t="s">
        <v>56</v>
      </c>
      <c r="B2654" t="s">
        <v>111</v>
      </c>
      <c r="C2654" t="s">
        <v>1694</v>
      </c>
      <c r="D2654">
        <v>3</v>
      </c>
      <c r="E2654" s="21">
        <v>2</v>
      </c>
      <c r="F2654" s="21" t="s">
        <v>6</v>
      </c>
      <c r="G2654" s="21" t="s">
        <v>114</v>
      </c>
      <c r="H2654" s="21" t="s">
        <v>10</v>
      </c>
      <c r="I2654" s="26">
        <v>2.3019382500000001</v>
      </c>
      <c r="J2654" s="26">
        <v>3.0344907499999998</v>
      </c>
      <c r="K2654" s="26">
        <v>4.5387469999999999</v>
      </c>
      <c r="L2654" s="26">
        <v>5.7918950000000002</v>
      </c>
      <c r="M2654" s="26">
        <v>6.3959534999999992</v>
      </c>
      <c r="N2654" s="26">
        <v>7.9579486249999993</v>
      </c>
      <c r="O2654" s="26">
        <v>9.1353620000000006</v>
      </c>
      <c r="P2654" s="26">
        <v>8.5053201250000008</v>
      </c>
      <c r="Q2654" s="26">
        <v>6.2330407500000007</v>
      </c>
      <c r="R2654" s="26">
        <v>4.6542296250000001</v>
      </c>
      <c r="S2654" s="26">
        <v>3.1369550000000004</v>
      </c>
      <c r="T2654" s="26">
        <v>2.384128</v>
      </c>
      <c r="U2654" s="26">
        <v>1.3041096250000002</v>
      </c>
      <c r="V2654" s="26">
        <v>1.8077486249999999</v>
      </c>
      <c r="W2654" s="26">
        <v>1.89190825</v>
      </c>
      <c r="X2654" s="26">
        <v>2.6875043750000001</v>
      </c>
      <c r="Y2654" s="26">
        <v>3.9111694999999997</v>
      </c>
      <c r="Z2654" s="26">
        <v>2.4266143749999998</v>
      </c>
      <c r="AA2654" s="26">
        <v>1.5304727499999999</v>
      </c>
      <c r="AB2654" s="26">
        <v>1.3790696250000001</v>
      </c>
      <c r="AC2654" s="26">
        <v>2.8132421249999999</v>
      </c>
      <c r="AD2654" s="26">
        <v>2.541258</v>
      </c>
      <c r="AE2654" s="26">
        <v>1.854591375</v>
      </c>
      <c r="AF2654" s="26">
        <v>1.3355343749999999</v>
      </c>
      <c r="AG2654" s="26">
        <v>144</v>
      </c>
      <c r="AH2654" s="26">
        <v>2</v>
      </c>
    </row>
    <row r="2655" spans="1:34" x14ac:dyDescent="0.2">
      <c r="A2655" t="s">
        <v>56</v>
      </c>
      <c r="B2655" t="s">
        <v>111</v>
      </c>
      <c r="C2655" t="s">
        <v>1695</v>
      </c>
      <c r="D2655">
        <v>3</v>
      </c>
      <c r="E2655" s="21">
        <v>3</v>
      </c>
      <c r="F2655" s="21" t="s">
        <v>6</v>
      </c>
      <c r="G2655" s="21" t="s">
        <v>114</v>
      </c>
      <c r="H2655" s="21" t="s">
        <v>10</v>
      </c>
      <c r="I2655" s="26">
        <v>1.8660025</v>
      </c>
      <c r="J2655" s="26">
        <v>2.6020390000000004</v>
      </c>
      <c r="K2655" s="26">
        <v>3.9314236249999999</v>
      </c>
      <c r="L2655" s="26">
        <v>5.097728</v>
      </c>
      <c r="M2655" s="26">
        <v>5.7657918749999997</v>
      </c>
      <c r="N2655" s="26">
        <v>6.8472680000000006</v>
      </c>
      <c r="O2655" s="26">
        <v>7.3896170000000003</v>
      </c>
      <c r="P2655" s="26">
        <v>6.8200983750000006</v>
      </c>
      <c r="Q2655" s="26">
        <v>5.1637092500000001</v>
      </c>
      <c r="R2655" s="26">
        <v>3.7729452500000003</v>
      </c>
      <c r="S2655" s="26">
        <v>2.5504163750000002</v>
      </c>
      <c r="T2655" s="26">
        <v>1.9019279999999998</v>
      </c>
      <c r="U2655" s="26">
        <v>3.0193569999999998</v>
      </c>
      <c r="V2655" s="26">
        <v>2.7634789999999998</v>
      </c>
      <c r="W2655" s="26">
        <v>3.6420917499999996</v>
      </c>
      <c r="X2655" s="26">
        <v>4.0438503750000008</v>
      </c>
      <c r="Y2655" s="26">
        <v>4.7391492500000005</v>
      </c>
      <c r="Z2655" s="26">
        <v>3.2860227499999994</v>
      </c>
      <c r="AA2655" s="26">
        <v>3.1869056250000001</v>
      </c>
      <c r="AB2655" s="26">
        <v>2.2849148750000001</v>
      </c>
      <c r="AC2655" s="26">
        <v>3.1372553750000001</v>
      </c>
      <c r="AD2655" s="26">
        <v>2.7747124999999997</v>
      </c>
      <c r="AE2655" s="26">
        <v>3.6389942500000001</v>
      </c>
      <c r="AF2655" s="26">
        <v>3.2983778749999999</v>
      </c>
      <c r="AG2655" s="26">
        <v>135</v>
      </c>
      <c r="AH2655" s="26">
        <v>2</v>
      </c>
    </row>
    <row r="2656" spans="1:34" x14ac:dyDescent="0.2">
      <c r="A2656" t="s">
        <v>56</v>
      </c>
      <c r="B2656" t="s">
        <v>111</v>
      </c>
      <c r="C2656" t="s">
        <v>1696</v>
      </c>
      <c r="D2656">
        <v>3</v>
      </c>
      <c r="E2656" s="21">
        <v>2</v>
      </c>
      <c r="F2656" s="21" t="s">
        <v>6</v>
      </c>
      <c r="G2656" s="21" t="s">
        <v>114</v>
      </c>
      <c r="H2656" s="21" t="s">
        <v>10</v>
      </c>
      <c r="I2656" s="26">
        <v>2.2535444666666669</v>
      </c>
      <c r="J2656" s="26">
        <v>2.905620733333333</v>
      </c>
      <c r="K2656" s="26">
        <v>3.9563504666666662</v>
      </c>
      <c r="L2656" s="26">
        <v>5.0415468000000008</v>
      </c>
      <c r="M2656" s="26">
        <v>5.7922460666666673</v>
      </c>
      <c r="N2656" s="26">
        <v>6.6797611333333338</v>
      </c>
      <c r="O2656" s="26">
        <v>6.8986152666666669</v>
      </c>
      <c r="P2656" s="26">
        <v>6.3955017999999999</v>
      </c>
      <c r="Q2656" s="26">
        <v>5.2993289333333333</v>
      </c>
      <c r="R2656" s="26">
        <v>4.156536</v>
      </c>
      <c r="S2656" s="26">
        <v>2.9566484666666661</v>
      </c>
      <c r="T2656" s="26">
        <v>2.2824893999999998</v>
      </c>
      <c r="U2656" s="26">
        <v>2.840287266666667</v>
      </c>
      <c r="V2656" s="26">
        <v>2.6857064666666663</v>
      </c>
      <c r="W2656" s="26">
        <v>1.7321774666666669</v>
      </c>
      <c r="X2656" s="26">
        <v>2.4418844666666666</v>
      </c>
      <c r="Y2656" s="26">
        <v>3.6687446000000006</v>
      </c>
      <c r="Z2656" s="26">
        <v>3.8314998000000009</v>
      </c>
      <c r="AA2656" s="26">
        <v>2.9615695999999998</v>
      </c>
      <c r="AB2656" s="26">
        <v>3.4320405999999997</v>
      </c>
      <c r="AC2656" s="26">
        <v>4.3389315999999996</v>
      </c>
      <c r="AD2656" s="26">
        <v>2.8945275333333331</v>
      </c>
      <c r="AE2656" s="26">
        <v>2.7975010666666664</v>
      </c>
      <c r="AF2656" s="26">
        <v>2.8966741333333337</v>
      </c>
      <c r="AG2656" s="26">
        <v>92</v>
      </c>
      <c r="AH2656" s="26">
        <v>1</v>
      </c>
    </row>
    <row r="2657" spans="1:34" x14ac:dyDescent="0.2">
      <c r="A2657" t="s">
        <v>56</v>
      </c>
      <c r="B2657" t="s">
        <v>111</v>
      </c>
      <c r="C2657" t="s">
        <v>1697</v>
      </c>
      <c r="D2657">
        <v>3</v>
      </c>
      <c r="E2657" s="21">
        <v>2</v>
      </c>
      <c r="F2657" s="21" t="s">
        <v>6</v>
      </c>
      <c r="G2657" s="21" t="s">
        <v>114</v>
      </c>
      <c r="H2657" s="21" t="s">
        <v>10</v>
      </c>
      <c r="I2657" s="26">
        <v>2.2984377500000002</v>
      </c>
      <c r="J2657" s="26">
        <v>2.9973416249999998</v>
      </c>
      <c r="K2657" s="26">
        <v>4.2800390000000004</v>
      </c>
      <c r="L2657" s="26">
        <v>5.3654073749999993</v>
      </c>
      <c r="M2657" s="26">
        <v>5.9643740000000003</v>
      </c>
      <c r="N2657" s="26">
        <v>7.2115448750000004</v>
      </c>
      <c r="O2657" s="26">
        <v>7.8542881250000001</v>
      </c>
      <c r="P2657" s="26">
        <v>7.3577472499999992</v>
      </c>
      <c r="Q2657" s="26">
        <v>5.7110012499999998</v>
      </c>
      <c r="R2657" s="26">
        <v>4.3415627499999996</v>
      </c>
      <c r="S2657" s="26">
        <v>3.0192059999999996</v>
      </c>
      <c r="T2657" s="26">
        <v>2.3155347500000003</v>
      </c>
      <c r="U2657" s="26">
        <v>2.3324841250000001</v>
      </c>
      <c r="V2657" s="26">
        <v>2.4310261250000003</v>
      </c>
      <c r="W2657" s="26">
        <v>2.3129637499999998</v>
      </c>
      <c r="X2657" s="26">
        <v>3.3387571249999999</v>
      </c>
      <c r="Y2657" s="26">
        <v>4.5034956250000002</v>
      </c>
      <c r="Z2657" s="26">
        <v>2.5855363750000002</v>
      </c>
      <c r="AA2657" s="26">
        <v>1.6662653749999998</v>
      </c>
      <c r="AB2657" s="26">
        <v>1.5394285000000001</v>
      </c>
      <c r="AC2657" s="26">
        <v>3.88005925</v>
      </c>
      <c r="AD2657" s="26">
        <v>3.0253036250000003</v>
      </c>
      <c r="AE2657" s="26">
        <v>2.8606186249999999</v>
      </c>
      <c r="AF2657" s="26">
        <v>2.5884182500000001</v>
      </c>
      <c r="AG2657" s="26">
        <v>114</v>
      </c>
      <c r="AH2657" s="26">
        <v>1</v>
      </c>
    </row>
    <row r="2658" spans="1:34" x14ac:dyDescent="0.2">
      <c r="A2658" t="s">
        <v>56</v>
      </c>
      <c r="B2658" t="s">
        <v>111</v>
      </c>
      <c r="C2658" t="s">
        <v>1698</v>
      </c>
      <c r="D2658">
        <v>2</v>
      </c>
      <c r="E2658" s="21">
        <v>3</v>
      </c>
      <c r="F2658" s="21" t="s">
        <v>74</v>
      </c>
      <c r="G2658" s="21" t="s">
        <v>10</v>
      </c>
      <c r="H2658" s="21" t="s">
        <v>10</v>
      </c>
      <c r="I2658" s="26">
        <v>3.3712862000000001</v>
      </c>
      <c r="J2658" s="26">
        <v>4.5726911999999995</v>
      </c>
      <c r="K2658" s="26">
        <v>6.7332930000000006</v>
      </c>
      <c r="L2658" s="26">
        <v>8.5698837999999995</v>
      </c>
      <c r="M2658" s="26">
        <v>9.4181179999999998</v>
      </c>
      <c r="N2658" s="26">
        <v>10.011936200000001</v>
      </c>
      <c r="O2658" s="26">
        <v>9.1574311999999995</v>
      </c>
      <c r="P2658" s="26">
        <v>8.1418276000000009</v>
      </c>
      <c r="Q2658" s="26">
        <v>6.4697326000000004</v>
      </c>
      <c r="R2658" s="26">
        <v>5.36782</v>
      </c>
      <c r="S2658" s="26">
        <v>4.1290925999999999</v>
      </c>
      <c r="T2658" s="26">
        <v>3.2629083999999997</v>
      </c>
      <c r="U2658" s="26">
        <v>0.3236598</v>
      </c>
      <c r="V2658" s="26">
        <v>0.22588320000000001</v>
      </c>
      <c r="W2658" s="26">
        <v>0.1961764</v>
      </c>
      <c r="X2658" s="26">
        <v>0.28464400000000001</v>
      </c>
      <c r="Y2658" s="26">
        <v>1.0229159999999999</v>
      </c>
      <c r="Z2658" s="26">
        <v>1.3833186000000002</v>
      </c>
      <c r="AA2658" s="26">
        <v>1.5240200000000002</v>
      </c>
      <c r="AB2658" s="26">
        <v>1.8450282000000002</v>
      </c>
      <c r="AC2658" s="26">
        <v>1.8952449999999998</v>
      </c>
      <c r="AD2658" s="26">
        <v>0.97882119999999995</v>
      </c>
      <c r="AE2658" s="26">
        <v>0.32412779999999997</v>
      </c>
      <c r="AF2658" s="26">
        <v>0.2934948</v>
      </c>
      <c r="AG2658" s="26">
        <v>135</v>
      </c>
      <c r="AH2658" s="26">
        <v>2</v>
      </c>
    </row>
    <row r="2659" spans="1:34" x14ac:dyDescent="0.2">
      <c r="A2659" t="s">
        <v>56</v>
      </c>
      <c r="B2659" t="s">
        <v>111</v>
      </c>
      <c r="C2659" t="s">
        <v>1699</v>
      </c>
      <c r="D2659">
        <v>3</v>
      </c>
      <c r="E2659" s="21">
        <v>4</v>
      </c>
      <c r="F2659" s="21" t="s">
        <v>74</v>
      </c>
      <c r="G2659" s="21" t="s">
        <v>10</v>
      </c>
      <c r="H2659" s="21" t="s">
        <v>10</v>
      </c>
      <c r="I2659" s="26">
        <v>2.4337724999999999</v>
      </c>
      <c r="J2659" s="26">
        <v>3.0439750000000001</v>
      </c>
      <c r="K2659" s="26">
        <v>4.8806075</v>
      </c>
      <c r="L2659" s="26">
        <v>6.9687665000000001</v>
      </c>
      <c r="M2659" s="26">
        <v>7.8232710000000001</v>
      </c>
      <c r="N2659" s="26">
        <v>9.0934860000000004</v>
      </c>
      <c r="O2659" s="26">
        <v>9.7630279999999985</v>
      </c>
      <c r="P2659" s="26">
        <v>8.3431075000000003</v>
      </c>
      <c r="Q2659" s="26">
        <v>6.2969340000000003</v>
      </c>
      <c r="R2659" s="26">
        <v>5.0074810000000003</v>
      </c>
      <c r="S2659" s="26">
        <v>3.3059015</v>
      </c>
      <c r="T2659" s="26">
        <v>2.3948390000000002</v>
      </c>
      <c r="U2659" s="26">
        <v>0.32958500000000002</v>
      </c>
      <c r="V2659" s="26">
        <v>0.495529</v>
      </c>
      <c r="W2659" s="26">
        <v>0.66156599999999999</v>
      </c>
      <c r="X2659" s="26">
        <v>1.0436075</v>
      </c>
      <c r="Y2659" s="26">
        <v>2.7457599999999998</v>
      </c>
      <c r="Z2659" s="26">
        <v>2.8304084999999999</v>
      </c>
      <c r="AA2659" s="26">
        <v>1.8752249999999999</v>
      </c>
      <c r="AB2659" s="26">
        <v>2.0921310000000002</v>
      </c>
      <c r="AC2659" s="26">
        <v>1.9023569999999999</v>
      </c>
      <c r="AD2659" s="26">
        <v>1.1793145</v>
      </c>
      <c r="AE2659" s="26">
        <v>0.52939599999999998</v>
      </c>
      <c r="AF2659" s="26">
        <v>0.35540549999999999</v>
      </c>
      <c r="AG2659" s="26">
        <v>192</v>
      </c>
      <c r="AH2659" s="26">
        <v>3</v>
      </c>
    </row>
    <row r="2660" spans="1:34" x14ac:dyDescent="0.2">
      <c r="A2660" t="s">
        <v>56</v>
      </c>
      <c r="B2660" t="s">
        <v>111</v>
      </c>
      <c r="C2660" t="s">
        <v>529</v>
      </c>
      <c r="D2660">
        <v>3</v>
      </c>
      <c r="E2660" s="21">
        <v>2</v>
      </c>
      <c r="F2660" s="21" t="s">
        <v>6</v>
      </c>
      <c r="G2660" s="21" t="s">
        <v>114</v>
      </c>
      <c r="H2660" s="21" t="s">
        <v>10</v>
      </c>
      <c r="I2660" s="26">
        <v>2.8467715</v>
      </c>
      <c r="J2660" s="26">
        <v>3.6455549999999999</v>
      </c>
      <c r="K2660" s="26">
        <v>5.1741324999999998</v>
      </c>
      <c r="L2660" s="26">
        <v>6.1395720000000003</v>
      </c>
      <c r="M2660" s="26">
        <v>6.4763275</v>
      </c>
      <c r="N2660" s="26">
        <v>7.5523230000000003</v>
      </c>
      <c r="O2660" s="26">
        <v>8.1026620000000005</v>
      </c>
      <c r="P2660" s="26">
        <v>7.6180935000000005</v>
      </c>
      <c r="Q2660" s="26">
        <v>6.1236125000000001</v>
      </c>
      <c r="R2660" s="26">
        <v>4.8011765000000004</v>
      </c>
      <c r="S2660" s="26">
        <v>3.6600890000000001</v>
      </c>
      <c r="T2660" s="26">
        <v>2.9187659999999997</v>
      </c>
      <c r="U2660" s="26">
        <v>0.78057350000000003</v>
      </c>
      <c r="V2660" s="26">
        <v>1.1605565</v>
      </c>
      <c r="W2660" s="26">
        <v>0.43613649999999998</v>
      </c>
      <c r="X2660" s="26">
        <v>0.9514785</v>
      </c>
      <c r="Y2660" s="26">
        <v>2.3867130000000003</v>
      </c>
      <c r="Z2660" s="26">
        <v>2.3311294999999999</v>
      </c>
      <c r="AA2660" s="26">
        <v>0.8732145</v>
      </c>
      <c r="AB2660" s="26">
        <v>1.5196719999999999</v>
      </c>
      <c r="AC2660" s="26">
        <v>3.3931215000000003</v>
      </c>
      <c r="AD2660" s="26">
        <v>1.8473804999999999</v>
      </c>
      <c r="AE2660" s="26">
        <v>0.82880399999999999</v>
      </c>
      <c r="AF2660" s="26">
        <v>0.76807400000000003</v>
      </c>
      <c r="AG2660" s="26">
        <v>109</v>
      </c>
      <c r="AH2660" s="26">
        <v>1</v>
      </c>
    </row>
    <row r="2661" spans="1:34" x14ac:dyDescent="0.2">
      <c r="A2661" t="s">
        <v>56</v>
      </c>
      <c r="B2661" t="s">
        <v>111</v>
      </c>
      <c r="C2661" t="s">
        <v>668</v>
      </c>
      <c r="D2661">
        <v>3</v>
      </c>
      <c r="E2661" s="21">
        <v>3</v>
      </c>
      <c r="F2661" s="21" t="s">
        <v>6</v>
      </c>
      <c r="G2661" s="21" t="s">
        <v>114</v>
      </c>
      <c r="H2661" s="21" t="s">
        <v>10</v>
      </c>
      <c r="I2661" s="26">
        <v>2.5701018571428569</v>
      </c>
      <c r="J2661" s="26">
        <v>3.3300225714285712</v>
      </c>
      <c r="K2661" s="26">
        <v>5.043933428571429</v>
      </c>
      <c r="L2661" s="26">
        <v>6.4699434285714279</v>
      </c>
      <c r="M2661" s="26">
        <v>7.0386551428571424</v>
      </c>
      <c r="N2661" s="26">
        <v>8.3491759999999999</v>
      </c>
      <c r="O2661" s="26">
        <v>9.2900951428571421</v>
      </c>
      <c r="P2661" s="26">
        <v>8.5433538571428578</v>
      </c>
      <c r="Q2661" s="26">
        <v>6.3644961428571429</v>
      </c>
      <c r="R2661" s="26">
        <v>4.8572265714285718</v>
      </c>
      <c r="S2661" s="26">
        <v>3.3513481428571423</v>
      </c>
      <c r="T2661" s="26">
        <v>2.5854875714285717</v>
      </c>
      <c r="U2661" s="26">
        <v>0.85921199999999975</v>
      </c>
      <c r="V2661" s="26">
        <v>1.4146854285714288</v>
      </c>
      <c r="W2661" s="26">
        <v>1.4678391428571427</v>
      </c>
      <c r="X2661" s="26">
        <v>2.1001608571428574</v>
      </c>
      <c r="Y2661" s="26">
        <v>3.4149425714285715</v>
      </c>
      <c r="Z2661" s="26">
        <v>2.690524571428571</v>
      </c>
      <c r="AA2661" s="26">
        <v>1.2919244285714286</v>
      </c>
      <c r="AB2661" s="26">
        <v>1.6639048571428572</v>
      </c>
      <c r="AC2661" s="26">
        <v>2.7132119999999995</v>
      </c>
      <c r="AD2661" s="26">
        <v>2.2416592857142859</v>
      </c>
      <c r="AE2661" s="26">
        <v>1.3408314285714285</v>
      </c>
      <c r="AF2661" s="26">
        <v>0.9501101428571429</v>
      </c>
      <c r="AG2661" s="26">
        <v>164</v>
      </c>
      <c r="AH2661" s="26">
        <v>3</v>
      </c>
    </row>
    <row r="2662" spans="1:34" x14ac:dyDescent="0.2">
      <c r="A2662" t="s">
        <v>56</v>
      </c>
      <c r="B2662" t="s">
        <v>111</v>
      </c>
      <c r="C2662" t="s">
        <v>1700</v>
      </c>
      <c r="D2662">
        <v>3</v>
      </c>
      <c r="E2662" s="21">
        <v>2</v>
      </c>
      <c r="F2662" s="21" t="s">
        <v>6</v>
      </c>
      <c r="G2662" s="21" t="s">
        <v>114</v>
      </c>
      <c r="H2662" s="21" t="s">
        <v>10</v>
      </c>
      <c r="I2662" s="26">
        <v>2.3507794999999998</v>
      </c>
      <c r="J2662" s="26">
        <v>3.0761039999999999</v>
      </c>
      <c r="K2662" s="26">
        <v>4.3878404999999994</v>
      </c>
      <c r="L2662" s="26">
        <v>5.4602090000000008</v>
      </c>
      <c r="M2662" s="26">
        <v>6.0408745000000001</v>
      </c>
      <c r="N2662" s="26">
        <v>7.2705785000000001</v>
      </c>
      <c r="O2662" s="26">
        <v>7.9951760000000007</v>
      </c>
      <c r="P2662" s="26">
        <v>7.5059620000000002</v>
      </c>
      <c r="Q2662" s="26">
        <v>5.8156794999999999</v>
      </c>
      <c r="R2662" s="26">
        <v>4.429716</v>
      </c>
      <c r="S2662" s="26">
        <v>3.0883099999999999</v>
      </c>
      <c r="T2662" s="26">
        <v>2.3805605000000001</v>
      </c>
      <c r="U2662" s="26">
        <v>2.2080234999999999</v>
      </c>
      <c r="V2662" s="26">
        <v>2.4591544999999999</v>
      </c>
      <c r="W2662" s="26">
        <v>2.0888054999999999</v>
      </c>
      <c r="X2662" s="26">
        <v>3.1453655</v>
      </c>
      <c r="Y2662" s="26">
        <v>4.3517825000000006</v>
      </c>
      <c r="Z2662" s="26">
        <v>2.7195230000000001</v>
      </c>
      <c r="AA2662" s="26">
        <v>1.42954</v>
      </c>
      <c r="AB2662" s="26">
        <v>1.5429455000000001</v>
      </c>
      <c r="AC2662" s="26">
        <v>3.7965285</v>
      </c>
      <c r="AD2662" s="26">
        <v>2.87954</v>
      </c>
      <c r="AE2662" s="26">
        <v>2.8545615</v>
      </c>
      <c r="AF2662" s="26">
        <v>2.4793080000000001</v>
      </c>
      <c r="AG2662" s="26">
        <v>136</v>
      </c>
      <c r="AH2662" s="26">
        <v>2</v>
      </c>
    </row>
    <row r="2663" spans="1:34" x14ac:dyDescent="0.2">
      <c r="A2663" t="s">
        <v>56</v>
      </c>
      <c r="B2663" t="s">
        <v>111</v>
      </c>
      <c r="C2663" t="s">
        <v>1701</v>
      </c>
      <c r="D2663">
        <v>3</v>
      </c>
      <c r="E2663" s="21">
        <v>3</v>
      </c>
      <c r="F2663" s="21" t="s">
        <v>6</v>
      </c>
      <c r="G2663" s="21" t="s">
        <v>114</v>
      </c>
      <c r="H2663" s="21" t="s">
        <v>10</v>
      </c>
      <c r="I2663" s="26">
        <v>2.51042275</v>
      </c>
      <c r="J2663" s="26">
        <v>3.22296725</v>
      </c>
      <c r="K2663" s="26">
        <v>4.7252972499999997</v>
      </c>
      <c r="L2663" s="26">
        <v>5.83199325</v>
      </c>
      <c r="M2663" s="26">
        <v>6.2683307499999996</v>
      </c>
      <c r="N2663" s="26">
        <v>7.6144510000000007</v>
      </c>
      <c r="O2663" s="26">
        <v>8.5723850000000006</v>
      </c>
      <c r="P2663" s="26">
        <v>8.0400877499999996</v>
      </c>
      <c r="Q2663" s="26">
        <v>6.0996077499999997</v>
      </c>
      <c r="R2663" s="26">
        <v>4.6269610000000005</v>
      </c>
      <c r="S2663" s="26">
        <v>3.221082</v>
      </c>
      <c r="T2663" s="26">
        <v>2.5253145000000004</v>
      </c>
      <c r="U2663" s="26">
        <v>1.2503185000000001</v>
      </c>
      <c r="V2663" s="26">
        <v>1.8746695</v>
      </c>
      <c r="W2663" s="26">
        <v>1.6988952500000001</v>
      </c>
      <c r="X2663" s="26">
        <v>2.2500437500000001</v>
      </c>
      <c r="Y2663" s="26">
        <v>3.9111129999999998</v>
      </c>
      <c r="Z2663" s="26">
        <v>2.6251630000000001</v>
      </c>
      <c r="AA2663" s="26">
        <v>1.2968312499999999</v>
      </c>
      <c r="AB2663" s="26">
        <v>1.5885247500000002</v>
      </c>
      <c r="AC2663" s="26">
        <v>2.7634147499999999</v>
      </c>
      <c r="AD2663" s="26">
        <v>2.6486662499999998</v>
      </c>
      <c r="AE2663" s="26">
        <v>1.874776</v>
      </c>
      <c r="AF2663" s="26">
        <v>1.4001969999999999</v>
      </c>
      <c r="AG2663" s="26">
        <v>132</v>
      </c>
      <c r="AH2663" s="26">
        <v>2</v>
      </c>
    </row>
    <row r="2664" spans="1:34" x14ac:dyDescent="0.2">
      <c r="A2664" t="s">
        <v>56</v>
      </c>
      <c r="B2664" t="s">
        <v>111</v>
      </c>
      <c r="C2664" t="s">
        <v>883</v>
      </c>
      <c r="D2664">
        <v>3</v>
      </c>
      <c r="E2664" s="21">
        <v>2</v>
      </c>
      <c r="F2664" s="21" t="s">
        <v>6</v>
      </c>
      <c r="G2664" s="21" t="s">
        <v>114</v>
      </c>
      <c r="H2664" s="21" t="s">
        <v>10</v>
      </c>
      <c r="I2664" s="26">
        <v>2.5352213999999997</v>
      </c>
      <c r="J2664" s="26">
        <v>3.2925436000000006</v>
      </c>
      <c r="K2664" s="26">
        <v>4.6501549999999998</v>
      </c>
      <c r="L2664" s="26">
        <v>5.6929290000000004</v>
      </c>
      <c r="M2664" s="26">
        <v>6.095305999999999</v>
      </c>
      <c r="N2664" s="26">
        <v>7.2936497999999998</v>
      </c>
      <c r="O2664" s="26">
        <v>8.1326461999999999</v>
      </c>
      <c r="P2664" s="26">
        <v>7.7019362000000005</v>
      </c>
      <c r="Q2664" s="26">
        <v>6.0536500000000002</v>
      </c>
      <c r="R2664" s="26">
        <v>4.6228414000000004</v>
      </c>
      <c r="S2664" s="26">
        <v>3.2984687999999998</v>
      </c>
      <c r="T2664" s="26">
        <v>2.5863314000000002</v>
      </c>
      <c r="U2664" s="26">
        <v>1.5279254</v>
      </c>
      <c r="V2664" s="26">
        <v>2.0477989999999999</v>
      </c>
      <c r="W2664" s="26">
        <v>1.5902211999999998</v>
      </c>
      <c r="X2664" s="26">
        <v>2.3671205999999998</v>
      </c>
      <c r="Y2664" s="26">
        <v>3.9417915999999997</v>
      </c>
      <c r="Z2664" s="26">
        <v>3.1789712000000003</v>
      </c>
      <c r="AA2664" s="26">
        <v>1.0842904</v>
      </c>
      <c r="AB2664" s="26">
        <v>1.496866</v>
      </c>
      <c r="AC2664" s="26">
        <v>3.4342018000000003</v>
      </c>
      <c r="AD2664" s="26">
        <v>2.5381793999999998</v>
      </c>
      <c r="AE2664" s="26">
        <v>2.1912247999999996</v>
      </c>
      <c r="AF2664" s="26">
        <v>1.5226565999999999</v>
      </c>
      <c r="AG2664" s="26">
        <v>140</v>
      </c>
      <c r="AH2664" s="26">
        <v>2</v>
      </c>
    </row>
    <row r="2665" spans="1:34" x14ac:dyDescent="0.2">
      <c r="A2665" t="s">
        <v>56</v>
      </c>
      <c r="B2665" t="s">
        <v>111</v>
      </c>
      <c r="C2665" t="s">
        <v>185</v>
      </c>
      <c r="D2665">
        <v>3</v>
      </c>
      <c r="E2665" s="21">
        <v>2</v>
      </c>
      <c r="F2665" s="21" t="s">
        <v>6</v>
      </c>
      <c r="G2665" s="21" t="s">
        <v>114</v>
      </c>
      <c r="H2665" s="21" t="s">
        <v>10</v>
      </c>
      <c r="I2665" s="26">
        <v>2.4212260000000003</v>
      </c>
      <c r="J2665" s="26">
        <v>3.0822439999999998</v>
      </c>
      <c r="K2665" s="26">
        <v>4.237117333333333</v>
      </c>
      <c r="L2665" s="26">
        <v>5.1946283333333332</v>
      </c>
      <c r="M2665" s="26">
        <v>5.8422200000000002</v>
      </c>
      <c r="N2665" s="26">
        <v>6.8301960000000008</v>
      </c>
      <c r="O2665" s="26">
        <v>7.3240620000000005</v>
      </c>
      <c r="P2665" s="26">
        <v>6.8191126666666664</v>
      </c>
      <c r="Q2665" s="26">
        <v>5.6073969999999997</v>
      </c>
      <c r="R2665" s="26">
        <v>4.4197986666666669</v>
      </c>
      <c r="S2665" s="26">
        <v>3.1916453333333332</v>
      </c>
      <c r="T2665" s="26">
        <v>2.4958136666666668</v>
      </c>
      <c r="U2665" s="26">
        <v>1.964666</v>
      </c>
      <c r="V2665" s="26">
        <v>1.7974753333333335</v>
      </c>
      <c r="W2665" s="26">
        <v>1.2475846666666668</v>
      </c>
      <c r="X2665" s="26">
        <v>1.8863489999999998</v>
      </c>
      <c r="Y2665" s="26">
        <v>3.6017356666666669</v>
      </c>
      <c r="Z2665" s="26">
        <v>3.2129223333333337</v>
      </c>
      <c r="AA2665" s="26">
        <v>2.2474733333333332</v>
      </c>
      <c r="AB2665" s="26">
        <v>2.7266646666666667</v>
      </c>
      <c r="AC2665" s="26">
        <v>4.6047543333333332</v>
      </c>
      <c r="AD2665" s="26">
        <v>2.8729696666666662</v>
      </c>
      <c r="AE2665" s="26">
        <v>1.932277</v>
      </c>
      <c r="AF2665" s="26">
        <v>1.8303756666666668</v>
      </c>
      <c r="AG2665" s="26">
        <v>71</v>
      </c>
      <c r="AH2665" s="26">
        <v>1</v>
      </c>
    </row>
    <row r="2666" spans="1:34" x14ac:dyDescent="0.2">
      <c r="A2666" t="s">
        <v>56</v>
      </c>
      <c r="B2666" t="s">
        <v>111</v>
      </c>
      <c r="C2666" t="s">
        <v>1702</v>
      </c>
      <c r="D2666">
        <v>3</v>
      </c>
      <c r="E2666" s="21">
        <v>3</v>
      </c>
      <c r="F2666" s="21" t="s">
        <v>74</v>
      </c>
      <c r="G2666" s="21" t="s">
        <v>10</v>
      </c>
      <c r="H2666" s="21" t="s">
        <v>10</v>
      </c>
      <c r="I2666" s="26">
        <v>2.6300776666666668</v>
      </c>
      <c r="J2666" s="26">
        <v>3.3630543333333329</v>
      </c>
      <c r="K2666" s="26">
        <v>5.1932903333333336</v>
      </c>
      <c r="L2666" s="26">
        <v>6.7407966666666654</v>
      </c>
      <c r="M2666" s="26">
        <v>7.3967086666666662</v>
      </c>
      <c r="N2666" s="26">
        <v>8.7109390000000015</v>
      </c>
      <c r="O2666" s="26">
        <v>9.5705209999999994</v>
      </c>
      <c r="P2666" s="26">
        <v>8.7207129999999982</v>
      </c>
      <c r="Q2666" s="26">
        <v>6.4511696666666678</v>
      </c>
      <c r="R2666" s="26">
        <v>4.9574123333333331</v>
      </c>
      <c r="S2666" s="26">
        <v>3.4563970000000004</v>
      </c>
      <c r="T2666" s="26">
        <v>2.643269333333333</v>
      </c>
      <c r="U2666" s="26">
        <v>0.75966800000000001</v>
      </c>
      <c r="V2666" s="26">
        <v>1.2044550000000001</v>
      </c>
      <c r="W2666" s="26">
        <v>1.2344489999999999</v>
      </c>
      <c r="X2666" s="26">
        <v>2.0526556666666664</v>
      </c>
      <c r="Y2666" s="26">
        <v>3.4003436666666667</v>
      </c>
      <c r="Z2666" s="26">
        <v>2.525897333333333</v>
      </c>
      <c r="AA2666" s="26">
        <v>1.4792303333333334</v>
      </c>
      <c r="AB2666" s="26">
        <v>1.8003246666666666</v>
      </c>
      <c r="AC2666" s="26">
        <v>2.8451170000000001</v>
      </c>
      <c r="AD2666" s="26">
        <v>2.1603266666666667</v>
      </c>
      <c r="AE2666" s="26">
        <v>1.2302993333333332</v>
      </c>
      <c r="AF2666" s="26">
        <v>0.831264</v>
      </c>
      <c r="AG2666" s="26">
        <v>162</v>
      </c>
      <c r="AH2666" s="26">
        <v>3</v>
      </c>
    </row>
    <row r="2667" spans="1:34" x14ac:dyDescent="0.2">
      <c r="A2667" t="s">
        <v>56</v>
      </c>
      <c r="B2667" t="s">
        <v>111</v>
      </c>
      <c r="C2667" t="s">
        <v>937</v>
      </c>
      <c r="D2667">
        <v>3</v>
      </c>
      <c r="E2667" s="21">
        <v>2</v>
      </c>
      <c r="F2667" s="21" t="s">
        <v>6</v>
      </c>
      <c r="G2667" s="21" t="s">
        <v>114</v>
      </c>
      <c r="H2667" s="21" t="s">
        <v>10</v>
      </c>
      <c r="I2667" s="26">
        <v>2.7228029230769226</v>
      </c>
      <c r="J2667" s="26">
        <v>3.504727153846154</v>
      </c>
      <c r="K2667" s="26">
        <v>4.8611240769230761</v>
      </c>
      <c r="L2667" s="26">
        <v>5.9438728461538455</v>
      </c>
      <c r="M2667" s="26">
        <v>6.4378263076923092</v>
      </c>
      <c r="N2667" s="26">
        <v>7.3445554615384623</v>
      </c>
      <c r="O2667" s="26">
        <v>7.8349790769230765</v>
      </c>
      <c r="P2667" s="26">
        <v>7.2803413846153839</v>
      </c>
      <c r="Q2667" s="26">
        <v>6.0144157692307703</v>
      </c>
      <c r="R2667" s="26">
        <v>4.8120390769230763</v>
      </c>
      <c r="S2667" s="26">
        <v>3.6381933846153847</v>
      </c>
      <c r="T2667" s="26">
        <v>2.8307918461538462</v>
      </c>
      <c r="U2667" s="26">
        <v>1.0984200769230767</v>
      </c>
      <c r="V2667" s="26">
        <v>0.78029246153846143</v>
      </c>
      <c r="W2667" s="26">
        <v>0.45557646153846154</v>
      </c>
      <c r="X2667" s="26">
        <v>0.96627553846153857</v>
      </c>
      <c r="Y2667" s="26">
        <v>2.2512760769230771</v>
      </c>
      <c r="Z2667" s="26">
        <v>2.3135996153846152</v>
      </c>
      <c r="AA2667" s="26">
        <v>0.97133353846153869</v>
      </c>
      <c r="AB2667" s="26">
        <v>1.849902153846154</v>
      </c>
      <c r="AC2667" s="26">
        <v>4.3437904615384619</v>
      </c>
      <c r="AD2667" s="26">
        <v>2.3141403076923073</v>
      </c>
      <c r="AE2667" s="26">
        <v>0.92260930769230776</v>
      </c>
      <c r="AF2667" s="26">
        <v>1.0690050769230768</v>
      </c>
      <c r="AG2667" s="26">
        <v>44</v>
      </c>
      <c r="AH2667" s="26">
        <v>1</v>
      </c>
    </row>
    <row r="2668" spans="1:34" x14ac:dyDescent="0.2">
      <c r="A2668" t="s">
        <v>56</v>
      </c>
      <c r="B2668" t="s">
        <v>111</v>
      </c>
      <c r="C2668" t="s">
        <v>1703</v>
      </c>
      <c r="D2668">
        <v>3</v>
      </c>
      <c r="E2668" s="21">
        <v>3</v>
      </c>
      <c r="F2668" s="21" t="s">
        <v>6</v>
      </c>
      <c r="G2668" s="21" t="s">
        <v>114</v>
      </c>
      <c r="H2668" s="21" t="s">
        <v>10</v>
      </c>
      <c r="I2668" s="26">
        <v>1.939557</v>
      </c>
      <c r="J2668" s="26">
        <v>2.6652269999999998</v>
      </c>
      <c r="K2668" s="26">
        <v>3.960912</v>
      </c>
      <c r="L2668" s="26">
        <v>5.1356099999999998</v>
      </c>
      <c r="M2668" s="26">
        <v>5.7861314999999998</v>
      </c>
      <c r="N2668" s="26">
        <v>6.9531295000000002</v>
      </c>
      <c r="O2668" s="26">
        <v>7.6110714999999995</v>
      </c>
      <c r="P2668" s="26">
        <v>7.0547950000000004</v>
      </c>
      <c r="Q2668" s="26">
        <v>5.3315049999999999</v>
      </c>
      <c r="R2668" s="26">
        <v>3.9192974999999999</v>
      </c>
      <c r="S2668" s="26">
        <v>2.6633304999999998</v>
      </c>
      <c r="T2668" s="26">
        <v>1.977959</v>
      </c>
      <c r="U2668" s="26">
        <v>2.7256109999999998</v>
      </c>
      <c r="V2668" s="26">
        <v>3.1278294999999998</v>
      </c>
      <c r="W2668" s="26">
        <v>3.458412</v>
      </c>
      <c r="X2668" s="26">
        <v>3.9040559999999997</v>
      </c>
      <c r="Y2668" s="26">
        <v>4.7776505</v>
      </c>
      <c r="Z2668" s="26">
        <v>3.1931134999999999</v>
      </c>
      <c r="AA2668" s="26">
        <v>2.6058805</v>
      </c>
      <c r="AB2668" s="26">
        <v>1.8967174999999998</v>
      </c>
      <c r="AC2668" s="26">
        <v>3.1414805000000001</v>
      </c>
      <c r="AD2668" s="26">
        <v>3.2757649999999998</v>
      </c>
      <c r="AE2668" s="26">
        <v>3.6207495000000001</v>
      </c>
      <c r="AF2668" s="26">
        <v>3.3505859999999998</v>
      </c>
      <c r="AG2668" s="26">
        <v>167</v>
      </c>
      <c r="AH2668" s="26">
        <v>3</v>
      </c>
    </row>
    <row r="2669" spans="1:34" x14ac:dyDescent="0.2">
      <c r="A2669" t="s">
        <v>56</v>
      </c>
      <c r="B2669" t="s">
        <v>111</v>
      </c>
      <c r="C2669" t="s">
        <v>1704</v>
      </c>
      <c r="D2669">
        <v>2</v>
      </c>
      <c r="E2669" s="21">
        <v>4</v>
      </c>
      <c r="F2669" s="21" t="s">
        <v>74</v>
      </c>
      <c r="G2669" s="21" t="s">
        <v>10</v>
      </c>
      <c r="H2669" s="21" t="s">
        <v>10</v>
      </c>
      <c r="I2669" s="26">
        <v>2.2471304999999999</v>
      </c>
      <c r="J2669" s="26">
        <v>2.8069747499999997</v>
      </c>
      <c r="K2669" s="26">
        <v>4.4831007500000002</v>
      </c>
      <c r="L2669" s="26">
        <v>6.5811529999999996</v>
      </c>
      <c r="M2669" s="26">
        <v>7.4586059999999996</v>
      </c>
      <c r="N2669" s="26">
        <v>8.7904839999999993</v>
      </c>
      <c r="O2669" s="26">
        <v>9.663769499999999</v>
      </c>
      <c r="P2669" s="26">
        <v>8.1973807500000007</v>
      </c>
      <c r="Q2669" s="26">
        <v>6.2613557499999999</v>
      </c>
      <c r="R2669" s="26">
        <v>4.8667307500000003</v>
      </c>
      <c r="S2669" s="26">
        <v>3.0897797499999999</v>
      </c>
      <c r="T2669" s="26">
        <v>2.21849125</v>
      </c>
      <c r="U2669" s="26">
        <v>0.38459425000000003</v>
      </c>
      <c r="V2669" s="26">
        <v>0.51957625000000007</v>
      </c>
      <c r="W2669" s="26">
        <v>0.76380425000000007</v>
      </c>
      <c r="X2669" s="26">
        <v>1.0148269999999999</v>
      </c>
      <c r="Y2669" s="26">
        <v>2.7034035000000003</v>
      </c>
      <c r="Z2669" s="26">
        <v>2.9061987500000002</v>
      </c>
      <c r="AA2669" s="26">
        <v>2.3528409999999997</v>
      </c>
      <c r="AB2669" s="26">
        <v>2.4273455000000004</v>
      </c>
      <c r="AC2669" s="26">
        <v>1.7081957499999998</v>
      </c>
      <c r="AD2669" s="26">
        <v>1.1575470000000001</v>
      </c>
      <c r="AE2669" s="26">
        <v>0.52138200000000001</v>
      </c>
      <c r="AF2669" s="26">
        <v>0.30632175</v>
      </c>
      <c r="AG2669" s="26">
        <v>208</v>
      </c>
      <c r="AH2669" s="26">
        <v>4</v>
      </c>
    </row>
    <row r="2670" spans="1:34" x14ac:dyDescent="0.2">
      <c r="A2670" t="s">
        <v>56</v>
      </c>
      <c r="B2670" t="s">
        <v>111</v>
      </c>
      <c r="C2670" t="s">
        <v>670</v>
      </c>
      <c r="D2670">
        <v>3</v>
      </c>
      <c r="E2670" s="21">
        <v>3</v>
      </c>
      <c r="F2670" s="21" t="s">
        <v>6</v>
      </c>
      <c r="G2670" s="21" t="s">
        <v>114</v>
      </c>
      <c r="H2670" s="21" t="s">
        <v>10</v>
      </c>
      <c r="I2670" s="26">
        <v>1.8903618888888889</v>
      </c>
      <c r="J2670" s="26">
        <v>2.6508236666666662</v>
      </c>
      <c r="K2670" s="26">
        <v>3.9189286666666669</v>
      </c>
      <c r="L2670" s="26">
        <v>5.0674652222222232</v>
      </c>
      <c r="M2670" s="26">
        <v>5.7355226666666672</v>
      </c>
      <c r="N2670" s="26">
        <v>6.8235192222222221</v>
      </c>
      <c r="O2670" s="26">
        <v>7.3381015555555553</v>
      </c>
      <c r="P2670" s="26">
        <v>6.807663777777778</v>
      </c>
      <c r="Q2670" s="26">
        <v>5.1912707777777776</v>
      </c>
      <c r="R2670" s="26">
        <v>3.790718</v>
      </c>
      <c r="S2670" s="26">
        <v>2.5762823333333333</v>
      </c>
      <c r="T2670" s="26">
        <v>1.9195045555555561</v>
      </c>
      <c r="U2670" s="26">
        <v>3.1974442222222219</v>
      </c>
      <c r="V2670" s="26">
        <v>3.1257569999999997</v>
      </c>
      <c r="W2670" s="26">
        <v>3.5988958888888885</v>
      </c>
      <c r="X2670" s="26">
        <v>3.968901555555556</v>
      </c>
      <c r="Y2670" s="26">
        <v>4.5624144444444443</v>
      </c>
      <c r="Z2670" s="26">
        <v>3.3384799999999997</v>
      </c>
      <c r="AA2670" s="26">
        <v>2.9699269999999998</v>
      </c>
      <c r="AB2670" s="26">
        <v>2.2656548888888888</v>
      </c>
      <c r="AC2670" s="26">
        <v>3.0225443333333337</v>
      </c>
      <c r="AD2670" s="26">
        <v>2.8680968888888887</v>
      </c>
      <c r="AE2670" s="26">
        <v>3.6882541111111116</v>
      </c>
      <c r="AF2670" s="26">
        <v>3.5343832222222225</v>
      </c>
      <c r="AG2670" s="26">
        <v>156</v>
      </c>
      <c r="AH2670" s="26">
        <v>3</v>
      </c>
    </row>
    <row r="2671" spans="1:34" x14ac:dyDescent="0.2">
      <c r="A2671" t="s">
        <v>56</v>
      </c>
      <c r="B2671" t="s">
        <v>111</v>
      </c>
      <c r="C2671" t="s">
        <v>1705</v>
      </c>
      <c r="D2671">
        <v>2</v>
      </c>
      <c r="E2671" s="21">
        <v>4</v>
      </c>
      <c r="F2671" s="21" t="s">
        <v>74</v>
      </c>
      <c r="G2671" s="21" t="s">
        <v>10</v>
      </c>
      <c r="H2671" s="21" t="s">
        <v>10</v>
      </c>
      <c r="I2671" s="26">
        <v>2.4729637499999999</v>
      </c>
      <c r="J2671" s="26">
        <v>3.16178275</v>
      </c>
      <c r="K2671" s="26">
        <v>4.9284024999999998</v>
      </c>
      <c r="L2671" s="26">
        <v>7.0769017499999993</v>
      </c>
      <c r="M2671" s="26">
        <v>8.0183675000000001</v>
      </c>
      <c r="N2671" s="26">
        <v>9.1130872499999995</v>
      </c>
      <c r="O2671" s="26">
        <v>9.3705105</v>
      </c>
      <c r="P2671" s="26">
        <v>7.8921460000000003</v>
      </c>
      <c r="Q2671" s="26">
        <v>6.1779842499999997</v>
      </c>
      <c r="R2671" s="26">
        <v>4.8752374999999999</v>
      </c>
      <c r="S2671" s="26">
        <v>3.3245275000000003</v>
      </c>
      <c r="T2671" s="26">
        <v>2.4290734999999999</v>
      </c>
      <c r="U2671" s="26">
        <v>0.31901875000000002</v>
      </c>
      <c r="V2671" s="26">
        <v>0.47444900000000001</v>
      </c>
      <c r="W2671" s="26">
        <v>0.50439374999999997</v>
      </c>
      <c r="X2671" s="26">
        <v>0.80752875000000002</v>
      </c>
      <c r="Y2671" s="26">
        <v>2.0943745000000002</v>
      </c>
      <c r="Z2671" s="26">
        <v>2.6481282500000001</v>
      </c>
      <c r="AA2671" s="26">
        <v>2.1716792500000004</v>
      </c>
      <c r="AB2671" s="26">
        <v>2.2856725</v>
      </c>
      <c r="AC2671" s="26">
        <v>1.80128025</v>
      </c>
      <c r="AD2671" s="26">
        <v>0.99481174999999999</v>
      </c>
      <c r="AE2671" s="26">
        <v>0.51155149999999994</v>
      </c>
      <c r="AF2671" s="26">
        <v>0.35046725000000001</v>
      </c>
      <c r="AG2671" s="26">
        <v>208</v>
      </c>
      <c r="AH2671" s="26">
        <v>4</v>
      </c>
    </row>
    <row r="2672" spans="1:34" x14ac:dyDescent="0.2">
      <c r="A2672" t="s">
        <v>56</v>
      </c>
      <c r="B2672" t="s">
        <v>111</v>
      </c>
      <c r="C2672" t="s">
        <v>186</v>
      </c>
      <c r="D2672">
        <v>3</v>
      </c>
      <c r="E2672" s="21">
        <v>2</v>
      </c>
      <c r="F2672" s="21" t="s">
        <v>6</v>
      </c>
      <c r="G2672" s="21" t="s">
        <v>114</v>
      </c>
      <c r="H2672" s="21" t="s">
        <v>10</v>
      </c>
      <c r="I2672" s="26">
        <v>2.1360185999999999</v>
      </c>
      <c r="J2672" s="26">
        <v>2.8339627999999997</v>
      </c>
      <c r="K2672" s="26">
        <v>3.8315128000000001</v>
      </c>
      <c r="L2672" s="26">
        <v>4.9126725999999996</v>
      </c>
      <c r="M2672" s="26">
        <v>5.7473767999999996</v>
      </c>
      <c r="N2672" s="26">
        <v>6.5982340000000006</v>
      </c>
      <c r="O2672" s="26">
        <v>6.6271737999999996</v>
      </c>
      <c r="P2672" s="26">
        <v>6.1629019999999999</v>
      </c>
      <c r="Q2672" s="26">
        <v>5.1591996</v>
      </c>
      <c r="R2672" s="26">
        <v>4.0186441999999998</v>
      </c>
      <c r="S2672" s="26">
        <v>2.8637902</v>
      </c>
      <c r="T2672" s="26">
        <v>2.1596994</v>
      </c>
      <c r="U2672" s="26">
        <v>3.4390190000000005</v>
      </c>
      <c r="V2672" s="26">
        <v>3.0174472000000003</v>
      </c>
      <c r="W2672" s="26">
        <v>2.4016057999999996</v>
      </c>
      <c r="X2672" s="26">
        <v>2.5387841999999998</v>
      </c>
      <c r="Y2672" s="26">
        <v>4.4406855999999992</v>
      </c>
      <c r="Z2672" s="26">
        <v>4.2933029999999999</v>
      </c>
      <c r="AA2672" s="26">
        <v>3.8905693999999995</v>
      </c>
      <c r="AB2672" s="26">
        <v>3.8561077999999993</v>
      </c>
      <c r="AC2672" s="26">
        <v>4.8030187999999994</v>
      </c>
      <c r="AD2672" s="26">
        <v>3.0251784000000002</v>
      </c>
      <c r="AE2672" s="26">
        <v>3.7409298</v>
      </c>
      <c r="AF2672" s="26">
        <v>4.0304093999999999</v>
      </c>
      <c r="AG2672" s="26">
        <v>100</v>
      </c>
      <c r="AH2672" s="26">
        <v>1</v>
      </c>
    </row>
    <row r="2673" spans="1:34" x14ac:dyDescent="0.2">
      <c r="A2673" t="s">
        <v>56</v>
      </c>
      <c r="B2673" t="s">
        <v>111</v>
      </c>
      <c r="C2673" t="s">
        <v>187</v>
      </c>
      <c r="D2673">
        <v>3</v>
      </c>
      <c r="E2673" s="21">
        <v>2</v>
      </c>
      <c r="F2673" s="21" t="s">
        <v>6</v>
      </c>
      <c r="G2673" s="21" t="s">
        <v>114</v>
      </c>
      <c r="H2673" s="21" t="s">
        <v>10</v>
      </c>
      <c r="I2673" s="26">
        <v>2.0096675999999998</v>
      </c>
      <c r="J2673" s="26">
        <v>2.7520829999999998</v>
      </c>
      <c r="K2673" s="26">
        <v>3.9752346000000003</v>
      </c>
      <c r="L2673" s="26">
        <v>5.1088329999999997</v>
      </c>
      <c r="M2673" s="26">
        <v>5.7849419999999991</v>
      </c>
      <c r="N2673" s="26">
        <v>6.8929426000000005</v>
      </c>
      <c r="O2673" s="26">
        <v>7.4126847999999992</v>
      </c>
      <c r="P2673" s="26">
        <v>6.9141795999999998</v>
      </c>
      <c r="Q2673" s="26">
        <v>5.4006243999999999</v>
      </c>
      <c r="R2673" s="26">
        <v>4.0332992000000001</v>
      </c>
      <c r="S2673" s="26">
        <v>2.7449450000000004</v>
      </c>
      <c r="T2673" s="26">
        <v>2.0533527999999999</v>
      </c>
      <c r="U2673" s="26">
        <v>2.811331</v>
      </c>
      <c r="V2673" s="26">
        <v>3.1037765999999998</v>
      </c>
      <c r="W2673" s="26">
        <v>3.1512313999999995</v>
      </c>
      <c r="X2673" s="26">
        <v>3.6815288000000002</v>
      </c>
      <c r="Y2673" s="26">
        <v>4.4658389999999999</v>
      </c>
      <c r="Z2673" s="26">
        <v>2.9435378000000001</v>
      </c>
      <c r="AA2673" s="26">
        <v>2.1748373999999999</v>
      </c>
      <c r="AB2673" s="26">
        <v>1.9996015999999996</v>
      </c>
      <c r="AC2673" s="26">
        <v>2.9824489999999999</v>
      </c>
      <c r="AD2673" s="26">
        <v>2.9569437999999999</v>
      </c>
      <c r="AE2673" s="26">
        <v>3.2613338000000001</v>
      </c>
      <c r="AF2673" s="26">
        <v>3.4563654000000001</v>
      </c>
      <c r="AG2673" s="26">
        <v>136</v>
      </c>
      <c r="AH2673" s="26">
        <v>2</v>
      </c>
    </row>
    <row r="2674" spans="1:34" x14ac:dyDescent="0.2">
      <c r="A2674" t="s">
        <v>56</v>
      </c>
      <c r="B2674" t="s">
        <v>111</v>
      </c>
      <c r="C2674" t="s">
        <v>1706</v>
      </c>
      <c r="D2674">
        <v>3</v>
      </c>
      <c r="E2674" s="21">
        <v>3</v>
      </c>
      <c r="F2674" s="21" t="s">
        <v>74</v>
      </c>
      <c r="G2674" s="21" t="s">
        <v>10</v>
      </c>
      <c r="H2674" s="21" t="s">
        <v>10</v>
      </c>
      <c r="I2674" s="26">
        <v>2.3944885</v>
      </c>
      <c r="J2674" s="26">
        <v>2.9908090000000001</v>
      </c>
      <c r="K2674" s="26">
        <v>4.8607180000000003</v>
      </c>
      <c r="L2674" s="26">
        <v>6.8966799999999999</v>
      </c>
      <c r="M2674" s="26">
        <v>7.7237615000000002</v>
      </c>
      <c r="N2674" s="26">
        <v>9.2276634999999985</v>
      </c>
      <c r="O2674" s="26">
        <v>10.2153595</v>
      </c>
      <c r="P2674" s="26">
        <v>8.8243054999999995</v>
      </c>
      <c r="Q2674" s="26">
        <v>6.4748009999999994</v>
      </c>
      <c r="R2674" s="26">
        <v>5.0311144999999993</v>
      </c>
      <c r="S2674" s="26">
        <v>3.2911445000000001</v>
      </c>
      <c r="T2674" s="26">
        <v>2.3703080000000001</v>
      </c>
      <c r="U2674" s="26">
        <v>0.35348749999999995</v>
      </c>
      <c r="V2674" s="26">
        <v>0.58926999999999996</v>
      </c>
      <c r="W2674" s="26">
        <v>0.77962599999999993</v>
      </c>
      <c r="X2674" s="26">
        <v>1.368409</v>
      </c>
      <c r="Y2674" s="26">
        <v>3.0004105000000001</v>
      </c>
      <c r="Z2674" s="26">
        <v>2.3954255</v>
      </c>
      <c r="AA2674" s="26">
        <v>1.4488194999999999</v>
      </c>
      <c r="AB2674" s="26">
        <v>1.8840504999999999</v>
      </c>
      <c r="AC2674" s="26">
        <v>2.1522005000000002</v>
      </c>
      <c r="AD2674" s="26">
        <v>1.2198630000000001</v>
      </c>
      <c r="AE2674" s="26">
        <v>0.63908549999999997</v>
      </c>
      <c r="AF2674" s="26">
        <v>0.42457650000000002</v>
      </c>
      <c r="AG2674" s="26">
        <v>163</v>
      </c>
      <c r="AH2674" s="26">
        <v>3</v>
      </c>
    </row>
    <row r="2675" spans="1:34" x14ac:dyDescent="0.2">
      <c r="A2675" t="s">
        <v>56</v>
      </c>
      <c r="B2675" t="s">
        <v>111</v>
      </c>
      <c r="C2675" t="s">
        <v>191</v>
      </c>
      <c r="D2675">
        <v>3</v>
      </c>
      <c r="E2675" s="21">
        <v>3</v>
      </c>
      <c r="F2675" s="21" t="s">
        <v>6</v>
      </c>
      <c r="G2675" s="21" t="s">
        <v>10</v>
      </c>
      <c r="H2675" s="21" t="s">
        <v>10</v>
      </c>
      <c r="I2675" s="26">
        <v>2.2079202499999999</v>
      </c>
      <c r="J2675" s="26">
        <v>2.8818229999999998</v>
      </c>
      <c r="K2675" s="26">
        <v>4.5383450000000005</v>
      </c>
      <c r="L2675" s="26">
        <v>6.01848575</v>
      </c>
      <c r="M2675" s="26">
        <v>6.7469640000000002</v>
      </c>
      <c r="N2675" s="26">
        <v>8.334947249999999</v>
      </c>
      <c r="O2675" s="26">
        <v>9.7520677500000001</v>
      </c>
      <c r="P2675" s="26">
        <v>8.7766535000000001</v>
      </c>
      <c r="Q2675" s="26">
        <v>6.1655642500000001</v>
      </c>
      <c r="R2675" s="26">
        <v>4.6185142499999996</v>
      </c>
      <c r="S2675" s="26">
        <v>3.0145139999999997</v>
      </c>
      <c r="T2675" s="26">
        <v>2.2225417500000004</v>
      </c>
      <c r="U2675" s="26">
        <v>0.8573487500000001</v>
      </c>
      <c r="V2675" s="26">
        <v>1.3547625000000001</v>
      </c>
      <c r="W2675" s="26">
        <v>1.8870687500000001</v>
      </c>
      <c r="X2675" s="26">
        <v>2.2092260000000001</v>
      </c>
      <c r="Y2675" s="26">
        <v>3.5863282500000002</v>
      </c>
      <c r="Z2675" s="26">
        <v>2.9746655000000004</v>
      </c>
      <c r="AA2675" s="26">
        <v>1.33584375</v>
      </c>
      <c r="AB2675" s="26">
        <v>1.9203014999999999</v>
      </c>
      <c r="AC2675" s="26">
        <v>3.0116959999999997</v>
      </c>
      <c r="AD2675" s="26">
        <v>2.3671314999999997</v>
      </c>
      <c r="AE2675" s="26">
        <v>1.1639247500000001</v>
      </c>
      <c r="AF2675" s="26">
        <v>1.09478425</v>
      </c>
      <c r="AG2675" s="26">
        <v>162</v>
      </c>
      <c r="AH2675" s="26">
        <v>3</v>
      </c>
    </row>
    <row r="2676" spans="1:34" x14ac:dyDescent="0.2">
      <c r="A2676" t="s">
        <v>56</v>
      </c>
      <c r="B2676" t="s">
        <v>111</v>
      </c>
      <c r="C2676" t="s">
        <v>1707</v>
      </c>
      <c r="D2676">
        <v>3</v>
      </c>
      <c r="E2676" s="21">
        <v>4</v>
      </c>
      <c r="F2676" s="21" t="s">
        <v>74</v>
      </c>
      <c r="G2676" s="21" t="s">
        <v>10</v>
      </c>
      <c r="H2676" s="21" t="s">
        <v>10</v>
      </c>
      <c r="I2676" s="26">
        <v>2.6303749999999999</v>
      </c>
      <c r="J2676" s="26">
        <v>3.501563</v>
      </c>
      <c r="K2676" s="26">
        <v>5.4578854999999997</v>
      </c>
      <c r="L2676" s="26">
        <v>7.5588940000000004</v>
      </c>
      <c r="M2676" s="26">
        <v>8.5259660000000004</v>
      </c>
      <c r="N2676" s="26">
        <v>9.4508915000000009</v>
      </c>
      <c r="O2676" s="26">
        <v>9.2857105000000004</v>
      </c>
      <c r="P2676" s="26">
        <v>7.9017245000000003</v>
      </c>
      <c r="Q2676" s="26">
        <v>6.1598930000000003</v>
      </c>
      <c r="R2676" s="26">
        <v>4.9179205000000001</v>
      </c>
      <c r="S2676" s="26">
        <v>3.4557880000000001</v>
      </c>
      <c r="T2676" s="26">
        <v>2.6237959999999996</v>
      </c>
      <c r="U2676" s="26">
        <v>0.26404749999999999</v>
      </c>
      <c r="V2676" s="26">
        <v>0.43526399999999998</v>
      </c>
      <c r="W2676" s="26">
        <v>0.39121099999999998</v>
      </c>
      <c r="X2676" s="26">
        <v>0.58700750000000002</v>
      </c>
      <c r="Y2676" s="26">
        <v>1.6593494999999998</v>
      </c>
      <c r="Z2676" s="26">
        <v>2.159942</v>
      </c>
      <c r="AA2676" s="26">
        <v>2.0035750000000001</v>
      </c>
      <c r="AB2676" s="26">
        <v>2.2060050000000002</v>
      </c>
      <c r="AC2676" s="26">
        <v>1.8356949999999999</v>
      </c>
      <c r="AD2676" s="26">
        <v>0.92830299999999999</v>
      </c>
      <c r="AE2676" s="26">
        <v>0.44840550000000001</v>
      </c>
      <c r="AF2676" s="26">
        <v>0.34371350000000001</v>
      </c>
      <c r="AG2676" s="26">
        <v>181</v>
      </c>
      <c r="AH2676" s="26">
        <v>3</v>
      </c>
    </row>
    <row r="2677" spans="1:34" x14ac:dyDescent="0.2">
      <c r="A2677" t="s">
        <v>56</v>
      </c>
      <c r="B2677" t="s">
        <v>111</v>
      </c>
      <c r="C2677" t="s">
        <v>1708</v>
      </c>
      <c r="D2677">
        <v>3</v>
      </c>
      <c r="E2677" s="21">
        <v>3</v>
      </c>
      <c r="F2677" s="21" t="s">
        <v>74</v>
      </c>
      <c r="G2677" s="21" t="s">
        <v>10</v>
      </c>
      <c r="H2677" s="21" t="s">
        <v>10</v>
      </c>
      <c r="I2677" s="26">
        <v>2.7671000000000006</v>
      </c>
      <c r="J2677" s="26">
        <v>3.5927046666666662</v>
      </c>
      <c r="K2677" s="26">
        <v>5.6644903333333332</v>
      </c>
      <c r="L2677" s="26">
        <v>7.3816946666666672</v>
      </c>
      <c r="M2677" s="26">
        <v>7.9640200000000005</v>
      </c>
      <c r="N2677" s="26">
        <v>9.0751203333333326</v>
      </c>
      <c r="O2677" s="26">
        <v>9.6792036666666661</v>
      </c>
      <c r="P2677" s="26">
        <v>8.710382000000001</v>
      </c>
      <c r="Q2677" s="26">
        <v>6.3464339999999995</v>
      </c>
      <c r="R2677" s="26">
        <v>4.9075333333333333</v>
      </c>
      <c r="S2677" s="26">
        <v>3.5167476666666668</v>
      </c>
      <c r="T2677" s="26">
        <v>2.7228126666666665</v>
      </c>
      <c r="U2677" s="26">
        <v>0.54346033333333332</v>
      </c>
      <c r="V2677" s="26">
        <v>0.7990560000000001</v>
      </c>
      <c r="W2677" s="26">
        <v>0.66969033333333339</v>
      </c>
      <c r="X2677" s="26">
        <v>1.3162106666666666</v>
      </c>
      <c r="Y2677" s="26">
        <v>2.6413603333333335</v>
      </c>
      <c r="Z2677" s="26">
        <v>2.0903636666666667</v>
      </c>
      <c r="AA2677" s="26">
        <v>1.0828840000000002</v>
      </c>
      <c r="AB2677" s="26">
        <v>1.5003279999999999</v>
      </c>
      <c r="AC2677" s="26">
        <v>2.5559123333333331</v>
      </c>
      <c r="AD2677" s="26">
        <v>1.7820823333333333</v>
      </c>
      <c r="AE2677" s="26">
        <v>0.76954933333333331</v>
      </c>
      <c r="AF2677" s="26">
        <v>0.53524333333333329</v>
      </c>
      <c r="AG2677" s="26">
        <v>165</v>
      </c>
      <c r="AH2677" s="26">
        <v>3</v>
      </c>
    </row>
    <row r="2678" spans="1:34" x14ac:dyDescent="0.2">
      <c r="A2678" t="s">
        <v>56</v>
      </c>
      <c r="B2678" t="s">
        <v>111</v>
      </c>
      <c r="C2678" t="s">
        <v>1709</v>
      </c>
      <c r="D2678">
        <v>3</v>
      </c>
      <c r="E2678" s="21">
        <v>3</v>
      </c>
      <c r="F2678" s="21" t="s">
        <v>74</v>
      </c>
      <c r="G2678" s="21" t="s">
        <v>10</v>
      </c>
      <c r="H2678" s="21" t="s">
        <v>10</v>
      </c>
      <c r="I2678" s="26">
        <v>2.6625803999999995</v>
      </c>
      <c r="J2678" s="26">
        <v>3.4492195000000003</v>
      </c>
      <c r="K2678" s="26">
        <v>5.2895011000000007</v>
      </c>
      <c r="L2678" s="26">
        <v>6.8218768999999995</v>
      </c>
      <c r="M2678" s="26">
        <v>7.3826184000000001</v>
      </c>
      <c r="N2678" s="26">
        <v>8.6451533000000005</v>
      </c>
      <c r="O2678" s="26">
        <v>9.4285467000000001</v>
      </c>
      <c r="P2678" s="26">
        <v>8.6019594000000019</v>
      </c>
      <c r="Q2678" s="26">
        <v>6.3942374000000006</v>
      </c>
      <c r="R2678" s="26">
        <v>4.9011159999999991</v>
      </c>
      <c r="S2678" s="26">
        <v>3.4497779</v>
      </c>
      <c r="T2678" s="26">
        <v>2.6462288999999997</v>
      </c>
      <c r="U2678" s="26">
        <v>0.69651739999999995</v>
      </c>
      <c r="V2678" s="26">
        <v>1.1411066999999999</v>
      </c>
      <c r="W2678" s="26">
        <v>1.1313124999999997</v>
      </c>
      <c r="X2678" s="26">
        <v>1.7621967000000001</v>
      </c>
      <c r="Y2678" s="26">
        <v>3.2764724000000003</v>
      </c>
      <c r="Z2678" s="26">
        <v>2.5330398999999995</v>
      </c>
      <c r="AA2678" s="26">
        <v>1.2009686000000002</v>
      </c>
      <c r="AB2678" s="26">
        <v>1.7560739999999999</v>
      </c>
      <c r="AC2678" s="26">
        <v>2.7591976000000007</v>
      </c>
      <c r="AD2678" s="26">
        <v>2.0761694999999998</v>
      </c>
      <c r="AE2678" s="26">
        <v>1.1347187000000001</v>
      </c>
      <c r="AF2678" s="26">
        <v>0.77049269999999992</v>
      </c>
      <c r="AG2678" s="26">
        <v>147</v>
      </c>
      <c r="AH2678" s="26">
        <v>2</v>
      </c>
    </row>
    <row r="2679" spans="1:34" x14ac:dyDescent="0.2">
      <c r="A2679" t="s">
        <v>56</v>
      </c>
      <c r="B2679" t="s">
        <v>111</v>
      </c>
      <c r="C2679" t="s">
        <v>1710</v>
      </c>
      <c r="D2679">
        <v>3</v>
      </c>
      <c r="E2679" s="21">
        <v>3</v>
      </c>
      <c r="F2679" s="21" t="s">
        <v>6</v>
      </c>
      <c r="G2679" s="21" t="s">
        <v>114</v>
      </c>
      <c r="H2679" s="21" t="s">
        <v>10</v>
      </c>
      <c r="I2679" s="26">
        <v>2.1243121199999999</v>
      </c>
      <c r="J2679" s="26">
        <v>2.8468767999999995</v>
      </c>
      <c r="K2679" s="26">
        <v>4.2642543999999996</v>
      </c>
      <c r="L2679" s="26">
        <v>5.5803990800000012</v>
      </c>
      <c r="M2679" s="26">
        <v>6.1412182799999995</v>
      </c>
      <c r="N2679" s="26">
        <v>7.6498583200000008</v>
      </c>
      <c r="O2679" s="26">
        <v>8.7283123599999985</v>
      </c>
      <c r="P2679" s="26">
        <v>8.0617809199999968</v>
      </c>
      <c r="Q2679" s="26">
        <v>5.8819410400000001</v>
      </c>
      <c r="R2679" s="26">
        <v>4.38164628</v>
      </c>
      <c r="S2679" s="26">
        <v>3.0093487600000004</v>
      </c>
      <c r="T2679" s="26">
        <v>2.2076314000000004</v>
      </c>
      <c r="U2679" s="26">
        <v>1.7229406</v>
      </c>
      <c r="V2679" s="26">
        <v>2.2785759599999995</v>
      </c>
      <c r="W2679" s="26">
        <v>2.7833869999999994</v>
      </c>
      <c r="X2679" s="26">
        <v>3.3012654800000001</v>
      </c>
      <c r="Y2679" s="26">
        <v>4.7109019200000004</v>
      </c>
      <c r="Z2679" s="26">
        <v>2.91140336</v>
      </c>
      <c r="AA2679" s="26">
        <v>2.0169916399999996</v>
      </c>
      <c r="AB2679" s="26">
        <v>1.8110932800000004</v>
      </c>
      <c r="AC2679" s="26">
        <v>3.4578683600000004</v>
      </c>
      <c r="AD2679" s="26">
        <v>2.9026760399999993</v>
      </c>
      <c r="AE2679" s="26">
        <v>2.3164706800000006</v>
      </c>
      <c r="AF2679" s="26">
        <v>1.8341617600000006</v>
      </c>
      <c r="AG2679" s="26">
        <v>158</v>
      </c>
      <c r="AH2679" s="26">
        <v>3</v>
      </c>
    </row>
    <row r="2680" spans="1:34" x14ac:dyDescent="0.2">
      <c r="A2680" t="s">
        <v>56</v>
      </c>
      <c r="B2680" t="s">
        <v>111</v>
      </c>
      <c r="C2680" t="s">
        <v>1711</v>
      </c>
      <c r="D2680">
        <v>3</v>
      </c>
      <c r="E2680" s="21">
        <v>3</v>
      </c>
      <c r="F2680" s="21" t="s">
        <v>74</v>
      </c>
      <c r="G2680" s="21" t="s">
        <v>10</v>
      </c>
      <c r="H2680" s="21" t="s">
        <v>10</v>
      </c>
      <c r="I2680" s="26">
        <v>2.2809546666666667</v>
      </c>
      <c r="J2680" s="26">
        <v>2.8633823333333335</v>
      </c>
      <c r="K2680" s="26">
        <v>4.6423689999999995</v>
      </c>
      <c r="L2680" s="26">
        <v>6.6532543333333329</v>
      </c>
      <c r="M2680" s="26">
        <v>7.4794603333333329</v>
      </c>
      <c r="N2680" s="26">
        <v>8.9975096666666676</v>
      </c>
      <c r="O2680" s="26">
        <v>10.080190666666667</v>
      </c>
      <c r="P2680" s="26">
        <v>8.6615950000000002</v>
      </c>
      <c r="Q2680" s="26">
        <v>6.3972226666666669</v>
      </c>
      <c r="R2680" s="26">
        <v>4.9571110000000003</v>
      </c>
      <c r="S2680" s="26">
        <v>3.1534206666666669</v>
      </c>
      <c r="T2680" s="26">
        <v>2.2555073333333335</v>
      </c>
      <c r="U2680" s="26">
        <v>0.37416533333333329</v>
      </c>
      <c r="V2680" s="26">
        <v>0.62990066666666655</v>
      </c>
      <c r="W2680" s="26">
        <v>0.96262066666666668</v>
      </c>
      <c r="X2680" s="26">
        <v>1.4056390000000001</v>
      </c>
      <c r="Y2680" s="26">
        <v>3.2385969999999999</v>
      </c>
      <c r="Z2680" s="26">
        <v>2.8370533333333334</v>
      </c>
      <c r="AA2680" s="26">
        <v>1.6627106666666667</v>
      </c>
      <c r="AB2680" s="26">
        <v>2.0560873333333336</v>
      </c>
      <c r="AC2680" s="26">
        <v>2.2153589999999999</v>
      </c>
      <c r="AD2680" s="26">
        <v>1.402512</v>
      </c>
      <c r="AE2680" s="26">
        <v>0.68990166666666664</v>
      </c>
      <c r="AF2680" s="26">
        <v>0.41287633333333335</v>
      </c>
      <c r="AG2680" s="26">
        <v>168</v>
      </c>
      <c r="AH2680" s="26">
        <v>3</v>
      </c>
    </row>
    <row r="2681" spans="1:34" x14ac:dyDescent="0.2">
      <c r="A2681" t="s">
        <v>56</v>
      </c>
      <c r="B2681" t="s">
        <v>111</v>
      </c>
      <c r="C2681" t="s">
        <v>1712</v>
      </c>
      <c r="D2681">
        <v>3</v>
      </c>
      <c r="E2681" s="21">
        <v>2</v>
      </c>
      <c r="F2681" s="21" t="s">
        <v>6</v>
      </c>
      <c r="G2681" s="21" t="s">
        <v>114</v>
      </c>
      <c r="H2681" s="21" t="s">
        <v>10</v>
      </c>
      <c r="I2681" s="26">
        <v>2.4104273999999997</v>
      </c>
      <c r="J2681" s="26">
        <v>3.1254643999999998</v>
      </c>
      <c r="K2681" s="26">
        <v>4.3391010000000003</v>
      </c>
      <c r="L2681" s="26">
        <v>5.3775465999999996</v>
      </c>
      <c r="M2681" s="26">
        <v>5.9606928000000003</v>
      </c>
      <c r="N2681" s="26">
        <v>7.0082828000000008</v>
      </c>
      <c r="O2681" s="26">
        <v>7.5596075999999996</v>
      </c>
      <c r="P2681" s="26">
        <v>7.1260629999999994</v>
      </c>
      <c r="Q2681" s="26">
        <v>5.6854776000000005</v>
      </c>
      <c r="R2681" s="26">
        <v>4.3965158000000004</v>
      </c>
      <c r="S2681" s="26">
        <v>3.1325875999999999</v>
      </c>
      <c r="T2681" s="26">
        <v>2.4418996000000002</v>
      </c>
      <c r="U2681" s="26">
        <v>2.4175354000000002</v>
      </c>
      <c r="V2681" s="26">
        <v>2.3823572</v>
      </c>
      <c r="W2681" s="26">
        <v>1.9183488</v>
      </c>
      <c r="X2681" s="26">
        <v>2.5414045999999999</v>
      </c>
      <c r="Y2681" s="26">
        <v>4.3366552</v>
      </c>
      <c r="Z2681" s="26">
        <v>3.6274285999999996</v>
      </c>
      <c r="AA2681" s="26">
        <v>1.8970190000000002</v>
      </c>
      <c r="AB2681" s="26">
        <v>2.3222177999999998</v>
      </c>
      <c r="AC2681" s="26">
        <v>4.1325215999999996</v>
      </c>
      <c r="AD2681" s="26">
        <v>2.7970203999999996</v>
      </c>
      <c r="AE2681" s="26">
        <v>2.8979141999999998</v>
      </c>
      <c r="AF2681" s="26">
        <v>2.3859515999999998</v>
      </c>
      <c r="AG2681" s="26">
        <v>116</v>
      </c>
      <c r="AH2681" s="26">
        <v>1</v>
      </c>
    </row>
    <row r="2682" spans="1:34" x14ac:dyDescent="0.2">
      <c r="A2682" t="s">
        <v>56</v>
      </c>
      <c r="B2682" t="s">
        <v>111</v>
      </c>
      <c r="C2682" t="s">
        <v>1713</v>
      </c>
      <c r="D2682">
        <v>3</v>
      </c>
      <c r="E2682" s="21">
        <v>2</v>
      </c>
      <c r="F2682" s="21" t="s">
        <v>6</v>
      </c>
      <c r="G2682" s="21" t="s">
        <v>114</v>
      </c>
      <c r="H2682" s="21" t="s">
        <v>10</v>
      </c>
      <c r="I2682" s="26">
        <v>2.610112142857143</v>
      </c>
      <c r="J2682" s="26">
        <v>3.4045574285714291</v>
      </c>
      <c r="K2682" s="26">
        <v>4.8207092857142859</v>
      </c>
      <c r="L2682" s="26">
        <v>5.8207649999999997</v>
      </c>
      <c r="M2682" s="26">
        <v>6.1459615714285709</v>
      </c>
      <c r="N2682" s="26">
        <v>7.4001721428571425</v>
      </c>
      <c r="O2682" s="26">
        <v>8.2123865714285706</v>
      </c>
      <c r="P2682" s="26">
        <v>7.7809280000000012</v>
      </c>
      <c r="Q2682" s="26">
        <v>6.0624680000000009</v>
      </c>
      <c r="R2682" s="26">
        <v>4.6439934285714282</v>
      </c>
      <c r="S2682" s="26">
        <v>3.3498775714285713</v>
      </c>
      <c r="T2682" s="26">
        <v>2.6269680000000002</v>
      </c>
      <c r="U2682" s="26">
        <v>1.3119702857142859</v>
      </c>
      <c r="V2682" s="26">
        <v>1.9776848571428569</v>
      </c>
      <c r="W2682" s="26">
        <v>1.5478815714285712</v>
      </c>
      <c r="X2682" s="26">
        <v>2.2338705714285712</v>
      </c>
      <c r="Y2682" s="26">
        <v>3.8499720000000006</v>
      </c>
      <c r="Z2682" s="26">
        <v>3.0484042857142861</v>
      </c>
      <c r="AA2682" s="26">
        <v>1.1725885714285713</v>
      </c>
      <c r="AB2682" s="26">
        <v>1.6952771428571427</v>
      </c>
      <c r="AC2682" s="26">
        <v>3.1682412857142856</v>
      </c>
      <c r="AD2682" s="26">
        <v>2.7277591428571424</v>
      </c>
      <c r="AE2682" s="26">
        <v>2.1206175714285718</v>
      </c>
      <c r="AF2682" s="26">
        <v>1.370045</v>
      </c>
      <c r="AG2682" s="26">
        <v>119</v>
      </c>
      <c r="AH2682" s="26">
        <v>2</v>
      </c>
    </row>
    <row r="2683" spans="1:34" x14ac:dyDescent="0.2">
      <c r="A2683" t="s">
        <v>56</v>
      </c>
      <c r="B2683" t="s">
        <v>111</v>
      </c>
      <c r="C2683" t="s">
        <v>815</v>
      </c>
      <c r="D2683">
        <v>3</v>
      </c>
      <c r="E2683" s="21">
        <v>3</v>
      </c>
      <c r="F2683" s="21" t="s">
        <v>6</v>
      </c>
      <c r="G2683" s="21" t="s">
        <v>114</v>
      </c>
      <c r="H2683" s="21" t="s">
        <v>10</v>
      </c>
      <c r="I2683" s="26">
        <v>2.4726949999999999</v>
      </c>
      <c r="J2683" s="26">
        <v>3.2101612499999996</v>
      </c>
      <c r="K2683" s="26">
        <v>4.8452602499999999</v>
      </c>
      <c r="L2683" s="26">
        <v>6.2412317499999999</v>
      </c>
      <c r="M2683" s="26">
        <v>6.7989517499999996</v>
      </c>
      <c r="N2683" s="26">
        <v>8.1893362500000002</v>
      </c>
      <c r="O2683" s="26">
        <v>9.2342187500000001</v>
      </c>
      <c r="P2683" s="26">
        <v>8.5362624999999994</v>
      </c>
      <c r="Q2683" s="26">
        <v>6.2962112500000007</v>
      </c>
      <c r="R2683" s="26">
        <v>4.7741220000000002</v>
      </c>
      <c r="S2683" s="26">
        <v>3.2649102499999998</v>
      </c>
      <c r="T2683" s="26">
        <v>2.5101057500000001</v>
      </c>
      <c r="U2683" s="26">
        <v>0.97362649999999995</v>
      </c>
      <c r="V2683" s="26">
        <v>1.5851677500000001</v>
      </c>
      <c r="W2683" s="26">
        <v>1.6202322499999999</v>
      </c>
      <c r="X2683" s="26">
        <v>2.4174077500000002</v>
      </c>
      <c r="Y2683" s="26">
        <v>3.8032172500000003</v>
      </c>
      <c r="Z2683" s="26">
        <v>2.5963095000000003</v>
      </c>
      <c r="AA2683" s="26">
        <v>1.4737754999999999</v>
      </c>
      <c r="AB2683" s="26">
        <v>1.79609825</v>
      </c>
      <c r="AC2683" s="26">
        <v>2.8078819999999998</v>
      </c>
      <c r="AD2683" s="26">
        <v>2.4247877500000001</v>
      </c>
      <c r="AE2683" s="26">
        <v>1.52898775</v>
      </c>
      <c r="AF2683" s="26">
        <v>1.1143364999999998</v>
      </c>
      <c r="AG2683" s="26">
        <v>153</v>
      </c>
      <c r="AH2683" s="26">
        <v>3</v>
      </c>
    </row>
    <row r="2684" spans="1:34" x14ac:dyDescent="0.2">
      <c r="A2684" t="s">
        <v>56</v>
      </c>
      <c r="B2684" t="s">
        <v>111</v>
      </c>
      <c r="C2684" t="s">
        <v>1714</v>
      </c>
      <c r="D2684">
        <v>3</v>
      </c>
      <c r="E2684" s="21">
        <v>3</v>
      </c>
      <c r="F2684" s="21" t="s">
        <v>74</v>
      </c>
      <c r="G2684" s="21" t="s">
        <v>10</v>
      </c>
      <c r="H2684" s="21" t="s">
        <v>10</v>
      </c>
      <c r="I2684" s="26">
        <v>2.7235852500000002</v>
      </c>
      <c r="J2684" s="26">
        <v>3.5476535</v>
      </c>
      <c r="K2684" s="26">
        <v>5.4868502499999998</v>
      </c>
      <c r="L2684" s="26">
        <v>6.9744094999999993</v>
      </c>
      <c r="M2684" s="26">
        <v>7.4771387499999999</v>
      </c>
      <c r="N2684" s="26">
        <v>8.650230500000001</v>
      </c>
      <c r="O2684" s="26">
        <v>9.3470227500000007</v>
      </c>
      <c r="P2684" s="26">
        <v>8.5082062500000006</v>
      </c>
      <c r="Q2684" s="26">
        <v>6.2654037499999999</v>
      </c>
      <c r="R2684" s="26">
        <v>4.8088600000000001</v>
      </c>
      <c r="S2684" s="26">
        <v>3.4545762500000006</v>
      </c>
      <c r="T2684" s="26">
        <v>2.6757932499999999</v>
      </c>
      <c r="U2684" s="26">
        <v>0.64406125000000003</v>
      </c>
      <c r="V2684" s="26">
        <v>0.99111399999999994</v>
      </c>
      <c r="W2684" s="26">
        <v>0.88618825000000001</v>
      </c>
      <c r="X2684" s="26">
        <v>1.5320325000000001</v>
      </c>
      <c r="Y2684" s="26">
        <v>2.8825570000000003</v>
      </c>
      <c r="Z2684" s="26">
        <v>2.1048789999999999</v>
      </c>
      <c r="AA2684" s="26">
        <v>0.9350187499999999</v>
      </c>
      <c r="AB2684" s="26">
        <v>1.73114075</v>
      </c>
      <c r="AC2684" s="26">
        <v>2.6019450000000002</v>
      </c>
      <c r="AD2684" s="26">
        <v>1.85217725</v>
      </c>
      <c r="AE2684" s="26">
        <v>0.94853675000000004</v>
      </c>
      <c r="AF2684" s="26">
        <v>0.62203624999999996</v>
      </c>
      <c r="AG2684" s="26">
        <v>167</v>
      </c>
      <c r="AH2684" s="26">
        <v>3</v>
      </c>
    </row>
    <row r="2685" spans="1:34" x14ac:dyDescent="0.2">
      <c r="A2685" t="s">
        <v>56</v>
      </c>
      <c r="B2685" t="s">
        <v>111</v>
      </c>
      <c r="C2685" t="s">
        <v>1715</v>
      </c>
      <c r="D2685">
        <v>3</v>
      </c>
      <c r="E2685" s="21">
        <v>3</v>
      </c>
      <c r="F2685" s="21" t="s">
        <v>6</v>
      </c>
      <c r="G2685" s="21" t="s">
        <v>10</v>
      </c>
      <c r="H2685" s="21" t="s">
        <v>10</v>
      </c>
      <c r="I2685" s="26">
        <v>2.1643443333333332</v>
      </c>
      <c r="J2685" s="26">
        <v>2.8800301666666672</v>
      </c>
      <c r="K2685" s="26">
        <v>4.3476939999999997</v>
      </c>
      <c r="L2685" s="26">
        <v>5.7465958333333331</v>
      </c>
      <c r="M2685" s="26">
        <v>6.3058571666666667</v>
      </c>
      <c r="N2685" s="26">
        <v>7.8792040000000005</v>
      </c>
      <c r="O2685" s="26">
        <v>9.1172866666666668</v>
      </c>
      <c r="P2685" s="26">
        <v>8.3435620000000004</v>
      </c>
      <c r="Q2685" s="26">
        <v>5.9835921666666669</v>
      </c>
      <c r="R2685" s="26">
        <v>4.4494311666666668</v>
      </c>
      <c r="S2685" s="26">
        <v>2.9996650000000002</v>
      </c>
      <c r="T2685" s="26">
        <v>2.237968</v>
      </c>
      <c r="U2685" s="26">
        <v>1.3932323333333334</v>
      </c>
      <c r="V2685" s="26">
        <v>1.8164653333333334</v>
      </c>
      <c r="W2685" s="26">
        <v>2.4315453333333332</v>
      </c>
      <c r="X2685" s="26">
        <v>2.8901569999999999</v>
      </c>
      <c r="Y2685" s="26">
        <v>4.2449170000000001</v>
      </c>
      <c r="Z2685" s="26">
        <v>3.1554666666666669</v>
      </c>
      <c r="AA2685" s="26">
        <v>1.9197613333333334</v>
      </c>
      <c r="AB2685" s="26">
        <v>1.9612676666666669</v>
      </c>
      <c r="AC2685" s="26">
        <v>3.5889925000000003</v>
      </c>
      <c r="AD2685" s="26">
        <v>2.7480935</v>
      </c>
      <c r="AE2685" s="26">
        <v>1.8504200000000004</v>
      </c>
      <c r="AF2685" s="26">
        <v>1.5040961666666668</v>
      </c>
      <c r="AG2685" s="26">
        <v>147</v>
      </c>
      <c r="AH2685" s="26">
        <v>3</v>
      </c>
    </row>
    <row r="2686" spans="1:34" x14ac:dyDescent="0.2">
      <c r="A2686" t="s">
        <v>56</v>
      </c>
      <c r="B2686" t="s">
        <v>111</v>
      </c>
      <c r="C2686" t="s">
        <v>1716</v>
      </c>
      <c r="D2686">
        <v>3</v>
      </c>
      <c r="E2686" s="21">
        <v>2</v>
      </c>
      <c r="F2686" s="21" t="s">
        <v>6</v>
      </c>
      <c r="G2686" s="21" t="s">
        <v>114</v>
      </c>
      <c r="H2686" s="21" t="s">
        <v>10</v>
      </c>
      <c r="I2686" s="26">
        <v>2.3618448571428567</v>
      </c>
      <c r="J2686" s="26">
        <v>3.0904700000000003</v>
      </c>
      <c r="K2686" s="26">
        <v>4.5926481428571426</v>
      </c>
      <c r="L2686" s="26">
        <v>5.7785374285714273</v>
      </c>
      <c r="M2686" s="26">
        <v>6.3351837142857148</v>
      </c>
      <c r="N2686" s="26">
        <v>7.799340857142858</v>
      </c>
      <c r="O2686" s="26">
        <v>8.8850381428571428</v>
      </c>
      <c r="P2686" s="26">
        <v>8.298310714285714</v>
      </c>
      <c r="Q2686" s="26">
        <v>6.1710454285714276</v>
      </c>
      <c r="R2686" s="26">
        <v>4.6306787142857146</v>
      </c>
      <c r="S2686" s="26">
        <v>3.1491461428571434</v>
      </c>
      <c r="T2686" s="26">
        <v>2.4239758571428571</v>
      </c>
      <c r="U2686" s="26">
        <v>1.2989335714285715</v>
      </c>
      <c r="V2686" s="26">
        <v>1.9177330000000001</v>
      </c>
      <c r="W2686" s="26">
        <v>1.8589601428571427</v>
      </c>
      <c r="X2686" s="26">
        <v>2.4457112857142858</v>
      </c>
      <c r="Y2686" s="26">
        <v>3.9408545714285714</v>
      </c>
      <c r="Z2686" s="26">
        <v>2.5651554285714289</v>
      </c>
      <c r="AA2686" s="26">
        <v>1.3794041428571429</v>
      </c>
      <c r="AB2686" s="26">
        <v>1.4874160000000001</v>
      </c>
      <c r="AC2686" s="26">
        <v>2.8258170000000002</v>
      </c>
      <c r="AD2686" s="26">
        <v>2.6025647142857147</v>
      </c>
      <c r="AE2686" s="26">
        <v>1.9691290000000001</v>
      </c>
      <c r="AF2686" s="26">
        <v>1.4487468571428574</v>
      </c>
      <c r="AG2686" s="26">
        <v>166</v>
      </c>
      <c r="AH2686" s="26">
        <v>3</v>
      </c>
    </row>
    <row r="2687" spans="1:34" x14ac:dyDescent="0.2">
      <c r="A2687" t="s">
        <v>56</v>
      </c>
      <c r="B2687" t="s">
        <v>111</v>
      </c>
      <c r="C2687" t="s">
        <v>1717</v>
      </c>
      <c r="D2687">
        <v>3</v>
      </c>
      <c r="E2687" s="21">
        <v>3</v>
      </c>
      <c r="F2687" s="21" t="s">
        <v>74</v>
      </c>
      <c r="G2687" s="21" t="s">
        <v>10</v>
      </c>
      <c r="H2687" s="21" t="s">
        <v>10</v>
      </c>
      <c r="I2687" s="26">
        <v>2.4872679999999998</v>
      </c>
      <c r="J2687" s="26">
        <v>3.1383990000000002</v>
      </c>
      <c r="K2687" s="26">
        <v>5.0538230000000004</v>
      </c>
      <c r="L2687" s="26">
        <v>7.0239260000000003</v>
      </c>
      <c r="M2687" s="26">
        <v>7.8186580000000001</v>
      </c>
      <c r="N2687" s="26">
        <v>9.2426169999999992</v>
      </c>
      <c r="O2687" s="26">
        <v>10.168369</v>
      </c>
      <c r="P2687" s="26">
        <v>8.8786269999999998</v>
      </c>
      <c r="Q2687" s="26">
        <v>6.4486819999999998</v>
      </c>
      <c r="R2687" s="26">
        <v>5.0524360000000001</v>
      </c>
      <c r="S2687" s="26">
        <v>3.3682120000000002</v>
      </c>
      <c r="T2687" s="26">
        <v>2.4802209999999998</v>
      </c>
      <c r="U2687" s="26">
        <v>0.40705599999999997</v>
      </c>
      <c r="V2687" s="26">
        <v>0.70579899999999995</v>
      </c>
      <c r="W2687" s="26">
        <v>0.85786399999999996</v>
      </c>
      <c r="X2687" s="26">
        <v>1.386935</v>
      </c>
      <c r="Y2687" s="26">
        <v>2.8835760000000001</v>
      </c>
      <c r="Z2687" s="26">
        <v>2.3641399999999999</v>
      </c>
      <c r="AA2687" s="26">
        <v>1.5379149999999999</v>
      </c>
      <c r="AB2687" s="26">
        <v>1.9260189999999999</v>
      </c>
      <c r="AC2687" s="26">
        <v>2.4743930000000001</v>
      </c>
      <c r="AD2687" s="26">
        <v>1.462912</v>
      </c>
      <c r="AE2687" s="26">
        <v>0.70227399999999995</v>
      </c>
      <c r="AF2687" s="26">
        <v>0.53957599999999994</v>
      </c>
      <c r="AG2687" s="26">
        <v>161</v>
      </c>
      <c r="AH2687" s="26">
        <v>3</v>
      </c>
    </row>
    <row r="2688" spans="1:34" x14ac:dyDescent="0.2">
      <c r="A2688" t="s">
        <v>56</v>
      </c>
      <c r="B2688" t="s">
        <v>111</v>
      </c>
      <c r="C2688" t="s">
        <v>1718</v>
      </c>
      <c r="D2688">
        <v>3</v>
      </c>
      <c r="E2688" s="21">
        <v>3</v>
      </c>
      <c r="F2688" s="21" t="s">
        <v>74</v>
      </c>
      <c r="G2688" s="21" t="s">
        <v>10</v>
      </c>
      <c r="H2688" s="21" t="s">
        <v>10</v>
      </c>
      <c r="I2688" s="26">
        <v>3.0234320000000001</v>
      </c>
      <c r="J2688" s="26">
        <v>4.061382</v>
      </c>
      <c r="K2688" s="26">
        <v>6.4036270000000002</v>
      </c>
      <c r="L2688" s="26">
        <v>8.3452310000000001</v>
      </c>
      <c r="M2688" s="26">
        <v>9.1613659999999992</v>
      </c>
      <c r="N2688" s="26">
        <v>10.154244</v>
      </c>
      <c r="O2688" s="26">
        <v>9.9524609999999996</v>
      </c>
      <c r="P2688" s="26">
        <v>8.8456899999999994</v>
      </c>
      <c r="Q2688" s="26">
        <v>6.6860150000000003</v>
      </c>
      <c r="R2688" s="26">
        <v>5.2028860000000003</v>
      </c>
      <c r="S2688" s="26">
        <v>3.822597</v>
      </c>
      <c r="T2688" s="26">
        <v>2.9721199999999999</v>
      </c>
      <c r="U2688" s="26">
        <v>0.24144299999999999</v>
      </c>
      <c r="V2688" s="26">
        <v>0.352128</v>
      </c>
      <c r="W2688" s="26">
        <v>0.22936100000000001</v>
      </c>
      <c r="X2688" s="26">
        <v>0.46284900000000001</v>
      </c>
      <c r="Y2688" s="26">
        <v>1.3202529999999999</v>
      </c>
      <c r="Z2688" s="26">
        <v>1.137499</v>
      </c>
      <c r="AA2688" s="26">
        <v>0.91783199999999998</v>
      </c>
      <c r="AB2688" s="26">
        <v>1.1933229999999999</v>
      </c>
      <c r="AC2688" s="26">
        <v>1.635637</v>
      </c>
      <c r="AD2688" s="26">
        <v>0.95970100000000003</v>
      </c>
      <c r="AE2688" s="26">
        <v>0.331154</v>
      </c>
      <c r="AF2688" s="26">
        <v>0.29140700000000003</v>
      </c>
      <c r="AG2688" s="26">
        <v>158</v>
      </c>
      <c r="AH2688" s="26">
        <v>3</v>
      </c>
    </row>
    <row r="2689" spans="1:34" x14ac:dyDescent="0.2">
      <c r="A2689" t="s">
        <v>56</v>
      </c>
      <c r="B2689" t="s">
        <v>111</v>
      </c>
      <c r="C2689" t="s">
        <v>1658</v>
      </c>
      <c r="D2689">
        <v>3</v>
      </c>
      <c r="E2689" s="21">
        <v>3</v>
      </c>
      <c r="F2689" s="21" t="s">
        <v>74</v>
      </c>
      <c r="G2689" s="21" t="s">
        <v>10</v>
      </c>
      <c r="H2689" s="21" t="s">
        <v>10</v>
      </c>
      <c r="I2689" s="26">
        <v>2.9205179999999999</v>
      </c>
      <c r="J2689" s="26">
        <v>3.8891330000000002</v>
      </c>
      <c r="K2689" s="26">
        <v>6.0697260000000002</v>
      </c>
      <c r="L2689" s="26">
        <v>7.681406</v>
      </c>
      <c r="M2689" s="26">
        <v>8.2329000000000008</v>
      </c>
      <c r="N2689" s="26">
        <v>9.1900429999999993</v>
      </c>
      <c r="O2689" s="26">
        <v>9.402495</v>
      </c>
      <c r="P2689" s="26">
        <v>8.4870190000000001</v>
      </c>
      <c r="Q2689" s="26">
        <v>6.3600440000000003</v>
      </c>
      <c r="R2689" s="26">
        <v>4.8976430000000004</v>
      </c>
      <c r="S2689" s="26">
        <v>3.6290930000000001</v>
      </c>
      <c r="T2689" s="26">
        <v>2.8451819999999999</v>
      </c>
      <c r="U2689" s="26">
        <v>0.44937700000000003</v>
      </c>
      <c r="V2689" s="26">
        <v>0.600109</v>
      </c>
      <c r="W2689" s="26">
        <v>0.42323</v>
      </c>
      <c r="X2689" s="26">
        <v>0.97130899999999998</v>
      </c>
      <c r="Y2689" s="26">
        <v>1.8820790000000001</v>
      </c>
      <c r="Z2689" s="26">
        <v>1.5106489999999999</v>
      </c>
      <c r="AA2689" s="26">
        <v>0.90532400000000002</v>
      </c>
      <c r="AB2689" s="26">
        <v>1.4300740000000001</v>
      </c>
      <c r="AC2689" s="26">
        <v>2.1945640000000002</v>
      </c>
      <c r="AD2689" s="26">
        <v>1.4467540000000001</v>
      </c>
      <c r="AE2689" s="26">
        <v>0.57075900000000002</v>
      </c>
      <c r="AF2689" s="26">
        <v>0.40751900000000002</v>
      </c>
      <c r="AG2689" s="26">
        <v>164</v>
      </c>
      <c r="AH2689" s="26">
        <v>3</v>
      </c>
    </row>
    <row r="2690" spans="1:34" x14ac:dyDescent="0.2">
      <c r="A2690" t="s">
        <v>56</v>
      </c>
      <c r="B2690" t="s">
        <v>111</v>
      </c>
      <c r="C2690" t="s">
        <v>1719</v>
      </c>
      <c r="D2690">
        <v>2</v>
      </c>
      <c r="E2690" s="21">
        <v>3</v>
      </c>
      <c r="F2690" s="21" t="s">
        <v>74</v>
      </c>
      <c r="G2690" s="21" t="s">
        <v>10</v>
      </c>
      <c r="H2690" s="21" t="s">
        <v>10</v>
      </c>
      <c r="I2690" s="26">
        <v>2.5777643333333331</v>
      </c>
      <c r="J2690" s="26">
        <v>3.2881836666666668</v>
      </c>
      <c r="K2690" s="26">
        <v>5.2060543333333333</v>
      </c>
      <c r="L2690" s="26">
        <v>7.2208646666666665</v>
      </c>
      <c r="M2690" s="26">
        <v>8.0229443333333332</v>
      </c>
      <c r="N2690" s="26">
        <v>9.0976033333333337</v>
      </c>
      <c r="O2690" s="26">
        <v>9.5092540000000003</v>
      </c>
      <c r="P2690" s="26">
        <v>8.2289316666666661</v>
      </c>
      <c r="Q2690" s="26">
        <v>6.1455166666666656</v>
      </c>
      <c r="R2690" s="26">
        <v>4.9614126666666669</v>
      </c>
      <c r="S2690" s="26">
        <v>3.4343799999999995</v>
      </c>
      <c r="T2690" s="26">
        <v>2.5239066666666665</v>
      </c>
      <c r="U2690" s="26">
        <v>0.32266799999999995</v>
      </c>
      <c r="V2690" s="26">
        <v>0.56106099999999992</v>
      </c>
      <c r="W2690" s="26">
        <v>0.70514133333333329</v>
      </c>
      <c r="X2690" s="26">
        <v>0.95822433333333334</v>
      </c>
      <c r="Y2690" s="26">
        <v>2.3918753333333331</v>
      </c>
      <c r="Z2690" s="26">
        <v>2.3241236666666665</v>
      </c>
      <c r="AA2690" s="26">
        <v>1.7708783333333333</v>
      </c>
      <c r="AB2690" s="26">
        <v>2.0263736666666667</v>
      </c>
      <c r="AC2690" s="26">
        <v>2.3308239999999998</v>
      </c>
      <c r="AD2690" s="26">
        <v>1.2600979999999999</v>
      </c>
      <c r="AE2690" s="26">
        <v>0.58072066666666666</v>
      </c>
      <c r="AF2690" s="26">
        <v>0.44699566666666662</v>
      </c>
      <c r="AG2690" s="26">
        <v>172</v>
      </c>
      <c r="AH2690" s="26">
        <v>3</v>
      </c>
    </row>
    <row r="2691" spans="1:34" x14ac:dyDescent="0.2">
      <c r="A2691" t="s">
        <v>56</v>
      </c>
      <c r="B2691" t="s">
        <v>111</v>
      </c>
      <c r="C2691" t="s">
        <v>1720</v>
      </c>
      <c r="D2691">
        <v>2</v>
      </c>
      <c r="E2691" s="21">
        <v>3</v>
      </c>
      <c r="F2691" s="21" t="s">
        <v>74</v>
      </c>
      <c r="G2691" s="21" t="s">
        <v>10</v>
      </c>
      <c r="H2691" s="21" t="s">
        <v>10</v>
      </c>
      <c r="I2691" s="26">
        <v>3.070557</v>
      </c>
      <c r="J2691" s="26">
        <v>4.2766380000000002</v>
      </c>
      <c r="K2691" s="26">
        <v>6.4151189999999998</v>
      </c>
      <c r="L2691" s="26">
        <v>8.48081</v>
      </c>
      <c r="M2691" s="26">
        <v>9.6693040000000003</v>
      </c>
      <c r="N2691" s="26">
        <v>10.360655</v>
      </c>
      <c r="O2691" s="26">
        <v>9.1779519999999994</v>
      </c>
      <c r="P2691" s="26">
        <v>7.9897960000000001</v>
      </c>
      <c r="Q2691" s="26">
        <v>6.3807910000000003</v>
      </c>
      <c r="R2691" s="26">
        <v>5.1919630000000003</v>
      </c>
      <c r="S2691" s="26">
        <v>3.8874170000000001</v>
      </c>
      <c r="T2691" s="26">
        <v>2.985331</v>
      </c>
      <c r="U2691" s="26">
        <v>0.33569700000000002</v>
      </c>
      <c r="V2691" s="26">
        <v>0.28001700000000002</v>
      </c>
      <c r="W2691" s="26">
        <v>0.222335</v>
      </c>
      <c r="X2691" s="26">
        <v>0.20996300000000001</v>
      </c>
      <c r="Y2691" s="26">
        <v>0.76802800000000004</v>
      </c>
      <c r="Z2691" s="26">
        <v>1.0263070000000001</v>
      </c>
      <c r="AA2691" s="26">
        <v>1.6727989999999999</v>
      </c>
      <c r="AB2691" s="26">
        <v>2.0398040000000002</v>
      </c>
      <c r="AC2691" s="26">
        <v>1.812897</v>
      </c>
      <c r="AD2691" s="26">
        <v>0.77230799999999999</v>
      </c>
      <c r="AE2691" s="26">
        <v>0.27748699999999998</v>
      </c>
      <c r="AF2691" s="26">
        <v>0.30210599999999999</v>
      </c>
      <c r="AG2691" s="26">
        <v>164</v>
      </c>
      <c r="AH2691" s="26">
        <v>3</v>
      </c>
    </row>
    <row r="2692" spans="1:34" x14ac:dyDescent="0.2">
      <c r="A2692" t="s">
        <v>56</v>
      </c>
      <c r="B2692" t="s">
        <v>111</v>
      </c>
      <c r="C2692" t="s">
        <v>1721</v>
      </c>
      <c r="D2692">
        <v>2</v>
      </c>
      <c r="E2692" s="21">
        <v>4</v>
      </c>
      <c r="F2692" s="21" t="s">
        <v>74</v>
      </c>
      <c r="G2692" s="21" t="s">
        <v>10</v>
      </c>
      <c r="H2692" s="21" t="s">
        <v>10</v>
      </c>
      <c r="I2692" s="26">
        <v>2.1744634999999999</v>
      </c>
      <c r="J2692" s="26">
        <v>2.8210585000000004</v>
      </c>
      <c r="K2692" s="26">
        <v>4.1694955</v>
      </c>
      <c r="L2692" s="26">
        <v>6.3671644999999994</v>
      </c>
      <c r="M2692" s="26">
        <v>7.1169349999999998</v>
      </c>
      <c r="N2692" s="26">
        <v>8.633106999999999</v>
      </c>
      <c r="O2692" s="26">
        <v>9.3145875</v>
      </c>
      <c r="P2692" s="26">
        <v>7.6476500000000005</v>
      </c>
      <c r="Q2692" s="26">
        <v>6.3660015000000003</v>
      </c>
      <c r="R2692" s="26">
        <v>4.5575640000000002</v>
      </c>
      <c r="S2692" s="26">
        <v>3.1251094999999998</v>
      </c>
      <c r="T2692" s="26">
        <v>2.1044545000000001</v>
      </c>
      <c r="U2692" s="26">
        <v>0.23667949999999999</v>
      </c>
      <c r="V2692" s="26">
        <v>0.27175549999999998</v>
      </c>
      <c r="W2692" s="26">
        <v>0.48336999999999997</v>
      </c>
      <c r="X2692" s="26">
        <v>0.81775350000000002</v>
      </c>
      <c r="Y2692" s="26">
        <v>2.1971625000000001</v>
      </c>
      <c r="Z2692" s="26">
        <v>2.0050889999999999</v>
      </c>
      <c r="AA2692" s="26">
        <v>2.6349355000000001</v>
      </c>
      <c r="AB2692" s="26">
        <v>2.4737344999999999</v>
      </c>
      <c r="AC2692" s="26">
        <v>1.3616220000000001</v>
      </c>
      <c r="AD2692" s="26">
        <v>0.55733500000000002</v>
      </c>
      <c r="AE2692" s="26">
        <v>0.37711</v>
      </c>
      <c r="AF2692" s="26">
        <v>0.25219449999999999</v>
      </c>
      <c r="AG2692" s="26">
        <v>212</v>
      </c>
      <c r="AH2692" s="26">
        <v>4</v>
      </c>
    </row>
    <row r="2693" spans="1:34" x14ac:dyDescent="0.2">
      <c r="A2693" t="s">
        <v>56</v>
      </c>
      <c r="B2693" t="s">
        <v>111</v>
      </c>
      <c r="C2693" t="s">
        <v>201</v>
      </c>
      <c r="D2693">
        <v>3</v>
      </c>
      <c r="E2693" s="21">
        <v>3</v>
      </c>
      <c r="F2693" s="21" t="s">
        <v>6</v>
      </c>
      <c r="G2693" s="21" t="s">
        <v>114</v>
      </c>
      <c r="H2693" s="21" t="s">
        <v>10</v>
      </c>
      <c r="I2693" s="26">
        <v>2.1971511176470582</v>
      </c>
      <c r="J2693" s="26">
        <v>2.9415189294117652</v>
      </c>
      <c r="K2693" s="26">
        <v>4.3953734470588248</v>
      </c>
      <c r="L2693" s="26">
        <v>5.65859356470588</v>
      </c>
      <c r="M2693" s="26">
        <v>6.248921858823528</v>
      </c>
      <c r="N2693" s="26">
        <v>7.8265646352941181</v>
      </c>
      <c r="O2693" s="26">
        <v>8.9186237294117685</v>
      </c>
      <c r="P2693" s="26">
        <v>8.2462566705882363</v>
      </c>
      <c r="Q2693" s="26">
        <v>6.0318125999999985</v>
      </c>
      <c r="R2693" s="26">
        <v>4.5064434117647059</v>
      </c>
      <c r="S2693" s="26">
        <v>3.1086191058823522</v>
      </c>
      <c r="T2693" s="26">
        <v>2.2995215529411759</v>
      </c>
      <c r="U2693" s="26">
        <v>1.6937755647058823</v>
      </c>
      <c r="V2693" s="26">
        <v>2.1604922000000002</v>
      </c>
      <c r="W2693" s="26">
        <v>2.4795099529411768</v>
      </c>
      <c r="X2693" s="26">
        <v>3.2863416117647062</v>
      </c>
      <c r="Y2693" s="26">
        <v>4.4923356117647053</v>
      </c>
      <c r="Z2693" s="26">
        <v>2.6887817882352945</v>
      </c>
      <c r="AA2693" s="26">
        <v>1.7518924941176475</v>
      </c>
      <c r="AB2693" s="26">
        <v>1.7153162235294113</v>
      </c>
      <c r="AC2693" s="26">
        <v>2.8838821058823525</v>
      </c>
      <c r="AD2693" s="26">
        <v>2.8543103529411762</v>
      </c>
      <c r="AE2693" s="26">
        <v>2.0783791999999996</v>
      </c>
      <c r="AF2693" s="26">
        <v>1.7345054705882366</v>
      </c>
      <c r="AG2693" s="26">
        <v>123</v>
      </c>
      <c r="AH2693" s="26">
        <v>2</v>
      </c>
    </row>
    <row r="2694" spans="1:34" x14ac:dyDescent="0.2">
      <c r="A2694" t="s">
        <v>56</v>
      </c>
      <c r="B2694" t="s">
        <v>111</v>
      </c>
      <c r="C2694" t="s">
        <v>549</v>
      </c>
      <c r="D2694">
        <v>3</v>
      </c>
      <c r="E2694" s="21">
        <v>3</v>
      </c>
      <c r="F2694" s="21" t="s">
        <v>74</v>
      </c>
      <c r="G2694" s="21" t="s">
        <v>10</v>
      </c>
      <c r="H2694" s="21" t="s">
        <v>10</v>
      </c>
      <c r="I2694" s="26">
        <v>2.7738035000000001</v>
      </c>
      <c r="J2694" s="26">
        <v>3.6223169999999998</v>
      </c>
      <c r="K2694" s="26">
        <v>5.7598004999999999</v>
      </c>
      <c r="L2694" s="26">
        <v>7.7440134999999994</v>
      </c>
      <c r="M2694" s="26">
        <v>8.5928074999999993</v>
      </c>
      <c r="N2694" s="26">
        <v>9.5441845000000001</v>
      </c>
      <c r="O2694" s="26">
        <v>9.5771435</v>
      </c>
      <c r="P2694" s="26">
        <v>8.3634240000000002</v>
      </c>
      <c r="Q2694" s="26">
        <v>6.2860434999999999</v>
      </c>
      <c r="R2694" s="26">
        <v>4.9890080000000001</v>
      </c>
      <c r="S2694" s="26">
        <v>3.5460105</v>
      </c>
      <c r="T2694" s="26">
        <v>2.7214635</v>
      </c>
      <c r="U2694" s="26">
        <v>0.281028</v>
      </c>
      <c r="V2694" s="26">
        <v>0.52619799999999994</v>
      </c>
      <c r="W2694" s="26">
        <v>0.45308150000000003</v>
      </c>
      <c r="X2694" s="26">
        <v>0.75403200000000004</v>
      </c>
      <c r="Y2694" s="26">
        <v>2.0000805000000001</v>
      </c>
      <c r="Z2694" s="26">
        <v>1.9919989999999999</v>
      </c>
      <c r="AA2694" s="26">
        <v>1.669171</v>
      </c>
      <c r="AB2694" s="26">
        <v>1.6518545</v>
      </c>
      <c r="AC2694" s="26">
        <v>1.919924</v>
      </c>
      <c r="AD2694" s="26">
        <v>1.0577384999999999</v>
      </c>
      <c r="AE2694" s="26">
        <v>0.48436849999999998</v>
      </c>
      <c r="AF2694" s="26">
        <v>0.37653400000000004</v>
      </c>
      <c r="AG2694" s="26">
        <v>169</v>
      </c>
      <c r="AH2694" s="26">
        <v>3</v>
      </c>
    </row>
    <row r="2695" spans="1:34" x14ac:dyDescent="0.2">
      <c r="A2695" t="s">
        <v>56</v>
      </c>
      <c r="B2695" t="s">
        <v>111</v>
      </c>
      <c r="C2695" t="s">
        <v>1722</v>
      </c>
      <c r="D2695">
        <v>3</v>
      </c>
      <c r="E2695" s="21">
        <v>2</v>
      </c>
      <c r="F2695" s="21" t="s">
        <v>6</v>
      </c>
      <c r="G2695" s="21" t="s">
        <v>114</v>
      </c>
      <c r="H2695" s="21" t="s">
        <v>10</v>
      </c>
      <c r="I2695" s="26">
        <v>2.5121277999999996</v>
      </c>
      <c r="J2695" s="26">
        <v>3.2716781999999993</v>
      </c>
      <c r="K2695" s="26">
        <v>4.5533444000000003</v>
      </c>
      <c r="L2695" s="26">
        <v>5.5122821999999996</v>
      </c>
      <c r="M2695" s="26">
        <v>5.9927476000000004</v>
      </c>
      <c r="N2695" s="26">
        <v>7.0998311999999997</v>
      </c>
      <c r="O2695" s="26">
        <v>7.7747097999999992</v>
      </c>
      <c r="P2695" s="26">
        <v>7.3474360000000001</v>
      </c>
      <c r="Q2695" s="26">
        <v>5.8614455999999988</v>
      </c>
      <c r="R2695" s="26">
        <v>4.5310563999999998</v>
      </c>
      <c r="S2695" s="26">
        <v>3.2774785999999998</v>
      </c>
      <c r="T2695" s="26">
        <v>2.5737078000000002</v>
      </c>
      <c r="U2695" s="26">
        <v>1.7109034000000001</v>
      </c>
      <c r="V2695" s="26">
        <v>1.7487974000000002</v>
      </c>
      <c r="W2695" s="26">
        <v>1.2937052</v>
      </c>
      <c r="X2695" s="26">
        <v>2.0287839999999999</v>
      </c>
      <c r="Y2695" s="26">
        <v>3.6135864</v>
      </c>
      <c r="Z2695" s="26">
        <v>3.2668661999999999</v>
      </c>
      <c r="AA2695" s="26">
        <v>1.6634622000000001</v>
      </c>
      <c r="AB2695" s="26">
        <v>1.9676144</v>
      </c>
      <c r="AC2695" s="26">
        <v>3.7888438</v>
      </c>
      <c r="AD2695" s="26">
        <v>2.4610058000000001</v>
      </c>
      <c r="AE2695" s="26">
        <v>1.9717069999999999</v>
      </c>
      <c r="AF2695" s="26">
        <v>1.4059139999999999</v>
      </c>
      <c r="AG2695" s="26">
        <v>146</v>
      </c>
      <c r="AH2695" s="26">
        <v>2</v>
      </c>
    </row>
    <row r="2696" spans="1:34" x14ac:dyDescent="0.2">
      <c r="A2696" t="s">
        <v>56</v>
      </c>
      <c r="B2696" t="s">
        <v>111</v>
      </c>
      <c r="C2696" t="s">
        <v>1723</v>
      </c>
      <c r="D2696">
        <v>2</v>
      </c>
      <c r="E2696" s="21">
        <v>4</v>
      </c>
      <c r="F2696" s="21" t="s">
        <v>74</v>
      </c>
      <c r="G2696" s="21" t="s">
        <v>10</v>
      </c>
      <c r="H2696" s="21" t="s">
        <v>10</v>
      </c>
      <c r="I2696" s="26">
        <v>2.432121</v>
      </c>
      <c r="J2696" s="26">
        <v>3.1199560000000002</v>
      </c>
      <c r="K2696" s="26">
        <v>4.8193140000000003</v>
      </c>
      <c r="L2696" s="26">
        <v>6.994999</v>
      </c>
      <c r="M2696" s="26">
        <v>7.938428</v>
      </c>
      <c r="N2696" s="26">
        <v>9.1449850000000001</v>
      </c>
      <c r="O2696" s="26">
        <v>9.4195879999999992</v>
      </c>
      <c r="P2696" s="26">
        <v>7.8565490000000002</v>
      </c>
      <c r="Q2696" s="26">
        <v>6.2876070000000004</v>
      </c>
      <c r="R2696" s="26">
        <v>4.8539219999999998</v>
      </c>
      <c r="S2696" s="26">
        <v>3.2945419999999999</v>
      </c>
      <c r="T2696" s="26">
        <v>2.3876110000000001</v>
      </c>
      <c r="U2696" s="26">
        <v>0.316436</v>
      </c>
      <c r="V2696" s="26">
        <v>0.45921800000000002</v>
      </c>
      <c r="W2696" s="26">
        <v>0.51861199999999996</v>
      </c>
      <c r="X2696" s="26">
        <v>0.77273099999999995</v>
      </c>
      <c r="Y2696" s="26">
        <v>1.878293</v>
      </c>
      <c r="Z2696" s="26">
        <v>2.4315639999999998</v>
      </c>
      <c r="AA2696" s="26">
        <v>2.346724</v>
      </c>
      <c r="AB2696" s="26">
        <v>2.5630709999999999</v>
      </c>
      <c r="AC2696" s="26">
        <v>1.730607</v>
      </c>
      <c r="AD2696" s="26">
        <v>0.90360399999999996</v>
      </c>
      <c r="AE2696" s="26">
        <v>0.49197000000000002</v>
      </c>
      <c r="AF2696" s="26">
        <v>0.323467</v>
      </c>
      <c r="AG2696" s="26">
        <v>191</v>
      </c>
      <c r="AH2696" s="26">
        <v>4</v>
      </c>
    </row>
    <row r="2697" spans="1:34" x14ac:dyDescent="0.2">
      <c r="A2697" t="s">
        <v>56</v>
      </c>
      <c r="B2697" t="s">
        <v>111</v>
      </c>
      <c r="C2697" t="s">
        <v>418</v>
      </c>
      <c r="D2697">
        <v>3</v>
      </c>
      <c r="E2697" s="21">
        <v>3</v>
      </c>
      <c r="F2697" s="21" t="s">
        <v>6</v>
      </c>
      <c r="G2697" s="21" t="s">
        <v>10</v>
      </c>
      <c r="H2697" s="21" t="s">
        <v>10</v>
      </c>
      <c r="I2697" s="26">
        <v>1.9529353999999999</v>
      </c>
      <c r="J2697" s="26">
        <v>2.6648372</v>
      </c>
      <c r="K2697" s="26">
        <v>4.0398421999999998</v>
      </c>
      <c r="L2697" s="26">
        <v>5.2889619999999997</v>
      </c>
      <c r="M2697" s="26">
        <v>5.8537196000000007</v>
      </c>
      <c r="N2697" s="26">
        <v>7.1920513999999995</v>
      </c>
      <c r="O2697" s="26">
        <v>8.0121148000000009</v>
      </c>
      <c r="P2697" s="26">
        <v>7.4290068000000007</v>
      </c>
      <c r="Q2697" s="26">
        <v>5.5069328000000004</v>
      </c>
      <c r="R2697" s="26">
        <v>4.0807491999999996</v>
      </c>
      <c r="S2697" s="26">
        <v>2.7494272</v>
      </c>
      <c r="T2697" s="26">
        <v>2.0030226000000004</v>
      </c>
      <c r="U2697" s="26">
        <v>2.1889227999999994</v>
      </c>
      <c r="V2697" s="26">
        <v>2.8222560000000003</v>
      </c>
      <c r="W2697" s="26">
        <v>3.3532780000000004</v>
      </c>
      <c r="X2697" s="26">
        <v>3.7554921999999999</v>
      </c>
      <c r="Y2697" s="26">
        <v>5.1102416000000002</v>
      </c>
      <c r="Z2697" s="26">
        <v>3.3351410000000001</v>
      </c>
      <c r="AA2697" s="26">
        <v>2.6159287999999998</v>
      </c>
      <c r="AB2697" s="26">
        <v>1.9487918</v>
      </c>
      <c r="AC2697" s="26">
        <v>3.6125169999999995</v>
      </c>
      <c r="AD2697" s="26">
        <v>3.3391272000000001</v>
      </c>
      <c r="AE2697" s="26">
        <v>3.2902169999999997</v>
      </c>
      <c r="AF2697" s="26">
        <v>2.7223839999999999</v>
      </c>
      <c r="AG2697" s="26">
        <v>155</v>
      </c>
      <c r="AH2697" s="26">
        <v>2</v>
      </c>
    </row>
    <row r="2698" spans="1:34" x14ac:dyDescent="0.2">
      <c r="A2698" t="s">
        <v>56</v>
      </c>
      <c r="B2698" t="s">
        <v>111</v>
      </c>
      <c r="C2698" t="s">
        <v>1724</v>
      </c>
      <c r="D2698">
        <v>3</v>
      </c>
      <c r="E2698" s="21">
        <v>3</v>
      </c>
      <c r="F2698" s="21" t="s">
        <v>6</v>
      </c>
      <c r="G2698" s="21" t="s">
        <v>114</v>
      </c>
      <c r="H2698" s="21" t="s">
        <v>10</v>
      </c>
      <c r="I2698" s="26">
        <v>2.204882</v>
      </c>
      <c r="J2698" s="26">
        <v>2.9482365599999998</v>
      </c>
      <c r="K2698" s="26">
        <v>4.3916582800000006</v>
      </c>
      <c r="L2698" s="26">
        <v>5.7509588399999991</v>
      </c>
      <c r="M2698" s="26">
        <v>6.3054739599999978</v>
      </c>
      <c r="N2698" s="26">
        <v>7.9306305599999982</v>
      </c>
      <c r="O2698" s="26">
        <v>9.0896106400000001</v>
      </c>
      <c r="P2698" s="26">
        <v>8.3941895600000009</v>
      </c>
      <c r="Q2698" s="26">
        <v>6.0589427999999996</v>
      </c>
      <c r="R2698" s="26">
        <v>4.5313927199999986</v>
      </c>
      <c r="S2698" s="26">
        <v>3.0946669600000001</v>
      </c>
      <c r="T2698" s="26">
        <v>2.3059495999999999</v>
      </c>
      <c r="U2698" s="26">
        <v>1.5446176799999998</v>
      </c>
      <c r="V2698" s="26">
        <v>1.9236100000000003</v>
      </c>
      <c r="W2698" s="26">
        <v>2.4117656399999996</v>
      </c>
      <c r="X2698" s="26">
        <v>3.0871541200000001</v>
      </c>
      <c r="Y2698" s="26">
        <v>4.2542334000000004</v>
      </c>
      <c r="Z2698" s="26">
        <v>2.7693380799999998</v>
      </c>
      <c r="AA2698" s="26">
        <v>1.8615789599999997</v>
      </c>
      <c r="AB2698" s="26">
        <v>1.8148736799999998</v>
      </c>
      <c r="AC2698" s="26">
        <v>3.3134663600000005</v>
      </c>
      <c r="AD2698" s="26">
        <v>2.6864931599999995</v>
      </c>
      <c r="AE2698" s="26">
        <v>1.9232956399999999</v>
      </c>
      <c r="AF2698" s="26">
        <v>1.5005734799999999</v>
      </c>
      <c r="AG2698" s="26">
        <v>145</v>
      </c>
      <c r="AH2698" s="26">
        <v>3</v>
      </c>
    </row>
    <row r="2699" spans="1:34" x14ac:dyDescent="0.2">
      <c r="A2699" t="s">
        <v>56</v>
      </c>
      <c r="B2699" t="s">
        <v>111</v>
      </c>
      <c r="C2699" t="s">
        <v>1725</v>
      </c>
      <c r="D2699">
        <v>3</v>
      </c>
      <c r="E2699" s="21">
        <v>3</v>
      </c>
      <c r="F2699" s="21" t="s">
        <v>74</v>
      </c>
      <c r="G2699" s="21" t="s">
        <v>10</v>
      </c>
      <c r="H2699" s="21" t="s">
        <v>10</v>
      </c>
      <c r="I2699" s="26">
        <v>2.5524120000000003</v>
      </c>
      <c r="J2699" s="26">
        <v>3.2238045000000004</v>
      </c>
      <c r="K2699" s="26">
        <v>5.1497190000000002</v>
      </c>
      <c r="L2699" s="26">
        <v>7.1272479999999998</v>
      </c>
      <c r="M2699" s="26">
        <v>7.8995397499999997</v>
      </c>
      <c r="N2699" s="26">
        <v>9.1308642500000001</v>
      </c>
      <c r="O2699" s="26">
        <v>9.7949009999999994</v>
      </c>
      <c r="P2699" s="26">
        <v>8.5239832500000006</v>
      </c>
      <c r="Q2699" s="26">
        <v>6.2920835000000004</v>
      </c>
      <c r="R2699" s="26">
        <v>5.0204815000000007</v>
      </c>
      <c r="S2699" s="26">
        <v>3.4128137499999998</v>
      </c>
      <c r="T2699" s="26">
        <v>2.5156130000000001</v>
      </c>
      <c r="U2699" s="26">
        <v>0.37580574999999999</v>
      </c>
      <c r="V2699" s="26">
        <v>0.62749849999999996</v>
      </c>
      <c r="W2699" s="26">
        <v>0.77293250000000002</v>
      </c>
      <c r="X2699" s="26">
        <v>1.189972</v>
      </c>
      <c r="Y2699" s="26">
        <v>2.6877780000000002</v>
      </c>
      <c r="Z2699" s="26">
        <v>2.3642075</v>
      </c>
      <c r="AA2699" s="26">
        <v>1.6573505000000002</v>
      </c>
      <c r="AB2699" s="26">
        <v>1.9836859999999998</v>
      </c>
      <c r="AC2699" s="26">
        <v>2.4132227500000001</v>
      </c>
      <c r="AD2699" s="26">
        <v>1.3819982500000001</v>
      </c>
      <c r="AE2699" s="26">
        <v>0.63361374999999998</v>
      </c>
      <c r="AF2699" s="26">
        <v>0.50416025000000009</v>
      </c>
      <c r="AG2699" s="26">
        <v>173</v>
      </c>
      <c r="AH2699" s="26">
        <v>3</v>
      </c>
    </row>
    <row r="2700" spans="1:34" x14ac:dyDescent="0.2">
      <c r="A2700" t="s">
        <v>56</v>
      </c>
      <c r="B2700" t="s">
        <v>111</v>
      </c>
      <c r="C2700" t="s">
        <v>1726</v>
      </c>
      <c r="D2700">
        <v>3</v>
      </c>
      <c r="E2700" s="21">
        <v>2</v>
      </c>
      <c r="F2700" s="21" t="s">
        <v>74</v>
      </c>
      <c r="G2700" s="21" t="s">
        <v>10</v>
      </c>
      <c r="H2700" s="21" t="s">
        <v>10</v>
      </c>
      <c r="I2700" s="26">
        <v>2.9368546666666666</v>
      </c>
      <c r="J2700" s="26">
        <v>3.9538506666666664</v>
      </c>
      <c r="K2700" s="26">
        <v>5.7825383333333322</v>
      </c>
      <c r="L2700" s="26">
        <v>6.8960473333333328</v>
      </c>
      <c r="M2700" s="26">
        <v>7.1072016666666675</v>
      </c>
      <c r="N2700" s="26">
        <v>8.5770020000000002</v>
      </c>
      <c r="O2700" s="26">
        <v>9.017144666666665</v>
      </c>
      <c r="P2700" s="26">
        <v>8.3802240000000001</v>
      </c>
      <c r="Q2700" s="26">
        <v>6.5274590000000003</v>
      </c>
      <c r="R2700" s="26">
        <v>4.9008443333333336</v>
      </c>
      <c r="S2700" s="26">
        <v>3.5877920000000003</v>
      </c>
      <c r="T2700" s="26">
        <v>2.852592</v>
      </c>
      <c r="U2700" s="26">
        <v>0.60147366666666668</v>
      </c>
      <c r="V2700" s="26">
        <v>0.93389699999999998</v>
      </c>
      <c r="W2700" s="26">
        <v>0.52679900000000002</v>
      </c>
      <c r="X2700" s="26">
        <v>1.366344</v>
      </c>
      <c r="Y2700" s="26">
        <v>2.7775736666666666</v>
      </c>
      <c r="Z2700" s="26">
        <v>1.8910470000000001</v>
      </c>
      <c r="AA2700" s="26">
        <v>0.71282666666666661</v>
      </c>
      <c r="AB2700" s="26">
        <v>1.4507900000000002</v>
      </c>
      <c r="AC2700" s="26">
        <v>2.4686593333333331</v>
      </c>
      <c r="AD2700" s="26">
        <v>1.7850806666666665</v>
      </c>
      <c r="AE2700" s="26">
        <v>0.84787633333333334</v>
      </c>
      <c r="AF2700" s="26">
        <v>0.63595633333333335</v>
      </c>
      <c r="AG2700" s="26">
        <v>112</v>
      </c>
      <c r="AH2700" s="26">
        <v>1</v>
      </c>
    </row>
    <row r="2701" spans="1:34" x14ac:dyDescent="0.2">
      <c r="A2701" t="s">
        <v>56</v>
      </c>
      <c r="B2701" t="s">
        <v>111</v>
      </c>
      <c r="C2701" t="s">
        <v>1727</v>
      </c>
      <c r="D2701">
        <v>2</v>
      </c>
      <c r="E2701" s="21">
        <v>4</v>
      </c>
      <c r="F2701" s="21" t="s">
        <v>74</v>
      </c>
      <c r="G2701" s="21" t="s">
        <v>10</v>
      </c>
      <c r="H2701" s="21" t="s">
        <v>10</v>
      </c>
      <c r="I2701" s="26">
        <v>2.3102753333333332</v>
      </c>
      <c r="J2701" s="26">
        <v>2.8995903333333328</v>
      </c>
      <c r="K2701" s="26">
        <v>4.6798566666666668</v>
      </c>
      <c r="L2701" s="26">
        <v>6.7572053333333342</v>
      </c>
      <c r="M2701" s="26">
        <v>7.5728560000000007</v>
      </c>
      <c r="N2701" s="26">
        <v>8.9625830000000004</v>
      </c>
      <c r="O2701" s="26">
        <v>9.9234976666666643</v>
      </c>
      <c r="P2701" s="26">
        <v>8.4709716666666655</v>
      </c>
      <c r="Q2701" s="26">
        <v>6.3276113333333335</v>
      </c>
      <c r="R2701" s="26">
        <v>4.9569369999999999</v>
      </c>
      <c r="S2701" s="26">
        <v>3.1829313333333329</v>
      </c>
      <c r="T2701" s="26">
        <v>2.304541</v>
      </c>
      <c r="U2701" s="26">
        <v>0.34897733333333331</v>
      </c>
      <c r="V2701" s="26">
        <v>0.5500423333333333</v>
      </c>
      <c r="W2701" s="26">
        <v>0.79500700000000002</v>
      </c>
      <c r="X2701" s="26">
        <v>1.1917386666666667</v>
      </c>
      <c r="Y2701" s="26">
        <v>2.989843</v>
      </c>
      <c r="Z2701" s="26">
        <v>2.9247793333333334</v>
      </c>
      <c r="AA2701" s="26">
        <v>1.8397920000000001</v>
      </c>
      <c r="AB2701" s="26">
        <v>2.2110816666666664</v>
      </c>
      <c r="AC2701" s="26">
        <v>1.9184159999999999</v>
      </c>
      <c r="AD2701" s="26">
        <v>1.2949786666666665</v>
      </c>
      <c r="AE2701" s="26">
        <v>0.57416200000000006</v>
      </c>
      <c r="AF2701" s="26">
        <v>0.33743233333333333</v>
      </c>
      <c r="AG2701" s="26">
        <v>187</v>
      </c>
      <c r="AH2701" s="26">
        <v>3</v>
      </c>
    </row>
    <row r="2702" spans="1:34" x14ac:dyDescent="0.2">
      <c r="A2702" t="s">
        <v>56</v>
      </c>
      <c r="B2702" t="s">
        <v>111</v>
      </c>
      <c r="C2702" t="s">
        <v>481</v>
      </c>
      <c r="D2702">
        <v>3</v>
      </c>
      <c r="E2702" s="21">
        <v>2</v>
      </c>
      <c r="F2702" s="21" t="s">
        <v>6</v>
      </c>
      <c r="G2702" s="21" t="s">
        <v>114</v>
      </c>
      <c r="H2702" s="21" t="s">
        <v>10</v>
      </c>
      <c r="I2702" s="26">
        <v>2.8359237499999996</v>
      </c>
      <c r="J2702" s="26">
        <v>3.68771</v>
      </c>
      <c r="K2702" s="26">
        <v>5.2376667499999998</v>
      </c>
      <c r="L2702" s="26">
        <v>6.2126792499999999</v>
      </c>
      <c r="M2702" s="26">
        <v>6.4687780000000004</v>
      </c>
      <c r="N2702" s="26">
        <v>7.6366247500000002</v>
      </c>
      <c r="O2702" s="26">
        <v>8.2402245000000001</v>
      </c>
      <c r="P2702" s="26">
        <v>7.7287760000000008</v>
      </c>
      <c r="Q2702" s="26">
        <v>6.1553172499999995</v>
      </c>
      <c r="R2702" s="26">
        <v>4.7726492499999997</v>
      </c>
      <c r="S2702" s="26">
        <v>3.6313370000000003</v>
      </c>
      <c r="T2702" s="26">
        <v>2.8918889999999999</v>
      </c>
      <c r="U2702" s="26">
        <v>0.69621124999999995</v>
      </c>
      <c r="V2702" s="26">
        <v>1.1445607500000001</v>
      </c>
      <c r="W2702" s="26">
        <v>0.50222999999999995</v>
      </c>
      <c r="X2702" s="26">
        <v>1.1329582499999999</v>
      </c>
      <c r="Y2702" s="26">
        <v>2.4805217500000003</v>
      </c>
      <c r="Z2702" s="26">
        <v>2.3095149999999998</v>
      </c>
      <c r="AA2702" s="26">
        <v>1.0220437499999999</v>
      </c>
      <c r="AB2702" s="26">
        <v>1.5648927500000001</v>
      </c>
      <c r="AC2702" s="26">
        <v>3.4032757499999997</v>
      </c>
      <c r="AD2702" s="26">
        <v>1.7209982499999998</v>
      </c>
      <c r="AE2702" s="26">
        <v>0.97629725000000001</v>
      </c>
      <c r="AF2702" s="26">
        <v>0.62123474999999995</v>
      </c>
      <c r="AG2702" s="26">
        <v>86</v>
      </c>
      <c r="AH2702" s="26">
        <v>1</v>
      </c>
    </row>
    <row r="2703" spans="1:34" x14ac:dyDescent="0.2">
      <c r="A2703" t="s">
        <v>56</v>
      </c>
      <c r="B2703" t="s">
        <v>111</v>
      </c>
      <c r="C2703" t="s">
        <v>1728</v>
      </c>
      <c r="D2703">
        <v>3</v>
      </c>
      <c r="E2703" s="21">
        <v>3</v>
      </c>
      <c r="F2703" s="21" t="s">
        <v>6</v>
      </c>
      <c r="G2703" s="21" t="s">
        <v>10</v>
      </c>
      <c r="H2703" s="21" t="s">
        <v>10</v>
      </c>
      <c r="I2703" s="26">
        <v>2.5052827142857139</v>
      </c>
      <c r="J2703" s="26">
        <v>3.222451285714286</v>
      </c>
      <c r="K2703" s="26">
        <v>4.929817714285714</v>
      </c>
      <c r="L2703" s="26">
        <v>6.398161571428572</v>
      </c>
      <c r="M2703" s="26">
        <v>7.0012535714285713</v>
      </c>
      <c r="N2703" s="26">
        <v>8.3705241428571426</v>
      </c>
      <c r="O2703" s="26">
        <v>9.4270291428571422</v>
      </c>
      <c r="P2703" s="26">
        <v>8.627673857142856</v>
      </c>
      <c r="Q2703" s="26">
        <v>6.3569559999999994</v>
      </c>
      <c r="R2703" s="26">
        <v>4.8402635714285713</v>
      </c>
      <c r="S2703" s="26">
        <v>3.3348514285714286</v>
      </c>
      <c r="T2703" s="26">
        <v>2.5477777142857145</v>
      </c>
      <c r="U2703" s="26">
        <v>0.85790985714285717</v>
      </c>
      <c r="V2703" s="26">
        <v>1.4579148571428571</v>
      </c>
      <c r="W2703" s="26">
        <v>1.5334547142857142</v>
      </c>
      <c r="X2703" s="26">
        <v>2.4509105714285715</v>
      </c>
      <c r="Y2703" s="26">
        <v>3.7705850000000001</v>
      </c>
      <c r="Z2703" s="26">
        <v>2.542106</v>
      </c>
      <c r="AA2703" s="26">
        <v>1.5442882857142857</v>
      </c>
      <c r="AB2703" s="26">
        <v>1.9040855714285712</v>
      </c>
      <c r="AC2703" s="26">
        <v>2.9425345714285709</v>
      </c>
      <c r="AD2703" s="26">
        <v>2.3454491428571429</v>
      </c>
      <c r="AE2703" s="26">
        <v>1.429851142857143</v>
      </c>
      <c r="AF2703" s="26">
        <v>1.0286712857142857</v>
      </c>
      <c r="AG2703" s="26">
        <v>168</v>
      </c>
      <c r="AH2703" s="26">
        <v>3</v>
      </c>
    </row>
    <row r="2704" spans="1:34" x14ac:dyDescent="0.2">
      <c r="A2704" t="s">
        <v>56</v>
      </c>
      <c r="B2704" t="s">
        <v>111</v>
      </c>
      <c r="C2704" t="s">
        <v>1729</v>
      </c>
      <c r="D2704">
        <v>3</v>
      </c>
      <c r="E2704" s="21">
        <v>3</v>
      </c>
      <c r="F2704" s="21" t="s">
        <v>74</v>
      </c>
      <c r="G2704" s="21" t="s">
        <v>10</v>
      </c>
      <c r="H2704" s="21" t="s">
        <v>10</v>
      </c>
      <c r="I2704" s="26">
        <v>2.9179270000000002</v>
      </c>
      <c r="J2704" s="26">
        <v>3.8949223749999997</v>
      </c>
      <c r="K2704" s="26">
        <v>6.2118178749999995</v>
      </c>
      <c r="L2704" s="26">
        <v>8.1412077499999995</v>
      </c>
      <c r="M2704" s="26">
        <v>8.9764016250000012</v>
      </c>
      <c r="N2704" s="26">
        <v>9.9137356249999993</v>
      </c>
      <c r="O2704" s="26">
        <v>9.8019245000000002</v>
      </c>
      <c r="P2704" s="26">
        <v>8.6970251249999997</v>
      </c>
      <c r="Q2704" s="26">
        <v>6.4893562500000002</v>
      </c>
      <c r="R2704" s="26">
        <v>5.0701645000000006</v>
      </c>
      <c r="S2704" s="26">
        <v>3.6687723750000001</v>
      </c>
      <c r="T2704" s="26">
        <v>2.8930328749999998</v>
      </c>
      <c r="U2704" s="26">
        <v>0.24111899999999997</v>
      </c>
      <c r="V2704" s="26">
        <v>0.41739899999999996</v>
      </c>
      <c r="W2704" s="26">
        <v>0.31082812499999996</v>
      </c>
      <c r="X2704" s="26">
        <v>0.53075000000000006</v>
      </c>
      <c r="Y2704" s="26">
        <v>1.4842873750000001</v>
      </c>
      <c r="Z2704" s="26">
        <v>1.3150691249999999</v>
      </c>
      <c r="AA2704" s="26">
        <v>1.22172825</v>
      </c>
      <c r="AB2704" s="26">
        <v>1.3767983749999999</v>
      </c>
      <c r="AC2704" s="26">
        <v>1.7834241249999998</v>
      </c>
      <c r="AD2704" s="26">
        <v>0.94329287500000003</v>
      </c>
      <c r="AE2704" s="26">
        <v>0.385123875</v>
      </c>
      <c r="AF2704" s="26">
        <v>0.31033525000000001</v>
      </c>
      <c r="AG2704" s="26">
        <v>152</v>
      </c>
      <c r="AH2704" s="26">
        <v>3</v>
      </c>
    </row>
    <row r="2705" spans="1:34" x14ac:dyDescent="0.2">
      <c r="A2705" t="s">
        <v>56</v>
      </c>
      <c r="B2705" t="s">
        <v>111</v>
      </c>
      <c r="C2705" t="s">
        <v>679</v>
      </c>
      <c r="D2705">
        <v>3</v>
      </c>
      <c r="E2705" s="21">
        <v>2</v>
      </c>
      <c r="F2705" s="21" t="s">
        <v>74</v>
      </c>
      <c r="G2705" s="21" t="s">
        <v>10</v>
      </c>
      <c r="H2705" s="21" t="s">
        <v>10</v>
      </c>
      <c r="I2705" s="26">
        <v>2.856738</v>
      </c>
      <c r="J2705" s="26">
        <v>3.7755939999999999</v>
      </c>
      <c r="K2705" s="26">
        <v>5.6865263333333331</v>
      </c>
      <c r="L2705" s="26">
        <v>6.9060483333333336</v>
      </c>
      <c r="M2705" s="26">
        <v>7.2451076666666658</v>
      </c>
      <c r="N2705" s="26">
        <v>8.3608823333333326</v>
      </c>
      <c r="O2705" s="26">
        <v>8.7820783333333328</v>
      </c>
      <c r="P2705" s="26">
        <v>8.1034233333333319</v>
      </c>
      <c r="Q2705" s="26">
        <v>6.1596193333333327</v>
      </c>
      <c r="R2705" s="26">
        <v>4.710080333333333</v>
      </c>
      <c r="S2705" s="26">
        <v>3.4612453333333337</v>
      </c>
      <c r="T2705" s="26">
        <v>2.7479986666666663</v>
      </c>
      <c r="U2705" s="26">
        <v>0.64240299999999995</v>
      </c>
      <c r="V2705" s="26">
        <v>0.92962999999999996</v>
      </c>
      <c r="W2705" s="26">
        <v>0.69074366666666664</v>
      </c>
      <c r="X2705" s="26">
        <v>1.4437123333333333</v>
      </c>
      <c r="Y2705" s="26">
        <v>2.4085356666666669</v>
      </c>
      <c r="Z2705" s="26">
        <v>1.7200993333333334</v>
      </c>
      <c r="AA2705" s="26">
        <v>1.0443023333333334</v>
      </c>
      <c r="AB2705" s="26">
        <v>1.6488940000000001</v>
      </c>
      <c r="AC2705" s="26">
        <v>2.2654043333333331</v>
      </c>
      <c r="AD2705" s="26">
        <v>1.4681090000000001</v>
      </c>
      <c r="AE2705" s="26">
        <v>0.79390966666666662</v>
      </c>
      <c r="AF2705" s="26">
        <v>0.52136100000000007</v>
      </c>
      <c r="AG2705" s="26">
        <v>142</v>
      </c>
      <c r="AH2705" s="26">
        <v>2</v>
      </c>
    </row>
    <row r="2706" spans="1:34" x14ac:dyDescent="0.2">
      <c r="A2706" t="s">
        <v>56</v>
      </c>
      <c r="B2706" t="s">
        <v>111</v>
      </c>
      <c r="C2706" t="s">
        <v>423</v>
      </c>
      <c r="D2706">
        <v>3</v>
      </c>
      <c r="E2706" s="21">
        <v>3</v>
      </c>
      <c r="F2706" s="21" t="s">
        <v>74</v>
      </c>
      <c r="G2706" s="21" t="s">
        <v>10</v>
      </c>
      <c r="H2706" s="21" t="s">
        <v>10</v>
      </c>
      <c r="I2706" s="26">
        <v>2.8430247857142854</v>
      </c>
      <c r="J2706" s="26">
        <v>4.2100711785714298</v>
      </c>
      <c r="K2706" s="26">
        <v>6.3935590357142846</v>
      </c>
      <c r="L2706" s="26">
        <v>8.7191101785714267</v>
      </c>
      <c r="M2706" s="26">
        <v>10.320051499999996</v>
      </c>
      <c r="N2706" s="26">
        <v>11.296558000000001</v>
      </c>
      <c r="O2706" s="26">
        <v>9.6574246785714308</v>
      </c>
      <c r="P2706" s="26">
        <v>8.3927648928571426</v>
      </c>
      <c r="Q2706" s="26">
        <v>6.8978804285714279</v>
      </c>
      <c r="R2706" s="26">
        <v>5.3462739999999993</v>
      </c>
      <c r="S2706" s="26">
        <v>3.7977804642857147</v>
      </c>
      <c r="T2706" s="26">
        <v>2.7647499999999998</v>
      </c>
      <c r="U2706" s="26">
        <v>0.33083125000000002</v>
      </c>
      <c r="V2706" s="26">
        <v>0.29579557142857144</v>
      </c>
      <c r="W2706" s="26">
        <v>0.18380310714285714</v>
      </c>
      <c r="X2706" s="26">
        <v>8.7583392857142853E-2</v>
      </c>
      <c r="Y2706" s="26">
        <v>0.1542225714285714</v>
      </c>
      <c r="Z2706" s="26">
        <v>0.41633010714285718</v>
      </c>
      <c r="AA2706" s="26">
        <v>1.4410257499999999</v>
      </c>
      <c r="AB2706" s="26">
        <v>1.4551326428571432</v>
      </c>
      <c r="AC2706" s="26">
        <v>0.9670258214285713</v>
      </c>
      <c r="AD2706" s="26">
        <v>0.55924775000000004</v>
      </c>
      <c r="AE2706" s="26">
        <v>0.17900692857142855</v>
      </c>
      <c r="AF2706" s="26">
        <v>0.38850303571428574</v>
      </c>
      <c r="AG2706" s="26">
        <v>146</v>
      </c>
      <c r="AH2706" s="26">
        <v>2</v>
      </c>
    </row>
    <row r="2707" spans="1:34" x14ac:dyDescent="0.2">
      <c r="A2707" t="s">
        <v>56</v>
      </c>
      <c r="B2707" t="s">
        <v>111</v>
      </c>
      <c r="C2707" t="s">
        <v>819</v>
      </c>
      <c r="D2707">
        <v>3</v>
      </c>
      <c r="E2707" s="21">
        <v>3</v>
      </c>
      <c r="F2707" s="21" t="s">
        <v>6</v>
      </c>
      <c r="G2707" s="21" t="s">
        <v>114</v>
      </c>
      <c r="H2707" s="21" t="s">
        <v>10</v>
      </c>
      <c r="I2707" s="26">
        <v>2.1909122727272727</v>
      </c>
      <c r="J2707" s="26">
        <v>2.9339277272727271</v>
      </c>
      <c r="K2707" s="26">
        <v>4.3555724545454542</v>
      </c>
      <c r="L2707" s="26">
        <v>5.580930454545455</v>
      </c>
      <c r="M2707" s="26">
        <v>6.190743636363635</v>
      </c>
      <c r="N2707" s="26">
        <v>7.7371607272727267</v>
      </c>
      <c r="O2707" s="26">
        <v>8.8212461818181822</v>
      </c>
      <c r="P2707" s="26">
        <v>8.210745454545453</v>
      </c>
      <c r="Q2707" s="26">
        <v>6.0554270909090908</v>
      </c>
      <c r="R2707" s="26">
        <v>4.5095140000000011</v>
      </c>
      <c r="S2707" s="26">
        <v>3.0700531818181815</v>
      </c>
      <c r="T2707" s="26">
        <v>2.2938899090909093</v>
      </c>
      <c r="U2707" s="26">
        <v>1.7101700909090909</v>
      </c>
      <c r="V2707" s="26">
        <v>2.2444323636363639</v>
      </c>
      <c r="W2707" s="26">
        <v>2.3060781818181817</v>
      </c>
      <c r="X2707" s="26">
        <v>3.1016087272727266</v>
      </c>
      <c r="Y2707" s="26">
        <v>4.4108551818181816</v>
      </c>
      <c r="Z2707" s="26">
        <v>2.4818865454545453</v>
      </c>
      <c r="AA2707" s="26">
        <v>1.611245090909091</v>
      </c>
      <c r="AB2707" s="26">
        <v>1.5611272727272727</v>
      </c>
      <c r="AC2707" s="26">
        <v>2.7866810909090911</v>
      </c>
      <c r="AD2707" s="26">
        <v>2.7901859090909089</v>
      </c>
      <c r="AE2707" s="26">
        <v>2.1053024545454546</v>
      </c>
      <c r="AF2707" s="26">
        <v>1.9185394545454544</v>
      </c>
      <c r="AG2707" s="26">
        <v>148</v>
      </c>
      <c r="AH2707" s="26">
        <v>2</v>
      </c>
    </row>
    <row r="2708" spans="1:34" x14ac:dyDescent="0.2">
      <c r="A2708" t="s">
        <v>56</v>
      </c>
      <c r="B2708" t="s">
        <v>111</v>
      </c>
      <c r="C2708" t="s">
        <v>1730</v>
      </c>
      <c r="D2708">
        <v>3</v>
      </c>
      <c r="E2708" s="21">
        <v>3</v>
      </c>
      <c r="F2708" s="21" t="s">
        <v>6</v>
      </c>
      <c r="G2708" s="21" t="s">
        <v>114</v>
      </c>
      <c r="H2708" s="21" t="s">
        <v>10</v>
      </c>
      <c r="I2708" s="26">
        <v>2.3786302500000001</v>
      </c>
      <c r="J2708" s="26">
        <v>3.1025407500000002</v>
      </c>
      <c r="K2708" s="26">
        <v>4.6905719999999995</v>
      </c>
      <c r="L2708" s="26">
        <v>6.0795024999999994</v>
      </c>
      <c r="M2708" s="26">
        <v>6.6342025000000007</v>
      </c>
      <c r="N2708" s="26">
        <v>8.1317389999999996</v>
      </c>
      <c r="O2708" s="26">
        <v>9.2540667499999998</v>
      </c>
      <c r="P2708" s="26">
        <v>8.5587319999999991</v>
      </c>
      <c r="Q2708" s="26">
        <v>6.2411697499999992</v>
      </c>
      <c r="R2708" s="26">
        <v>4.6980197500000003</v>
      </c>
      <c r="S2708" s="26">
        <v>3.2018300000000002</v>
      </c>
      <c r="T2708" s="26">
        <v>2.4578322500000001</v>
      </c>
      <c r="U2708" s="26">
        <v>1.04435425</v>
      </c>
      <c r="V2708" s="26">
        <v>1.6810127500000003</v>
      </c>
      <c r="W2708" s="26">
        <v>1.7251495000000001</v>
      </c>
      <c r="X2708" s="26">
        <v>2.7197315</v>
      </c>
      <c r="Y2708" s="26">
        <v>4.0061369999999998</v>
      </c>
      <c r="Z2708" s="26">
        <v>2.4687267500000001</v>
      </c>
      <c r="AA2708" s="26">
        <v>1.6344952500000001</v>
      </c>
      <c r="AB2708" s="26">
        <v>1.8566639999999999</v>
      </c>
      <c r="AC2708" s="26">
        <v>2.9042880000000002</v>
      </c>
      <c r="AD2708" s="26">
        <v>2.5038202500000004</v>
      </c>
      <c r="AE2708" s="26">
        <v>1.63237875</v>
      </c>
      <c r="AF2708" s="26">
        <v>1.1700729999999999</v>
      </c>
      <c r="AG2708" s="26">
        <v>160</v>
      </c>
      <c r="AH2708" s="26">
        <v>3</v>
      </c>
    </row>
    <row r="2709" spans="1:34" x14ac:dyDescent="0.2">
      <c r="A2709" t="s">
        <v>56</v>
      </c>
      <c r="B2709" t="s">
        <v>111</v>
      </c>
      <c r="C2709" t="s">
        <v>1731</v>
      </c>
      <c r="D2709">
        <v>3</v>
      </c>
      <c r="E2709" s="21">
        <v>2</v>
      </c>
      <c r="F2709" s="21" t="s">
        <v>6</v>
      </c>
      <c r="G2709" s="21" t="s">
        <v>114</v>
      </c>
      <c r="H2709" s="21" t="s">
        <v>10</v>
      </c>
      <c r="I2709" s="26">
        <v>2.2659218000000001</v>
      </c>
      <c r="J2709" s="26">
        <v>2.9993264000000002</v>
      </c>
      <c r="K2709" s="26">
        <v>4.4026328000000001</v>
      </c>
      <c r="L2709" s="26">
        <v>5.5112451999999994</v>
      </c>
      <c r="M2709" s="26">
        <v>6.1328008000000001</v>
      </c>
      <c r="N2709" s="26">
        <v>7.5827795999999994</v>
      </c>
      <c r="O2709" s="26">
        <v>8.5966895999999995</v>
      </c>
      <c r="P2709" s="26">
        <v>8.0608755999999993</v>
      </c>
      <c r="Q2709" s="26">
        <v>6.0748595999999999</v>
      </c>
      <c r="R2709" s="26">
        <v>4.5488168</v>
      </c>
      <c r="S2709" s="26">
        <v>3.0645414</v>
      </c>
      <c r="T2709" s="26">
        <v>2.3286906000000003</v>
      </c>
      <c r="U2709" s="26">
        <v>1.6557127999999999</v>
      </c>
      <c r="V2709" s="26">
        <v>2.4609873999999996</v>
      </c>
      <c r="W2709" s="26">
        <v>2.0356334</v>
      </c>
      <c r="X2709" s="26">
        <v>2.6979622000000001</v>
      </c>
      <c r="Y2709" s="26">
        <v>3.9704123999999998</v>
      </c>
      <c r="Z2709" s="26">
        <v>2.4281161999999998</v>
      </c>
      <c r="AA2709" s="26">
        <v>1.1796366</v>
      </c>
      <c r="AB2709" s="26">
        <v>1.2945268000000001</v>
      </c>
      <c r="AC2709" s="26">
        <v>3.2720778000000004</v>
      </c>
      <c r="AD2709" s="26">
        <v>2.6871383999999998</v>
      </c>
      <c r="AE2709" s="26">
        <v>2.4983537999999998</v>
      </c>
      <c r="AF2709" s="26">
        <v>2.1093046000000002</v>
      </c>
      <c r="AG2709" s="26">
        <v>147</v>
      </c>
      <c r="AH2709" s="26">
        <v>2</v>
      </c>
    </row>
    <row r="2710" spans="1:34" x14ac:dyDescent="0.2">
      <c r="A2710" t="s">
        <v>56</v>
      </c>
      <c r="B2710" t="s">
        <v>111</v>
      </c>
      <c r="C2710" t="s">
        <v>560</v>
      </c>
      <c r="D2710">
        <v>3</v>
      </c>
      <c r="E2710" s="21">
        <v>3</v>
      </c>
      <c r="F2710" s="21" t="s">
        <v>6</v>
      </c>
      <c r="G2710" s="21" t="s">
        <v>10</v>
      </c>
      <c r="H2710" s="21" t="s">
        <v>10</v>
      </c>
      <c r="I2710" s="26">
        <v>1.9824391666666665</v>
      </c>
      <c r="J2710" s="26">
        <v>2.6958042500000001</v>
      </c>
      <c r="K2710" s="26">
        <v>4.0762783333333337</v>
      </c>
      <c r="L2710" s="26">
        <v>5.4098514166666662</v>
      </c>
      <c r="M2710" s="26">
        <v>5.933028750000001</v>
      </c>
      <c r="N2710" s="26">
        <v>7.3177409999999989</v>
      </c>
      <c r="O2710" s="26">
        <v>8.2866468333333341</v>
      </c>
      <c r="P2710" s="26">
        <v>7.6694834999999992</v>
      </c>
      <c r="Q2710" s="26">
        <v>5.5849820833333323</v>
      </c>
      <c r="R2710" s="26">
        <v>4.1680506666666668</v>
      </c>
      <c r="S2710" s="26">
        <v>2.8167986666666667</v>
      </c>
      <c r="T2710" s="26">
        <v>2.0408694999999999</v>
      </c>
      <c r="U2710" s="26">
        <v>1.8724780833333332</v>
      </c>
      <c r="V2710" s="26">
        <v>2.587226583333333</v>
      </c>
      <c r="W2710" s="26">
        <v>3.2483991666666672</v>
      </c>
      <c r="X2710" s="26">
        <v>3.6197039166666669</v>
      </c>
      <c r="Y2710" s="26">
        <v>5.1347607499999999</v>
      </c>
      <c r="Z2710" s="26">
        <v>3.4334346666666669</v>
      </c>
      <c r="AA2710" s="26">
        <v>2.4368477500000001</v>
      </c>
      <c r="AB2710" s="26">
        <v>2.0296689166666662</v>
      </c>
      <c r="AC2710" s="26">
        <v>4.0518204999999998</v>
      </c>
      <c r="AD2710" s="26">
        <v>3.0765041666666666</v>
      </c>
      <c r="AE2710" s="26">
        <v>2.8463073333333333</v>
      </c>
      <c r="AF2710" s="26">
        <v>2.2739384166666663</v>
      </c>
      <c r="AG2710" s="26">
        <v>162</v>
      </c>
      <c r="AH2710" s="26">
        <v>3</v>
      </c>
    </row>
    <row r="2711" spans="1:34" x14ac:dyDescent="0.2">
      <c r="A2711" t="s">
        <v>56</v>
      </c>
      <c r="B2711" t="s">
        <v>111</v>
      </c>
      <c r="C2711" t="s">
        <v>206</v>
      </c>
      <c r="D2711">
        <v>3</v>
      </c>
      <c r="E2711" s="21">
        <v>2</v>
      </c>
      <c r="F2711" s="21" t="s">
        <v>6</v>
      </c>
      <c r="G2711" s="21" t="s">
        <v>114</v>
      </c>
      <c r="H2711" s="21" t="s">
        <v>10</v>
      </c>
      <c r="I2711" s="26">
        <v>2.4549113</v>
      </c>
      <c r="J2711" s="26">
        <v>3.1910901000000003</v>
      </c>
      <c r="K2711" s="26">
        <v>4.4951762999999998</v>
      </c>
      <c r="L2711" s="26">
        <v>5.5227783000000006</v>
      </c>
      <c r="M2711" s="26">
        <v>6.057547500000001</v>
      </c>
      <c r="N2711" s="26">
        <v>7.1738711999999989</v>
      </c>
      <c r="O2711" s="26">
        <v>7.8681304000000001</v>
      </c>
      <c r="P2711" s="26">
        <v>7.4469746999999984</v>
      </c>
      <c r="Q2711" s="26">
        <v>5.8457044000000007</v>
      </c>
      <c r="R2711" s="26">
        <v>4.4899000000000004</v>
      </c>
      <c r="S2711" s="26">
        <v>3.1830442999999997</v>
      </c>
      <c r="T2711" s="26">
        <v>2.4850761999999995</v>
      </c>
      <c r="U2711" s="26">
        <v>2.1413643000000002</v>
      </c>
      <c r="V2711" s="26">
        <v>2.3130340000000005</v>
      </c>
      <c r="W2711" s="26">
        <v>1.8587355000000003</v>
      </c>
      <c r="X2711" s="26">
        <v>2.6385188000000004</v>
      </c>
      <c r="Y2711" s="26">
        <v>4.2561576000000008</v>
      </c>
      <c r="Z2711" s="26">
        <v>3.2590539000000001</v>
      </c>
      <c r="AA2711" s="26">
        <v>1.4191730000000002</v>
      </c>
      <c r="AB2711" s="26">
        <v>1.7691821000000001</v>
      </c>
      <c r="AC2711" s="26">
        <v>3.9567576999999994</v>
      </c>
      <c r="AD2711" s="26">
        <v>2.5946088999999999</v>
      </c>
      <c r="AE2711" s="26">
        <v>2.7290052999999999</v>
      </c>
      <c r="AF2711" s="26">
        <v>2.1546969999999996</v>
      </c>
      <c r="AG2711" s="26">
        <v>134</v>
      </c>
      <c r="AH2711" s="26">
        <v>2</v>
      </c>
    </row>
    <row r="2712" spans="1:34" x14ac:dyDescent="0.2">
      <c r="A2712" t="s">
        <v>56</v>
      </c>
      <c r="B2712" t="s">
        <v>111</v>
      </c>
      <c r="C2712" t="s">
        <v>1732</v>
      </c>
      <c r="D2712">
        <v>3</v>
      </c>
      <c r="E2712" s="21">
        <v>3</v>
      </c>
      <c r="F2712" s="21" t="s">
        <v>74</v>
      </c>
      <c r="G2712" s="21" t="s">
        <v>10</v>
      </c>
      <c r="H2712" s="21" t="s">
        <v>10</v>
      </c>
      <c r="I2712" s="26">
        <v>2.7007682499999999</v>
      </c>
      <c r="J2712" s="26">
        <v>3.4418245000000001</v>
      </c>
      <c r="K2712" s="26">
        <v>5.4556035000000005</v>
      </c>
      <c r="L2712" s="26">
        <v>7.2715430000000003</v>
      </c>
      <c r="M2712" s="26">
        <v>8.0193735000000004</v>
      </c>
      <c r="N2712" s="26">
        <v>9.2533895000000008</v>
      </c>
      <c r="O2712" s="26">
        <v>9.930962000000001</v>
      </c>
      <c r="P2712" s="26">
        <v>8.8998007500000007</v>
      </c>
      <c r="Q2712" s="26">
        <v>6.5099177499999996</v>
      </c>
      <c r="R2712" s="26">
        <v>5.0828307500000003</v>
      </c>
      <c r="S2712" s="26">
        <v>3.5241604999999998</v>
      </c>
      <c r="T2712" s="26">
        <v>2.6870240000000001</v>
      </c>
      <c r="U2712" s="26">
        <v>0.51917474999999991</v>
      </c>
      <c r="V2712" s="26">
        <v>0.80417824999999998</v>
      </c>
      <c r="W2712" s="26">
        <v>0.78853174999999998</v>
      </c>
      <c r="X2712" s="26">
        <v>1.46068775</v>
      </c>
      <c r="Y2712" s="26">
        <v>2.8290150000000001</v>
      </c>
      <c r="Z2712" s="26">
        <v>2.38788775</v>
      </c>
      <c r="AA2712" s="26">
        <v>1.4483535000000001</v>
      </c>
      <c r="AB2712" s="26">
        <v>1.5514450000000002</v>
      </c>
      <c r="AC2712" s="26">
        <v>2.5115785000000002</v>
      </c>
      <c r="AD2712" s="26">
        <v>1.812446</v>
      </c>
      <c r="AE2712" s="26">
        <v>0.75618925000000004</v>
      </c>
      <c r="AF2712" s="26">
        <v>0.58919299999999997</v>
      </c>
      <c r="AG2712" s="26">
        <v>161</v>
      </c>
      <c r="AH2712" s="26">
        <v>3</v>
      </c>
    </row>
    <row r="2713" spans="1:34" x14ac:dyDescent="0.2">
      <c r="A2713" t="s">
        <v>56</v>
      </c>
      <c r="B2713" t="s">
        <v>111</v>
      </c>
      <c r="C2713" t="s">
        <v>561</v>
      </c>
      <c r="D2713">
        <v>2</v>
      </c>
      <c r="E2713" s="21">
        <v>4</v>
      </c>
      <c r="F2713" s="21" t="s">
        <v>74</v>
      </c>
      <c r="G2713" s="21" t="s">
        <v>10</v>
      </c>
      <c r="H2713" s="21" t="s">
        <v>10</v>
      </c>
      <c r="I2713" s="26">
        <v>2.4930174999999997</v>
      </c>
      <c r="J2713" s="26">
        <v>3.1449425</v>
      </c>
      <c r="K2713" s="26">
        <v>4.9986274999999996</v>
      </c>
      <c r="L2713" s="26">
        <v>7.0424579999999999</v>
      </c>
      <c r="M2713" s="26">
        <v>7.8652014999999995</v>
      </c>
      <c r="N2713" s="26">
        <v>8.9874404999999999</v>
      </c>
      <c r="O2713" s="26">
        <v>9.4835184999999989</v>
      </c>
      <c r="P2713" s="26">
        <v>8.1393464999999985</v>
      </c>
      <c r="Q2713" s="26">
        <v>6.1302819999999993</v>
      </c>
      <c r="R2713" s="26">
        <v>4.9245204999999999</v>
      </c>
      <c r="S2713" s="26">
        <v>3.3314889999999999</v>
      </c>
      <c r="T2713" s="26">
        <v>2.4454830000000003</v>
      </c>
      <c r="U2713" s="26">
        <v>0.35596450000000002</v>
      </c>
      <c r="V2713" s="26">
        <v>0.55230899999999994</v>
      </c>
      <c r="W2713" s="26">
        <v>0.70144450000000003</v>
      </c>
      <c r="X2713" s="26">
        <v>1.0353209999999999</v>
      </c>
      <c r="Y2713" s="26">
        <v>2.6559350000000004</v>
      </c>
      <c r="Z2713" s="26">
        <v>2.6762800000000002</v>
      </c>
      <c r="AA2713" s="26">
        <v>1.9298365</v>
      </c>
      <c r="AB2713" s="26">
        <v>2.0648594999999998</v>
      </c>
      <c r="AC2713" s="26">
        <v>2.1652075000000002</v>
      </c>
      <c r="AD2713" s="26">
        <v>1.2101355</v>
      </c>
      <c r="AE2713" s="26">
        <v>0.59465250000000003</v>
      </c>
      <c r="AF2713" s="26">
        <v>0.44524350000000001</v>
      </c>
      <c r="AG2713" s="26">
        <v>175</v>
      </c>
      <c r="AH2713" s="26">
        <v>3</v>
      </c>
    </row>
    <row r="2714" spans="1:34" x14ac:dyDescent="0.2">
      <c r="A2714" t="s">
        <v>56</v>
      </c>
      <c r="B2714" t="s">
        <v>111</v>
      </c>
      <c r="C2714" t="s">
        <v>1733</v>
      </c>
      <c r="D2714">
        <v>3</v>
      </c>
      <c r="E2714" s="21">
        <v>3</v>
      </c>
      <c r="F2714" s="21" t="s">
        <v>74</v>
      </c>
      <c r="G2714" s="21" t="s">
        <v>10</v>
      </c>
      <c r="H2714" s="21" t="s">
        <v>10</v>
      </c>
      <c r="I2714" s="26">
        <v>2.3845580000000002</v>
      </c>
      <c r="J2714" s="26">
        <v>3.0330870000000001</v>
      </c>
      <c r="K2714" s="26">
        <v>4.8750679999999997</v>
      </c>
      <c r="L2714" s="26">
        <v>6.7553989999999997</v>
      </c>
      <c r="M2714" s="26">
        <v>7.6079100000000004</v>
      </c>
      <c r="N2714" s="26">
        <v>9.1256979999999999</v>
      </c>
      <c r="O2714" s="26">
        <v>10.26103</v>
      </c>
      <c r="P2714" s="26">
        <v>9.0391030000000008</v>
      </c>
      <c r="Q2714" s="26">
        <v>6.4831139999999996</v>
      </c>
      <c r="R2714" s="26">
        <v>4.9777269999999998</v>
      </c>
      <c r="S2714" s="26">
        <v>3.2611270000000001</v>
      </c>
      <c r="T2714" s="26">
        <v>2.387038</v>
      </c>
      <c r="U2714" s="26">
        <v>0.489317</v>
      </c>
      <c r="V2714" s="26">
        <v>0.84006499999999995</v>
      </c>
      <c r="W2714" s="26">
        <v>1.1325499999999999</v>
      </c>
      <c r="X2714" s="26">
        <v>1.5135829999999999</v>
      </c>
      <c r="Y2714" s="26">
        <v>3.0748000000000002</v>
      </c>
      <c r="Z2714" s="26">
        <v>2.5727150000000001</v>
      </c>
      <c r="AA2714" s="26">
        <v>1.6629229999999999</v>
      </c>
      <c r="AB2714" s="26">
        <v>1.9952939999999999</v>
      </c>
      <c r="AC2714" s="26">
        <v>2.8043040000000001</v>
      </c>
      <c r="AD2714" s="26">
        <v>1.6918089999999999</v>
      </c>
      <c r="AE2714" s="26">
        <v>0.85051200000000005</v>
      </c>
      <c r="AF2714" s="26">
        <v>0.63773299999999999</v>
      </c>
      <c r="AG2714" s="26">
        <v>168</v>
      </c>
      <c r="AH2714" s="26">
        <v>3</v>
      </c>
    </row>
    <row r="2715" spans="1:34" x14ac:dyDescent="0.2">
      <c r="A2715" t="s">
        <v>56</v>
      </c>
      <c r="B2715" t="s">
        <v>111</v>
      </c>
      <c r="C2715" t="s">
        <v>1734</v>
      </c>
      <c r="D2715">
        <v>3</v>
      </c>
      <c r="E2715" s="21">
        <v>2</v>
      </c>
      <c r="F2715" s="21" t="s">
        <v>6</v>
      </c>
      <c r="G2715" s="21" t="s">
        <v>114</v>
      </c>
      <c r="H2715" s="21" t="s">
        <v>10</v>
      </c>
      <c r="I2715" s="26">
        <v>2.2709871176470586</v>
      </c>
      <c r="J2715" s="26">
        <v>2.9470024705882349</v>
      </c>
      <c r="K2715" s="26">
        <v>4.0313185294117657</v>
      </c>
      <c r="L2715" s="26">
        <v>5.1215164117647056</v>
      </c>
      <c r="M2715" s="26">
        <v>5.8140011764705877</v>
      </c>
      <c r="N2715" s="26">
        <v>6.7514607647058824</v>
      </c>
      <c r="O2715" s="26">
        <v>7.0660981764705886</v>
      </c>
      <c r="P2715" s="26">
        <v>6.5470981764705884</v>
      </c>
      <c r="Q2715" s="26">
        <v>5.3373789999999994</v>
      </c>
      <c r="R2715" s="26">
        <v>4.1632812352941171</v>
      </c>
      <c r="S2715" s="26">
        <v>2.9587005294117645</v>
      </c>
      <c r="T2715" s="26">
        <v>2.3015618235294113</v>
      </c>
      <c r="U2715" s="26">
        <v>2.8316099411764704</v>
      </c>
      <c r="V2715" s="26">
        <v>2.6325384117647062</v>
      </c>
      <c r="W2715" s="26">
        <v>2.0548414705882347</v>
      </c>
      <c r="X2715" s="26">
        <v>2.5287011176470586</v>
      </c>
      <c r="Y2715" s="26">
        <v>4.0614655294117652</v>
      </c>
      <c r="Z2715" s="26">
        <v>3.9663361764705884</v>
      </c>
      <c r="AA2715" s="26">
        <v>2.7973678823529409</v>
      </c>
      <c r="AB2715" s="26">
        <v>3.1695780000000005</v>
      </c>
      <c r="AC2715" s="26">
        <v>4.1688238235294115</v>
      </c>
      <c r="AD2715" s="26">
        <v>3.0062757058823526</v>
      </c>
      <c r="AE2715" s="26">
        <v>2.9497270588235298</v>
      </c>
      <c r="AF2715" s="26">
        <v>2.7740281176470591</v>
      </c>
      <c r="AG2715" s="26">
        <v>115</v>
      </c>
      <c r="AH2715" s="26">
        <v>1</v>
      </c>
    </row>
    <row r="2716" spans="1:34" x14ac:dyDescent="0.2">
      <c r="A2716" t="s">
        <v>56</v>
      </c>
      <c r="B2716" t="s">
        <v>111</v>
      </c>
      <c r="C2716" t="s">
        <v>207</v>
      </c>
      <c r="D2716">
        <v>3</v>
      </c>
      <c r="E2716" s="21">
        <v>3</v>
      </c>
      <c r="F2716" s="21" t="s">
        <v>6</v>
      </c>
      <c r="G2716" s="21" t="s">
        <v>114</v>
      </c>
      <c r="H2716" s="21" t="s">
        <v>10</v>
      </c>
      <c r="I2716" s="26">
        <v>1.9258543333333333</v>
      </c>
      <c r="J2716" s="26">
        <v>2.6546123333333331</v>
      </c>
      <c r="K2716" s="26">
        <v>3.9823813333333331</v>
      </c>
      <c r="L2716" s="26">
        <v>5.1814229999999997</v>
      </c>
      <c r="M2716" s="26">
        <v>5.7862070000000001</v>
      </c>
      <c r="N2716" s="26">
        <v>6.9879136666666666</v>
      </c>
      <c r="O2716" s="26">
        <v>7.7082419999999994</v>
      </c>
      <c r="P2716" s="26">
        <v>7.1388486666666653</v>
      </c>
      <c r="Q2716" s="26">
        <v>5.3653210000000007</v>
      </c>
      <c r="R2716" s="26">
        <v>3.9406233333333334</v>
      </c>
      <c r="S2716" s="26">
        <v>2.6821519999999999</v>
      </c>
      <c r="T2716" s="26">
        <v>1.9647063333333332</v>
      </c>
      <c r="U2716" s="26">
        <v>2.5352876666666666</v>
      </c>
      <c r="V2716" s="26">
        <v>3.0090176666666668</v>
      </c>
      <c r="W2716" s="26">
        <v>3.4660543333333336</v>
      </c>
      <c r="X2716" s="26">
        <v>3.923273</v>
      </c>
      <c r="Y2716" s="26">
        <v>4.8908456666666664</v>
      </c>
      <c r="Z2716" s="26">
        <v>3.1558189999999997</v>
      </c>
      <c r="AA2716" s="26">
        <v>2.6618426666666668</v>
      </c>
      <c r="AB2716" s="26">
        <v>1.8635706666666667</v>
      </c>
      <c r="AC2716" s="26">
        <v>3.2290203333333332</v>
      </c>
      <c r="AD2716" s="26">
        <v>3.352859</v>
      </c>
      <c r="AE2716" s="26">
        <v>3.6222910000000001</v>
      </c>
      <c r="AF2716" s="26">
        <v>3.2056866666666668</v>
      </c>
      <c r="AG2716" s="26">
        <v>158</v>
      </c>
      <c r="AH2716" s="26">
        <v>3</v>
      </c>
    </row>
    <row r="2717" spans="1:34" x14ac:dyDescent="0.2">
      <c r="A2717" t="s">
        <v>56</v>
      </c>
      <c r="B2717" t="s">
        <v>111</v>
      </c>
      <c r="C2717" t="s">
        <v>1735</v>
      </c>
      <c r="D2717">
        <v>3</v>
      </c>
      <c r="E2717" s="21">
        <v>2</v>
      </c>
      <c r="F2717" s="21" t="s">
        <v>6</v>
      </c>
      <c r="G2717" s="21" t="s">
        <v>114</v>
      </c>
      <c r="H2717" s="21" t="s">
        <v>10</v>
      </c>
      <c r="I2717" s="26">
        <v>2.1301429999999999</v>
      </c>
      <c r="J2717" s="26">
        <v>2.8807818000000003</v>
      </c>
      <c r="K2717" s="26">
        <v>4.1913237999999993</v>
      </c>
      <c r="L2717" s="26">
        <v>5.3182863999999999</v>
      </c>
      <c r="M2717" s="26">
        <v>5.9543440000000007</v>
      </c>
      <c r="N2717" s="26">
        <v>7.3167783999999996</v>
      </c>
      <c r="O2717" s="26">
        <v>8.1712647999999994</v>
      </c>
      <c r="P2717" s="26">
        <v>7.665681600000001</v>
      </c>
      <c r="Q2717" s="26">
        <v>5.7940038000000005</v>
      </c>
      <c r="R2717" s="26">
        <v>4.3221866000000002</v>
      </c>
      <c r="S2717" s="26">
        <v>2.9314793999999997</v>
      </c>
      <c r="T2717" s="26">
        <v>2.1959059999999999</v>
      </c>
      <c r="U2717" s="26">
        <v>2.1943638000000001</v>
      </c>
      <c r="V2717" s="26">
        <v>2.7683906</v>
      </c>
      <c r="W2717" s="26">
        <v>2.8131412</v>
      </c>
      <c r="X2717" s="26">
        <v>3.1048046</v>
      </c>
      <c r="Y2717" s="26">
        <v>4.5850974000000004</v>
      </c>
      <c r="Z2717" s="26">
        <v>2.6015200000000003</v>
      </c>
      <c r="AA2717" s="26">
        <v>1.5873581999999999</v>
      </c>
      <c r="AB2717" s="26">
        <v>1.5821654000000001</v>
      </c>
      <c r="AC2717" s="26">
        <v>3.4581214000000005</v>
      </c>
      <c r="AD2717" s="26">
        <v>3.2119454000000003</v>
      </c>
      <c r="AE2717" s="26">
        <v>2.9047806</v>
      </c>
      <c r="AF2717" s="26">
        <v>2.7592569999999998</v>
      </c>
      <c r="AG2717" s="26">
        <v>133</v>
      </c>
      <c r="AH2717" s="26">
        <v>2</v>
      </c>
    </row>
    <row r="2718" spans="1:34" x14ac:dyDescent="0.2">
      <c r="A2718" t="s">
        <v>56</v>
      </c>
      <c r="B2718" t="s">
        <v>111</v>
      </c>
      <c r="C2718" t="s">
        <v>1736</v>
      </c>
      <c r="D2718">
        <v>3</v>
      </c>
      <c r="E2718" s="21">
        <v>2</v>
      </c>
      <c r="F2718" s="21" t="s">
        <v>74</v>
      </c>
      <c r="G2718" s="21" t="s">
        <v>10</v>
      </c>
      <c r="H2718" s="21" t="s">
        <v>10</v>
      </c>
      <c r="I2718" s="26">
        <v>2.84961025</v>
      </c>
      <c r="J2718" s="26">
        <v>3.78921025</v>
      </c>
      <c r="K2718" s="26">
        <v>5.4385780000000006</v>
      </c>
      <c r="L2718" s="26">
        <v>6.52968875</v>
      </c>
      <c r="M2718" s="26">
        <v>6.7507157499999995</v>
      </c>
      <c r="N2718" s="26">
        <v>8.1347570000000005</v>
      </c>
      <c r="O2718" s="26">
        <v>8.7479682499999996</v>
      </c>
      <c r="P2718" s="26">
        <v>8.1942944999999998</v>
      </c>
      <c r="Q2718" s="26">
        <v>6.4243585000000003</v>
      </c>
      <c r="R2718" s="26">
        <v>4.8421717499999994</v>
      </c>
      <c r="S2718" s="26">
        <v>3.5179480000000001</v>
      </c>
      <c r="T2718" s="26">
        <v>2.8162087499999999</v>
      </c>
      <c r="U2718" s="26">
        <v>0.56149749999999998</v>
      </c>
      <c r="V2718" s="26">
        <v>1.1161572500000001</v>
      </c>
      <c r="W2718" s="26">
        <v>0.61769600000000002</v>
      </c>
      <c r="X2718" s="26">
        <v>1.4302489999999999</v>
      </c>
      <c r="Y2718" s="26">
        <v>2.5439480000000003</v>
      </c>
      <c r="Z2718" s="26">
        <v>1.9496045</v>
      </c>
      <c r="AA2718" s="26">
        <v>0.71167199999999997</v>
      </c>
      <c r="AB2718" s="26">
        <v>1.57303225</v>
      </c>
      <c r="AC2718" s="26">
        <v>2.8306024999999999</v>
      </c>
      <c r="AD2718" s="26">
        <v>1.7978832499999999</v>
      </c>
      <c r="AE2718" s="26">
        <v>0.94115050000000011</v>
      </c>
      <c r="AF2718" s="26">
        <v>0.677458</v>
      </c>
      <c r="AG2718" s="26">
        <v>102</v>
      </c>
      <c r="AH2718" s="26">
        <v>1</v>
      </c>
    </row>
    <row r="2719" spans="1:34" x14ac:dyDescent="0.2">
      <c r="A2719" t="s">
        <v>56</v>
      </c>
      <c r="B2719" t="s">
        <v>111</v>
      </c>
      <c r="C2719" t="s">
        <v>1737</v>
      </c>
      <c r="D2719">
        <v>3</v>
      </c>
      <c r="E2719" s="21">
        <v>3</v>
      </c>
      <c r="F2719" s="21" t="s">
        <v>74</v>
      </c>
      <c r="G2719" s="21" t="s">
        <v>10</v>
      </c>
      <c r="H2719" s="21" t="s">
        <v>10</v>
      </c>
      <c r="I2719" s="26">
        <v>2.8021033333333332</v>
      </c>
      <c r="J2719" s="26">
        <v>3.721349333333333</v>
      </c>
      <c r="K2719" s="26">
        <v>5.8478146666666673</v>
      </c>
      <c r="L2719" s="26">
        <v>7.9097596666666661</v>
      </c>
      <c r="M2719" s="26">
        <v>8.8011583333333334</v>
      </c>
      <c r="N2719" s="26">
        <v>9.6872099999999985</v>
      </c>
      <c r="O2719" s="26">
        <v>9.515701</v>
      </c>
      <c r="P2719" s="26">
        <v>8.2802473333333335</v>
      </c>
      <c r="Q2719" s="26">
        <v>6.2863126666666673</v>
      </c>
      <c r="R2719" s="26">
        <v>5.019060333333333</v>
      </c>
      <c r="S2719" s="26">
        <v>3.5959946666666665</v>
      </c>
      <c r="T2719" s="26">
        <v>2.7985993333333332</v>
      </c>
      <c r="U2719" s="26">
        <v>0.25897300000000001</v>
      </c>
      <c r="V2719" s="26">
        <v>0.46188833333333329</v>
      </c>
      <c r="W2719" s="26">
        <v>0.39263833333333337</v>
      </c>
      <c r="X2719" s="26">
        <v>0.61868200000000007</v>
      </c>
      <c r="Y2719" s="26">
        <v>1.7693506666666667</v>
      </c>
      <c r="Z2719" s="26">
        <v>1.9644376666666667</v>
      </c>
      <c r="AA2719" s="26">
        <v>1.8206236666666664</v>
      </c>
      <c r="AB2719" s="26">
        <v>1.8512013333333333</v>
      </c>
      <c r="AC2719" s="26">
        <v>1.8826526666666668</v>
      </c>
      <c r="AD2719" s="26">
        <v>0.88825733333333323</v>
      </c>
      <c r="AE2719" s="26">
        <v>0.45842500000000003</v>
      </c>
      <c r="AF2719" s="26">
        <v>0.35253099999999998</v>
      </c>
      <c r="AG2719" s="26">
        <v>166</v>
      </c>
      <c r="AH2719" s="26">
        <v>3</v>
      </c>
    </row>
    <row r="2720" spans="1:34" x14ac:dyDescent="0.2">
      <c r="A2720" t="s">
        <v>56</v>
      </c>
      <c r="B2720" t="s">
        <v>111</v>
      </c>
      <c r="C2720" t="s">
        <v>1738</v>
      </c>
      <c r="D2720">
        <v>3</v>
      </c>
      <c r="E2720" s="21">
        <v>2</v>
      </c>
      <c r="F2720" s="21" t="s">
        <v>6</v>
      </c>
      <c r="G2720" s="21" t="s">
        <v>114</v>
      </c>
      <c r="H2720" s="21" t="s">
        <v>10</v>
      </c>
      <c r="I2720" s="26">
        <v>2.190959571428571</v>
      </c>
      <c r="J2720" s="26">
        <v>2.8602216428571432</v>
      </c>
      <c r="K2720" s="26">
        <v>3.8798457857142852</v>
      </c>
      <c r="L2720" s="26">
        <v>4.9558789285714289</v>
      </c>
      <c r="M2720" s="26">
        <v>5.7921719285714284</v>
      </c>
      <c r="N2720" s="26">
        <v>6.6455236428571425</v>
      </c>
      <c r="O2720" s="26">
        <v>6.7514516428571429</v>
      </c>
      <c r="P2720" s="26">
        <v>6.2601178571428573</v>
      </c>
      <c r="Q2720" s="26">
        <v>5.2317164285714286</v>
      </c>
      <c r="R2720" s="26">
        <v>4.1134876428571427</v>
      </c>
      <c r="S2720" s="26">
        <v>2.9222872142857144</v>
      </c>
      <c r="T2720" s="26">
        <v>2.2236931428571429</v>
      </c>
      <c r="U2720" s="26">
        <v>2.948683928571429</v>
      </c>
      <c r="V2720" s="26">
        <v>2.8206545714285709</v>
      </c>
      <c r="W2720" s="26">
        <v>1.6947709285714283</v>
      </c>
      <c r="X2720" s="26">
        <v>2.4726298571428567</v>
      </c>
      <c r="Y2720" s="26">
        <v>3.5046419285714294</v>
      </c>
      <c r="Z2720" s="26">
        <v>3.6542440714285722</v>
      </c>
      <c r="AA2720" s="26">
        <v>3.1581392857142854</v>
      </c>
      <c r="AB2720" s="26">
        <v>3.5455344999999996</v>
      </c>
      <c r="AC2720" s="26">
        <v>4.3855233571428576</v>
      </c>
      <c r="AD2720" s="26">
        <v>2.7263242857142864</v>
      </c>
      <c r="AE2720" s="26">
        <v>2.954471571428571</v>
      </c>
      <c r="AF2720" s="26">
        <v>3.2725102857142851</v>
      </c>
      <c r="AG2720" s="26">
        <v>70</v>
      </c>
      <c r="AH2720" s="26">
        <v>1</v>
      </c>
    </row>
    <row r="2721" spans="1:34" x14ac:dyDescent="0.2">
      <c r="A2721" t="s">
        <v>56</v>
      </c>
      <c r="B2721" t="s">
        <v>111</v>
      </c>
      <c r="C2721" t="s">
        <v>1739</v>
      </c>
      <c r="D2721">
        <v>2</v>
      </c>
      <c r="E2721" s="21">
        <v>3</v>
      </c>
      <c r="F2721" s="21" t="s">
        <v>74</v>
      </c>
      <c r="G2721" s="21" t="s">
        <v>10</v>
      </c>
      <c r="H2721" s="21" t="s">
        <v>10</v>
      </c>
      <c r="I2721" s="26">
        <v>2.6625670000000001</v>
      </c>
      <c r="J2721" s="26">
        <v>3.4354330000000002</v>
      </c>
      <c r="K2721" s="26">
        <v>5.4587479999999999</v>
      </c>
      <c r="L2721" s="26">
        <v>7.4393880000000001</v>
      </c>
      <c r="M2721" s="26">
        <v>8.2595790000000004</v>
      </c>
      <c r="N2721" s="26">
        <v>9.3467739999999999</v>
      </c>
      <c r="O2721" s="26">
        <v>9.6969940000000001</v>
      </c>
      <c r="P2721" s="26">
        <v>8.4978309999999997</v>
      </c>
      <c r="Q2721" s="26">
        <v>6.3416709999999998</v>
      </c>
      <c r="R2721" s="26">
        <v>5.0377960000000002</v>
      </c>
      <c r="S2721" s="26">
        <v>3.5148809999999999</v>
      </c>
      <c r="T2721" s="26">
        <v>2.6137959999999998</v>
      </c>
      <c r="U2721" s="26">
        <v>0.303203</v>
      </c>
      <c r="V2721" s="26">
        <v>0.54172100000000001</v>
      </c>
      <c r="W2721" s="26">
        <v>0.60943599999999998</v>
      </c>
      <c r="X2721" s="26">
        <v>0.94665100000000002</v>
      </c>
      <c r="Y2721" s="26">
        <v>2.3669660000000001</v>
      </c>
      <c r="Z2721" s="26">
        <v>2.224666</v>
      </c>
      <c r="AA2721" s="26">
        <v>1.5989869999999999</v>
      </c>
      <c r="AB2721" s="26">
        <v>1.6926490000000001</v>
      </c>
      <c r="AC2721" s="26">
        <v>2.1933440000000002</v>
      </c>
      <c r="AD2721" s="26">
        <v>1.352984</v>
      </c>
      <c r="AE2721" s="26">
        <v>0.52069399999999999</v>
      </c>
      <c r="AF2721" s="26">
        <v>0.42120000000000002</v>
      </c>
      <c r="AG2721" s="26">
        <v>158</v>
      </c>
      <c r="AH2721" s="26">
        <v>3</v>
      </c>
    </row>
    <row r="2722" spans="1:34" x14ac:dyDescent="0.2">
      <c r="A2722" t="s">
        <v>56</v>
      </c>
      <c r="B2722" t="s">
        <v>111</v>
      </c>
      <c r="C2722" t="s">
        <v>1740</v>
      </c>
      <c r="D2722">
        <v>3</v>
      </c>
      <c r="E2722" s="21">
        <v>3</v>
      </c>
      <c r="F2722" s="21" t="s">
        <v>6</v>
      </c>
      <c r="G2722" s="21" t="s">
        <v>114</v>
      </c>
      <c r="H2722" s="21" t="s">
        <v>10</v>
      </c>
      <c r="I2722" s="26">
        <v>2.6700489999999997</v>
      </c>
      <c r="J2722" s="26">
        <v>3.4509354000000001</v>
      </c>
      <c r="K2722" s="26">
        <v>5.0472083999999997</v>
      </c>
      <c r="L2722" s="26">
        <v>6.1599944000000004</v>
      </c>
      <c r="M2722" s="26">
        <v>6.5392196000000009</v>
      </c>
      <c r="N2722" s="26">
        <v>7.736626199999999</v>
      </c>
      <c r="O2722" s="26">
        <v>8.4727958000000001</v>
      </c>
      <c r="P2722" s="26">
        <v>7.9087231999999998</v>
      </c>
      <c r="Q2722" s="26">
        <v>6.0624592000000002</v>
      </c>
      <c r="R2722" s="26">
        <v>4.6129890000000007</v>
      </c>
      <c r="S2722" s="26">
        <v>3.3231565999999999</v>
      </c>
      <c r="T2722" s="26">
        <v>2.6090492000000003</v>
      </c>
      <c r="U2722" s="26">
        <v>1.0176175999999999</v>
      </c>
      <c r="V2722" s="26">
        <v>1.5851444000000001</v>
      </c>
      <c r="W2722" s="26">
        <v>1.4416249999999999</v>
      </c>
      <c r="X2722" s="26">
        <v>2.0498774000000002</v>
      </c>
      <c r="Y2722" s="26">
        <v>3.3976406000000003</v>
      </c>
      <c r="Z2722" s="26">
        <v>2.4934447999999998</v>
      </c>
      <c r="AA2722" s="26">
        <v>1.2581062000000001</v>
      </c>
      <c r="AB2722" s="26">
        <v>1.7794695999999999</v>
      </c>
      <c r="AC2722" s="26">
        <v>2.7927227999999999</v>
      </c>
      <c r="AD2722" s="26">
        <v>2.3633806000000002</v>
      </c>
      <c r="AE2722" s="26">
        <v>1.5971428000000001</v>
      </c>
      <c r="AF2722" s="26">
        <v>0.97997679999999998</v>
      </c>
      <c r="AG2722" s="26">
        <v>162</v>
      </c>
      <c r="AH2722" s="26">
        <v>3</v>
      </c>
    </row>
    <row r="2723" spans="1:34" x14ac:dyDescent="0.2">
      <c r="A2723" t="s">
        <v>56</v>
      </c>
      <c r="B2723" t="s">
        <v>111</v>
      </c>
      <c r="C2723" t="s">
        <v>1741</v>
      </c>
      <c r="D2723">
        <v>3</v>
      </c>
      <c r="E2723" s="21">
        <v>3</v>
      </c>
      <c r="F2723" s="21" t="s">
        <v>74</v>
      </c>
      <c r="G2723" s="21" t="s">
        <v>10</v>
      </c>
      <c r="H2723" s="21" t="s">
        <v>10</v>
      </c>
      <c r="I2723" s="26">
        <v>2.8340329999999998</v>
      </c>
      <c r="J2723" s="26">
        <v>3.706334</v>
      </c>
      <c r="K2723" s="26">
        <v>5.9446370000000002</v>
      </c>
      <c r="L2723" s="26">
        <v>7.734108</v>
      </c>
      <c r="M2723" s="26">
        <v>8.4399379999999997</v>
      </c>
      <c r="N2723" s="26">
        <v>9.4078180000000007</v>
      </c>
      <c r="O2723" s="26">
        <v>9.683446</v>
      </c>
      <c r="P2723" s="26">
        <v>8.63551</v>
      </c>
      <c r="Q2723" s="26">
        <v>6.3522319999999999</v>
      </c>
      <c r="R2723" s="26">
        <v>4.9262490000000003</v>
      </c>
      <c r="S2723" s="26">
        <v>3.5512459999999999</v>
      </c>
      <c r="T2723" s="26">
        <v>2.7781989999999999</v>
      </c>
      <c r="U2723" s="26">
        <v>0.37354300000000001</v>
      </c>
      <c r="V2723" s="26">
        <v>0.616757</v>
      </c>
      <c r="W2723" s="26">
        <v>0.42886400000000002</v>
      </c>
      <c r="X2723" s="26">
        <v>0.859935</v>
      </c>
      <c r="Y2723" s="26">
        <v>1.981913</v>
      </c>
      <c r="Z2723" s="26">
        <v>1.6531830000000001</v>
      </c>
      <c r="AA2723" s="26">
        <v>1.257352</v>
      </c>
      <c r="AB2723" s="26">
        <v>1.4601770000000001</v>
      </c>
      <c r="AC2723" s="26">
        <v>2.2254170000000002</v>
      </c>
      <c r="AD2723" s="26">
        <v>1.329949</v>
      </c>
      <c r="AE2723" s="26">
        <v>0.51067300000000004</v>
      </c>
      <c r="AF2723" s="26">
        <v>0.417323</v>
      </c>
      <c r="AG2723" s="26">
        <v>167</v>
      </c>
      <c r="AH2723" s="26">
        <v>3</v>
      </c>
    </row>
    <row r="2724" spans="1:34" x14ac:dyDescent="0.2">
      <c r="A2724" t="s">
        <v>56</v>
      </c>
      <c r="B2724" t="s">
        <v>111</v>
      </c>
      <c r="C2724" t="s">
        <v>1742</v>
      </c>
      <c r="D2724">
        <v>3</v>
      </c>
      <c r="E2724" s="21">
        <v>2</v>
      </c>
      <c r="F2724" s="21" t="s">
        <v>6</v>
      </c>
      <c r="G2724" s="21" t="s">
        <v>114</v>
      </c>
      <c r="H2724" s="21" t="s">
        <v>10</v>
      </c>
      <c r="I2724" s="26">
        <v>2.5151150000000002</v>
      </c>
      <c r="J2724" s="26">
        <v>3.2561270000000002</v>
      </c>
      <c r="K2724" s="26">
        <v>4.5320669999999996</v>
      </c>
      <c r="L2724" s="26">
        <v>5.4616509999999998</v>
      </c>
      <c r="M2724" s="26">
        <v>5.9541019999999998</v>
      </c>
      <c r="N2724" s="26">
        <v>7.0463519999999997</v>
      </c>
      <c r="O2724" s="26">
        <v>7.6888699999999996</v>
      </c>
      <c r="P2724" s="26">
        <v>7.2587910000000004</v>
      </c>
      <c r="Q2724" s="26">
        <v>5.8515199999999998</v>
      </c>
      <c r="R2724" s="26">
        <v>4.5523819999999997</v>
      </c>
      <c r="S2724" s="26">
        <v>3.2962129999999998</v>
      </c>
      <c r="T2724" s="26">
        <v>2.5884870000000002</v>
      </c>
      <c r="U2724" s="26">
        <v>1.6462760000000001</v>
      </c>
      <c r="V2724" s="26">
        <v>1.6618850000000001</v>
      </c>
      <c r="W2724" s="26">
        <v>1.1162080000000001</v>
      </c>
      <c r="X2724" s="26">
        <v>1.8293159999999999</v>
      </c>
      <c r="Y2724" s="26">
        <v>3.318311</v>
      </c>
      <c r="Z2724" s="26">
        <v>3.03966</v>
      </c>
      <c r="AA2724" s="26">
        <v>1.76793</v>
      </c>
      <c r="AB2724" s="26">
        <v>2.122941</v>
      </c>
      <c r="AC2724" s="26">
        <v>3.8263219999999998</v>
      </c>
      <c r="AD2724" s="26">
        <v>2.4542269999999999</v>
      </c>
      <c r="AE2724" s="26">
        <v>1.7184269999999999</v>
      </c>
      <c r="AF2724" s="26">
        <v>1.3129189999999999</v>
      </c>
      <c r="AG2724" s="26">
        <v>128</v>
      </c>
      <c r="AH2724" s="26">
        <v>2</v>
      </c>
    </row>
    <row r="2725" spans="1:34" x14ac:dyDescent="0.2">
      <c r="A2725" t="s">
        <v>56</v>
      </c>
      <c r="B2725" t="s">
        <v>111</v>
      </c>
      <c r="C2725" t="s">
        <v>1743</v>
      </c>
      <c r="D2725">
        <v>3</v>
      </c>
      <c r="E2725" s="21">
        <v>2</v>
      </c>
      <c r="F2725" s="21" t="s">
        <v>6</v>
      </c>
      <c r="G2725" s="21" t="s">
        <v>114</v>
      </c>
      <c r="H2725" s="21" t="s">
        <v>10</v>
      </c>
      <c r="I2725" s="26">
        <v>2.5331528749999999</v>
      </c>
      <c r="J2725" s="26">
        <v>3.2892086249999997</v>
      </c>
      <c r="K2725" s="26">
        <v>4.6031599999999999</v>
      </c>
      <c r="L2725" s="26">
        <v>5.6068891250000004</v>
      </c>
      <c r="M2725" s="26">
        <v>6.0207118749999999</v>
      </c>
      <c r="N2725" s="26">
        <v>7.2232736250000009</v>
      </c>
      <c r="O2725" s="26">
        <v>7.9576499999999992</v>
      </c>
      <c r="P2725" s="26">
        <v>7.5498189999999994</v>
      </c>
      <c r="Q2725" s="26">
        <v>5.9647713749999998</v>
      </c>
      <c r="R2725" s="26">
        <v>4.5846140000000002</v>
      </c>
      <c r="S2725" s="26">
        <v>3.2840057499999999</v>
      </c>
      <c r="T2725" s="26">
        <v>2.5693567499999999</v>
      </c>
      <c r="U2725" s="26">
        <v>1.6960511250000001</v>
      </c>
      <c r="V2725" s="26">
        <v>1.902495</v>
      </c>
      <c r="W2725" s="26">
        <v>1.4958587499999998</v>
      </c>
      <c r="X2725" s="26">
        <v>2.2633035000000001</v>
      </c>
      <c r="Y2725" s="26">
        <v>3.8424505</v>
      </c>
      <c r="Z2725" s="26">
        <v>3.3134418749999996</v>
      </c>
      <c r="AA2725" s="26">
        <v>1.3055249999999998</v>
      </c>
      <c r="AB2725" s="26">
        <v>1.6705038749999996</v>
      </c>
      <c r="AC2725" s="26">
        <v>3.62482975</v>
      </c>
      <c r="AD2725" s="26">
        <v>2.4380051250000001</v>
      </c>
      <c r="AE2725" s="26">
        <v>2.217340375</v>
      </c>
      <c r="AF2725" s="26">
        <v>1.4450956249999998</v>
      </c>
      <c r="AG2725" s="26">
        <v>117</v>
      </c>
      <c r="AH2725" s="26">
        <v>1</v>
      </c>
    </row>
    <row r="2726" spans="1:34" x14ac:dyDescent="0.2">
      <c r="A2726" t="s">
        <v>56</v>
      </c>
      <c r="B2726" t="s">
        <v>111</v>
      </c>
      <c r="C2726" t="s">
        <v>824</v>
      </c>
      <c r="D2726">
        <v>2</v>
      </c>
      <c r="E2726" s="21">
        <v>4</v>
      </c>
      <c r="F2726" s="21" t="s">
        <v>74</v>
      </c>
      <c r="G2726" s="21" t="s">
        <v>10</v>
      </c>
      <c r="H2726" s="21" t="s">
        <v>10</v>
      </c>
      <c r="I2726" s="26">
        <v>2.1962755</v>
      </c>
      <c r="J2726" s="26">
        <v>2.757959</v>
      </c>
      <c r="K2726" s="26">
        <v>4.4512354999999992</v>
      </c>
      <c r="L2726" s="26">
        <v>6.5011165000000002</v>
      </c>
      <c r="M2726" s="26">
        <v>7.3330580000000003</v>
      </c>
      <c r="N2726" s="26">
        <v>8.7153600000000004</v>
      </c>
      <c r="O2726" s="26">
        <v>9.7287305000000011</v>
      </c>
      <c r="P2726" s="26">
        <v>8.3431320000000007</v>
      </c>
      <c r="Q2726" s="26">
        <v>6.2255265</v>
      </c>
      <c r="R2726" s="26">
        <v>4.8358055000000002</v>
      </c>
      <c r="S2726" s="26">
        <v>3.0535505000000001</v>
      </c>
      <c r="T2726" s="26">
        <v>2.1872834999999999</v>
      </c>
      <c r="U2726" s="26">
        <v>0.4025185</v>
      </c>
      <c r="V2726" s="26">
        <v>0.61344850000000006</v>
      </c>
      <c r="W2726" s="26">
        <v>0.895872</v>
      </c>
      <c r="X2726" s="26">
        <v>1.207257</v>
      </c>
      <c r="Y2726" s="26">
        <v>3.0087124999999997</v>
      </c>
      <c r="Z2726" s="26">
        <v>2.9639115</v>
      </c>
      <c r="AA2726" s="26">
        <v>2.2183714999999999</v>
      </c>
      <c r="AB2726" s="26">
        <v>2.3431115</v>
      </c>
      <c r="AC2726" s="26">
        <v>1.900298</v>
      </c>
      <c r="AD2726" s="26">
        <v>1.3410345000000001</v>
      </c>
      <c r="AE2726" s="26">
        <v>0.60333799999999993</v>
      </c>
      <c r="AF2726" s="26">
        <v>0.34091450000000001</v>
      </c>
      <c r="AG2726" s="26">
        <v>192</v>
      </c>
      <c r="AH2726" s="26">
        <v>3</v>
      </c>
    </row>
    <row r="2727" spans="1:34" x14ac:dyDescent="0.2">
      <c r="A2727" t="s">
        <v>56</v>
      </c>
      <c r="B2727" t="s">
        <v>111</v>
      </c>
      <c r="C2727" t="s">
        <v>895</v>
      </c>
      <c r="D2727">
        <v>3</v>
      </c>
      <c r="E2727" s="21">
        <v>3</v>
      </c>
      <c r="F2727" s="21" t="s">
        <v>6</v>
      </c>
      <c r="G2727" s="21" t="s">
        <v>10</v>
      </c>
      <c r="H2727" s="21" t="s">
        <v>10</v>
      </c>
      <c r="I2727" s="26">
        <v>2.0605949999999997</v>
      </c>
      <c r="J2727" s="26">
        <v>2.770194866666666</v>
      </c>
      <c r="K2727" s="26">
        <v>4.1639596666666661</v>
      </c>
      <c r="L2727" s="26">
        <v>5.5912485999999983</v>
      </c>
      <c r="M2727" s="26">
        <v>6.1245674666666652</v>
      </c>
      <c r="N2727" s="26">
        <v>7.5604380000000013</v>
      </c>
      <c r="O2727" s="26">
        <v>8.682190133333334</v>
      </c>
      <c r="P2727" s="26">
        <v>8.0194368666666662</v>
      </c>
      <c r="Q2727" s="26">
        <v>5.7529615999999981</v>
      </c>
      <c r="R2727" s="26">
        <v>4.3411889333333331</v>
      </c>
      <c r="S2727" s="26">
        <v>2.9310149333333331</v>
      </c>
      <c r="T2727" s="26">
        <v>2.1387100000000001</v>
      </c>
      <c r="U2727" s="26">
        <v>1.5134300666666667</v>
      </c>
      <c r="V2727" s="26">
        <v>2.132206</v>
      </c>
      <c r="W2727" s="26">
        <v>2.709698466666667</v>
      </c>
      <c r="X2727" s="26">
        <v>3.415603466666667</v>
      </c>
      <c r="Y2727" s="26">
        <v>4.6753426000000013</v>
      </c>
      <c r="Z2727" s="26">
        <v>3.1204258666666664</v>
      </c>
      <c r="AA2727" s="26">
        <v>2.2483048666666665</v>
      </c>
      <c r="AB2727" s="26">
        <v>1.9668348666666666</v>
      </c>
      <c r="AC2727" s="26">
        <v>4.0707297333333328</v>
      </c>
      <c r="AD2727" s="26">
        <v>2.6005022666666662</v>
      </c>
      <c r="AE2727" s="26">
        <v>2.1394661333333334</v>
      </c>
      <c r="AF2727" s="26">
        <v>1.7615428666666666</v>
      </c>
      <c r="AG2727" s="26">
        <v>142</v>
      </c>
      <c r="AH2727" s="26">
        <v>2</v>
      </c>
    </row>
    <row r="2728" spans="1:34" x14ac:dyDescent="0.2">
      <c r="A2728" t="s">
        <v>56</v>
      </c>
      <c r="B2728" t="s">
        <v>111</v>
      </c>
      <c r="C2728" t="s">
        <v>1744</v>
      </c>
      <c r="D2728">
        <v>3</v>
      </c>
      <c r="E2728" s="21">
        <v>3</v>
      </c>
      <c r="F2728" s="21" t="s">
        <v>6</v>
      </c>
      <c r="G2728" s="21" t="s">
        <v>114</v>
      </c>
      <c r="H2728" s="21" t="s">
        <v>10</v>
      </c>
      <c r="I2728" s="26">
        <v>1.9489185000000002</v>
      </c>
      <c r="J2728" s="26">
        <v>2.678838625</v>
      </c>
      <c r="K2728" s="26">
        <v>3.9392382500000003</v>
      </c>
      <c r="L2728" s="26">
        <v>5.0749187499999993</v>
      </c>
      <c r="M2728" s="26">
        <v>5.7456596249999992</v>
      </c>
      <c r="N2728" s="26">
        <v>6.8520002499999997</v>
      </c>
      <c r="O2728" s="26">
        <v>7.4215422500000008</v>
      </c>
      <c r="P2728" s="26">
        <v>6.8906199999999993</v>
      </c>
      <c r="Q2728" s="26">
        <v>5.3072563750000006</v>
      </c>
      <c r="R2728" s="26">
        <v>3.9157263749999993</v>
      </c>
      <c r="S2728" s="26">
        <v>2.6568978750000003</v>
      </c>
      <c r="T2728" s="26">
        <v>1.9862866250000002</v>
      </c>
      <c r="U2728" s="26">
        <v>3.0258665000000002</v>
      </c>
      <c r="V2728" s="26">
        <v>3.4091018749999997</v>
      </c>
      <c r="W2728" s="26">
        <v>3.4466014999999999</v>
      </c>
      <c r="X2728" s="26">
        <v>3.8363463749999998</v>
      </c>
      <c r="Y2728" s="26">
        <v>4.5587670000000005</v>
      </c>
      <c r="Z2728" s="26">
        <v>3.2638827500000001</v>
      </c>
      <c r="AA2728" s="26">
        <v>2.454496625</v>
      </c>
      <c r="AB2728" s="26">
        <v>1.9673552499999998</v>
      </c>
      <c r="AC2728" s="26">
        <v>3.0494733749999998</v>
      </c>
      <c r="AD2728" s="26">
        <v>3.1413852499999999</v>
      </c>
      <c r="AE2728" s="26">
        <v>3.5996417499999995</v>
      </c>
      <c r="AF2728" s="26">
        <v>3.6703049999999995</v>
      </c>
      <c r="AG2728" s="26">
        <v>148</v>
      </c>
      <c r="AH2728" s="26">
        <v>2</v>
      </c>
    </row>
    <row r="2729" spans="1:34" x14ac:dyDescent="0.2">
      <c r="A2729" t="s">
        <v>56</v>
      </c>
      <c r="B2729" t="s">
        <v>111</v>
      </c>
      <c r="C2729" t="s">
        <v>1745</v>
      </c>
      <c r="D2729">
        <v>3</v>
      </c>
      <c r="E2729" s="21">
        <v>2</v>
      </c>
      <c r="F2729" s="21" t="s">
        <v>6</v>
      </c>
      <c r="G2729" s="21" t="s">
        <v>114</v>
      </c>
      <c r="H2729" s="21" t="s">
        <v>10</v>
      </c>
      <c r="I2729" s="26">
        <v>2.2419956666666665</v>
      </c>
      <c r="J2729" s="26">
        <v>2.9690441666666665</v>
      </c>
      <c r="K2729" s="26">
        <v>4.1650284999999991</v>
      </c>
      <c r="L2729" s="26">
        <v>5.2629106666666665</v>
      </c>
      <c r="M2729" s="26">
        <v>5.9113090000000001</v>
      </c>
      <c r="N2729" s="26">
        <v>7.0453428333333328</v>
      </c>
      <c r="O2729" s="26">
        <v>7.5422246666666659</v>
      </c>
      <c r="P2729" s="26">
        <v>7.0366243333333349</v>
      </c>
      <c r="Q2729" s="26">
        <v>5.5369394999999999</v>
      </c>
      <c r="R2729" s="26">
        <v>4.225313166666667</v>
      </c>
      <c r="S2729" s="26">
        <v>2.9432906666666674</v>
      </c>
      <c r="T2729" s="26">
        <v>2.2692589999999999</v>
      </c>
      <c r="U2729" s="26">
        <v>2.62453</v>
      </c>
      <c r="V2729" s="26">
        <v>2.6089173333333333</v>
      </c>
      <c r="W2729" s="26">
        <v>2.5644368333333332</v>
      </c>
      <c r="X2729" s="26">
        <v>3.2116249999999997</v>
      </c>
      <c r="Y2729" s="26">
        <v>4.6437815000000002</v>
      </c>
      <c r="Z2729" s="26">
        <v>3.0718095000000001</v>
      </c>
      <c r="AA2729" s="26">
        <v>2.0778996666666667</v>
      </c>
      <c r="AB2729" s="26">
        <v>1.9905326666666667</v>
      </c>
      <c r="AC2729" s="26">
        <v>3.9368661666666669</v>
      </c>
      <c r="AD2729" s="26">
        <v>3.145567166666666</v>
      </c>
      <c r="AE2729" s="26">
        <v>3.1653479999999998</v>
      </c>
      <c r="AF2729" s="26">
        <v>2.9460203333333332</v>
      </c>
      <c r="AG2729" s="26">
        <v>147</v>
      </c>
      <c r="AH2729" s="26">
        <v>2</v>
      </c>
    </row>
    <row r="2730" spans="1:34" x14ac:dyDescent="0.2">
      <c r="A2730" t="s">
        <v>56</v>
      </c>
      <c r="B2730" t="s">
        <v>111</v>
      </c>
      <c r="C2730" t="s">
        <v>1322</v>
      </c>
      <c r="D2730">
        <v>3</v>
      </c>
      <c r="E2730" s="21">
        <v>2</v>
      </c>
      <c r="F2730" s="21" t="s">
        <v>6</v>
      </c>
      <c r="G2730" s="21" t="s">
        <v>114</v>
      </c>
      <c r="H2730" s="21" t="s">
        <v>10</v>
      </c>
      <c r="I2730" s="26">
        <v>2.6018868333333334</v>
      </c>
      <c r="J2730" s="26">
        <v>3.386340666666666</v>
      </c>
      <c r="K2730" s="26">
        <v>4.745190833333333</v>
      </c>
      <c r="L2730" s="26">
        <v>5.8025986666666673</v>
      </c>
      <c r="M2730" s="26">
        <v>6.1132361666666668</v>
      </c>
      <c r="N2730" s="26">
        <v>7.3651230000000005</v>
      </c>
      <c r="O2730" s="26">
        <v>8.1894271666666683</v>
      </c>
      <c r="P2730" s="26">
        <v>7.7448758333333343</v>
      </c>
      <c r="Q2730" s="26">
        <v>6.087911833333334</v>
      </c>
      <c r="R2730" s="26">
        <v>4.6685313333333331</v>
      </c>
      <c r="S2730" s="26">
        <v>3.3659880000000002</v>
      </c>
      <c r="T2730" s="26">
        <v>2.6424788333333336</v>
      </c>
      <c r="U2730" s="26">
        <v>1.2690678333333334</v>
      </c>
      <c r="V2730" s="26">
        <v>1.9948801666666667</v>
      </c>
      <c r="W2730" s="26">
        <v>1.3787200000000002</v>
      </c>
      <c r="X2730" s="26">
        <v>2.187188166666667</v>
      </c>
      <c r="Y2730" s="26">
        <v>3.6224478333333336</v>
      </c>
      <c r="Z2730" s="26">
        <v>2.9366446666666666</v>
      </c>
      <c r="AA2730" s="26">
        <v>1.0326244999999998</v>
      </c>
      <c r="AB2730" s="26">
        <v>1.5989983333333333</v>
      </c>
      <c r="AC2730" s="26">
        <v>3.1510339999999997</v>
      </c>
      <c r="AD2730" s="26">
        <v>2.4158151666666661</v>
      </c>
      <c r="AE2730" s="26">
        <v>2.0697109999999999</v>
      </c>
      <c r="AF2730" s="26">
        <v>1.3623248333333333</v>
      </c>
      <c r="AG2730" s="26">
        <v>120</v>
      </c>
      <c r="AH2730" s="26">
        <v>2</v>
      </c>
    </row>
    <row r="2731" spans="1:34" x14ac:dyDescent="0.2">
      <c r="A2731" t="s">
        <v>56</v>
      </c>
      <c r="B2731" t="s">
        <v>111</v>
      </c>
      <c r="C2731" t="s">
        <v>210</v>
      </c>
      <c r="D2731">
        <v>2</v>
      </c>
      <c r="E2731" s="21">
        <v>4</v>
      </c>
      <c r="F2731" s="21" t="s">
        <v>74</v>
      </c>
      <c r="G2731" s="21" t="s">
        <v>10</v>
      </c>
      <c r="H2731" s="21" t="s">
        <v>10</v>
      </c>
      <c r="I2731" s="26">
        <v>2.5297750000000003</v>
      </c>
      <c r="J2731" s="26">
        <v>3.2289682500000003</v>
      </c>
      <c r="K2731" s="26">
        <v>5.0911002500000002</v>
      </c>
      <c r="L2731" s="26">
        <v>7.1817394999999999</v>
      </c>
      <c r="M2731" s="26">
        <v>8.0810790000000008</v>
      </c>
      <c r="N2731" s="26">
        <v>9.1446887500000003</v>
      </c>
      <c r="O2731" s="26">
        <v>9.3519419999999993</v>
      </c>
      <c r="P2731" s="26">
        <v>8.0143607500000016</v>
      </c>
      <c r="Q2731" s="26">
        <v>6.0835709999999992</v>
      </c>
      <c r="R2731" s="26">
        <v>4.8929497499999997</v>
      </c>
      <c r="S2731" s="26">
        <v>3.3710252500000002</v>
      </c>
      <c r="T2731" s="26">
        <v>2.4649312499999998</v>
      </c>
      <c r="U2731" s="26">
        <v>0.30173925000000001</v>
      </c>
      <c r="V2731" s="26">
        <v>0.49418574999999998</v>
      </c>
      <c r="W2731" s="26">
        <v>0.56632649999999995</v>
      </c>
      <c r="X2731" s="26">
        <v>0.84234374999999995</v>
      </c>
      <c r="Y2731" s="26">
        <v>2.3307085000000001</v>
      </c>
      <c r="Z2731" s="26">
        <v>2.6748732500000001</v>
      </c>
      <c r="AA2731" s="26">
        <v>2.0049760000000001</v>
      </c>
      <c r="AB2731" s="26">
        <v>1.9684005</v>
      </c>
      <c r="AC2731" s="26">
        <v>1.9657727500000002</v>
      </c>
      <c r="AD2731" s="26">
        <v>1.1068184999999999</v>
      </c>
      <c r="AE2731" s="26">
        <v>0.54006074999999998</v>
      </c>
      <c r="AF2731" s="26">
        <v>0.38059274999999998</v>
      </c>
      <c r="AG2731" s="26">
        <v>176</v>
      </c>
      <c r="AH2731" s="26">
        <v>3</v>
      </c>
    </row>
    <row r="2732" spans="1:34" x14ac:dyDescent="0.2">
      <c r="A2732" t="s">
        <v>56</v>
      </c>
      <c r="B2732" t="s">
        <v>111</v>
      </c>
      <c r="C2732" t="s">
        <v>570</v>
      </c>
      <c r="D2732">
        <v>3</v>
      </c>
      <c r="E2732" s="21">
        <v>3</v>
      </c>
      <c r="F2732" s="21" t="s">
        <v>74</v>
      </c>
      <c r="G2732" s="21" t="s">
        <v>10</v>
      </c>
      <c r="H2732" s="21" t="s">
        <v>10</v>
      </c>
      <c r="I2732" s="26">
        <v>2.4004263333333333</v>
      </c>
      <c r="J2732" s="26">
        <v>3.0074640000000001</v>
      </c>
      <c r="K2732" s="26">
        <v>4.8681279999999996</v>
      </c>
      <c r="L2732" s="26">
        <v>6.9442356666666667</v>
      </c>
      <c r="M2732" s="26">
        <v>7.7637116666666666</v>
      </c>
      <c r="N2732" s="26">
        <v>9.2210839999999994</v>
      </c>
      <c r="O2732" s="26">
        <v>10.113662</v>
      </c>
      <c r="P2732" s="26">
        <v>8.706432333333332</v>
      </c>
      <c r="Q2732" s="26">
        <v>6.460240333333334</v>
      </c>
      <c r="R2732" s="26">
        <v>5.0692293333333334</v>
      </c>
      <c r="S2732" s="26">
        <v>3.2985286666666664</v>
      </c>
      <c r="T2732" s="26">
        <v>2.3833086666666667</v>
      </c>
      <c r="U2732" s="26">
        <v>0.31370466666666669</v>
      </c>
      <c r="V2732" s="26">
        <v>0.52223766666666671</v>
      </c>
      <c r="W2732" s="26">
        <v>0.707148</v>
      </c>
      <c r="X2732" s="26">
        <v>1.2151693333333331</v>
      </c>
      <c r="Y2732" s="26">
        <v>2.9026733333333339</v>
      </c>
      <c r="Z2732" s="26">
        <v>2.5913080000000002</v>
      </c>
      <c r="AA2732" s="26">
        <v>1.5595443333333332</v>
      </c>
      <c r="AB2732" s="26">
        <v>1.9750303333333334</v>
      </c>
      <c r="AC2732" s="26">
        <v>1.9736613333333335</v>
      </c>
      <c r="AD2732" s="26">
        <v>1.1912666666666667</v>
      </c>
      <c r="AE2732" s="26">
        <v>0.56171433333333332</v>
      </c>
      <c r="AF2732" s="26">
        <v>0.35022966666666666</v>
      </c>
      <c r="AG2732" s="26">
        <v>168</v>
      </c>
      <c r="AH2732" s="26">
        <v>3</v>
      </c>
    </row>
    <row r="2733" spans="1:34" x14ac:dyDescent="0.2">
      <c r="A2733" t="s">
        <v>56</v>
      </c>
      <c r="B2733" t="s">
        <v>111</v>
      </c>
      <c r="C2733" t="s">
        <v>487</v>
      </c>
      <c r="D2733">
        <v>3</v>
      </c>
      <c r="E2733" s="21">
        <v>3</v>
      </c>
      <c r="F2733" s="21" t="s">
        <v>6</v>
      </c>
      <c r="G2733" s="21" t="s">
        <v>114</v>
      </c>
      <c r="H2733" s="21" t="s">
        <v>10</v>
      </c>
      <c r="I2733" s="26">
        <v>2.3912629999999999</v>
      </c>
      <c r="J2733" s="26">
        <v>3.1169484999999999</v>
      </c>
      <c r="K2733" s="26">
        <v>4.6712755000000001</v>
      </c>
      <c r="L2733" s="26">
        <v>5.954796</v>
      </c>
      <c r="M2733" s="26">
        <v>6.51539775</v>
      </c>
      <c r="N2733" s="26">
        <v>7.9746639999999998</v>
      </c>
      <c r="O2733" s="26">
        <v>9.0856079999999988</v>
      </c>
      <c r="P2733" s="26">
        <v>8.4398622500000009</v>
      </c>
      <c r="Q2733" s="26">
        <v>6.1987175000000008</v>
      </c>
      <c r="R2733" s="26">
        <v>4.6807875000000001</v>
      </c>
      <c r="S2733" s="26">
        <v>3.1848915</v>
      </c>
      <c r="T2733" s="26">
        <v>2.4475685</v>
      </c>
      <c r="U2733" s="26">
        <v>1.1632655000000001</v>
      </c>
      <c r="V2733" s="26">
        <v>1.7270799999999999</v>
      </c>
      <c r="W2733" s="26">
        <v>1.7650742499999998</v>
      </c>
      <c r="X2733" s="26">
        <v>2.5340945000000001</v>
      </c>
      <c r="Y2733" s="26">
        <v>3.9136575000000002</v>
      </c>
      <c r="Z2733" s="26">
        <v>2.4824282499999999</v>
      </c>
      <c r="AA2733" s="26">
        <v>1.5183692500000001</v>
      </c>
      <c r="AB2733" s="26">
        <v>1.6127527500000001</v>
      </c>
      <c r="AC2733" s="26">
        <v>2.7565322499999998</v>
      </c>
      <c r="AD2733" s="26">
        <v>2.5550137499999996</v>
      </c>
      <c r="AE2733" s="26">
        <v>1.7333449999999999</v>
      </c>
      <c r="AF2733" s="26">
        <v>1.2298735000000001</v>
      </c>
      <c r="AG2733" s="26">
        <v>146</v>
      </c>
      <c r="AH2733" s="26">
        <v>2</v>
      </c>
    </row>
    <row r="2734" spans="1:34" x14ac:dyDescent="0.2">
      <c r="A2734" t="s">
        <v>56</v>
      </c>
      <c r="B2734" t="s">
        <v>111</v>
      </c>
      <c r="C2734" t="s">
        <v>1746</v>
      </c>
      <c r="D2734">
        <v>2</v>
      </c>
      <c r="E2734" s="21">
        <v>4</v>
      </c>
      <c r="F2734" s="21" t="s">
        <v>74</v>
      </c>
      <c r="G2734" s="21" t="s">
        <v>10</v>
      </c>
      <c r="H2734" s="21" t="s">
        <v>10</v>
      </c>
      <c r="I2734" s="26">
        <v>2.1127880000000001</v>
      </c>
      <c r="J2734" s="26">
        <v>2.6872469999999997</v>
      </c>
      <c r="K2734" s="26">
        <v>4.2403749999999993</v>
      </c>
      <c r="L2734" s="26">
        <v>6.3550159999999991</v>
      </c>
      <c r="M2734" s="26">
        <v>7.199831333333333</v>
      </c>
      <c r="N2734" s="26">
        <v>8.7441036666666676</v>
      </c>
      <c r="O2734" s="26">
        <v>9.7739113333333325</v>
      </c>
      <c r="P2734" s="26">
        <v>8.2359803333333321</v>
      </c>
      <c r="Q2734" s="26">
        <v>6.3876676666666663</v>
      </c>
      <c r="R2734" s="26">
        <v>4.8014486666666665</v>
      </c>
      <c r="S2734" s="26">
        <v>3.0025806666666668</v>
      </c>
      <c r="T2734" s="26">
        <v>2.0913576666666667</v>
      </c>
      <c r="U2734" s="26">
        <v>0.30509366666666665</v>
      </c>
      <c r="V2734" s="26">
        <v>0.38678633333333329</v>
      </c>
      <c r="W2734" s="26">
        <v>0.64705766666666664</v>
      </c>
      <c r="X2734" s="26">
        <v>0.94376966666666673</v>
      </c>
      <c r="Y2734" s="26">
        <v>2.6775350000000002</v>
      </c>
      <c r="Z2734" s="26">
        <v>2.4467566666666669</v>
      </c>
      <c r="AA2734" s="26">
        <v>2.4198770000000001</v>
      </c>
      <c r="AB2734" s="26">
        <v>2.1975966666666666</v>
      </c>
      <c r="AC2734" s="26">
        <v>1.4924959999999998</v>
      </c>
      <c r="AD2734" s="26">
        <v>0.8537340000000001</v>
      </c>
      <c r="AE2734" s="26">
        <v>0.48191833333333339</v>
      </c>
      <c r="AF2734" s="26">
        <v>0.26960966666666669</v>
      </c>
      <c r="AG2734" s="26">
        <v>205</v>
      </c>
      <c r="AH2734" s="26">
        <v>4</v>
      </c>
    </row>
    <row r="2735" spans="1:34" x14ac:dyDescent="0.2">
      <c r="A2735" t="s">
        <v>56</v>
      </c>
      <c r="B2735" t="s">
        <v>111</v>
      </c>
      <c r="C2735" t="s">
        <v>1665</v>
      </c>
      <c r="D2735">
        <v>3</v>
      </c>
      <c r="E2735" s="21">
        <v>3</v>
      </c>
      <c r="F2735" s="21" t="s">
        <v>74</v>
      </c>
      <c r="G2735" s="21" t="s">
        <v>10</v>
      </c>
      <c r="H2735" s="21" t="s">
        <v>10</v>
      </c>
      <c r="I2735" s="26">
        <v>2.2974415000000001</v>
      </c>
      <c r="J2735" s="26">
        <v>2.93228</v>
      </c>
      <c r="K2735" s="26">
        <v>4.7269985000000005</v>
      </c>
      <c r="L2735" s="26">
        <v>6.6240915000000005</v>
      </c>
      <c r="M2735" s="26">
        <v>7.4955005000000003</v>
      </c>
      <c r="N2735" s="26">
        <v>9.0627725000000012</v>
      </c>
      <c r="O2735" s="26">
        <v>10.2482545</v>
      </c>
      <c r="P2735" s="26">
        <v>9.0486395000000002</v>
      </c>
      <c r="Q2735" s="26">
        <v>6.4670990000000002</v>
      </c>
      <c r="R2735" s="26">
        <v>4.9262490000000003</v>
      </c>
      <c r="S2735" s="26">
        <v>3.1803094999999999</v>
      </c>
      <c r="T2735" s="26">
        <v>2.2832210000000002</v>
      </c>
      <c r="U2735" s="26">
        <v>0.49096899999999999</v>
      </c>
      <c r="V2735" s="26">
        <v>0.79899399999999998</v>
      </c>
      <c r="W2735" s="26">
        <v>1.18577</v>
      </c>
      <c r="X2735" s="26">
        <v>1.4416370000000001</v>
      </c>
      <c r="Y2735" s="26">
        <v>3.2164104999999998</v>
      </c>
      <c r="Z2735" s="26">
        <v>2.7617310000000002</v>
      </c>
      <c r="AA2735" s="26">
        <v>1.7423165</v>
      </c>
      <c r="AB2735" s="26">
        <v>1.9803139999999999</v>
      </c>
      <c r="AC2735" s="26">
        <v>2.7920365</v>
      </c>
      <c r="AD2735" s="26">
        <v>1.6912799999999999</v>
      </c>
      <c r="AE2735" s="26">
        <v>0.86695299999999997</v>
      </c>
      <c r="AF2735" s="26">
        <v>0.60207049999999995</v>
      </c>
      <c r="AG2735" s="26">
        <v>178</v>
      </c>
      <c r="AH2735" s="26">
        <v>3</v>
      </c>
    </row>
    <row r="2736" spans="1:34" x14ac:dyDescent="0.2">
      <c r="A2736" t="s">
        <v>56</v>
      </c>
      <c r="B2736" t="s">
        <v>111</v>
      </c>
      <c r="C2736" t="s">
        <v>683</v>
      </c>
      <c r="D2736">
        <v>3</v>
      </c>
      <c r="E2736" s="21">
        <v>2</v>
      </c>
      <c r="F2736" s="21" t="s">
        <v>6</v>
      </c>
      <c r="G2736" s="21" t="s">
        <v>114</v>
      </c>
      <c r="H2736" s="21" t="s">
        <v>10</v>
      </c>
      <c r="I2736" s="26">
        <v>2.0716104999999998</v>
      </c>
      <c r="J2736" s="26">
        <v>2.7962348333333331</v>
      </c>
      <c r="K2736" s="26">
        <v>3.8342895000000006</v>
      </c>
      <c r="L2736" s="26">
        <v>4.8824028333333338</v>
      </c>
      <c r="M2736" s="26">
        <v>5.7410211666666671</v>
      </c>
      <c r="N2736" s="26">
        <v>6.6186196666666666</v>
      </c>
      <c r="O2736" s="26">
        <v>6.6379963333333336</v>
      </c>
      <c r="P2736" s="26">
        <v>6.1982888333333337</v>
      </c>
      <c r="Q2736" s="26">
        <v>5.1463283333333338</v>
      </c>
      <c r="R2736" s="26">
        <v>3.9714736666666668</v>
      </c>
      <c r="S2736" s="26">
        <v>2.803608333333333</v>
      </c>
      <c r="T2736" s="26">
        <v>2.1093451666666669</v>
      </c>
      <c r="U2736" s="26">
        <v>3.6805786666666669</v>
      </c>
      <c r="V2736" s="26">
        <v>3.1767714999999996</v>
      </c>
      <c r="W2736" s="26">
        <v>2.9278426666666668</v>
      </c>
      <c r="X2736" s="26">
        <v>2.7906885000000003</v>
      </c>
      <c r="Y2736" s="26">
        <v>4.9061883333333327</v>
      </c>
      <c r="Z2736" s="26">
        <v>4.3206093333333335</v>
      </c>
      <c r="AA2736" s="26">
        <v>4.0191356666666662</v>
      </c>
      <c r="AB2736" s="26">
        <v>3.6823125000000005</v>
      </c>
      <c r="AC2736" s="26">
        <v>4.5777981666666667</v>
      </c>
      <c r="AD2736" s="26">
        <v>3.1171000000000002</v>
      </c>
      <c r="AE2736" s="26">
        <v>4.060668333333334</v>
      </c>
      <c r="AF2736" s="26">
        <v>4.355817</v>
      </c>
      <c r="AG2736" s="26">
        <v>107</v>
      </c>
      <c r="AH2736" s="26">
        <v>1</v>
      </c>
    </row>
    <row r="2737" spans="1:34" x14ac:dyDescent="0.2">
      <c r="A2737" t="s">
        <v>56</v>
      </c>
      <c r="B2737" t="s">
        <v>111</v>
      </c>
      <c r="C2737" t="s">
        <v>573</v>
      </c>
      <c r="D2737">
        <v>3</v>
      </c>
      <c r="E2737" s="21">
        <v>2</v>
      </c>
      <c r="F2737" s="21" t="s">
        <v>6</v>
      </c>
      <c r="G2737" s="21" t="s">
        <v>114</v>
      </c>
      <c r="H2737" s="21" t="s">
        <v>10</v>
      </c>
      <c r="I2737" s="26">
        <v>2.2319999393939405</v>
      </c>
      <c r="J2737" s="26">
        <v>2.9155157575757569</v>
      </c>
      <c r="K2737" s="26">
        <v>3.959377196969696</v>
      </c>
      <c r="L2737" s="26">
        <v>5.0623895681818176</v>
      </c>
      <c r="M2737" s="26">
        <v>5.8089025454545444</v>
      </c>
      <c r="N2737" s="26">
        <v>6.7233792196969713</v>
      </c>
      <c r="O2737" s="26">
        <v>6.9591577272727294</v>
      </c>
      <c r="P2737" s="26">
        <v>6.4304844393939415</v>
      </c>
      <c r="Q2737" s="26">
        <v>5.2532001136363666</v>
      </c>
      <c r="R2737" s="26">
        <v>4.0853235378787867</v>
      </c>
      <c r="S2737" s="26">
        <v>2.893768621212121</v>
      </c>
      <c r="T2737" s="26">
        <v>2.2418372651515162</v>
      </c>
      <c r="U2737" s="26">
        <v>2.9486018712121211</v>
      </c>
      <c r="V2737" s="26">
        <v>2.7540633106060617</v>
      </c>
      <c r="W2737" s="26">
        <v>2.2675051363636349</v>
      </c>
      <c r="X2737" s="26">
        <v>2.6125054469696978</v>
      </c>
      <c r="Y2737" s="26">
        <v>4.2241478030303039</v>
      </c>
      <c r="Z2737" s="26">
        <v>4.0125032424242422</v>
      </c>
      <c r="AA2737" s="26">
        <v>3.1177032651515151</v>
      </c>
      <c r="AB2737" s="26">
        <v>3.2259418106060607</v>
      </c>
      <c r="AC2737" s="26">
        <v>4.1695529621212133</v>
      </c>
      <c r="AD2737" s="26">
        <v>3.0556007196969697</v>
      </c>
      <c r="AE2737" s="26">
        <v>3.1401562348484844</v>
      </c>
      <c r="AF2737" s="26">
        <v>3.0315945303030305</v>
      </c>
      <c r="AG2737" s="26">
        <v>104</v>
      </c>
      <c r="AH2737" s="26">
        <v>1</v>
      </c>
    </row>
    <row r="2738" spans="1:34" x14ac:dyDescent="0.2">
      <c r="A2738" t="s">
        <v>56</v>
      </c>
      <c r="B2738" t="s">
        <v>111</v>
      </c>
      <c r="C2738" t="s">
        <v>730</v>
      </c>
      <c r="D2738">
        <v>3</v>
      </c>
      <c r="E2738" s="21">
        <v>3</v>
      </c>
      <c r="F2738" s="21" t="s">
        <v>6</v>
      </c>
      <c r="G2738" s="21" t="s">
        <v>114</v>
      </c>
      <c r="H2738" s="21" t="s">
        <v>10</v>
      </c>
      <c r="I2738" s="26">
        <v>1.9254311666666666</v>
      </c>
      <c r="J2738" s="26">
        <v>2.6752963333333337</v>
      </c>
      <c r="K2738" s="26">
        <v>3.9132820000000001</v>
      </c>
      <c r="L2738" s="26">
        <v>5.0495324999999989</v>
      </c>
      <c r="M2738" s="26">
        <v>5.7324980000000005</v>
      </c>
      <c r="N2738" s="26">
        <v>6.7836566666666664</v>
      </c>
      <c r="O2738" s="26">
        <v>7.2675683333333341</v>
      </c>
      <c r="P2738" s="26">
        <v>6.7549214999999991</v>
      </c>
      <c r="Q2738" s="26">
        <v>5.2096556666666674</v>
      </c>
      <c r="R2738" s="26">
        <v>3.826648</v>
      </c>
      <c r="S2738" s="26">
        <v>2.6076155000000001</v>
      </c>
      <c r="T2738" s="26">
        <v>1.9530240000000001</v>
      </c>
      <c r="U2738" s="26">
        <v>3.3375088333333331</v>
      </c>
      <c r="V2738" s="26">
        <v>3.6503294999999998</v>
      </c>
      <c r="W2738" s="26">
        <v>3.575344166666667</v>
      </c>
      <c r="X2738" s="26">
        <v>3.8775291666666667</v>
      </c>
      <c r="Y2738" s="26">
        <v>4.4661405000000007</v>
      </c>
      <c r="Z2738" s="26">
        <v>3.415123166666667</v>
      </c>
      <c r="AA2738" s="26">
        <v>2.6438413333333335</v>
      </c>
      <c r="AB2738" s="26">
        <v>2.1159870000000001</v>
      </c>
      <c r="AC2738" s="26">
        <v>3.0500849999999997</v>
      </c>
      <c r="AD2738" s="26">
        <v>3.0214309999999998</v>
      </c>
      <c r="AE2738" s="26">
        <v>3.7277725000000004</v>
      </c>
      <c r="AF2738" s="26">
        <v>3.9174928333333328</v>
      </c>
      <c r="AG2738" s="26">
        <v>142</v>
      </c>
      <c r="AH2738" s="26">
        <v>2</v>
      </c>
    </row>
    <row r="2739" spans="1:34" x14ac:dyDescent="0.2">
      <c r="A2739" t="s">
        <v>56</v>
      </c>
      <c r="B2739" t="s">
        <v>111</v>
      </c>
      <c r="C2739" t="s">
        <v>1747</v>
      </c>
      <c r="D2739">
        <v>2</v>
      </c>
      <c r="E2739" s="21">
        <v>4</v>
      </c>
      <c r="F2739" s="21" t="s">
        <v>74</v>
      </c>
      <c r="G2739" s="21" t="s">
        <v>10</v>
      </c>
      <c r="H2739" s="21" t="s">
        <v>10</v>
      </c>
      <c r="I2739" s="26">
        <v>2.2626409999999999</v>
      </c>
      <c r="J2739" s="26">
        <v>2.9346240000000003</v>
      </c>
      <c r="K2739" s="26">
        <v>4.4412769999999995</v>
      </c>
      <c r="L2739" s="26">
        <v>6.6609339999999992</v>
      </c>
      <c r="M2739" s="26">
        <v>7.4598645000000001</v>
      </c>
      <c r="N2739" s="26">
        <v>8.9165644999999998</v>
      </c>
      <c r="O2739" s="26">
        <v>9.4726099999999995</v>
      </c>
      <c r="P2739" s="26">
        <v>7.8291869999999992</v>
      </c>
      <c r="Q2739" s="26">
        <v>6.4076950000000004</v>
      </c>
      <c r="R2739" s="26">
        <v>4.7402999999999995</v>
      </c>
      <c r="S2739" s="26">
        <v>3.1939055000000001</v>
      </c>
      <c r="T2739" s="26">
        <v>2.239805</v>
      </c>
      <c r="U2739" s="26">
        <v>0.29584199999999999</v>
      </c>
      <c r="V2739" s="26">
        <v>0.35122399999999998</v>
      </c>
      <c r="W2739" s="26">
        <v>0.51391500000000001</v>
      </c>
      <c r="X2739" s="26">
        <v>0.81499100000000002</v>
      </c>
      <c r="Y2739" s="26">
        <v>2.1763975000000002</v>
      </c>
      <c r="Z2739" s="26">
        <v>2.1039320000000004</v>
      </c>
      <c r="AA2739" s="26">
        <v>2.6249365</v>
      </c>
      <c r="AB2739" s="26">
        <v>2.6036080000000004</v>
      </c>
      <c r="AC2739" s="26">
        <v>1.4621555000000002</v>
      </c>
      <c r="AD2739" s="26">
        <v>0.66874149999999999</v>
      </c>
      <c r="AE2739" s="26">
        <v>0.43295249999999996</v>
      </c>
      <c r="AF2739" s="26">
        <v>0.267208</v>
      </c>
      <c r="AG2739" s="26">
        <v>218</v>
      </c>
      <c r="AH2739" s="26">
        <v>4</v>
      </c>
    </row>
    <row r="2740" spans="1:34" x14ac:dyDescent="0.2">
      <c r="A2740" t="s">
        <v>56</v>
      </c>
      <c r="B2740" t="s">
        <v>111</v>
      </c>
      <c r="C2740" t="s">
        <v>829</v>
      </c>
      <c r="D2740">
        <v>3</v>
      </c>
      <c r="E2740" s="21">
        <v>3</v>
      </c>
      <c r="F2740" s="21" t="s">
        <v>74</v>
      </c>
      <c r="G2740" s="21" t="s">
        <v>10</v>
      </c>
      <c r="H2740" s="21" t="s">
        <v>10</v>
      </c>
      <c r="I2740" s="26">
        <v>2.5802331666666669</v>
      </c>
      <c r="J2740" s="26">
        <v>3.2611190000000003</v>
      </c>
      <c r="K2740" s="26">
        <v>5.1909979999999996</v>
      </c>
      <c r="L2740" s="26">
        <v>6.9941616666666659</v>
      </c>
      <c r="M2740" s="26">
        <v>7.7878064999999994</v>
      </c>
      <c r="N2740" s="26">
        <v>9.1364728333333325</v>
      </c>
      <c r="O2740" s="26">
        <v>10.147809166666667</v>
      </c>
      <c r="P2740" s="26">
        <v>9.0842540000000014</v>
      </c>
      <c r="Q2740" s="26">
        <v>6.5505698333333342</v>
      </c>
      <c r="R2740" s="26">
        <v>5.0642101666666663</v>
      </c>
      <c r="S2740" s="26">
        <v>3.4126509999999999</v>
      </c>
      <c r="T2740" s="26">
        <v>2.5776341666666669</v>
      </c>
      <c r="U2740" s="26">
        <v>0.52929766666666667</v>
      </c>
      <c r="V2740" s="26">
        <v>1.0136714999999998</v>
      </c>
      <c r="W2740" s="26">
        <v>1.0878055</v>
      </c>
      <c r="X2740" s="26">
        <v>1.7343116666666669</v>
      </c>
      <c r="Y2740" s="26">
        <v>3.0342771666666661</v>
      </c>
      <c r="Z2740" s="26">
        <v>2.4377343333333332</v>
      </c>
      <c r="AA2740" s="26">
        <v>1.5447781666666665</v>
      </c>
      <c r="AB2740" s="26">
        <v>2.0182184999999997</v>
      </c>
      <c r="AC2740" s="26">
        <v>2.8937116666666665</v>
      </c>
      <c r="AD2740" s="26">
        <v>1.9155329999999999</v>
      </c>
      <c r="AE2740" s="26">
        <v>0.89365899999999987</v>
      </c>
      <c r="AF2740" s="26">
        <v>0.73370916666666675</v>
      </c>
      <c r="AG2740" s="26">
        <v>159</v>
      </c>
      <c r="AH2740" s="26">
        <v>3</v>
      </c>
    </row>
    <row r="2741" spans="1:34" x14ac:dyDescent="0.2">
      <c r="A2741" t="s">
        <v>56</v>
      </c>
      <c r="B2741" t="s">
        <v>111</v>
      </c>
      <c r="C2741" t="s">
        <v>1748</v>
      </c>
      <c r="D2741">
        <v>3</v>
      </c>
      <c r="E2741" s="21">
        <v>2</v>
      </c>
      <c r="F2741" s="21" t="s">
        <v>6</v>
      </c>
      <c r="G2741" s="21" t="s">
        <v>114</v>
      </c>
      <c r="H2741" s="21" t="s">
        <v>10</v>
      </c>
      <c r="I2741" s="26">
        <v>2.5808781428571428</v>
      </c>
      <c r="J2741" s="26">
        <v>3.329078142857143</v>
      </c>
      <c r="K2741" s="26">
        <v>4.7381060000000002</v>
      </c>
      <c r="L2741" s="26">
        <v>5.7791302857142863</v>
      </c>
      <c r="M2741" s="26">
        <v>6.1503104285714283</v>
      </c>
      <c r="N2741" s="26">
        <v>7.3713255714285708</v>
      </c>
      <c r="O2741" s="26">
        <v>8.226323571428571</v>
      </c>
      <c r="P2741" s="26">
        <v>7.7780741428571423</v>
      </c>
      <c r="Q2741" s="26">
        <v>6.0720591428571424</v>
      </c>
      <c r="R2741" s="26">
        <v>4.6312238571428574</v>
      </c>
      <c r="S2741" s="26">
        <v>3.3043585714285717</v>
      </c>
      <c r="T2741" s="26">
        <v>2.5955828571428574</v>
      </c>
      <c r="U2741" s="26">
        <v>1.3637507142857144</v>
      </c>
      <c r="V2741" s="26">
        <v>2.0759532857142857</v>
      </c>
      <c r="W2741" s="26">
        <v>1.647755714285714</v>
      </c>
      <c r="X2741" s="26">
        <v>2.3016660000000004</v>
      </c>
      <c r="Y2741" s="26">
        <v>4.024730428571428</v>
      </c>
      <c r="Z2741" s="26">
        <v>3.0429561428571428</v>
      </c>
      <c r="AA2741" s="26">
        <v>1.2048321428571429</v>
      </c>
      <c r="AB2741" s="26">
        <v>1.5520192857142858</v>
      </c>
      <c r="AC2741" s="26">
        <v>3.2247118571428572</v>
      </c>
      <c r="AD2741" s="26">
        <v>2.7540198571428571</v>
      </c>
      <c r="AE2741" s="26">
        <v>2.0548771428571428</v>
      </c>
      <c r="AF2741" s="26">
        <v>1.5507442857142857</v>
      </c>
      <c r="AG2741" s="26">
        <v>150</v>
      </c>
      <c r="AH2741" s="26">
        <v>2</v>
      </c>
    </row>
    <row r="2742" spans="1:34" x14ac:dyDescent="0.2">
      <c r="A2742" t="s">
        <v>56</v>
      </c>
      <c r="B2742" t="s">
        <v>111</v>
      </c>
      <c r="C2742" t="s">
        <v>1749</v>
      </c>
      <c r="D2742">
        <v>2</v>
      </c>
      <c r="E2742" s="21">
        <v>3</v>
      </c>
      <c r="F2742" s="21" t="s">
        <v>74</v>
      </c>
      <c r="G2742" s="21" t="s">
        <v>10</v>
      </c>
      <c r="H2742" s="21" t="s">
        <v>10</v>
      </c>
      <c r="I2742" s="26">
        <v>2.0500479999999999</v>
      </c>
      <c r="J2742" s="26">
        <v>2.616117</v>
      </c>
      <c r="K2742" s="26">
        <v>4.2216189999999996</v>
      </c>
      <c r="L2742" s="26">
        <v>6.252631</v>
      </c>
      <c r="M2742" s="26">
        <v>7.0585709999999997</v>
      </c>
      <c r="N2742" s="26">
        <v>8.6363369999999993</v>
      </c>
      <c r="O2742" s="26">
        <v>9.8657990000000009</v>
      </c>
      <c r="P2742" s="26">
        <v>8.5112830000000006</v>
      </c>
      <c r="Q2742" s="26">
        <v>6.2951220000000001</v>
      </c>
      <c r="R2742" s="26">
        <v>4.7945659999999997</v>
      </c>
      <c r="S2742" s="26">
        <v>2.9391259999999999</v>
      </c>
      <c r="T2742" s="26">
        <v>2.0511439999999999</v>
      </c>
      <c r="U2742" s="26">
        <v>0.402864</v>
      </c>
      <c r="V2742" s="26">
        <v>0.62922999999999996</v>
      </c>
      <c r="W2742" s="26">
        <v>1.0014609999999999</v>
      </c>
      <c r="X2742" s="26">
        <v>1.3762399999999999</v>
      </c>
      <c r="Y2742" s="26">
        <v>3.2115079999999998</v>
      </c>
      <c r="Z2742" s="26">
        <v>2.7191100000000001</v>
      </c>
      <c r="AA2742" s="26">
        <v>2.115777</v>
      </c>
      <c r="AB2742" s="26">
        <v>2.23197</v>
      </c>
      <c r="AC2742" s="26">
        <v>1.842069</v>
      </c>
      <c r="AD2742" s="26">
        <v>1.2725949999999999</v>
      </c>
      <c r="AE2742" s="26">
        <v>0.69002600000000003</v>
      </c>
      <c r="AF2742" s="26">
        <v>0.390378</v>
      </c>
      <c r="AG2742" s="26">
        <v>201</v>
      </c>
      <c r="AH2742" s="26">
        <v>4</v>
      </c>
    </row>
    <row r="2743" spans="1:34" x14ac:dyDescent="0.2">
      <c r="A2743" t="s">
        <v>56</v>
      </c>
      <c r="B2743" t="s">
        <v>111</v>
      </c>
      <c r="C2743" t="s">
        <v>684</v>
      </c>
      <c r="D2743">
        <v>3</v>
      </c>
      <c r="E2743" s="21">
        <v>3</v>
      </c>
      <c r="F2743" s="21" t="s">
        <v>6</v>
      </c>
      <c r="G2743" s="21" t="s">
        <v>114</v>
      </c>
      <c r="H2743" s="21" t="s">
        <v>10</v>
      </c>
      <c r="I2743" s="26">
        <v>2.0488448000000004</v>
      </c>
      <c r="J2743" s="26">
        <v>2.7937925999999997</v>
      </c>
      <c r="K2743" s="26">
        <v>4.0950593</v>
      </c>
      <c r="L2743" s="26">
        <v>5.2385204000000005</v>
      </c>
      <c r="M2743" s="26">
        <v>5.8795233000000007</v>
      </c>
      <c r="N2743" s="26">
        <v>7.1781180000000004</v>
      </c>
      <c r="O2743" s="26">
        <v>7.9813205999999992</v>
      </c>
      <c r="P2743" s="26">
        <v>7.4399157999999996</v>
      </c>
      <c r="Q2743" s="26">
        <v>5.6425526000000001</v>
      </c>
      <c r="R2743" s="26">
        <v>4.1872122000000003</v>
      </c>
      <c r="S2743" s="26">
        <v>2.8365537000000001</v>
      </c>
      <c r="T2743" s="26">
        <v>2.1185614999999998</v>
      </c>
      <c r="U2743" s="26">
        <v>2.3427683999999998</v>
      </c>
      <c r="V2743" s="26">
        <v>2.8849461999999999</v>
      </c>
      <c r="W2743" s="26">
        <v>2.9925856000000004</v>
      </c>
      <c r="X2743" s="26">
        <v>3.4600747999999997</v>
      </c>
      <c r="Y2743" s="26">
        <v>4.7669481000000005</v>
      </c>
      <c r="Z2743" s="26">
        <v>2.7732658000000003</v>
      </c>
      <c r="AA2743" s="26">
        <v>1.9504646999999999</v>
      </c>
      <c r="AB2743" s="26">
        <v>1.7440298999999999</v>
      </c>
      <c r="AC2743" s="26">
        <v>3.0535416</v>
      </c>
      <c r="AD2743" s="26">
        <v>3.2430629999999994</v>
      </c>
      <c r="AE2743" s="26">
        <v>3.0335641</v>
      </c>
      <c r="AF2743" s="26">
        <v>2.9200588000000001</v>
      </c>
      <c r="AG2743" s="26">
        <v>154</v>
      </c>
      <c r="AH2743" s="26">
        <v>2</v>
      </c>
    </row>
    <row r="2744" spans="1:34" x14ac:dyDescent="0.2">
      <c r="A2744" t="s">
        <v>56</v>
      </c>
      <c r="B2744" t="s">
        <v>111</v>
      </c>
      <c r="C2744" t="s">
        <v>1324</v>
      </c>
      <c r="D2744">
        <v>3</v>
      </c>
      <c r="E2744" s="21">
        <v>2</v>
      </c>
      <c r="F2744" s="21" t="s">
        <v>6</v>
      </c>
      <c r="G2744" s="21" t="s">
        <v>114</v>
      </c>
      <c r="H2744" s="21" t="s">
        <v>10</v>
      </c>
      <c r="I2744" s="26">
        <v>2.9501708571428575</v>
      </c>
      <c r="J2744" s="26">
        <v>3.7870993809523816</v>
      </c>
      <c r="K2744" s="26">
        <v>5.2799045238095239</v>
      </c>
      <c r="L2744" s="26">
        <v>6.2912234285714286</v>
      </c>
      <c r="M2744" s="26">
        <v>6.6271185714285714</v>
      </c>
      <c r="N2744" s="26">
        <v>7.5801288571428573</v>
      </c>
      <c r="O2744" s="26">
        <v>8.1279203333333339</v>
      </c>
      <c r="P2744" s="26">
        <v>7.5917180952380949</v>
      </c>
      <c r="Q2744" s="26">
        <v>6.1633138571428576</v>
      </c>
      <c r="R2744" s="26">
        <v>4.8545460476190474</v>
      </c>
      <c r="S2744" s="26">
        <v>3.7678870952380947</v>
      </c>
      <c r="T2744" s="26">
        <v>2.9935244761904762</v>
      </c>
      <c r="U2744" s="26">
        <v>0.80982076190476193</v>
      </c>
      <c r="V2744" s="26">
        <v>0.86382342857142846</v>
      </c>
      <c r="W2744" s="26">
        <v>0.29147633333333334</v>
      </c>
      <c r="X2744" s="26">
        <v>0.90381861904761907</v>
      </c>
      <c r="Y2744" s="26">
        <v>2.3495463333333335</v>
      </c>
      <c r="Z2744" s="26">
        <v>1.9063066190476188</v>
      </c>
      <c r="AA2744" s="26">
        <v>0.74841814285714281</v>
      </c>
      <c r="AB2744" s="26">
        <v>1.3878235714285714</v>
      </c>
      <c r="AC2744" s="26">
        <v>3.3791454761904771</v>
      </c>
      <c r="AD2744" s="26">
        <v>1.7916914285714287</v>
      </c>
      <c r="AE2744" s="26">
        <v>0.72781271428571426</v>
      </c>
      <c r="AF2744" s="26">
        <v>0.76996209523809522</v>
      </c>
      <c r="AG2744" s="26">
        <v>42</v>
      </c>
      <c r="AH2744" s="26">
        <v>1</v>
      </c>
    </row>
    <row r="2745" spans="1:34" x14ac:dyDescent="0.2">
      <c r="A2745" t="s">
        <v>56</v>
      </c>
      <c r="B2745" t="s">
        <v>111</v>
      </c>
      <c r="C2745" t="s">
        <v>1223</v>
      </c>
      <c r="D2745">
        <v>3</v>
      </c>
      <c r="E2745" s="21">
        <v>2</v>
      </c>
      <c r="F2745" s="21" t="s">
        <v>6</v>
      </c>
      <c r="G2745" s="21" t="s">
        <v>114</v>
      </c>
      <c r="H2745" s="21" t="s">
        <v>10</v>
      </c>
      <c r="I2745" s="26">
        <v>2.2164706153846154</v>
      </c>
      <c r="J2745" s="26">
        <v>2.9645626923076924</v>
      </c>
      <c r="K2745" s="26">
        <v>4.4068983846153849</v>
      </c>
      <c r="L2745" s="26">
        <v>5.597602076923077</v>
      </c>
      <c r="M2745" s="26">
        <v>6.247779153846154</v>
      </c>
      <c r="N2745" s="26">
        <v>7.8015800769230781</v>
      </c>
      <c r="O2745" s="26">
        <v>8.9282207692307693</v>
      </c>
      <c r="P2745" s="26">
        <v>8.3483756923076946</v>
      </c>
      <c r="Q2745" s="26">
        <v>6.1392116923076934</v>
      </c>
      <c r="R2745" s="26">
        <v>4.5798452307692319</v>
      </c>
      <c r="S2745" s="26">
        <v>3.0730046153846158</v>
      </c>
      <c r="T2745" s="26">
        <v>2.3047645384615385</v>
      </c>
      <c r="U2745" s="26">
        <v>1.5562339999999999</v>
      </c>
      <c r="V2745" s="26">
        <v>2.137408076923077</v>
      </c>
      <c r="W2745" s="26">
        <v>2.1077074615384617</v>
      </c>
      <c r="X2745" s="26">
        <v>2.790471230769231</v>
      </c>
      <c r="Y2745" s="26">
        <v>4.0612970769230774</v>
      </c>
      <c r="Z2745" s="26">
        <v>2.3726700769230771</v>
      </c>
      <c r="AA2745" s="26">
        <v>1.4485010769230771</v>
      </c>
      <c r="AB2745" s="26">
        <v>1.3671004615384619</v>
      </c>
      <c r="AC2745" s="26">
        <v>2.8829566153846149</v>
      </c>
      <c r="AD2745" s="26">
        <v>2.6062419999999995</v>
      </c>
      <c r="AE2745" s="26">
        <v>2.1070476153846158</v>
      </c>
      <c r="AF2745" s="26">
        <v>1.7586480769230768</v>
      </c>
      <c r="AG2745" s="26">
        <v>156</v>
      </c>
      <c r="AH2745" s="26">
        <v>2</v>
      </c>
    </row>
    <row r="2746" spans="1:34" x14ac:dyDescent="0.2">
      <c r="A2746" t="s">
        <v>56</v>
      </c>
      <c r="B2746" t="s">
        <v>111</v>
      </c>
      <c r="C2746" t="s">
        <v>1750</v>
      </c>
      <c r="D2746">
        <v>2</v>
      </c>
      <c r="E2746" s="21">
        <v>4</v>
      </c>
      <c r="F2746" s="21" t="s">
        <v>74</v>
      </c>
      <c r="G2746" s="21" t="s">
        <v>10</v>
      </c>
      <c r="H2746" s="21" t="s">
        <v>10</v>
      </c>
      <c r="I2746" s="26">
        <v>2.6217815</v>
      </c>
      <c r="J2746" s="26">
        <v>3.4205635000000001</v>
      </c>
      <c r="K2746" s="26">
        <v>5.365670999999999</v>
      </c>
      <c r="L2746" s="26">
        <v>7.472363249999999</v>
      </c>
      <c r="M2746" s="26">
        <v>8.4083612500000005</v>
      </c>
      <c r="N2746" s="26">
        <v>9.3515820000000005</v>
      </c>
      <c r="O2746" s="26">
        <v>9.3337867499999998</v>
      </c>
      <c r="P2746" s="26">
        <v>7.9822222499999995</v>
      </c>
      <c r="Q2746" s="26">
        <v>6.1372720000000003</v>
      </c>
      <c r="R2746" s="26">
        <v>4.9121755</v>
      </c>
      <c r="S2746" s="26">
        <v>3.4466815</v>
      </c>
      <c r="T2746" s="26">
        <v>2.5725227500000001</v>
      </c>
      <c r="U2746" s="26">
        <v>0.26157975</v>
      </c>
      <c r="V2746" s="26">
        <v>0.46963975000000002</v>
      </c>
      <c r="W2746" s="26">
        <v>0.457984</v>
      </c>
      <c r="X2746" s="26">
        <v>0.67498599999999997</v>
      </c>
      <c r="Y2746" s="26">
        <v>1.8460814999999999</v>
      </c>
      <c r="Z2746" s="26">
        <v>2.2917019999999999</v>
      </c>
      <c r="AA2746" s="26">
        <v>1.9346014999999999</v>
      </c>
      <c r="AB2746" s="26">
        <v>2.0628074999999999</v>
      </c>
      <c r="AC2746" s="26">
        <v>1.89921125</v>
      </c>
      <c r="AD2746" s="26">
        <v>1.0238199999999997</v>
      </c>
      <c r="AE2746" s="26">
        <v>0.4892145</v>
      </c>
      <c r="AF2746" s="26">
        <v>0.3445415</v>
      </c>
      <c r="AG2746" s="26">
        <v>173</v>
      </c>
      <c r="AH2746" s="26">
        <v>3</v>
      </c>
    </row>
    <row r="2747" spans="1:34" x14ac:dyDescent="0.2">
      <c r="A2747" t="s">
        <v>56</v>
      </c>
      <c r="B2747" t="s">
        <v>111</v>
      </c>
      <c r="C2747" t="s">
        <v>1751</v>
      </c>
      <c r="D2747">
        <v>3</v>
      </c>
      <c r="E2747" s="21">
        <v>3</v>
      </c>
      <c r="F2747" s="21" t="s">
        <v>6</v>
      </c>
      <c r="G2747" s="21" t="s">
        <v>114</v>
      </c>
      <c r="H2747" s="21" t="s">
        <v>10</v>
      </c>
      <c r="I2747" s="26">
        <v>2.309653</v>
      </c>
      <c r="J2747" s="26">
        <v>3.0204484000000003</v>
      </c>
      <c r="K2747" s="26">
        <v>4.5590468</v>
      </c>
      <c r="L2747" s="26">
        <v>5.9658099999999994</v>
      </c>
      <c r="M2747" s="26">
        <v>6.51288</v>
      </c>
      <c r="N2747" s="26">
        <v>8.1233409999999999</v>
      </c>
      <c r="O2747" s="26">
        <v>9.3473097999999997</v>
      </c>
      <c r="P2747" s="26">
        <v>8.6190595999999999</v>
      </c>
      <c r="Q2747" s="26">
        <v>6.259163</v>
      </c>
      <c r="R2747" s="26">
        <v>4.6845376000000005</v>
      </c>
      <c r="S2747" s="26">
        <v>3.1787239999999994</v>
      </c>
      <c r="T2747" s="26">
        <v>2.3983988000000003</v>
      </c>
      <c r="U2747" s="26">
        <v>1.1790818000000001</v>
      </c>
      <c r="V2747" s="26">
        <v>1.7163948000000002</v>
      </c>
      <c r="W2747" s="26">
        <v>1.8579407999999997</v>
      </c>
      <c r="X2747" s="26">
        <v>2.9248958000000003</v>
      </c>
      <c r="Y2747" s="26">
        <v>3.8226298000000001</v>
      </c>
      <c r="Z2747" s="26">
        <v>2.4338401999999997</v>
      </c>
      <c r="AA2747" s="26">
        <v>1.6648846000000002</v>
      </c>
      <c r="AB2747" s="26">
        <v>1.6443192</v>
      </c>
      <c r="AC2747" s="26">
        <v>2.8944321999999998</v>
      </c>
      <c r="AD2747" s="26">
        <v>2.3847239999999998</v>
      </c>
      <c r="AE2747" s="26">
        <v>1.5952644</v>
      </c>
      <c r="AF2747" s="26">
        <v>1.1852898000000001</v>
      </c>
      <c r="AG2747" s="26">
        <v>198</v>
      </c>
      <c r="AH2747" s="26">
        <v>3</v>
      </c>
    </row>
    <row r="2748" spans="1:34" x14ac:dyDescent="0.2">
      <c r="A2748" t="s">
        <v>56</v>
      </c>
      <c r="B2748" t="s">
        <v>111</v>
      </c>
      <c r="C2748" t="s">
        <v>900</v>
      </c>
      <c r="D2748">
        <v>3</v>
      </c>
      <c r="E2748" s="21">
        <v>3</v>
      </c>
      <c r="F2748" s="21" t="s">
        <v>6</v>
      </c>
      <c r="G2748" s="21" t="s">
        <v>114</v>
      </c>
      <c r="H2748" s="21" t="s">
        <v>10</v>
      </c>
      <c r="I2748" s="26">
        <v>1.9504668749999998</v>
      </c>
      <c r="J2748" s="26">
        <v>2.69209225</v>
      </c>
      <c r="K2748" s="26">
        <v>4.0076748749999993</v>
      </c>
      <c r="L2748" s="26">
        <v>5.2235407500000006</v>
      </c>
      <c r="M2748" s="26">
        <v>5.8030566249999991</v>
      </c>
      <c r="N2748" s="26">
        <v>7.1203501249999999</v>
      </c>
      <c r="O2748" s="26">
        <v>7.8948792499999998</v>
      </c>
      <c r="P2748" s="26">
        <v>7.3266448749999995</v>
      </c>
      <c r="Q2748" s="26">
        <v>5.4688083750000001</v>
      </c>
      <c r="R2748" s="26">
        <v>4.0407612500000001</v>
      </c>
      <c r="S2748" s="26">
        <v>2.7299425000000004</v>
      </c>
      <c r="T2748" s="26">
        <v>2.007884625</v>
      </c>
      <c r="U2748" s="26">
        <v>2.370968875</v>
      </c>
      <c r="V2748" s="26">
        <v>2.9288583749999999</v>
      </c>
      <c r="W2748" s="26">
        <v>3.3458636249999998</v>
      </c>
      <c r="X2748" s="26">
        <v>3.7959386250000007</v>
      </c>
      <c r="Y2748" s="26">
        <v>4.9898208749999995</v>
      </c>
      <c r="Z2748" s="26">
        <v>3.1754826250000003</v>
      </c>
      <c r="AA2748" s="26">
        <v>2.5823689999999999</v>
      </c>
      <c r="AB2748" s="26">
        <v>1.85228875</v>
      </c>
      <c r="AC2748" s="26">
        <v>3.3370701249999999</v>
      </c>
      <c r="AD2748" s="26">
        <v>3.3709161250000004</v>
      </c>
      <c r="AE2748" s="26">
        <v>3.4299552499999999</v>
      </c>
      <c r="AF2748" s="26">
        <v>2.9523177500000002</v>
      </c>
      <c r="AG2748" s="26">
        <v>155</v>
      </c>
      <c r="AH2748" s="26">
        <v>2</v>
      </c>
    </row>
    <row r="2749" spans="1:34" x14ac:dyDescent="0.2">
      <c r="A2749" t="s">
        <v>56</v>
      </c>
      <c r="B2749" t="s">
        <v>111</v>
      </c>
      <c r="C2749" t="s">
        <v>212</v>
      </c>
      <c r="D2749">
        <v>3</v>
      </c>
      <c r="E2749" s="21">
        <v>2</v>
      </c>
      <c r="F2749" s="21" t="s">
        <v>6</v>
      </c>
      <c r="G2749" s="21" t="s">
        <v>114</v>
      </c>
      <c r="H2749" s="21" t="s">
        <v>10</v>
      </c>
      <c r="I2749" s="26">
        <v>2.0819390000000002</v>
      </c>
      <c r="J2749" s="26">
        <v>2.8202725000000002</v>
      </c>
      <c r="K2749" s="26">
        <v>4.0236260000000001</v>
      </c>
      <c r="L2749" s="26">
        <v>5.1338869999999996</v>
      </c>
      <c r="M2749" s="26">
        <v>5.8354214999999998</v>
      </c>
      <c r="N2749" s="26">
        <v>6.9529767500000004</v>
      </c>
      <c r="O2749" s="26">
        <v>7.4537092500000002</v>
      </c>
      <c r="P2749" s="26">
        <v>6.9495482500000003</v>
      </c>
      <c r="Q2749" s="26">
        <v>5.4691274999999999</v>
      </c>
      <c r="R2749" s="26">
        <v>4.1167392500000002</v>
      </c>
      <c r="S2749" s="26">
        <v>2.8032067500000002</v>
      </c>
      <c r="T2749" s="26">
        <v>2.1214330000000001</v>
      </c>
      <c r="U2749" s="26">
        <v>2.7438799999999999</v>
      </c>
      <c r="V2749" s="26">
        <v>2.9204135</v>
      </c>
      <c r="W2749" s="26">
        <v>2.9766387500000002</v>
      </c>
      <c r="X2749" s="26">
        <v>3.4538227500000001</v>
      </c>
      <c r="Y2749" s="26">
        <v>4.5524144999999994</v>
      </c>
      <c r="Z2749" s="26">
        <v>2.9263777499999999</v>
      </c>
      <c r="AA2749" s="26">
        <v>2.1265209999999999</v>
      </c>
      <c r="AB2749" s="26">
        <v>1.966043</v>
      </c>
      <c r="AC2749" s="26">
        <v>3.3083532500000001</v>
      </c>
      <c r="AD2749" s="26">
        <v>3.0114177500000001</v>
      </c>
      <c r="AE2749" s="26">
        <v>3.1935047500000002</v>
      </c>
      <c r="AF2749" s="26">
        <v>3.3121292499999999</v>
      </c>
      <c r="AG2749" s="26">
        <v>153</v>
      </c>
      <c r="AH2749" s="26">
        <v>2</v>
      </c>
    </row>
    <row r="2750" spans="1:34" x14ac:dyDescent="0.2">
      <c r="A2750" t="s">
        <v>56</v>
      </c>
      <c r="B2750" t="s">
        <v>111</v>
      </c>
      <c r="C2750" t="s">
        <v>314</v>
      </c>
      <c r="D2750">
        <v>3</v>
      </c>
      <c r="E2750" s="21">
        <v>3</v>
      </c>
      <c r="F2750" s="21" t="s">
        <v>74</v>
      </c>
      <c r="G2750" s="21" t="s">
        <v>10</v>
      </c>
      <c r="H2750" s="21" t="s">
        <v>10</v>
      </c>
      <c r="I2750" s="26">
        <v>2.7949950000000001</v>
      </c>
      <c r="J2750" s="26">
        <v>3.6376153333333332</v>
      </c>
      <c r="K2750" s="26">
        <v>5.8131089999999999</v>
      </c>
      <c r="L2750" s="26">
        <v>7.6901206666666662</v>
      </c>
      <c r="M2750" s="26">
        <v>8.4532003333333332</v>
      </c>
      <c r="N2750" s="26">
        <v>9.4892746666666667</v>
      </c>
      <c r="O2750" s="26">
        <v>9.7752703333333333</v>
      </c>
      <c r="P2750" s="26">
        <v>8.6743693333333329</v>
      </c>
      <c r="Q2750" s="26">
        <v>6.3758296666666654</v>
      </c>
      <c r="R2750" s="26">
        <v>4.9957640000000003</v>
      </c>
      <c r="S2750" s="26">
        <v>3.5575686666666666</v>
      </c>
      <c r="T2750" s="26">
        <v>2.7435459999999998</v>
      </c>
      <c r="U2750" s="26">
        <v>0.34375533333333336</v>
      </c>
      <c r="V2750" s="26">
        <v>0.62642166666666665</v>
      </c>
      <c r="W2750" s="26">
        <v>0.46221899999999999</v>
      </c>
      <c r="X2750" s="26">
        <v>0.96930466666666659</v>
      </c>
      <c r="Y2750" s="26">
        <v>2.3225673333333332</v>
      </c>
      <c r="Z2750" s="26">
        <v>1.9115733333333331</v>
      </c>
      <c r="AA2750" s="26">
        <v>1.3656379999999999</v>
      </c>
      <c r="AB2750" s="26">
        <v>1.3257053333333333</v>
      </c>
      <c r="AC2750" s="26">
        <v>1.9478936666666666</v>
      </c>
      <c r="AD2750" s="26">
        <v>1.3077653333333332</v>
      </c>
      <c r="AE2750" s="26">
        <v>0.49157200000000006</v>
      </c>
      <c r="AF2750" s="26">
        <v>0.41685100000000003</v>
      </c>
      <c r="AG2750" s="26">
        <v>149</v>
      </c>
      <c r="AH2750" s="26">
        <v>3</v>
      </c>
    </row>
    <row r="2751" spans="1:34" x14ac:dyDescent="0.2">
      <c r="A2751" t="s">
        <v>56</v>
      </c>
      <c r="B2751" t="s">
        <v>111</v>
      </c>
      <c r="C2751" t="s">
        <v>1752</v>
      </c>
      <c r="D2751">
        <v>2</v>
      </c>
      <c r="E2751" s="21">
        <v>3</v>
      </c>
      <c r="F2751" s="21" t="s">
        <v>74</v>
      </c>
      <c r="G2751" s="21" t="s">
        <v>10</v>
      </c>
      <c r="H2751" s="21" t="s">
        <v>10</v>
      </c>
      <c r="I2751" s="26">
        <v>2.9247327500000004</v>
      </c>
      <c r="J2751" s="26">
        <v>4.1651184999999993</v>
      </c>
      <c r="K2751" s="26">
        <v>6.2824305000000003</v>
      </c>
      <c r="L2751" s="26">
        <v>8.4173597499999993</v>
      </c>
      <c r="M2751" s="26">
        <v>9.7899472500000009</v>
      </c>
      <c r="N2751" s="26">
        <v>10.6161265</v>
      </c>
      <c r="O2751" s="26">
        <v>9.2598617499999989</v>
      </c>
      <c r="P2751" s="26">
        <v>8.0314277499999989</v>
      </c>
      <c r="Q2751" s="26">
        <v>6.4769515000000002</v>
      </c>
      <c r="R2751" s="26">
        <v>5.1936394999999997</v>
      </c>
      <c r="S2751" s="26">
        <v>3.8091204999999997</v>
      </c>
      <c r="T2751" s="26">
        <v>2.8540087500000002</v>
      </c>
      <c r="U2751" s="26">
        <v>0.35004924999999998</v>
      </c>
      <c r="V2751" s="26">
        <v>0.29672525</v>
      </c>
      <c r="W2751" s="26">
        <v>0.21494874999999999</v>
      </c>
      <c r="X2751" s="26">
        <v>0.17761125</v>
      </c>
      <c r="Y2751" s="26">
        <v>0.49684250000000002</v>
      </c>
      <c r="Z2751" s="26">
        <v>0.83340524999999999</v>
      </c>
      <c r="AA2751" s="26">
        <v>1.6897472499999999</v>
      </c>
      <c r="AB2751" s="26">
        <v>1.98307075</v>
      </c>
      <c r="AC2751" s="26">
        <v>1.5731685</v>
      </c>
      <c r="AD2751" s="26">
        <v>0.69004200000000004</v>
      </c>
      <c r="AE2751" s="26">
        <v>0.24395174999999999</v>
      </c>
      <c r="AF2751" s="26">
        <v>0.31569550000000002</v>
      </c>
      <c r="AG2751" s="26">
        <v>181</v>
      </c>
      <c r="AH2751" s="26">
        <v>3</v>
      </c>
    </row>
    <row r="2752" spans="1:34" x14ac:dyDescent="0.2">
      <c r="A2752" t="s">
        <v>56</v>
      </c>
      <c r="B2752" t="s">
        <v>111</v>
      </c>
      <c r="C2752" t="s">
        <v>1753</v>
      </c>
      <c r="D2752">
        <v>3</v>
      </c>
      <c r="E2752" s="21">
        <v>3</v>
      </c>
      <c r="F2752" s="21" t="s">
        <v>6</v>
      </c>
      <c r="G2752" s="21" t="s">
        <v>114</v>
      </c>
      <c r="H2752" s="21" t="s">
        <v>10</v>
      </c>
      <c r="I2752" s="26">
        <v>1.9975351111111108</v>
      </c>
      <c r="J2752" s="26">
        <v>2.7244796666666664</v>
      </c>
      <c r="K2752" s="26">
        <v>4.0882592222222227</v>
      </c>
      <c r="L2752" s="26">
        <v>5.3371024444444446</v>
      </c>
      <c r="M2752" s="26">
        <v>5.9193882222222216</v>
      </c>
      <c r="N2752" s="26">
        <v>7.326395999999999</v>
      </c>
      <c r="O2752" s="26">
        <v>8.2171964444444452</v>
      </c>
      <c r="P2752" s="26">
        <v>7.6272666666666664</v>
      </c>
      <c r="Q2752" s="26">
        <v>5.6242803333333322</v>
      </c>
      <c r="R2752" s="26">
        <v>4.1718337777777776</v>
      </c>
      <c r="S2752" s="26">
        <v>2.8362513333333332</v>
      </c>
      <c r="T2752" s="26">
        <v>2.0687658888888887</v>
      </c>
      <c r="U2752" s="26">
        <v>2.0666883333333335</v>
      </c>
      <c r="V2752" s="26">
        <v>2.6945888888888887</v>
      </c>
      <c r="W2752" s="26">
        <v>3.1542498888888888</v>
      </c>
      <c r="X2752" s="26">
        <v>3.5067748888888897</v>
      </c>
      <c r="Y2752" s="26">
        <v>5.0924042222222221</v>
      </c>
      <c r="Z2752" s="26">
        <v>3.1181337777777776</v>
      </c>
      <c r="AA2752" s="26">
        <v>2.4070704444444444</v>
      </c>
      <c r="AB2752" s="26">
        <v>1.793606111111111</v>
      </c>
      <c r="AC2752" s="26">
        <v>3.531573777777778</v>
      </c>
      <c r="AD2752" s="26">
        <v>3.2584059999999999</v>
      </c>
      <c r="AE2752" s="26">
        <v>3.0135362222222222</v>
      </c>
      <c r="AF2752" s="26">
        <v>2.4381004444444447</v>
      </c>
      <c r="AG2752" s="26">
        <v>148</v>
      </c>
      <c r="AH2752" s="26">
        <v>2</v>
      </c>
    </row>
    <row r="2753" spans="1:34" x14ac:dyDescent="0.2">
      <c r="A2753" t="s">
        <v>56</v>
      </c>
      <c r="B2753" t="s">
        <v>111</v>
      </c>
      <c r="C2753" t="s">
        <v>1636</v>
      </c>
      <c r="D2753">
        <v>2</v>
      </c>
      <c r="E2753" s="21">
        <v>4</v>
      </c>
      <c r="F2753" s="21" t="s">
        <v>74</v>
      </c>
      <c r="G2753" s="21" t="s">
        <v>10</v>
      </c>
      <c r="H2753" s="21" t="s">
        <v>10</v>
      </c>
      <c r="I2753" s="26">
        <v>2.2103783333333333</v>
      </c>
      <c r="J2753" s="26">
        <v>2.7771083333333331</v>
      </c>
      <c r="K2753" s="26">
        <v>4.4176466666666663</v>
      </c>
      <c r="L2753" s="26">
        <v>6.5512109999999995</v>
      </c>
      <c r="M2753" s="26">
        <v>7.4147603333333336</v>
      </c>
      <c r="N2753" s="26">
        <v>8.8424983333333333</v>
      </c>
      <c r="O2753" s="26">
        <v>9.7829130000000006</v>
      </c>
      <c r="P2753" s="26">
        <v>8.2591546666666655</v>
      </c>
      <c r="Q2753" s="26">
        <v>6.3788393333333344</v>
      </c>
      <c r="R2753" s="26">
        <v>4.8738353333333331</v>
      </c>
      <c r="S2753" s="26">
        <v>3.0817453333333336</v>
      </c>
      <c r="T2753" s="26">
        <v>2.1924043333333336</v>
      </c>
      <c r="U2753" s="26">
        <v>0.34396633333333332</v>
      </c>
      <c r="V2753" s="26">
        <v>0.45685366666666666</v>
      </c>
      <c r="W2753" s="26">
        <v>0.69707700000000006</v>
      </c>
      <c r="X2753" s="26">
        <v>0.95952500000000007</v>
      </c>
      <c r="Y2753" s="26">
        <v>2.6278213333333333</v>
      </c>
      <c r="Z2753" s="26">
        <v>2.6534256666666667</v>
      </c>
      <c r="AA2753" s="26">
        <v>2.3939599999999999</v>
      </c>
      <c r="AB2753" s="26">
        <v>2.3346339999999999</v>
      </c>
      <c r="AC2753" s="26">
        <v>1.6242423333333331</v>
      </c>
      <c r="AD2753" s="26">
        <v>1.0089323333333333</v>
      </c>
      <c r="AE2753" s="26">
        <v>0.4934433333333334</v>
      </c>
      <c r="AF2753" s="26">
        <v>0.28442866666666666</v>
      </c>
      <c r="AG2753" s="26">
        <v>179</v>
      </c>
      <c r="AH2753" s="26">
        <v>3</v>
      </c>
    </row>
    <row r="2754" spans="1:34" x14ac:dyDescent="0.2">
      <c r="A2754" t="s">
        <v>56</v>
      </c>
      <c r="B2754" t="s">
        <v>111</v>
      </c>
      <c r="C2754" t="s">
        <v>1754</v>
      </c>
      <c r="D2754">
        <v>3</v>
      </c>
      <c r="E2754" s="21">
        <v>3</v>
      </c>
      <c r="F2754" s="21" t="s">
        <v>74</v>
      </c>
      <c r="G2754" s="21" t="s">
        <v>10</v>
      </c>
      <c r="H2754" s="21" t="s">
        <v>10</v>
      </c>
      <c r="I2754" s="26">
        <v>2.8202540000000003</v>
      </c>
      <c r="J2754" s="26">
        <v>3.6975414999999998</v>
      </c>
      <c r="K2754" s="26">
        <v>5.8696950000000001</v>
      </c>
      <c r="L2754" s="26">
        <v>7.4773434999999999</v>
      </c>
      <c r="M2754" s="26">
        <v>8.0345224999999996</v>
      </c>
      <c r="N2754" s="26">
        <v>9.0476130000000001</v>
      </c>
      <c r="O2754" s="26">
        <v>9.4513090000000002</v>
      </c>
      <c r="P2754" s="26">
        <v>8.4961130000000011</v>
      </c>
      <c r="Q2754" s="26">
        <v>6.2373289999999999</v>
      </c>
      <c r="R2754" s="26">
        <v>4.8030945000000003</v>
      </c>
      <c r="S2754" s="26">
        <v>3.517601</v>
      </c>
      <c r="T2754" s="26">
        <v>2.7588185000000003</v>
      </c>
      <c r="U2754" s="26">
        <v>0.49623499999999998</v>
      </c>
      <c r="V2754" s="26">
        <v>0.69122700000000004</v>
      </c>
      <c r="W2754" s="26">
        <v>0.51051200000000008</v>
      </c>
      <c r="X2754" s="26">
        <v>1.0921444999999999</v>
      </c>
      <c r="Y2754" s="26">
        <v>2.1670919999999998</v>
      </c>
      <c r="Z2754" s="26">
        <v>1.7233540000000001</v>
      </c>
      <c r="AA2754" s="26">
        <v>0.95377850000000008</v>
      </c>
      <c r="AB2754" s="26">
        <v>1.5076160000000001</v>
      </c>
      <c r="AC2754" s="26">
        <v>2.4466405</v>
      </c>
      <c r="AD2754" s="26">
        <v>1.6011985000000002</v>
      </c>
      <c r="AE2754" s="26">
        <v>0.65922799999999993</v>
      </c>
      <c r="AF2754" s="26">
        <v>0.4465885</v>
      </c>
      <c r="AG2754" s="26">
        <v>183</v>
      </c>
      <c r="AH2754" s="26">
        <v>3</v>
      </c>
    </row>
    <row r="2755" spans="1:34" x14ac:dyDescent="0.2">
      <c r="A2755" t="s">
        <v>56</v>
      </c>
      <c r="B2755" t="s">
        <v>111</v>
      </c>
      <c r="C2755" t="s">
        <v>1755</v>
      </c>
      <c r="D2755">
        <v>3</v>
      </c>
      <c r="E2755" s="21">
        <v>3</v>
      </c>
      <c r="F2755" s="21" t="s">
        <v>6</v>
      </c>
      <c r="G2755" s="21" t="s">
        <v>10</v>
      </c>
      <c r="H2755" s="21" t="s">
        <v>10</v>
      </c>
      <c r="I2755" s="26">
        <v>2.3187672499999996</v>
      </c>
      <c r="J2755" s="26">
        <v>3.0010414999999999</v>
      </c>
      <c r="K2755" s="26">
        <v>4.6495899999999999</v>
      </c>
      <c r="L2755" s="26">
        <v>6.1540780000000002</v>
      </c>
      <c r="M2755" s="26">
        <v>6.7856170000000002</v>
      </c>
      <c r="N2755" s="26">
        <v>8.3468272500000005</v>
      </c>
      <c r="O2755" s="26">
        <v>9.6171777499999997</v>
      </c>
      <c r="P2755" s="26">
        <v>8.7218040000000006</v>
      </c>
      <c r="Q2755" s="26">
        <v>6.2493922500000005</v>
      </c>
      <c r="R2755" s="26">
        <v>4.69791925</v>
      </c>
      <c r="S2755" s="26">
        <v>3.1455387500000001</v>
      </c>
      <c r="T2755" s="26">
        <v>2.3793292500000001</v>
      </c>
      <c r="U2755" s="26">
        <v>0.9975695</v>
      </c>
      <c r="V2755" s="26">
        <v>1.5471940000000002</v>
      </c>
      <c r="W2755" s="26">
        <v>1.8796205000000001</v>
      </c>
      <c r="X2755" s="26">
        <v>2.7031960000000002</v>
      </c>
      <c r="Y2755" s="26">
        <v>3.76468625</v>
      </c>
      <c r="Z2755" s="26">
        <v>2.7535250000000002</v>
      </c>
      <c r="AA2755" s="26">
        <v>1.5924610000000001</v>
      </c>
      <c r="AB2755" s="26">
        <v>2.0110085</v>
      </c>
      <c r="AC2755" s="26">
        <v>3.2789382499999999</v>
      </c>
      <c r="AD2755" s="26">
        <v>2.4084034999999999</v>
      </c>
      <c r="AE2755" s="26">
        <v>1.4394420000000001</v>
      </c>
      <c r="AF2755" s="26">
        <v>1.0649627500000001</v>
      </c>
      <c r="AG2755" s="26">
        <v>159</v>
      </c>
      <c r="AH2755" s="26">
        <v>3</v>
      </c>
    </row>
    <row r="2756" spans="1:34" x14ac:dyDescent="0.2">
      <c r="A2756" t="s">
        <v>56</v>
      </c>
      <c r="B2756" t="s">
        <v>111</v>
      </c>
      <c r="C2756" t="s">
        <v>213</v>
      </c>
      <c r="D2756">
        <v>3</v>
      </c>
      <c r="E2756" s="21">
        <v>2</v>
      </c>
      <c r="F2756" s="21" t="s">
        <v>6</v>
      </c>
      <c r="G2756" s="21" t="s">
        <v>114</v>
      </c>
      <c r="H2756" s="21" t="s">
        <v>10</v>
      </c>
      <c r="I2756" s="26">
        <v>2.3778950000000001</v>
      </c>
      <c r="J2756" s="26">
        <v>3.0535293333333331</v>
      </c>
      <c r="K2756" s="26">
        <v>4.204095333333334</v>
      </c>
      <c r="L2756" s="26">
        <v>5.2293909999999997</v>
      </c>
      <c r="M2756" s="26">
        <v>5.8522709999999991</v>
      </c>
      <c r="N2756" s="26">
        <v>6.8488053333333339</v>
      </c>
      <c r="O2756" s="26">
        <v>7.3141249999999998</v>
      </c>
      <c r="P2756" s="26">
        <v>6.8566033333333332</v>
      </c>
      <c r="Q2756" s="26">
        <v>5.5714993333333345</v>
      </c>
      <c r="R2756" s="26">
        <v>4.3567493333333331</v>
      </c>
      <c r="S2756" s="26">
        <v>3.1223700000000001</v>
      </c>
      <c r="T2756" s="26">
        <v>2.4348163333333335</v>
      </c>
      <c r="U2756" s="26">
        <v>2.2179953333333331</v>
      </c>
      <c r="V2756" s="26">
        <v>2.0835046666666668</v>
      </c>
      <c r="W2756" s="26">
        <v>1.5343843333333336</v>
      </c>
      <c r="X2756" s="26">
        <v>2.1306713333333334</v>
      </c>
      <c r="Y2756" s="26">
        <v>4.0012410000000003</v>
      </c>
      <c r="Z2756" s="26">
        <v>3.7444076666666661</v>
      </c>
      <c r="AA2756" s="26">
        <v>2.3918240000000002</v>
      </c>
      <c r="AB2756" s="26">
        <v>2.8253186666666665</v>
      </c>
      <c r="AC2756" s="26">
        <v>4.4543803333333329</v>
      </c>
      <c r="AD2756" s="26">
        <v>2.9315903333333337</v>
      </c>
      <c r="AE2756" s="26">
        <v>2.3251636666666666</v>
      </c>
      <c r="AF2756" s="26">
        <v>2.1592613333333333</v>
      </c>
      <c r="AG2756" s="26">
        <v>89</v>
      </c>
      <c r="AH2756" s="26">
        <v>1</v>
      </c>
    </row>
    <row r="2757" spans="1:34" x14ac:dyDescent="0.2">
      <c r="A2757" t="s">
        <v>56</v>
      </c>
      <c r="B2757" t="s">
        <v>111</v>
      </c>
      <c r="C2757" t="s">
        <v>577</v>
      </c>
      <c r="D2757">
        <v>3</v>
      </c>
      <c r="E2757" s="21">
        <v>2</v>
      </c>
      <c r="F2757" s="21" t="s">
        <v>6</v>
      </c>
      <c r="G2757" s="21" t="s">
        <v>114</v>
      </c>
      <c r="H2757" s="21" t="s">
        <v>10</v>
      </c>
      <c r="I2757" s="26">
        <v>2.0027247499999996</v>
      </c>
      <c r="J2757" s="26">
        <v>2.7249982500000001</v>
      </c>
      <c r="K2757" s="26">
        <v>3.8218667499999999</v>
      </c>
      <c r="L2757" s="26">
        <v>4.9101419999999996</v>
      </c>
      <c r="M2757" s="26">
        <v>5.7407680000000001</v>
      </c>
      <c r="N2757" s="26">
        <v>6.5971774999999999</v>
      </c>
      <c r="O2757" s="26">
        <v>6.6358162500000004</v>
      </c>
      <c r="P2757" s="26">
        <v>6.1790015</v>
      </c>
      <c r="Q2757" s="26">
        <v>5.1033962499999994</v>
      </c>
      <c r="R2757" s="26">
        <v>3.9208477500000001</v>
      </c>
      <c r="S2757" s="26">
        <v>2.7166817499999998</v>
      </c>
      <c r="T2757" s="26">
        <v>2.0328887499999997</v>
      </c>
      <c r="U2757" s="26">
        <v>3.7291384999999999</v>
      </c>
      <c r="V2757" s="26">
        <v>3.4132017499999998</v>
      </c>
      <c r="W2757" s="26">
        <v>3.2661522500000002</v>
      </c>
      <c r="X2757" s="26">
        <v>3.03596925</v>
      </c>
      <c r="Y2757" s="26">
        <v>4.6995405000000003</v>
      </c>
      <c r="Z2757" s="26">
        <v>3.8366820000000001</v>
      </c>
      <c r="AA2757" s="26">
        <v>3.806619</v>
      </c>
      <c r="AB2757" s="26">
        <v>3.2833162499999995</v>
      </c>
      <c r="AC2757" s="26">
        <v>3.9213162500000003</v>
      </c>
      <c r="AD2757" s="26">
        <v>2.9179070000000005</v>
      </c>
      <c r="AE2757" s="26">
        <v>3.9646409999999999</v>
      </c>
      <c r="AF2757" s="26">
        <v>4.5678107499999996</v>
      </c>
      <c r="AG2757" s="26">
        <v>138</v>
      </c>
      <c r="AH2757" s="26">
        <v>2</v>
      </c>
    </row>
    <row r="2758" spans="1:34" x14ac:dyDescent="0.2">
      <c r="A2758" t="s">
        <v>56</v>
      </c>
      <c r="B2758" t="s">
        <v>111</v>
      </c>
      <c r="C2758" t="s">
        <v>578</v>
      </c>
      <c r="D2758">
        <v>2</v>
      </c>
      <c r="E2758" s="21">
        <v>3</v>
      </c>
      <c r="F2758" s="21" t="s">
        <v>74</v>
      </c>
      <c r="G2758" s="21" t="s">
        <v>10</v>
      </c>
      <c r="H2758" s="21" t="s">
        <v>10</v>
      </c>
      <c r="I2758" s="26">
        <v>3.0958269999999999</v>
      </c>
      <c r="J2758" s="26">
        <v>4.1782060000000003</v>
      </c>
      <c r="K2758" s="26">
        <v>6.2251810000000001</v>
      </c>
      <c r="L2758" s="26">
        <v>8.036448</v>
      </c>
      <c r="M2758" s="26">
        <v>8.9318779999999993</v>
      </c>
      <c r="N2758" s="26">
        <v>9.5314300000000003</v>
      </c>
      <c r="O2758" s="26">
        <v>8.5059769999999997</v>
      </c>
      <c r="P2758" s="26">
        <v>7.463203</v>
      </c>
      <c r="Q2758" s="26">
        <v>5.9157320000000002</v>
      </c>
      <c r="R2758" s="26">
        <v>4.8957879999999996</v>
      </c>
      <c r="S2758" s="26">
        <v>3.7824870000000002</v>
      </c>
      <c r="T2758" s="26">
        <v>3.0055420000000002</v>
      </c>
      <c r="U2758" s="26">
        <v>0.42117900000000003</v>
      </c>
      <c r="V2758" s="26">
        <v>0.31953399999999998</v>
      </c>
      <c r="W2758" s="26">
        <v>0.32544400000000001</v>
      </c>
      <c r="X2758" s="26">
        <v>0.28871999999999998</v>
      </c>
      <c r="Y2758" s="26">
        <v>1.107939</v>
      </c>
      <c r="Z2758" s="26">
        <v>1.540821</v>
      </c>
      <c r="AA2758" s="26">
        <v>2.1050149999999999</v>
      </c>
      <c r="AB2758" s="26">
        <v>2.524311</v>
      </c>
      <c r="AC2758" s="26">
        <v>2.2897810000000001</v>
      </c>
      <c r="AD2758" s="26">
        <v>1.017838</v>
      </c>
      <c r="AE2758" s="26">
        <v>0.392905</v>
      </c>
      <c r="AF2758" s="26">
        <v>0.39042199999999999</v>
      </c>
      <c r="AG2758" s="26">
        <v>181</v>
      </c>
      <c r="AH2758" s="26">
        <v>3</v>
      </c>
    </row>
    <row r="2759" spans="1:34" x14ac:dyDescent="0.2">
      <c r="A2759" t="s">
        <v>56</v>
      </c>
      <c r="B2759" t="s">
        <v>111</v>
      </c>
      <c r="C2759" t="s">
        <v>214</v>
      </c>
      <c r="D2759">
        <v>3</v>
      </c>
      <c r="E2759" s="21">
        <v>2</v>
      </c>
      <c r="F2759" s="21" t="s">
        <v>6</v>
      </c>
      <c r="G2759" s="21" t="s">
        <v>114</v>
      </c>
      <c r="H2759" s="21" t="s">
        <v>10</v>
      </c>
      <c r="I2759" s="26">
        <v>2.0477940000000001</v>
      </c>
      <c r="J2759" s="26">
        <v>2.7551590000000004</v>
      </c>
      <c r="K2759" s="26">
        <v>3.7751928571428577</v>
      </c>
      <c r="L2759" s="26">
        <v>4.8102687857142854</v>
      </c>
      <c r="M2759" s="26">
        <v>5.6943376428571435</v>
      </c>
      <c r="N2759" s="26">
        <v>6.5048117142857151</v>
      </c>
      <c r="O2759" s="26">
        <v>6.4141564999999998</v>
      </c>
      <c r="P2759" s="26">
        <v>5.9819845000000003</v>
      </c>
      <c r="Q2759" s="26">
        <v>5.0669324285714277</v>
      </c>
      <c r="R2759" s="26">
        <v>3.9637470714285716</v>
      </c>
      <c r="S2759" s="26">
        <v>2.7847755714285718</v>
      </c>
      <c r="T2759" s="26">
        <v>2.0889350714285713</v>
      </c>
      <c r="U2759" s="26">
        <v>3.9499306428571432</v>
      </c>
      <c r="V2759" s="26">
        <v>2.9768489285714286</v>
      </c>
      <c r="W2759" s="26">
        <v>2.7084496428571425</v>
      </c>
      <c r="X2759" s="26">
        <v>2.746651642857143</v>
      </c>
      <c r="Y2759" s="26">
        <v>4.8119128571428575</v>
      </c>
      <c r="Z2759" s="26">
        <v>4.393157071428571</v>
      </c>
      <c r="AA2759" s="26">
        <v>4.4557597857142861</v>
      </c>
      <c r="AB2759" s="26">
        <v>4.2626859999999995</v>
      </c>
      <c r="AC2759" s="26">
        <v>4.9244713571428571</v>
      </c>
      <c r="AD2759" s="26">
        <v>3.1525499285714287</v>
      </c>
      <c r="AE2759" s="26">
        <v>4.1736887142857144</v>
      </c>
      <c r="AF2759" s="26">
        <v>4.2542621428571437</v>
      </c>
      <c r="AG2759" s="26">
        <v>102</v>
      </c>
      <c r="AH2759" s="26">
        <v>1</v>
      </c>
    </row>
    <row r="2760" spans="1:34" x14ac:dyDescent="0.2">
      <c r="A2760" t="s">
        <v>56</v>
      </c>
      <c r="B2760" t="s">
        <v>111</v>
      </c>
      <c r="C2760" t="s">
        <v>1756</v>
      </c>
      <c r="D2760">
        <v>3</v>
      </c>
      <c r="E2760" s="21">
        <v>2</v>
      </c>
      <c r="F2760" s="21" t="s">
        <v>6</v>
      </c>
      <c r="G2760" s="21" t="s">
        <v>114</v>
      </c>
      <c r="H2760" s="21" t="s">
        <v>10</v>
      </c>
      <c r="I2760" s="26">
        <v>2.9578635000000002</v>
      </c>
      <c r="J2760" s="26">
        <v>3.8527469999999999</v>
      </c>
      <c r="K2760" s="26">
        <v>5.4605490000000003</v>
      </c>
      <c r="L2760" s="26">
        <v>6.4989014999999997</v>
      </c>
      <c r="M2760" s="26">
        <v>6.7450714999999999</v>
      </c>
      <c r="N2760" s="26">
        <v>7.7850575000000006</v>
      </c>
      <c r="O2760" s="26">
        <v>8.3090899999999994</v>
      </c>
      <c r="P2760" s="26">
        <v>7.7483524999999993</v>
      </c>
      <c r="Q2760" s="26">
        <v>6.1741200000000003</v>
      </c>
      <c r="R2760" s="26">
        <v>4.7802445000000002</v>
      </c>
      <c r="S2760" s="26">
        <v>3.7076370000000001</v>
      </c>
      <c r="T2760" s="26">
        <v>3.0463990000000001</v>
      </c>
      <c r="U2760" s="26">
        <v>0.55313299999999999</v>
      </c>
      <c r="V2760" s="26">
        <v>0.91322100000000006</v>
      </c>
      <c r="W2760" s="26">
        <v>0.36218699999999998</v>
      </c>
      <c r="X2760" s="26">
        <v>0.94964399999999993</v>
      </c>
      <c r="Y2760" s="26">
        <v>2.1423065000000001</v>
      </c>
      <c r="Z2760" s="26">
        <v>1.8616234999999999</v>
      </c>
      <c r="AA2760" s="26">
        <v>0.71423400000000004</v>
      </c>
      <c r="AB2760" s="26">
        <v>1.326587</v>
      </c>
      <c r="AC2760" s="26">
        <v>3.213635</v>
      </c>
      <c r="AD2760" s="26">
        <v>1.4446345</v>
      </c>
      <c r="AE2760" s="26">
        <v>0.74841999999999997</v>
      </c>
      <c r="AF2760" s="26">
        <v>0.56324400000000008</v>
      </c>
      <c r="AG2760" s="26">
        <v>96</v>
      </c>
      <c r="AH2760" s="26">
        <v>1</v>
      </c>
    </row>
    <row r="2761" spans="1:34" x14ac:dyDescent="0.2">
      <c r="A2761" t="s">
        <v>56</v>
      </c>
      <c r="B2761" t="s">
        <v>111</v>
      </c>
      <c r="C2761" t="s">
        <v>1757</v>
      </c>
      <c r="D2761">
        <v>3</v>
      </c>
      <c r="E2761" s="21">
        <v>2</v>
      </c>
      <c r="F2761" s="21" t="s">
        <v>6</v>
      </c>
      <c r="G2761" s="21" t="s">
        <v>114</v>
      </c>
      <c r="H2761" s="21" t="s">
        <v>10</v>
      </c>
      <c r="I2761" s="26">
        <v>2.7303687499999998</v>
      </c>
      <c r="J2761" s="26">
        <v>3.5109954999999999</v>
      </c>
      <c r="K2761" s="26">
        <v>4.9627902499999994</v>
      </c>
      <c r="L2761" s="26">
        <v>5.8787345000000002</v>
      </c>
      <c r="M2761" s="26">
        <v>6.2428805000000001</v>
      </c>
      <c r="N2761" s="26">
        <v>7.4007864999999997</v>
      </c>
      <c r="O2761" s="26">
        <v>8.0056617499999998</v>
      </c>
      <c r="P2761" s="26">
        <v>7.5499485000000002</v>
      </c>
      <c r="Q2761" s="26">
        <v>6.1208559999999999</v>
      </c>
      <c r="R2761" s="26">
        <v>4.7739362500000002</v>
      </c>
      <c r="S2761" s="26">
        <v>3.5730775000000001</v>
      </c>
      <c r="T2761" s="26">
        <v>2.8200974999999997</v>
      </c>
      <c r="U2761" s="26">
        <v>0.90280274999999999</v>
      </c>
      <c r="V2761" s="26">
        <v>1.2871774999999999</v>
      </c>
      <c r="W2761" s="26">
        <v>0.58417474999999996</v>
      </c>
      <c r="X2761" s="26">
        <v>1.16076625</v>
      </c>
      <c r="Y2761" s="26">
        <v>2.6229550000000001</v>
      </c>
      <c r="Z2761" s="26">
        <v>2.5856137499999998</v>
      </c>
      <c r="AA2761" s="26">
        <v>1.2830300000000001</v>
      </c>
      <c r="AB2761" s="26">
        <v>1.7581847500000001</v>
      </c>
      <c r="AC2761" s="26">
        <v>3.6618335000000002</v>
      </c>
      <c r="AD2761" s="26">
        <v>1.9864517499999998</v>
      </c>
      <c r="AE2761" s="26">
        <v>1.1044285</v>
      </c>
      <c r="AF2761" s="26">
        <v>0.71812475000000009</v>
      </c>
      <c r="AG2761" s="26">
        <v>86</v>
      </c>
      <c r="AH2761" s="26">
        <v>1</v>
      </c>
    </row>
    <row r="2762" spans="1:34" x14ac:dyDescent="0.2">
      <c r="A2762" t="s">
        <v>56</v>
      </c>
      <c r="B2762" t="s">
        <v>111</v>
      </c>
      <c r="C2762" t="s">
        <v>317</v>
      </c>
      <c r="D2762">
        <v>3</v>
      </c>
      <c r="E2762" s="21">
        <v>3</v>
      </c>
      <c r="F2762" s="21" t="s">
        <v>6</v>
      </c>
      <c r="G2762" s="21" t="s">
        <v>114</v>
      </c>
      <c r="H2762" s="21" t="s">
        <v>10</v>
      </c>
      <c r="I2762" s="26">
        <v>2.2543798999999995</v>
      </c>
      <c r="J2762" s="26">
        <v>2.9987444000000001</v>
      </c>
      <c r="K2762" s="26">
        <v>4.4598525999999996</v>
      </c>
      <c r="L2762" s="26">
        <v>5.7784377999999998</v>
      </c>
      <c r="M2762" s="26">
        <v>6.3566667999999993</v>
      </c>
      <c r="N2762" s="26">
        <v>7.9589656999999985</v>
      </c>
      <c r="O2762" s="26">
        <v>9.1525386999999991</v>
      </c>
      <c r="P2762" s="26">
        <v>8.4594708999999995</v>
      </c>
      <c r="Q2762" s="26">
        <v>6.1659034000000004</v>
      </c>
      <c r="R2762" s="26">
        <v>4.6103708000000001</v>
      </c>
      <c r="S2762" s="26">
        <v>3.1449801999999996</v>
      </c>
      <c r="T2762" s="26">
        <v>2.3620245999999998</v>
      </c>
      <c r="U2762" s="26">
        <v>1.4629398000000002</v>
      </c>
      <c r="V2762" s="26">
        <v>1.8833984999999998</v>
      </c>
      <c r="W2762" s="26">
        <v>2.0132387</v>
      </c>
      <c r="X2762" s="26">
        <v>3.0498105</v>
      </c>
      <c r="Y2762" s="26">
        <v>3.9474194000000002</v>
      </c>
      <c r="Z2762" s="26">
        <v>2.4232824000000006</v>
      </c>
      <c r="AA2762" s="26">
        <v>1.6645148999999997</v>
      </c>
      <c r="AB2762" s="26">
        <v>1.5499558</v>
      </c>
      <c r="AC2762" s="26">
        <v>2.8661048999999998</v>
      </c>
      <c r="AD2762" s="26">
        <v>2.4103855999999997</v>
      </c>
      <c r="AE2762" s="26">
        <v>1.7359806</v>
      </c>
      <c r="AF2762" s="26">
        <v>1.4915774000000002</v>
      </c>
      <c r="AG2762" s="26">
        <v>156</v>
      </c>
      <c r="AH2762" s="26">
        <v>3</v>
      </c>
    </row>
    <row r="2763" spans="1:34" x14ac:dyDescent="0.2">
      <c r="A2763" t="s">
        <v>56</v>
      </c>
      <c r="B2763" t="s">
        <v>111</v>
      </c>
      <c r="C2763" t="s">
        <v>580</v>
      </c>
      <c r="D2763">
        <v>3</v>
      </c>
      <c r="E2763" s="21">
        <v>3</v>
      </c>
      <c r="F2763" s="21" t="s">
        <v>74</v>
      </c>
      <c r="G2763" s="21" t="s">
        <v>10</v>
      </c>
      <c r="H2763" s="21" t="s">
        <v>10</v>
      </c>
      <c r="I2763" s="26">
        <v>2.6553393333333335</v>
      </c>
      <c r="J2763" s="26">
        <v>3.3699563333333331</v>
      </c>
      <c r="K2763" s="26">
        <v>5.3182816666666666</v>
      </c>
      <c r="L2763" s="26">
        <v>7.0577348333333338</v>
      </c>
      <c r="M2763" s="26">
        <v>7.8226498333333332</v>
      </c>
      <c r="N2763" s="26">
        <v>9.1183530000000008</v>
      </c>
      <c r="O2763" s="26">
        <v>10.014452833333333</v>
      </c>
      <c r="P2763" s="26">
        <v>8.9894735000000008</v>
      </c>
      <c r="Q2763" s="26">
        <v>6.5819384999999997</v>
      </c>
      <c r="R2763" s="26">
        <v>5.0857151666666667</v>
      </c>
      <c r="S2763" s="26">
        <v>3.5026423333333327</v>
      </c>
      <c r="T2763" s="26">
        <v>2.659683166666666</v>
      </c>
      <c r="U2763" s="26">
        <v>0.60930316666666662</v>
      </c>
      <c r="V2763" s="26">
        <v>1.0253641666666666</v>
      </c>
      <c r="W2763" s="26">
        <v>1.0027598333333334</v>
      </c>
      <c r="X2763" s="26">
        <v>1.8156483333333335</v>
      </c>
      <c r="Y2763" s="26">
        <v>3.0189846666666664</v>
      </c>
      <c r="Z2763" s="26">
        <v>2.3424455000000002</v>
      </c>
      <c r="AA2763" s="26">
        <v>1.4876181666666668</v>
      </c>
      <c r="AB2763" s="26">
        <v>1.7434376666666667</v>
      </c>
      <c r="AC2763" s="26">
        <v>2.7682179999999996</v>
      </c>
      <c r="AD2763" s="26">
        <v>1.9340423333333332</v>
      </c>
      <c r="AE2763" s="26">
        <v>0.96064566666666662</v>
      </c>
      <c r="AF2763" s="26">
        <v>0.71539883333333343</v>
      </c>
      <c r="AG2763" s="26">
        <v>158</v>
      </c>
      <c r="AH2763" s="26">
        <v>3</v>
      </c>
    </row>
    <row r="2764" spans="1:34" x14ac:dyDescent="0.2">
      <c r="A2764" t="s">
        <v>56</v>
      </c>
      <c r="B2764" t="s">
        <v>111</v>
      </c>
      <c r="C2764" t="s">
        <v>1758</v>
      </c>
      <c r="D2764">
        <v>3</v>
      </c>
      <c r="E2764" s="21">
        <v>2</v>
      </c>
      <c r="F2764" s="21" t="s">
        <v>6</v>
      </c>
      <c r="G2764" s="21" t="s">
        <v>114</v>
      </c>
      <c r="H2764" s="21" t="s">
        <v>10</v>
      </c>
      <c r="I2764" s="26">
        <v>2.5798338571428574</v>
      </c>
      <c r="J2764" s="26">
        <v>3.3694771428571428</v>
      </c>
      <c r="K2764" s="26">
        <v>4.7212685714285714</v>
      </c>
      <c r="L2764" s="26">
        <v>5.7022237142857142</v>
      </c>
      <c r="M2764" s="26">
        <v>6.0782252857142849</v>
      </c>
      <c r="N2764" s="26">
        <v>7.2601980000000008</v>
      </c>
      <c r="O2764" s="26">
        <v>7.9958350000000005</v>
      </c>
      <c r="P2764" s="26">
        <v>7.5497255714285725</v>
      </c>
      <c r="Q2764" s="26">
        <v>6.0006410000000008</v>
      </c>
      <c r="R2764" s="26">
        <v>4.6305104285714282</v>
      </c>
      <c r="S2764" s="26">
        <v>3.3733819999999999</v>
      </c>
      <c r="T2764" s="26">
        <v>2.6546309999999997</v>
      </c>
      <c r="U2764" s="26">
        <v>1.3658821428571426</v>
      </c>
      <c r="V2764" s="26">
        <v>1.7090288571428569</v>
      </c>
      <c r="W2764" s="26">
        <v>1.105491</v>
      </c>
      <c r="X2764" s="26">
        <v>1.8767527142857143</v>
      </c>
      <c r="Y2764" s="26">
        <v>3.1898204285714291</v>
      </c>
      <c r="Z2764" s="26">
        <v>2.8406722857142861</v>
      </c>
      <c r="AA2764" s="26">
        <v>1.3030368571428572</v>
      </c>
      <c r="AB2764" s="26">
        <v>1.7857241428571429</v>
      </c>
      <c r="AC2764" s="26">
        <v>3.4132275714285716</v>
      </c>
      <c r="AD2764" s="26">
        <v>2.2595127142857145</v>
      </c>
      <c r="AE2764" s="26">
        <v>1.7265844285714285</v>
      </c>
      <c r="AF2764" s="26">
        <v>1.1835324285714286</v>
      </c>
      <c r="AG2764" s="26">
        <v>108</v>
      </c>
      <c r="AH2764" s="26">
        <v>1</v>
      </c>
    </row>
    <row r="2765" spans="1:34" x14ac:dyDescent="0.2">
      <c r="A2765" t="s">
        <v>56</v>
      </c>
      <c r="B2765" t="s">
        <v>111</v>
      </c>
      <c r="C2765" t="s">
        <v>1759</v>
      </c>
      <c r="D2765">
        <v>3</v>
      </c>
      <c r="E2765" s="21">
        <v>3</v>
      </c>
      <c r="F2765" s="21" t="s">
        <v>6</v>
      </c>
      <c r="G2765" s="21" t="s">
        <v>114</v>
      </c>
      <c r="H2765" s="21" t="s">
        <v>10</v>
      </c>
      <c r="I2765" s="26">
        <v>2.0938705</v>
      </c>
      <c r="J2765" s="26">
        <v>2.8328686249999997</v>
      </c>
      <c r="K2765" s="26">
        <v>4.1951756250000001</v>
      </c>
      <c r="L2765" s="26">
        <v>5.4021897499999998</v>
      </c>
      <c r="M2765" s="26">
        <v>6.0101442499999997</v>
      </c>
      <c r="N2765" s="26">
        <v>7.4537231249999998</v>
      </c>
      <c r="O2765" s="26">
        <v>8.4165158749999982</v>
      </c>
      <c r="P2765" s="26">
        <v>7.8249717500000004</v>
      </c>
      <c r="Q2765" s="26">
        <v>5.833698375</v>
      </c>
      <c r="R2765" s="26">
        <v>4.3237173750000002</v>
      </c>
      <c r="S2765" s="26">
        <v>2.9451681249999999</v>
      </c>
      <c r="T2765" s="26">
        <v>2.1762182500000002</v>
      </c>
      <c r="U2765" s="26">
        <v>2.0025999999999997</v>
      </c>
      <c r="V2765" s="26">
        <v>2.5961737500000002</v>
      </c>
      <c r="W2765" s="26">
        <v>2.7872209999999997</v>
      </c>
      <c r="X2765" s="26">
        <v>3.3171245000000003</v>
      </c>
      <c r="Y2765" s="26">
        <v>4.8423130000000008</v>
      </c>
      <c r="Z2765" s="26">
        <v>2.7310893750000003</v>
      </c>
      <c r="AA2765" s="26">
        <v>1.8892416250000001</v>
      </c>
      <c r="AB2765" s="26">
        <v>1.65801675</v>
      </c>
      <c r="AC2765" s="26">
        <v>3.0016194999999999</v>
      </c>
      <c r="AD2765" s="26">
        <v>3.1822885000000003</v>
      </c>
      <c r="AE2765" s="26">
        <v>2.6451128749999997</v>
      </c>
      <c r="AF2765" s="26">
        <v>2.3758496249999999</v>
      </c>
      <c r="AG2765" s="26">
        <v>153</v>
      </c>
      <c r="AH2765" s="26">
        <v>2</v>
      </c>
    </row>
    <row r="2766" spans="1:34" x14ac:dyDescent="0.2">
      <c r="A2766" t="s">
        <v>56</v>
      </c>
      <c r="B2766" t="s">
        <v>111</v>
      </c>
      <c r="C2766" t="s">
        <v>690</v>
      </c>
      <c r="D2766">
        <v>3</v>
      </c>
      <c r="E2766" s="21">
        <v>3</v>
      </c>
      <c r="F2766" s="21" t="s">
        <v>6</v>
      </c>
      <c r="G2766" s="21" t="s">
        <v>114</v>
      </c>
      <c r="H2766" s="21" t="s">
        <v>10</v>
      </c>
      <c r="I2766" s="26">
        <v>2.6507966666666665</v>
      </c>
      <c r="J2766" s="26">
        <v>3.4346566666666667</v>
      </c>
      <c r="K2766" s="26">
        <v>4.9432818333333337</v>
      </c>
      <c r="L2766" s="26">
        <v>5.9496186666666668</v>
      </c>
      <c r="M2766" s="26">
        <v>6.2617746666666676</v>
      </c>
      <c r="N2766" s="26">
        <v>7.4953189999999994</v>
      </c>
      <c r="O2766" s="26">
        <v>8.2344021666666674</v>
      </c>
      <c r="P2766" s="26">
        <v>7.7546786666666669</v>
      </c>
      <c r="Q2766" s="26">
        <v>6.0393129999999999</v>
      </c>
      <c r="R2766" s="26">
        <v>4.5864905</v>
      </c>
      <c r="S2766" s="26">
        <v>3.3220085000000004</v>
      </c>
      <c r="T2766" s="26">
        <v>2.6213753333333334</v>
      </c>
      <c r="U2766" s="26">
        <v>1.1862808333333332</v>
      </c>
      <c r="V2766" s="26">
        <v>1.7717426666666665</v>
      </c>
      <c r="W2766" s="26">
        <v>1.5643785000000001</v>
      </c>
      <c r="X2766" s="26">
        <v>2.2177791666666669</v>
      </c>
      <c r="Y2766" s="26">
        <v>3.5510644999999994</v>
      </c>
      <c r="Z2766" s="26">
        <v>2.9007870000000007</v>
      </c>
      <c r="AA2766" s="26">
        <v>1.2033701666666667</v>
      </c>
      <c r="AB2766" s="26">
        <v>1.8079778333333332</v>
      </c>
      <c r="AC2766" s="26">
        <v>3.1801363333333335</v>
      </c>
      <c r="AD2766" s="26">
        <v>2.7207093333333336</v>
      </c>
      <c r="AE2766" s="26">
        <v>2.0113563333333331</v>
      </c>
      <c r="AF2766" s="26">
        <v>1.1215983333333333</v>
      </c>
      <c r="AG2766" s="26">
        <v>157</v>
      </c>
      <c r="AH2766" s="26">
        <v>2</v>
      </c>
    </row>
    <row r="2767" spans="1:34" x14ac:dyDescent="0.2">
      <c r="A2767" t="s">
        <v>56</v>
      </c>
      <c r="B2767" t="s">
        <v>111</v>
      </c>
      <c r="C2767" t="s">
        <v>1760</v>
      </c>
      <c r="D2767">
        <v>3</v>
      </c>
      <c r="E2767" s="21">
        <v>2</v>
      </c>
      <c r="F2767" s="21" t="s">
        <v>6</v>
      </c>
      <c r="G2767" s="21" t="s">
        <v>114</v>
      </c>
      <c r="H2767" s="21" t="s">
        <v>10</v>
      </c>
      <c r="I2767" s="26">
        <v>2.7181350000000002</v>
      </c>
      <c r="J2767" s="26">
        <v>3.504518</v>
      </c>
      <c r="K2767" s="26">
        <v>4.9045144999999994</v>
      </c>
      <c r="L2767" s="26">
        <v>5.8319930000000006</v>
      </c>
      <c r="M2767" s="26">
        <v>6.2892364999999995</v>
      </c>
      <c r="N2767" s="26">
        <v>7.2929515</v>
      </c>
      <c r="O2767" s="26">
        <v>7.8857629999999999</v>
      </c>
      <c r="P2767" s="26">
        <v>7.3515829999999998</v>
      </c>
      <c r="Q2767" s="26">
        <v>6.0340175</v>
      </c>
      <c r="R2767" s="26">
        <v>4.8130714999999995</v>
      </c>
      <c r="S2767" s="26">
        <v>3.6215194999999998</v>
      </c>
      <c r="T2767" s="26">
        <v>2.8323515000000001</v>
      </c>
      <c r="U2767" s="26">
        <v>0.99184800000000006</v>
      </c>
      <c r="V2767" s="26">
        <v>1.1798175</v>
      </c>
      <c r="W2767" s="26">
        <v>0.46250349999999996</v>
      </c>
      <c r="X2767" s="26">
        <v>1.0127934999999999</v>
      </c>
      <c r="Y2767" s="26">
        <v>2.3417094999999999</v>
      </c>
      <c r="Z2767" s="26">
        <v>2.2832970000000001</v>
      </c>
      <c r="AA2767" s="26">
        <v>0.96247450000000001</v>
      </c>
      <c r="AB2767" s="26">
        <v>1.7792840000000001</v>
      </c>
      <c r="AC2767" s="26">
        <v>3.6991130000000001</v>
      </c>
      <c r="AD2767" s="26">
        <v>2.243811</v>
      </c>
      <c r="AE2767" s="26">
        <v>0.94584699999999999</v>
      </c>
      <c r="AF2767" s="26">
        <v>0.92263200000000001</v>
      </c>
      <c r="AG2767" s="26">
        <v>109</v>
      </c>
      <c r="AH2767" s="26">
        <v>1</v>
      </c>
    </row>
    <row r="2768" spans="1:34" x14ac:dyDescent="0.2">
      <c r="A2768" t="s">
        <v>56</v>
      </c>
      <c r="B2768" t="s">
        <v>111</v>
      </c>
      <c r="C2768" t="s">
        <v>466</v>
      </c>
      <c r="D2768">
        <v>3</v>
      </c>
      <c r="E2768" s="21">
        <v>3</v>
      </c>
      <c r="F2768" s="21" t="s">
        <v>74</v>
      </c>
      <c r="G2768" s="21" t="s">
        <v>10</v>
      </c>
      <c r="H2768" s="21" t="s">
        <v>10</v>
      </c>
      <c r="I2768" s="26">
        <v>2.6204010000000002</v>
      </c>
      <c r="J2768" s="26">
        <v>3.3220324999999997</v>
      </c>
      <c r="K2768" s="26">
        <v>5.3256145000000004</v>
      </c>
      <c r="L2768" s="26">
        <v>7.2844250000000006</v>
      </c>
      <c r="M2768" s="26">
        <v>8.0546390000000017</v>
      </c>
      <c r="N2768" s="26">
        <v>9.3017564999999998</v>
      </c>
      <c r="O2768" s="26">
        <v>9.9501720000000002</v>
      </c>
      <c r="P2768" s="26">
        <v>8.7702169999999988</v>
      </c>
      <c r="Q2768" s="26">
        <v>6.4831754999999998</v>
      </c>
      <c r="R2768" s="26">
        <v>5.0689414999999993</v>
      </c>
      <c r="S2768" s="26">
        <v>3.5060745</v>
      </c>
      <c r="T2768" s="26">
        <v>2.6020630000000002</v>
      </c>
      <c r="U2768" s="26">
        <v>0.38706550000000001</v>
      </c>
      <c r="V2768" s="26">
        <v>0.6551499999999999</v>
      </c>
      <c r="W2768" s="26">
        <v>0.7476235</v>
      </c>
      <c r="X2768" s="26">
        <v>1.236575</v>
      </c>
      <c r="Y2768" s="26">
        <v>2.6942054999999998</v>
      </c>
      <c r="Z2768" s="26">
        <v>2.338803</v>
      </c>
      <c r="AA2768" s="26">
        <v>1.538238</v>
      </c>
      <c r="AB2768" s="26">
        <v>1.7584385</v>
      </c>
      <c r="AC2768" s="26">
        <v>2.4318920000000004</v>
      </c>
      <c r="AD2768" s="26">
        <v>1.552773</v>
      </c>
      <c r="AE2768" s="26">
        <v>0.62596399999999996</v>
      </c>
      <c r="AF2768" s="26">
        <v>0.51570349999999998</v>
      </c>
      <c r="AG2768" s="26">
        <v>168</v>
      </c>
      <c r="AH2768" s="26">
        <v>3</v>
      </c>
    </row>
    <row r="2769" spans="1:34" x14ac:dyDescent="0.2">
      <c r="A2769" t="s">
        <v>56</v>
      </c>
      <c r="B2769" t="s">
        <v>111</v>
      </c>
      <c r="C2769" t="s">
        <v>1761</v>
      </c>
      <c r="D2769">
        <v>3</v>
      </c>
      <c r="E2769" s="21">
        <v>3</v>
      </c>
      <c r="F2769" s="21" t="s">
        <v>74</v>
      </c>
      <c r="G2769" s="21" t="s">
        <v>10</v>
      </c>
      <c r="H2769" s="21" t="s">
        <v>10</v>
      </c>
      <c r="I2769" s="26">
        <v>2.7565034000000002</v>
      </c>
      <c r="J2769" s="26">
        <v>3.5871851999999995</v>
      </c>
      <c r="K2769" s="26">
        <v>5.2820671999999993</v>
      </c>
      <c r="L2769" s="26">
        <v>6.3803386</v>
      </c>
      <c r="M2769" s="26">
        <v>6.6957262000000002</v>
      </c>
      <c r="N2769" s="26">
        <v>7.8647388000000005</v>
      </c>
      <c r="O2769" s="26">
        <v>8.4640480000000018</v>
      </c>
      <c r="P2769" s="26">
        <v>7.8636048000000001</v>
      </c>
      <c r="Q2769" s="26">
        <v>6.061653999999999</v>
      </c>
      <c r="R2769" s="26">
        <v>4.6300005999999998</v>
      </c>
      <c r="S2769" s="26">
        <v>3.3620528000000007</v>
      </c>
      <c r="T2769" s="26">
        <v>2.6850428000000002</v>
      </c>
      <c r="U2769" s="26">
        <v>0.86926559999999997</v>
      </c>
      <c r="V2769" s="26">
        <v>1.3387997999999999</v>
      </c>
      <c r="W2769" s="26">
        <v>1.1497917999999998</v>
      </c>
      <c r="X2769" s="26">
        <v>1.8115632000000002</v>
      </c>
      <c r="Y2769" s="26">
        <v>2.9677941999999997</v>
      </c>
      <c r="Z2769" s="26">
        <v>2.2277258</v>
      </c>
      <c r="AA2769" s="26">
        <v>1.1550464</v>
      </c>
      <c r="AB2769" s="26">
        <v>1.8616058000000002</v>
      </c>
      <c r="AC2769" s="26">
        <v>2.6707726000000003</v>
      </c>
      <c r="AD2769" s="26">
        <v>1.9387403999999999</v>
      </c>
      <c r="AE2769" s="26">
        <v>1.3424977999999999</v>
      </c>
      <c r="AF2769" s="26">
        <v>0.7963498</v>
      </c>
      <c r="AG2769" s="26">
        <v>159</v>
      </c>
      <c r="AH2769" s="26">
        <v>2</v>
      </c>
    </row>
    <row r="2770" spans="1:34" x14ac:dyDescent="0.2">
      <c r="A2770" t="s">
        <v>56</v>
      </c>
      <c r="B2770" t="s">
        <v>111</v>
      </c>
      <c r="C2770" t="s">
        <v>1762</v>
      </c>
      <c r="D2770">
        <v>3</v>
      </c>
      <c r="E2770" s="21">
        <v>3</v>
      </c>
      <c r="F2770" s="21" t="s">
        <v>74</v>
      </c>
      <c r="G2770" s="21" t="s">
        <v>10</v>
      </c>
      <c r="H2770" s="21" t="s">
        <v>10</v>
      </c>
      <c r="I2770" s="26">
        <v>2.776013666666667</v>
      </c>
      <c r="J2770" s="26">
        <v>3.6116393333333332</v>
      </c>
      <c r="K2770" s="26">
        <v>5.4861216666666666</v>
      </c>
      <c r="L2770" s="26">
        <v>6.753107</v>
      </c>
      <c r="M2770" s="26">
        <v>7.138801</v>
      </c>
      <c r="N2770" s="26">
        <v>8.2667333333333328</v>
      </c>
      <c r="O2770" s="26">
        <v>8.850064999999999</v>
      </c>
      <c r="P2770" s="26">
        <v>8.1552726666666668</v>
      </c>
      <c r="Q2770" s="26">
        <v>6.1120426666666674</v>
      </c>
      <c r="R2770" s="26">
        <v>4.6668386666666661</v>
      </c>
      <c r="S2770" s="26">
        <v>3.4117366666666666</v>
      </c>
      <c r="T2770" s="26">
        <v>2.6979923333333335</v>
      </c>
      <c r="U2770" s="26">
        <v>0.69313366666666665</v>
      </c>
      <c r="V2770" s="26">
        <v>1.076616</v>
      </c>
      <c r="W2770" s="26">
        <v>0.83545766666666665</v>
      </c>
      <c r="X2770" s="26">
        <v>1.588222</v>
      </c>
      <c r="Y2770" s="26">
        <v>2.6137003333333335</v>
      </c>
      <c r="Z2770" s="26">
        <v>1.7526243333333333</v>
      </c>
      <c r="AA2770" s="26">
        <v>1.0498406666666666</v>
      </c>
      <c r="AB2770" s="26">
        <v>1.8579166666666669</v>
      </c>
      <c r="AC2770" s="26">
        <v>2.249943</v>
      </c>
      <c r="AD2770" s="26">
        <v>1.5174846666666666</v>
      </c>
      <c r="AE2770" s="26">
        <v>0.87260100000000007</v>
      </c>
      <c r="AF2770" s="26">
        <v>0.5552406666666666</v>
      </c>
      <c r="AG2770" s="26">
        <v>163</v>
      </c>
      <c r="AH2770" s="26">
        <v>3</v>
      </c>
    </row>
    <row r="2771" spans="1:34" x14ac:dyDescent="0.2">
      <c r="A2771" t="s">
        <v>56</v>
      </c>
      <c r="B2771" t="s">
        <v>111</v>
      </c>
      <c r="C2771" t="s">
        <v>1763</v>
      </c>
      <c r="D2771">
        <v>3</v>
      </c>
      <c r="E2771" s="21">
        <v>3</v>
      </c>
      <c r="F2771" s="21" t="s">
        <v>74</v>
      </c>
      <c r="G2771" s="21" t="s">
        <v>10</v>
      </c>
      <c r="H2771" s="21" t="s">
        <v>10</v>
      </c>
      <c r="I2771" s="26">
        <v>2.6285630000000002</v>
      </c>
      <c r="J2771" s="26">
        <v>3.3455300000000001</v>
      </c>
      <c r="K2771" s="26">
        <v>5.1872280000000002</v>
      </c>
      <c r="L2771" s="26">
        <v>6.721698</v>
      </c>
      <c r="M2771" s="26">
        <v>7.3864330000000002</v>
      </c>
      <c r="N2771" s="26">
        <v>8.7112750000000005</v>
      </c>
      <c r="O2771" s="26">
        <v>9.6027489999999993</v>
      </c>
      <c r="P2771" s="26">
        <v>8.7518569999999993</v>
      </c>
      <c r="Q2771" s="26">
        <v>6.4621149999999998</v>
      </c>
      <c r="R2771" s="26">
        <v>4.9700049999999996</v>
      </c>
      <c r="S2771" s="26">
        <v>3.4633759999999998</v>
      </c>
      <c r="T2771" s="26">
        <v>2.6397339999999998</v>
      </c>
      <c r="U2771" s="26">
        <v>0.75193100000000002</v>
      </c>
      <c r="V2771" s="26">
        <v>1.2056690000000001</v>
      </c>
      <c r="W2771" s="26">
        <v>1.2505010000000001</v>
      </c>
      <c r="X2771" s="26">
        <v>2.119386</v>
      </c>
      <c r="Y2771" s="26">
        <v>3.4295450000000001</v>
      </c>
      <c r="Z2771" s="26">
        <v>2.4674109999999998</v>
      </c>
      <c r="AA2771" s="26">
        <v>1.518818</v>
      </c>
      <c r="AB2771" s="26">
        <v>1.8127519999999999</v>
      </c>
      <c r="AC2771" s="26">
        <v>2.8631570000000002</v>
      </c>
      <c r="AD2771" s="26">
        <v>2.1651750000000001</v>
      </c>
      <c r="AE2771" s="26">
        <v>1.2338180000000001</v>
      </c>
      <c r="AF2771" s="26">
        <v>0.84132399999999996</v>
      </c>
      <c r="AG2771" s="26">
        <v>172</v>
      </c>
      <c r="AH2771" s="26">
        <v>3</v>
      </c>
    </row>
    <row r="2772" spans="1:34" x14ac:dyDescent="0.2">
      <c r="A2772" t="s">
        <v>56</v>
      </c>
      <c r="B2772" t="s">
        <v>111</v>
      </c>
      <c r="C2772" t="s">
        <v>1764</v>
      </c>
      <c r="D2772">
        <v>3</v>
      </c>
      <c r="E2772" s="21">
        <v>2</v>
      </c>
      <c r="F2772" s="21" t="s">
        <v>74</v>
      </c>
      <c r="G2772" s="21" t="s">
        <v>10</v>
      </c>
      <c r="H2772" s="21" t="s">
        <v>10</v>
      </c>
      <c r="I2772" s="26">
        <v>2.930736</v>
      </c>
      <c r="J2772" s="26">
        <v>3.9305829999999999</v>
      </c>
      <c r="K2772" s="26">
        <v>5.8860539999999997</v>
      </c>
      <c r="L2772" s="26">
        <v>7.0710259999999998</v>
      </c>
      <c r="M2772" s="26">
        <v>7.3814479999999998</v>
      </c>
      <c r="N2772" s="26">
        <v>8.5946090000000002</v>
      </c>
      <c r="O2772" s="26">
        <v>8.9948929999999994</v>
      </c>
      <c r="P2772" s="26">
        <v>8.2879210000000008</v>
      </c>
      <c r="Q2772" s="26">
        <v>6.3778119999999996</v>
      </c>
      <c r="R2772" s="26">
        <v>4.8393199999999998</v>
      </c>
      <c r="S2772" s="26">
        <v>3.5563380000000002</v>
      </c>
      <c r="T2772" s="26">
        <v>2.7833739999999998</v>
      </c>
      <c r="U2772" s="26">
        <v>0.53501600000000005</v>
      </c>
      <c r="V2772" s="26">
        <v>0.76737500000000003</v>
      </c>
      <c r="W2772" s="26">
        <v>0.51366800000000001</v>
      </c>
      <c r="X2772" s="26">
        <v>1.291417</v>
      </c>
      <c r="Y2772" s="26">
        <v>2.344077</v>
      </c>
      <c r="Z2772" s="26">
        <v>1.7119960000000001</v>
      </c>
      <c r="AA2772" s="26">
        <v>0.967171</v>
      </c>
      <c r="AB2772" s="26">
        <v>1.304057</v>
      </c>
      <c r="AC2772" s="26">
        <v>2.2578279999999999</v>
      </c>
      <c r="AD2772" s="26">
        <v>1.5030520000000001</v>
      </c>
      <c r="AE2772" s="26">
        <v>0.68288400000000005</v>
      </c>
      <c r="AF2772" s="26">
        <v>0.46611900000000001</v>
      </c>
      <c r="AG2772" s="26">
        <v>128</v>
      </c>
      <c r="AH2772" s="26">
        <v>2</v>
      </c>
    </row>
    <row r="2773" spans="1:34" x14ac:dyDescent="0.2">
      <c r="A2773" t="s">
        <v>56</v>
      </c>
      <c r="B2773" t="s">
        <v>111</v>
      </c>
      <c r="C2773" t="s">
        <v>1765</v>
      </c>
      <c r="D2773">
        <v>3</v>
      </c>
      <c r="E2773" s="21">
        <v>2</v>
      </c>
      <c r="F2773" s="21" t="s">
        <v>6</v>
      </c>
      <c r="G2773" s="21" t="s">
        <v>114</v>
      </c>
      <c r="H2773" s="21" t="s">
        <v>10</v>
      </c>
      <c r="I2773" s="26">
        <v>2.6837675000000001</v>
      </c>
      <c r="J2773" s="26">
        <v>3.4717960000000003</v>
      </c>
      <c r="K2773" s="26">
        <v>4.8615195</v>
      </c>
      <c r="L2773" s="26">
        <v>5.7223614999999999</v>
      </c>
      <c r="M2773" s="26">
        <v>6.1832130000000003</v>
      </c>
      <c r="N2773" s="26">
        <v>7.2689005</v>
      </c>
      <c r="O2773" s="26">
        <v>7.8447335000000002</v>
      </c>
      <c r="P2773" s="26">
        <v>7.3653995000000005</v>
      </c>
      <c r="Q2773" s="26">
        <v>6.0398905000000003</v>
      </c>
      <c r="R2773" s="26">
        <v>4.7639355000000005</v>
      </c>
      <c r="S2773" s="26">
        <v>3.5860894999999999</v>
      </c>
      <c r="T2773" s="26">
        <v>2.7991595</v>
      </c>
      <c r="U2773" s="26">
        <v>0.94224700000000006</v>
      </c>
      <c r="V2773" s="26">
        <v>1.27965</v>
      </c>
      <c r="W2773" s="26">
        <v>0.51453249999999995</v>
      </c>
      <c r="X2773" s="26">
        <v>1.0521225000000001</v>
      </c>
      <c r="Y2773" s="26">
        <v>2.3614224999999998</v>
      </c>
      <c r="Z2773" s="26">
        <v>2.3846414999999999</v>
      </c>
      <c r="AA2773" s="26">
        <v>1.1043734999999999</v>
      </c>
      <c r="AB2773" s="26">
        <v>1.8447499999999999</v>
      </c>
      <c r="AC2773" s="26">
        <v>3.5476714999999999</v>
      </c>
      <c r="AD2773" s="26">
        <v>2.2139739999999999</v>
      </c>
      <c r="AE2773" s="26">
        <v>0.99004800000000004</v>
      </c>
      <c r="AF2773" s="26">
        <v>0.81446649999999998</v>
      </c>
      <c r="AG2773" s="26">
        <v>92</v>
      </c>
      <c r="AH2773" s="26">
        <v>1</v>
      </c>
    </row>
    <row r="2774" spans="1:34" x14ac:dyDescent="0.2">
      <c r="A2774" t="s">
        <v>56</v>
      </c>
      <c r="B2774" t="s">
        <v>111</v>
      </c>
      <c r="C2774" t="s">
        <v>691</v>
      </c>
      <c r="D2774">
        <v>3</v>
      </c>
      <c r="E2774" s="21">
        <v>3</v>
      </c>
      <c r="F2774" s="21" t="s">
        <v>74</v>
      </c>
      <c r="G2774" s="21" t="s">
        <v>10</v>
      </c>
      <c r="H2774" s="21" t="s">
        <v>10</v>
      </c>
      <c r="I2774" s="26">
        <v>2.5065659999999998</v>
      </c>
      <c r="J2774" s="26">
        <v>3.1707639999999997</v>
      </c>
      <c r="K2774" s="26">
        <v>5.0708836666666661</v>
      </c>
      <c r="L2774" s="26">
        <v>6.8740163333333335</v>
      </c>
      <c r="M2774" s="26">
        <v>7.6698720000000007</v>
      </c>
      <c r="N2774" s="26">
        <v>9.0727460000000004</v>
      </c>
      <c r="O2774" s="26">
        <v>10.166789666666666</v>
      </c>
      <c r="P2774" s="26">
        <v>9.0782040000000013</v>
      </c>
      <c r="Q2774" s="26">
        <v>6.5183553333333331</v>
      </c>
      <c r="R2774" s="26">
        <v>5.0192136666666665</v>
      </c>
      <c r="S2774" s="26">
        <v>3.3564673333333332</v>
      </c>
      <c r="T2774" s="26">
        <v>2.5049773333333332</v>
      </c>
      <c r="U2774" s="26">
        <v>0.52965566666666675</v>
      </c>
      <c r="V2774" s="26">
        <v>0.99838766666666656</v>
      </c>
      <c r="W2774" s="26">
        <v>1.1744823333333334</v>
      </c>
      <c r="X2774" s="26">
        <v>1.7330176666666668</v>
      </c>
      <c r="Y2774" s="26">
        <v>3.094676666666667</v>
      </c>
      <c r="Z2774" s="26">
        <v>2.5070436666666667</v>
      </c>
      <c r="AA2774" s="26">
        <v>1.5768820000000001</v>
      </c>
      <c r="AB2774" s="26">
        <v>2.053679666666667</v>
      </c>
      <c r="AC2774" s="26">
        <v>2.9455000000000005</v>
      </c>
      <c r="AD2774" s="26">
        <v>1.8915713333333333</v>
      </c>
      <c r="AE2774" s="26">
        <v>0.90855966666666665</v>
      </c>
      <c r="AF2774" s="26">
        <v>0.73376466666666662</v>
      </c>
      <c r="AG2774" s="26">
        <v>160</v>
      </c>
      <c r="AH2774" s="26">
        <v>3</v>
      </c>
    </row>
    <row r="2775" spans="1:34" x14ac:dyDescent="0.2">
      <c r="A2775" t="s">
        <v>56</v>
      </c>
      <c r="B2775" t="s">
        <v>111</v>
      </c>
      <c r="C2775" t="s">
        <v>692</v>
      </c>
      <c r="D2775">
        <v>3</v>
      </c>
      <c r="E2775" s="21">
        <v>2</v>
      </c>
      <c r="F2775" s="21" t="s">
        <v>74</v>
      </c>
      <c r="G2775" s="21" t="s">
        <v>10</v>
      </c>
      <c r="H2775" s="21" t="s">
        <v>10</v>
      </c>
      <c r="I2775" s="26">
        <v>2.8721320000000001</v>
      </c>
      <c r="J2775" s="26">
        <v>3.7971210000000002</v>
      </c>
      <c r="K2775" s="26">
        <v>5.5025463333333322</v>
      </c>
      <c r="L2775" s="26">
        <v>6.5556076666666669</v>
      </c>
      <c r="M2775" s="26">
        <v>6.7580869999999997</v>
      </c>
      <c r="N2775" s="26">
        <v>8.1454710000000006</v>
      </c>
      <c r="O2775" s="26">
        <v>8.7143730000000001</v>
      </c>
      <c r="P2775" s="26">
        <v>8.1286503333333329</v>
      </c>
      <c r="Q2775" s="26">
        <v>6.3925696666666667</v>
      </c>
      <c r="R2775" s="26">
        <v>4.8513823333333335</v>
      </c>
      <c r="S2775" s="26">
        <v>3.6004973333333332</v>
      </c>
      <c r="T2775" s="26">
        <v>2.8643060000000005</v>
      </c>
      <c r="U2775" s="26">
        <v>0.57636600000000004</v>
      </c>
      <c r="V2775" s="26">
        <v>0.99411300000000002</v>
      </c>
      <c r="W2775" s="26">
        <v>0.4637533333333333</v>
      </c>
      <c r="X2775" s="26">
        <v>1.4073703333333334</v>
      </c>
      <c r="Y2775" s="26">
        <v>2.4347486666666667</v>
      </c>
      <c r="Z2775" s="26">
        <v>1.9296763333333333</v>
      </c>
      <c r="AA2775" s="26">
        <v>0.71027633333333329</v>
      </c>
      <c r="AB2775" s="26">
        <v>1.5952076666666668</v>
      </c>
      <c r="AC2775" s="26">
        <v>2.9819616666666668</v>
      </c>
      <c r="AD2775" s="26">
        <v>1.6963559999999998</v>
      </c>
      <c r="AE2775" s="26">
        <v>0.81349633333333327</v>
      </c>
      <c r="AF2775" s="26">
        <v>0.59191566666666662</v>
      </c>
      <c r="AG2775" s="26">
        <v>104</v>
      </c>
      <c r="AH2775" s="26">
        <v>1</v>
      </c>
    </row>
    <row r="2776" spans="1:34" x14ac:dyDescent="0.2">
      <c r="A2776" t="s">
        <v>56</v>
      </c>
      <c r="B2776" t="s">
        <v>111</v>
      </c>
      <c r="C2776" t="s">
        <v>215</v>
      </c>
      <c r="D2776">
        <v>3</v>
      </c>
      <c r="E2776" s="21">
        <v>3</v>
      </c>
      <c r="F2776" s="21" t="s">
        <v>6</v>
      </c>
      <c r="G2776" s="21" t="s">
        <v>114</v>
      </c>
      <c r="H2776" s="21" t="s">
        <v>10</v>
      </c>
      <c r="I2776" s="26">
        <v>1.9286817272727275</v>
      </c>
      <c r="J2776" s="26">
        <v>2.6393490909090911</v>
      </c>
      <c r="K2776" s="26">
        <v>4.0019399090909094</v>
      </c>
      <c r="L2776" s="26">
        <v>5.2748357272727269</v>
      </c>
      <c r="M2776" s="26">
        <v>5.8503784545454547</v>
      </c>
      <c r="N2776" s="26">
        <v>7.1279362727272737</v>
      </c>
      <c r="O2776" s="26">
        <v>7.9407200909090907</v>
      </c>
      <c r="P2776" s="26">
        <v>7.3419740000000013</v>
      </c>
      <c r="Q2776" s="26">
        <v>5.4366330909090896</v>
      </c>
      <c r="R2776" s="26">
        <v>4.0279216363636365</v>
      </c>
      <c r="S2776" s="26">
        <v>2.710618818181818</v>
      </c>
      <c r="T2776" s="26">
        <v>1.9745264545454546</v>
      </c>
      <c r="U2776" s="26">
        <v>2.2067380909090906</v>
      </c>
      <c r="V2776" s="26">
        <v>2.8598329090909087</v>
      </c>
      <c r="W2776" s="26">
        <v>3.4827864545454545</v>
      </c>
      <c r="X2776" s="26">
        <v>3.8689267272727266</v>
      </c>
      <c r="Y2776" s="26">
        <v>5.1529685454545451</v>
      </c>
      <c r="Z2776" s="26">
        <v>3.4920724545454545</v>
      </c>
      <c r="AA2776" s="26">
        <v>2.7354225454545453</v>
      </c>
      <c r="AB2776" s="26">
        <v>2.1182729999999999</v>
      </c>
      <c r="AC2776" s="26">
        <v>3.6882172727272722</v>
      </c>
      <c r="AD2776" s="26">
        <v>3.3773753636363639</v>
      </c>
      <c r="AE2776" s="26">
        <v>3.3747047272727269</v>
      </c>
      <c r="AF2776" s="26">
        <v>2.8379172727272728</v>
      </c>
      <c r="AG2776" s="26">
        <v>147</v>
      </c>
      <c r="AH2776" s="26">
        <v>2</v>
      </c>
    </row>
    <row r="2777" spans="1:34" x14ac:dyDescent="0.2">
      <c r="A2777" t="s">
        <v>56</v>
      </c>
      <c r="B2777" t="s">
        <v>111</v>
      </c>
      <c r="C2777" t="s">
        <v>1766</v>
      </c>
      <c r="D2777">
        <v>2</v>
      </c>
      <c r="E2777" s="21">
        <v>4</v>
      </c>
      <c r="F2777" s="21" t="s">
        <v>74</v>
      </c>
      <c r="G2777" s="21" t="s">
        <v>10</v>
      </c>
      <c r="H2777" s="21" t="s">
        <v>10</v>
      </c>
      <c r="I2777" s="26">
        <v>2.5526177142857143</v>
      </c>
      <c r="J2777" s="26">
        <v>3.2929305714285713</v>
      </c>
      <c r="K2777" s="26">
        <v>5.1388729999999994</v>
      </c>
      <c r="L2777" s="26">
        <v>7.2727968571428567</v>
      </c>
      <c r="M2777" s="26">
        <v>8.2161847142857134</v>
      </c>
      <c r="N2777" s="26">
        <v>9.2485038571428593</v>
      </c>
      <c r="O2777" s="26">
        <v>9.3261201428571407</v>
      </c>
      <c r="P2777" s="26">
        <v>7.9008845714285707</v>
      </c>
      <c r="Q2777" s="26">
        <v>6.1465378571428575</v>
      </c>
      <c r="R2777" s="26">
        <v>4.8956581428571431</v>
      </c>
      <c r="S2777" s="26">
        <v>3.3718045714285716</v>
      </c>
      <c r="T2777" s="26">
        <v>2.5011081428571424</v>
      </c>
      <c r="U2777" s="26">
        <v>0.28369442857142857</v>
      </c>
      <c r="V2777" s="26">
        <v>0.46856257142857144</v>
      </c>
      <c r="W2777" s="26">
        <v>0.44230528571428573</v>
      </c>
      <c r="X2777" s="26">
        <v>0.73227199999999992</v>
      </c>
      <c r="Y2777" s="26">
        <v>1.9229685714285714</v>
      </c>
      <c r="Z2777" s="26">
        <v>2.4696872857142855</v>
      </c>
      <c r="AA2777" s="26">
        <v>2.0182502857142857</v>
      </c>
      <c r="AB2777" s="26">
        <v>2.1597007142857141</v>
      </c>
      <c r="AC2777" s="26">
        <v>1.8413032857142855</v>
      </c>
      <c r="AD2777" s="26">
        <v>1.0007305714285715</v>
      </c>
      <c r="AE2777" s="26">
        <v>0.50503928571428569</v>
      </c>
      <c r="AF2777" s="26">
        <v>0.34778442857142855</v>
      </c>
      <c r="AG2777" s="26">
        <v>181</v>
      </c>
      <c r="AH2777" s="26">
        <v>3</v>
      </c>
    </row>
    <row r="2778" spans="1:34" x14ac:dyDescent="0.2">
      <c r="A2778" t="s">
        <v>56</v>
      </c>
      <c r="B2778" t="s">
        <v>111</v>
      </c>
      <c r="C2778" t="s">
        <v>1767</v>
      </c>
      <c r="D2778">
        <v>3</v>
      </c>
      <c r="E2778" s="21">
        <v>3</v>
      </c>
      <c r="F2778" s="21" t="s">
        <v>6</v>
      </c>
      <c r="G2778" s="21" t="s">
        <v>114</v>
      </c>
      <c r="H2778" s="21" t="s">
        <v>10</v>
      </c>
      <c r="I2778" s="26">
        <v>2.4589436666666664</v>
      </c>
      <c r="J2778" s="26">
        <v>3.1802103333333331</v>
      </c>
      <c r="K2778" s="26">
        <v>4.7001956666666667</v>
      </c>
      <c r="L2778" s="26">
        <v>5.8748930000000001</v>
      </c>
      <c r="M2778" s="26">
        <v>6.3479096666666663</v>
      </c>
      <c r="N2778" s="26">
        <v>7.7284393333333332</v>
      </c>
      <c r="O2778" s="26">
        <v>8.7406293333333327</v>
      </c>
      <c r="P2778" s="26">
        <v>8.1617913333333334</v>
      </c>
      <c r="Q2778" s="26">
        <v>6.1263499999999995</v>
      </c>
      <c r="R2778" s="26">
        <v>4.6174516666666667</v>
      </c>
      <c r="S2778" s="26">
        <v>3.187835666666667</v>
      </c>
      <c r="T2778" s="26">
        <v>2.4739693333333332</v>
      </c>
      <c r="U2778" s="26">
        <v>1.2306673333333336</v>
      </c>
      <c r="V2778" s="26">
        <v>1.7929539999999999</v>
      </c>
      <c r="W2778" s="26">
        <v>1.7019303333333333</v>
      </c>
      <c r="X2778" s="26">
        <v>2.2896286666666668</v>
      </c>
      <c r="Y2778" s="26">
        <v>3.838931666666666</v>
      </c>
      <c r="Z2778" s="26">
        <v>2.5083116666666663</v>
      </c>
      <c r="AA2778" s="26">
        <v>1.2887306666666667</v>
      </c>
      <c r="AB2778" s="26">
        <v>1.6251906666666667</v>
      </c>
      <c r="AC2778" s="26">
        <v>2.6562896666666664</v>
      </c>
      <c r="AD2778" s="26">
        <v>2.5523723333333335</v>
      </c>
      <c r="AE2778" s="26">
        <v>1.80366</v>
      </c>
      <c r="AF2778" s="26">
        <v>1.3378433333333335</v>
      </c>
      <c r="AG2778" s="26">
        <v>157</v>
      </c>
      <c r="AH2778" s="26">
        <v>2</v>
      </c>
    </row>
    <row r="2779" spans="1:34" x14ac:dyDescent="0.2">
      <c r="A2779" t="s">
        <v>56</v>
      </c>
      <c r="B2779" t="s">
        <v>111</v>
      </c>
      <c r="C2779" t="s">
        <v>1768</v>
      </c>
      <c r="D2779">
        <v>3</v>
      </c>
      <c r="E2779" s="21">
        <v>2</v>
      </c>
      <c r="F2779" s="21" t="s">
        <v>6</v>
      </c>
      <c r="G2779" s="21" t="s">
        <v>114</v>
      </c>
      <c r="H2779" s="21" t="s">
        <v>10</v>
      </c>
      <c r="I2779" s="26">
        <v>2.4896142500000003</v>
      </c>
      <c r="J2779" s="26">
        <v>3.2236440000000002</v>
      </c>
      <c r="K2779" s="26">
        <v>4.4863784999999998</v>
      </c>
      <c r="L2779" s="26">
        <v>5.4775747500000005</v>
      </c>
      <c r="M2779" s="26">
        <v>6.0073800000000004</v>
      </c>
      <c r="N2779" s="26">
        <v>7.0721772500000002</v>
      </c>
      <c r="O2779" s="26">
        <v>7.6983830000000006</v>
      </c>
      <c r="P2779" s="26">
        <v>7.2906697500000002</v>
      </c>
      <c r="Q2779" s="26">
        <v>5.8031930000000003</v>
      </c>
      <c r="R2779" s="26">
        <v>4.4856832500000001</v>
      </c>
      <c r="S2779" s="26">
        <v>3.193263</v>
      </c>
      <c r="T2779" s="26">
        <v>2.5258555</v>
      </c>
      <c r="U2779" s="26">
        <v>2.0741782500000001</v>
      </c>
      <c r="V2779" s="26">
        <v>1.9834429999999998</v>
      </c>
      <c r="W2779" s="26">
        <v>1.6273087500000001</v>
      </c>
      <c r="X2779" s="26">
        <v>2.2878047499999998</v>
      </c>
      <c r="Y2779" s="26">
        <v>4.20096325</v>
      </c>
      <c r="Z2779" s="26">
        <v>3.5296412500000001</v>
      </c>
      <c r="AA2779" s="26">
        <v>1.7690112499999999</v>
      </c>
      <c r="AB2779" s="26">
        <v>2.0088264999999996</v>
      </c>
      <c r="AC2779" s="26">
        <v>4.1183545000000006</v>
      </c>
      <c r="AD2779" s="26">
        <v>2.5019832499999999</v>
      </c>
      <c r="AE2779" s="26">
        <v>2.451854</v>
      </c>
      <c r="AF2779" s="26">
        <v>1.7578845000000001</v>
      </c>
      <c r="AG2779" s="26">
        <v>123</v>
      </c>
      <c r="AH2779" s="26">
        <v>2</v>
      </c>
    </row>
    <row r="2780" spans="1:34" x14ac:dyDescent="0.2">
      <c r="A2780" t="s">
        <v>56</v>
      </c>
      <c r="B2780" t="s">
        <v>111</v>
      </c>
      <c r="C2780" t="s">
        <v>218</v>
      </c>
      <c r="D2780">
        <v>3</v>
      </c>
      <c r="E2780" s="21">
        <v>2</v>
      </c>
      <c r="F2780" s="21" t="s">
        <v>6</v>
      </c>
      <c r="G2780" s="21" t="s">
        <v>114</v>
      </c>
      <c r="H2780" s="21" t="s">
        <v>10</v>
      </c>
      <c r="I2780" s="26">
        <v>2.4198152500000001</v>
      </c>
      <c r="J2780" s="26">
        <v>3.15192125</v>
      </c>
      <c r="K2780" s="26">
        <v>4.5020290000000003</v>
      </c>
      <c r="L2780" s="26">
        <v>5.5393522500000003</v>
      </c>
      <c r="M2780" s="26">
        <v>6.09138</v>
      </c>
      <c r="N2780" s="26">
        <v>7.3045155000000008</v>
      </c>
      <c r="O2780" s="26">
        <v>8.0740119999999997</v>
      </c>
      <c r="P2780" s="26">
        <v>7.6153922499999993</v>
      </c>
      <c r="Q2780" s="26">
        <v>5.93469625</v>
      </c>
      <c r="R2780" s="26">
        <v>4.5248925</v>
      </c>
      <c r="S2780" s="26">
        <v>3.1685455</v>
      </c>
      <c r="T2780" s="26">
        <v>2.4516642499999999</v>
      </c>
      <c r="U2780" s="26">
        <v>1.9332907500000001</v>
      </c>
      <c r="V2780" s="26">
        <v>2.4029232499999997</v>
      </c>
      <c r="W2780" s="26">
        <v>1.86819625</v>
      </c>
      <c r="X2780" s="26">
        <v>2.7864192499999998</v>
      </c>
      <c r="Y2780" s="26">
        <v>4.1590749999999996</v>
      </c>
      <c r="Z2780" s="26">
        <v>2.8590235000000002</v>
      </c>
      <c r="AA2780" s="26">
        <v>1.2357442500000002</v>
      </c>
      <c r="AB2780" s="26">
        <v>1.5082877499999998</v>
      </c>
      <c r="AC2780" s="26">
        <v>3.6891457500000002</v>
      </c>
      <c r="AD2780" s="26">
        <v>2.65828</v>
      </c>
      <c r="AE2780" s="26">
        <v>2.6268164999999999</v>
      </c>
      <c r="AF2780" s="26">
        <v>2.1753882500000001</v>
      </c>
      <c r="AG2780" s="26">
        <v>135</v>
      </c>
      <c r="AH2780" s="26">
        <v>2</v>
      </c>
    </row>
    <row r="2781" spans="1:34" x14ac:dyDescent="0.2">
      <c r="A2781" t="s">
        <v>56</v>
      </c>
      <c r="B2781" t="s">
        <v>111</v>
      </c>
      <c r="C2781" t="s">
        <v>495</v>
      </c>
      <c r="D2781">
        <v>3</v>
      </c>
      <c r="E2781" s="21">
        <v>2</v>
      </c>
      <c r="F2781" s="21" t="s">
        <v>6</v>
      </c>
      <c r="G2781" s="21" t="s">
        <v>114</v>
      </c>
      <c r="H2781" s="21" t="s">
        <v>10</v>
      </c>
      <c r="I2781" s="26">
        <v>2.1593796250000001</v>
      </c>
      <c r="J2781" s="26">
        <v>2.8941923749999998</v>
      </c>
      <c r="K2781" s="26">
        <v>4.1613776250000001</v>
      </c>
      <c r="L2781" s="26">
        <v>5.2693732499999992</v>
      </c>
      <c r="M2781" s="26">
        <v>5.9225246250000003</v>
      </c>
      <c r="N2781" s="26">
        <v>7.1776576250000002</v>
      </c>
      <c r="O2781" s="26">
        <v>7.8844991250000005</v>
      </c>
      <c r="P2781" s="26">
        <v>7.3807948750000003</v>
      </c>
      <c r="Q2781" s="26">
        <v>5.6802986249999998</v>
      </c>
      <c r="R2781" s="26">
        <v>4.2600034999999998</v>
      </c>
      <c r="S2781" s="26">
        <v>2.918419375</v>
      </c>
      <c r="T2781" s="26">
        <v>2.2030652499999999</v>
      </c>
      <c r="U2781" s="26">
        <v>2.3900637499999999</v>
      </c>
      <c r="V2781" s="26">
        <v>2.747330125</v>
      </c>
      <c r="W2781" s="26">
        <v>2.774510625</v>
      </c>
      <c r="X2781" s="26">
        <v>3.26732925</v>
      </c>
      <c r="Y2781" s="26">
        <v>4.5298852499999995</v>
      </c>
      <c r="Z2781" s="26">
        <v>2.6830050000000001</v>
      </c>
      <c r="AA2781" s="26">
        <v>1.7320206250000001</v>
      </c>
      <c r="AB2781" s="26">
        <v>1.66410725</v>
      </c>
      <c r="AC2781" s="26">
        <v>3.6135643749999997</v>
      </c>
      <c r="AD2781" s="26">
        <v>3.1346924999999999</v>
      </c>
      <c r="AE2781" s="26">
        <v>3.0229542499999997</v>
      </c>
      <c r="AF2781" s="26">
        <v>2.8859328749999995</v>
      </c>
      <c r="AG2781" s="26">
        <v>154</v>
      </c>
      <c r="AH2781" s="26">
        <v>2</v>
      </c>
    </row>
    <row r="2782" spans="1:34" x14ac:dyDescent="0.2">
      <c r="A2782" t="s">
        <v>56</v>
      </c>
      <c r="B2782" t="s">
        <v>111</v>
      </c>
      <c r="C2782" t="s">
        <v>497</v>
      </c>
      <c r="D2782">
        <v>3</v>
      </c>
      <c r="E2782" s="21">
        <v>2</v>
      </c>
      <c r="F2782" s="21" t="s">
        <v>6</v>
      </c>
      <c r="G2782" s="21" t="s">
        <v>114</v>
      </c>
      <c r="H2782" s="21" t="s">
        <v>10</v>
      </c>
      <c r="I2782" s="26">
        <v>2.1428918333333331</v>
      </c>
      <c r="J2782" s="26">
        <v>2.8692988333333336</v>
      </c>
      <c r="K2782" s="26">
        <v>3.901783</v>
      </c>
      <c r="L2782" s="26">
        <v>4.9724578333333334</v>
      </c>
      <c r="M2782" s="26">
        <v>5.7793856666666672</v>
      </c>
      <c r="N2782" s="26">
        <v>6.6889883333333335</v>
      </c>
      <c r="O2782" s="26">
        <v>6.8021608333333328</v>
      </c>
      <c r="P2782" s="26">
        <v>6.3314448333333333</v>
      </c>
      <c r="Q2782" s="26">
        <v>5.2145976666666671</v>
      </c>
      <c r="R2782" s="26">
        <v>4.0251096666666673</v>
      </c>
      <c r="S2782" s="26">
        <v>2.8436418333333329</v>
      </c>
      <c r="T2782" s="26">
        <v>2.1692701666666667</v>
      </c>
      <c r="U2782" s="26">
        <v>3.3504306666666666</v>
      </c>
      <c r="V2782" s="26">
        <v>3.1334351666666667</v>
      </c>
      <c r="W2782" s="26">
        <v>2.7909964999999999</v>
      </c>
      <c r="X2782" s="26">
        <v>2.6922259999999998</v>
      </c>
      <c r="Y2782" s="26">
        <v>4.8567006666666677</v>
      </c>
      <c r="Z2782" s="26">
        <v>4.3336393333333332</v>
      </c>
      <c r="AA2782" s="26">
        <v>3.6891398333333334</v>
      </c>
      <c r="AB2782" s="26">
        <v>3.4231888333333331</v>
      </c>
      <c r="AC2782" s="26">
        <v>4.5709746666666673</v>
      </c>
      <c r="AD2782" s="26">
        <v>3.1683556666666668</v>
      </c>
      <c r="AE2782" s="26">
        <v>3.8330964999999999</v>
      </c>
      <c r="AF2782" s="26">
        <v>4.0960378333333329</v>
      </c>
      <c r="AG2782" s="26">
        <v>114</v>
      </c>
      <c r="AH2782" s="26">
        <v>1</v>
      </c>
    </row>
    <row r="2783" spans="1:34" x14ac:dyDescent="0.2">
      <c r="A2783" t="s">
        <v>56</v>
      </c>
      <c r="B2783" t="s">
        <v>111</v>
      </c>
      <c r="C2783" t="s">
        <v>219</v>
      </c>
      <c r="D2783">
        <v>3</v>
      </c>
      <c r="E2783" s="21">
        <v>2</v>
      </c>
      <c r="F2783" s="21" t="s">
        <v>6</v>
      </c>
      <c r="G2783" s="21" t="s">
        <v>114</v>
      </c>
      <c r="H2783" s="21" t="s">
        <v>10</v>
      </c>
      <c r="I2783" s="26">
        <v>2.1852488333333331</v>
      </c>
      <c r="J2783" s="26">
        <v>2.9317801666666665</v>
      </c>
      <c r="K2783" s="26">
        <v>4.2905119999999997</v>
      </c>
      <c r="L2783" s="26">
        <v>5.4175201666666668</v>
      </c>
      <c r="M2783" s="26">
        <v>6.0411124999999997</v>
      </c>
      <c r="N2783" s="26">
        <v>7.4717304999999996</v>
      </c>
      <c r="O2783" s="26">
        <v>8.4148126666666681</v>
      </c>
      <c r="P2783" s="26">
        <v>7.9046356666666666</v>
      </c>
      <c r="Q2783" s="26">
        <v>5.9359014999999999</v>
      </c>
      <c r="R2783" s="26">
        <v>4.4414153333333326</v>
      </c>
      <c r="S2783" s="26">
        <v>2.9899431666666665</v>
      </c>
      <c r="T2783" s="26">
        <v>2.2481121666666666</v>
      </c>
      <c r="U2783" s="26">
        <v>1.9583521666666666</v>
      </c>
      <c r="V2783" s="26">
        <v>2.6186691666666668</v>
      </c>
      <c r="W2783" s="26">
        <v>2.5100941666666667</v>
      </c>
      <c r="X2783" s="26">
        <v>2.8933188333333337</v>
      </c>
      <c r="Y2783" s="26">
        <v>4.2595645000000006</v>
      </c>
      <c r="Z2783" s="26">
        <v>2.4865713333333335</v>
      </c>
      <c r="AA2783" s="26">
        <v>1.3941316666666665</v>
      </c>
      <c r="AB2783" s="26">
        <v>1.4392913333333333</v>
      </c>
      <c r="AC2783" s="26">
        <v>3.4622085000000005</v>
      </c>
      <c r="AD2783" s="26">
        <v>2.9641415000000002</v>
      </c>
      <c r="AE2783" s="26">
        <v>2.7196661666666664</v>
      </c>
      <c r="AF2783" s="26">
        <v>2.4381710000000001</v>
      </c>
      <c r="AG2783" s="26">
        <v>133</v>
      </c>
      <c r="AH2783" s="26">
        <v>2</v>
      </c>
    </row>
    <row r="2784" spans="1:34" x14ac:dyDescent="0.2">
      <c r="A2784" t="s">
        <v>56</v>
      </c>
      <c r="B2784" t="s">
        <v>111</v>
      </c>
      <c r="C2784" t="s">
        <v>1769</v>
      </c>
      <c r="D2784">
        <v>2</v>
      </c>
      <c r="E2784" s="21">
        <v>4</v>
      </c>
      <c r="F2784" s="21" t="s">
        <v>74</v>
      </c>
      <c r="G2784" s="21" t="s">
        <v>10</v>
      </c>
      <c r="H2784" s="21" t="s">
        <v>10</v>
      </c>
      <c r="I2784" s="26">
        <v>1.9658552499999999</v>
      </c>
      <c r="J2784" s="26">
        <v>2.5481657499999999</v>
      </c>
      <c r="K2784" s="26">
        <v>4.0922735000000001</v>
      </c>
      <c r="L2784" s="26">
        <v>6.1395134999999996</v>
      </c>
      <c r="M2784" s="26">
        <v>6.9264625000000004</v>
      </c>
      <c r="N2784" s="26">
        <v>8.6495727500000008</v>
      </c>
      <c r="O2784" s="26">
        <v>9.8691180000000003</v>
      </c>
      <c r="P2784" s="26">
        <v>8.4939389999999992</v>
      </c>
      <c r="Q2784" s="26">
        <v>6.3250567499999999</v>
      </c>
      <c r="R2784" s="26">
        <v>4.8005360000000001</v>
      </c>
      <c r="S2784" s="26">
        <v>2.8815379999999999</v>
      </c>
      <c r="T2784" s="26">
        <v>1.9798395</v>
      </c>
      <c r="U2784" s="26">
        <v>0.37651524999999997</v>
      </c>
      <c r="V2784" s="26">
        <v>0.54337575000000005</v>
      </c>
      <c r="W2784" s="26">
        <v>0.89489299999999994</v>
      </c>
      <c r="X2784" s="26">
        <v>1.30641075</v>
      </c>
      <c r="Y2784" s="26">
        <v>3.1227322500000003</v>
      </c>
      <c r="Z2784" s="26">
        <v>2.5498425</v>
      </c>
      <c r="AA2784" s="26">
        <v>2.1858742499999999</v>
      </c>
      <c r="AB2784" s="26">
        <v>2.2191667499999999</v>
      </c>
      <c r="AC2784" s="26">
        <v>1.5331147500000002</v>
      </c>
      <c r="AD2784" s="26">
        <v>1.0448949999999999</v>
      </c>
      <c r="AE2784" s="26">
        <v>0.64347774999999996</v>
      </c>
      <c r="AF2784" s="26">
        <v>0.40512175</v>
      </c>
      <c r="AG2784" s="26">
        <v>213</v>
      </c>
      <c r="AH2784" s="26">
        <v>4</v>
      </c>
    </row>
    <row r="2785" spans="1:34" x14ac:dyDescent="0.2">
      <c r="A2785" t="s">
        <v>56</v>
      </c>
      <c r="B2785" t="s">
        <v>111</v>
      </c>
      <c r="C2785" t="s">
        <v>1770</v>
      </c>
      <c r="D2785">
        <v>3</v>
      </c>
      <c r="E2785" s="21">
        <v>2</v>
      </c>
      <c r="F2785" s="21" t="s">
        <v>6</v>
      </c>
      <c r="G2785" s="21" t="s">
        <v>114</v>
      </c>
      <c r="H2785" s="21" t="s">
        <v>10</v>
      </c>
      <c r="I2785" s="26">
        <v>2.6906923333333332</v>
      </c>
      <c r="J2785" s="26">
        <v>3.483247</v>
      </c>
      <c r="K2785" s="26">
        <v>4.9433613333333328</v>
      </c>
      <c r="L2785" s="26">
        <v>5.902969333333334</v>
      </c>
      <c r="M2785" s="26">
        <v>6.2288816666666662</v>
      </c>
      <c r="N2785" s="26">
        <v>7.4593909999999992</v>
      </c>
      <c r="O2785" s="26">
        <v>8.1619346666666672</v>
      </c>
      <c r="P2785" s="26">
        <v>7.6722643333333336</v>
      </c>
      <c r="Q2785" s="26">
        <v>6.1456266666666677</v>
      </c>
      <c r="R2785" s="26">
        <v>4.7390603333333337</v>
      </c>
      <c r="S2785" s="26">
        <v>3.4997646666666662</v>
      </c>
      <c r="T2785" s="26">
        <v>2.7519150000000003</v>
      </c>
      <c r="U2785" s="26">
        <v>1.0053109999999998</v>
      </c>
      <c r="V2785" s="26">
        <v>1.4233183333333335</v>
      </c>
      <c r="W2785" s="26">
        <v>0.75262466666666672</v>
      </c>
      <c r="X2785" s="26">
        <v>1.5009050000000002</v>
      </c>
      <c r="Y2785" s="26">
        <v>2.7539283333333331</v>
      </c>
      <c r="Z2785" s="26">
        <v>2.497762666666667</v>
      </c>
      <c r="AA2785" s="26">
        <v>1.2100159999999998</v>
      </c>
      <c r="AB2785" s="26">
        <v>1.7530983333333332</v>
      </c>
      <c r="AC2785" s="26">
        <v>3.4170333333333338</v>
      </c>
      <c r="AD2785" s="26">
        <v>2.0117426666666667</v>
      </c>
      <c r="AE2785" s="26">
        <v>1.2897399999999999</v>
      </c>
      <c r="AF2785" s="26">
        <v>0.84821500000000005</v>
      </c>
      <c r="AG2785" s="26">
        <v>98</v>
      </c>
      <c r="AH2785" s="26">
        <v>1</v>
      </c>
    </row>
    <row r="2786" spans="1:34" x14ac:dyDescent="0.2">
      <c r="A2786" t="s">
        <v>56</v>
      </c>
      <c r="B2786" t="s">
        <v>111</v>
      </c>
      <c r="C2786" t="s">
        <v>1771</v>
      </c>
      <c r="D2786">
        <v>2</v>
      </c>
      <c r="E2786" s="21">
        <v>3</v>
      </c>
      <c r="F2786" s="21" t="s">
        <v>6</v>
      </c>
      <c r="G2786" s="21" t="s">
        <v>114</v>
      </c>
      <c r="H2786" s="21" t="s">
        <v>10</v>
      </c>
      <c r="I2786" s="26">
        <v>2.592729625</v>
      </c>
      <c r="J2786" s="26">
        <v>3.3369465000000003</v>
      </c>
      <c r="K2786" s="26">
        <v>4.9236932500000004</v>
      </c>
      <c r="L2786" s="26">
        <v>6.0977028749999995</v>
      </c>
      <c r="M2786" s="26">
        <v>6.5153205000000005</v>
      </c>
      <c r="N2786" s="26">
        <v>7.860331125000001</v>
      </c>
      <c r="O2786" s="26">
        <v>8.7924144999999996</v>
      </c>
      <c r="P2786" s="26">
        <v>8.195688999999998</v>
      </c>
      <c r="Q2786" s="26">
        <v>6.1959718750000006</v>
      </c>
      <c r="R2786" s="26">
        <v>4.6831278750000003</v>
      </c>
      <c r="S2786" s="26">
        <v>3.30061925</v>
      </c>
      <c r="T2786" s="26">
        <v>2.5855386250000003</v>
      </c>
      <c r="U2786" s="26">
        <v>0.98881837499999992</v>
      </c>
      <c r="V2786" s="26">
        <v>1.603485</v>
      </c>
      <c r="W2786" s="26">
        <v>1.45705975</v>
      </c>
      <c r="X2786" s="26">
        <v>2.0809537499999999</v>
      </c>
      <c r="Y2786" s="26">
        <v>3.5800968749999997</v>
      </c>
      <c r="Z2786" s="26">
        <v>2.4071053750000004</v>
      </c>
      <c r="AA2786" s="26">
        <v>1.2060805000000001</v>
      </c>
      <c r="AB2786" s="26">
        <v>1.58826325</v>
      </c>
      <c r="AC2786" s="26">
        <v>2.5865358749999996</v>
      </c>
      <c r="AD2786" s="26">
        <v>2.3954373749999998</v>
      </c>
      <c r="AE2786" s="26">
        <v>1.58779275</v>
      </c>
      <c r="AF2786" s="26">
        <v>1.0277782499999999</v>
      </c>
      <c r="AG2786" s="26">
        <v>158</v>
      </c>
      <c r="AH2786" s="26">
        <v>2</v>
      </c>
    </row>
    <row r="2787" spans="1:34" x14ac:dyDescent="0.2">
      <c r="A2787" t="s">
        <v>56</v>
      </c>
      <c r="B2787" t="s">
        <v>111</v>
      </c>
      <c r="C2787" t="s">
        <v>1772</v>
      </c>
      <c r="D2787">
        <v>3</v>
      </c>
      <c r="E2787" s="21">
        <v>3</v>
      </c>
      <c r="F2787" s="21" t="s">
        <v>74</v>
      </c>
      <c r="G2787" s="21" t="s">
        <v>10</v>
      </c>
      <c r="H2787" s="21" t="s">
        <v>10</v>
      </c>
      <c r="I2787" s="26">
        <v>3.0173190000000001</v>
      </c>
      <c r="J2787" s="26">
        <v>4.1091639999999998</v>
      </c>
      <c r="K2787" s="26">
        <v>6.4320310000000003</v>
      </c>
      <c r="L2787" s="26">
        <v>8.5453690000000009</v>
      </c>
      <c r="M2787" s="26">
        <v>9.6790760000000002</v>
      </c>
      <c r="N2787" s="26">
        <v>10.555180999999999</v>
      </c>
      <c r="O2787" s="26">
        <v>9.8562729999999998</v>
      </c>
      <c r="P2787" s="26">
        <v>8.5450160000000004</v>
      </c>
      <c r="Q2787" s="26">
        <v>6.6322919999999996</v>
      </c>
      <c r="R2787" s="26">
        <v>5.2614900000000002</v>
      </c>
      <c r="S2787" s="26">
        <v>3.8657219999999999</v>
      </c>
      <c r="T2787" s="26">
        <v>2.9831560000000001</v>
      </c>
      <c r="U2787" s="26">
        <v>0.17310200000000001</v>
      </c>
      <c r="V2787" s="26">
        <v>0.25930500000000001</v>
      </c>
      <c r="W2787" s="26">
        <v>0.16591500000000001</v>
      </c>
      <c r="X2787" s="26">
        <v>0.27018300000000001</v>
      </c>
      <c r="Y2787" s="26">
        <v>0.85616099999999995</v>
      </c>
      <c r="Z2787" s="26">
        <v>1.08847</v>
      </c>
      <c r="AA2787" s="26">
        <v>1.2515590000000001</v>
      </c>
      <c r="AB2787" s="26">
        <v>1.3516760000000001</v>
      </c>
      <c r="AC2787" s="26">
        <v>1.4887049999999999</v>
      </c>
      <c r="AD2787" s="26">
        <v>0.68451700000000004</v>
      </c>
      <c r="AE2787" s="26">
        <v>0.198328</v>
      </c>
      <c r="AF2787" s="26">
        <v>0.20315800000000001</v>
      </c>
      <c r="AG2787" s="26">
        <v>164</v>
      </c>
      <c r="AH2787" s="26">
        <v>3</v>
      </c>
    </row>
    <row r="2788" spans="1:34" x14ac:dyDescent="0.2">
      <c r="A2788" t="s">
        <v>56</v>
      </c>
      <c r="B2788" t="s">
        <v>111</v>
      </c>
      <c r="C2788" t="s">
        <v>1773</v>
      </c>
      <c r="D2788">
        <v>2</v>
      </c>
      <c r="E2788" s="21">
        <v>3</v>
      </c>
      <c r="F2788" s="21" t="s">
        <v>74</v>
      </c>
      <c r="G2788" s="21" t="s">
        <v>10</v>
      </c>
      <c r="H2788" s="21" t="s">
        <v>10</v>
      </c>
      <c r="I2788" s="26">
        <v>2.6068379999999998</v>
      </c>
      <c r="J2788" s="26">
        <v>3.3671377894736843</v>
      </c>
      <c r="K2788" s="26">
        <v>5.2990324210526305</v>
      </c>
      <c r="L2788" s="26">
        <v>7.3719904736842095</v>
      </c>
      <c r="M2788" s="26">
        <v>8.2496050526315781</v>
      </c>
      <c r="N2788" s="26">
        <v>9.2463967894736854</v>
      </c>
      <c r="O2788" s="26">
        <v>9.3304405263157904</v>
      </c>
      <c r="P2788" s="26">
        <v>8.0515872631578951</v>
      </c>
      <c r="Q2788" s="26">
        <v>6.0818837368421041</v>
      </c>
      <c r="R2788" s="26">
        <v>4.8789186842105261</v>
      </c>
      <c r="S2788" s="26">
        <v>3.4326385789473686</v>
      </c>
      <c r="T2788" s="26">
        <v>2.5150889999999997</v>
      </c>
      <c r="U2788" s="26">
        <v>0.26418084210526316</v>
      </c>
      <c r="V2788" s="26">
        <v>0.50732552631578942</v>
      </c>
      <c r="W2788" s="26">
        <v>0.58801094736842108</v>
      </c>
      <c r="X2788" s="26">
        <v>0.75517842105263167</v>
      </c>
      <c r="Y2788" s="26">
        <v>2.0409090000000001</v>
      </c>
      <c r="Z2788" s="26">
        <v>2.324538947368421</v>
      </c>
      <c r="AA2788" s="26">
        <v>1.8740041052631577</v>
      </c>
      <c r="AB2788" s="26">
        <v>1.9796137368421054</v>
      </c>
      <c r="AC2788" s="26">
        <v>2.0503380526315786</v>
      </c>
      <c r="AD2788" s="26">
        <v>1.1618302631578947</v>
      </c>
      <c r="AE2788" s="26">
        <v>0.52283863157894739</v>
      </c>
      <c r="AF2788" s="26">
        <v>0.36313942105263158</v>
      </c>
      <c r="AG2788" s="26">
        <v>175</v>
      </c>
      <c r="AH2788" s="26">
        <v>3</v>
      </c>
    </row>
    <row r="2789" spans="1:34" x14ac:dyDescent="0.2">
      <c r="A2789" t="s">
        <v>56</v>
      </c>
      <c r="B2789" t="s">
        <v>111</v>
      </c>
      <c r="C2789" t="s">
        <v>1774</v>
      </c>
      <c r="D2789">
        <v>2</v>
      </c>
      <c r="E2789" s="21">
        <v>3</v>
      </c>
      <c r="F2789" s="21" t="s">
        <v>74</v>
      </c>
      <c r="G2789" s="21" t="s">
        <v>10</v>
      </c>
      <c r="H2789" s="21" t="s">
        <v>10</v>
      </c>
      <c r="I2789" s="26">
        <v>2.6705856666666663</v>
      </c>
      <c r="J2789" s="26">
        <v>3.4725323333333336</v>
      </c>
      <c r="K2789" s="26">
        <v>5.4880560000000003</v>
      </c>
      <c r="L2789" s="26">
        <v>7.5176066666666665</v>
      </c>
      <c r="M2789" s="26">
        <v>8.3597373333333334</v>
      </c>
      <c r="N2789" s="26">
        <v>9.3286759999999997</v>
      </c>
      <c r="O2789" s="26">
        <v>9.4529629999999987</v>
      </c>
      <c r="P2789" s="26">
        <v>8.1989026666666671</v>
      </c>
      <c r="Q2789" s="26">
        <v>6.1728913333333324</v>
      </c>
      <c r="R2789" s="26">
        <v>4.9336833333333336</v>
      </c>
      <c r="S2789" s="26">
        <v>3.4828586666666665</v>
      </c>
      <c r="T2789" s="26">
        <v>2.6044883333333337</v>
      </c>
      <c r="U2789" s="26">
        <v>0.28846566666666668</v>
      </c>
      <c r="V2789" s="26">
        <v>0.54016666666666668</v>
      </c>
      <c r="W2789" s="26">
        <v>0.56749733333333341</v>
      </c>
      <c r="X2789" s="26">
        <v>0.81044833333333333</v>
      </c>
      <c r="Y2789" s="26">
        <v>2.1157686666666664</v>
      </c>
      <c r="Z2789" s="26">
        <v>2.1909633333333334</v>
      </c>
      <c r="AA2789" s="26">
        <v>1.765371</v>
      </c>
      <c r="AB2789" s="26">
        <v>1.8358486666666665</v>
      </c>
      <c r="AC2789" s="26">
        <v>2.0700233333333333</v>
      </c>
      <c r="AD2789" s="26">
        <v>1.1882526666666668</v>
      </c>
      <c r="AE2789" s="26">
        <v>0.52040766666666671</v>
      </c>
      <c r="AF2789" s="26">
        <v>0.39685633333333331</v>
      </c>
      <c r="AG2789" s="26">
        <v>166</v>
      </c>
      <c r="AH2789" s="26">
        <v>3</v>
      </c>
    </row>
    <row r="2790" spans="1:34" x14ac:dyDescent="0.2">
      <c r="A2790" t="s">
        <v>56</v>
      </c>
      <c r="B2790" t="s">
        <v>111</v>
      </c>
      <c r="C2790" t="s">
        <v>222</v>
      </c>
      <c r="D2790">
        <v>3</v>
      </c>
      <c r="E2790" s="21">
        <v>2</v>
      </c>
      <c r="F2790" s="21" t="s">
        <v>6</v>
      </c>
      <c r="G2790" s="21" t="s">
        <v>114</v>
      </c>
      <c r="H2790" s="21" t="s">
        <v>10</v>
      </c>
      <c r="I2790" s="26">
        <v>2.1894336666666665</v>
      </c>
      <c r="J2790" s="26">
        <v>2.9170639999999999</v>
      </c>
      <c r="K2790" s="26">
        <v>4.1529386666666666</v>
      </c>
      <c r="L2790" s="26">
        <v>5.2335603333333331</v>
      </c>
      <c r="M2790" s="26">
        <v>5.9006823333333331</v>
      </c>
      <c r="N2790" s="26">
        <v>7.1023749999999994</v>
      </c>
      <c r="O2790" s="26">
        <v>7.6889670000000008</v>
      </c>
      <c r="P2790" s="26">
        <v>7.1806600000000005</v>
      </c>
      <c r="Q2790" s="26">
        <v>5.6080446666666672</v>
      </c>
      <c r="R2790" s="26">
        <v>4.229956333333333</v>
      </c>
      <c r="S2790" s="26">
        <v>2.9110306666666665</v>
      </c>
      <c r="T2790" s="26">
        <v>2.2248959999999998</v>
      </c>
      <c r="U2790" s="26">
        <v>2.525385</v>
      </c>
      <c r="V2790" s="26">
        <v>2.6792853333333331</v>
      </c>
      <c r="W2790" s="26">
        <v>2.6921113333333331</v>
      </c>
      <c r="X2790" s="26">
        <v>3.3018260000000001</v>
      </c>
      <c r="Y2790" s="26">
        <v>4.5848089999999999</v>
      </c>
      <c r="Z2790" s="26">
        <v>2.8047926666666663</v>
      </c>
      <c r="AA2790" s="26">
        <v>1.9170986666666667</v>
      </c>
      <c r="AB2790" s="26">
        <v>1.7722216666666668</v>
      </c>
      <c r="AC2790" s="26">
        <v>3.7252946666666666</v>
      </c>
      <c r="AD2790" s="26">
        <v>3.1133956666666669</v>
      </c>
      <c r="AE2790" s="26">
        <v>3.077099</v>
      </c>
      <c r="AF2790" s="26">
        <v>2.9532080000000001</v>
      </c>
      <c r="AG2790" s="26">
        <v>150</v>
      </c>
      <c r="AH2790" s="26">
        <v>2</v>
      </c>
    </row>
    <row r="2791" spans="1:34" x14ac:dyDescent="0.2">
      <c r="A2791" t="s">
        <v>56</v>
      </c>
      <c r="B2791" t="s">
        <v>111</v>
      </c>
      <c r="C2791" t="s">
        <v>224</v>
      </c>
      <c r="D2791">
        <v>3</v>
      </c>
      <c r="E2791" s="21">
        <v>3</v>
      </c>
      <c r="F2791" s="21" t="s">
        <v>6</v>
      </c>
      <c r="G2791" s="21" t="s">
        <v>114</v>
      </c>
      <c r="H2791" s="21" t="s">
        <v>10</v>
      </c>
      <c r="I2791" s="26">
        <v>1.922426</v>
      </c>
      <c r="J2791" s="26">
        <v>2.6569560000000001</v>
      </c>
      <c r="K2791" s="26">
        <v>3.9134000000000002</v>
      </c>
      <c r="L2791" s="26">
        <v>5.0623959999999997</v>
      </c>
      <c r="M2791" s="26">
        <v>5.7172609999999997</v>
      </c>
      <c r="N2791" s="26">
        <v>6.8213650000000001</v>
      </c>
      <c r="O2791" s="26">
        <v>7.2996930000000004</v>
      </c>
      <c r="P2791" s="26">
        <v>6.7783490000000004</v>
      </c>
      <c r="Q2791" s="26">
        <v>5.2204300000000003</v>
      </c>
      <c r="R2791" s="26">
        <v>3.8170259999999998</v>
      </c>
      <c r="S2791" s="26">
        <v>2.5913279999999999</v>
      </c>
      <c r="T2791" s="26">
        <v>1.9479949999999999</v>
      </c>
      <c r="U2791" s="26">
        <v>3.3072659999999998</v>
      </c>
      <c r="V2791" s="26">
        <v>3.4916969999999998</v>
      </c>
      <c r="W2791" s="26">
        <v>3.5866829999999998</v>
      </c>
      <c r="X2791" s="26">
        <v>3.9172129999999998</v>
      </c>
      <c r="Y2791" s="26">
        <v>4.4722980000000003</v>
      </c>
      <c r="Z2791" s="26">
        <v>3.4066619999999999</v>
      </c>
      <c r="AA2791" s="26">
        <v>2.7657259999999999</v>
      </c>
      <c r="AB2791" s="26">
        <v>2.1859649999999999</v>
      </c>
      <c r="AC2791" s="26">
        <v>3.0128840000000001</v>
      </c>
      <c r="AD2791" s="26">
        <v>2.9878399999999998</v>
      </c>
      <c r="AE2791" s="26">
        <v>3.7394090000000002</v>
      </c>
      <c r="AF2791" s="26">
        <v>3.7875730000000001</v>
      </c>
      <c r="AG2791" s="26">
        <v>158</v>
      </c>
      <c r="AH2791" s="26">
        <v>2</v>
      </c>
    </row>
    <row r="2792" spans="1:34" x14ac:dyDescent="0.2">
      <c r="A2792" t="s">
        <v>56</v>
      </c>
      <c r="B2792" t="s">
        <v>111</v>
      </c>
      <c r="C2792" t="s">
        <v>499</v>
      </c>
      <c r="D2792">
        <v>3</v>
      </c>
      <c r="E2792" s="21">
        <v>3</v>
      </c>
      <c r="F2792" s="21" t="s">
        <v>74</v>
      </c>
      <c r="G2792" s="21" t="s">
        <v>10</v>
      </c>
      <c r="H2792" s="21" t="s">
        <v>10</v>
      </c>
      <c r="I2792" s="26">
        <v>2.80992825</v>
      </c>
      <c r="J2792" s="26">
        <v>3.6840215000000001</v>
      </c>
      <c r="K2792" s="26">
        <v>5.9010695000000002</v>
      </c>
      <c r="L2792" s="26">
        <v>7.8379574999999999</v>
      </c>
      <c r="M2792" s="26">
        <v>8.6659817500000003</v>
      </c>
      <c r="N2792" s="26">
        <v>9.6106182500000017</v>
      </c>
      <c r="O2792" s="26">
        <v>9.7458557500000005</v>
      </c>
      <c r="P2792" s="26">
        <v>8.5892754999999994</v>
      </c>
      <c r="Q2792" s="26">
        <v>6.3805927499999999</v>
      </c>
      <c r="R2792" s="26">
        <v>5.0029569999999994</v>
      </c>
      <c r="S2792" s="26">
        <v>3.5738177499999999</v>
      </c>
      <c r="T2792" s="26">
        <v>2.7739479999999999</v>
      </c>
      <c r="U2792" s="26">
        <v>0.29099224999999995</v>
      </c>
      <c r="V2792" s="26">
        <v>0.55211374999999996</v>
      </c>
      <c r="W2792" s="26">
        <v>0.41493999999999998</v>
      </c>
      <c r="X2792" s="26">
        <v>0.78553474999999995</v>
      </c>
      <c r="Y2792" s="26">
        <v>2.0195037499999997</v>
      </c>
      <c r="Z2792" s="26">
        <v>1.7512127500000001</v>
      </c>
      <c r="AA2792" s="26">
        <v>1.436482</v>
      </c>
      <c r="AB2792" s="26">
        <v>1.4387942499999999</v>
      </c>
      <c r="AC2792" s="26">
        <v>1.88164175</v>
      </c>
      <c r="AD2792" s="26">
        <v>1.0928322500000001</v>
      </c>
      <c r="AE2792" s="26">
        <v>0.46508549999999999</v>
      </c>
      <c r="AF2792" s="26">
        <v>0.37475174999999999</v>
      </c>
      <c r="AG2792" s="26">
        <v>169</v>
      </c>
      <c r="AH2792" s="26">
        <v>3</v>
      </c>
    </row>
    <row r="2793" spans="1:34" x14ac:dyDescent="0.2">
      <c r="A2793" t="s">
        <v>56</v>
      </c>
      <c r="B2793" t="s">
        <v>111</v>
      </c>
      <c r="C2793" t="s">
        <v>695</v>
      </c>
      <c r="D2793">
        <v>2</v>
      </c>
      <c r="E2793" s="21">
        <v>3</v>
      </c>
      <c r="F2793" s="21" t="s">
        <v>74</v>
      </c>
      <c r="G2793" s="21" t="s">
        <v>10</v>
      </c>
      <c r="H2793" s="21" t="s">
        <v>10</v>
      </c>
      <c r="I2793" s="26">
        <v>2.6695549999999999</v>
      </c>
      <c r="J2793" s="26">
        <v>3.4384722499999998</v>
      </c>
      <c r="K2793" s="26">
        <v>5.1296765000000004</v>
      </c>
      <c r="L2793" s="26">
        <v>6.3954684999999989</v>
      </c>
      <c r="M2793" s="26">
        <v>6.8192295000000005</v>
      </c>
      <c r="N2793" s="26">
        <v>8.0763835000000004</v>
      </c>
      <c r="O2793" s="26">
        <v>8.8920832499999989</v>
      </c>
      <c r="P2793" s="26">
        <v>8.2320442499999995</v>
      </c>
      <c r="Q2793" s="26">
        <v>6.1658912500000005</v>
      </c>
      <c r="R2793" s="26">
        <v>4.7090567500000002</v>
      </c>
      <c r="S2793" s="26">
        <v>3.3547992500000001</v>
      </c>
      <c r="T2793" s="26">
        <v>2.6298585000000001</v>
      </c>
      <c r="U2793" s="26">
        <v>0.81652199999999997</v>
      </c>
      <c r="V2793" s="26">
        <v>1.3672255</v>
      </c>
      <c r="W2793" s="26">
        <v>1.2343647499999999</v>
      </c>
      <c r="X2793" s="26">
        <v>1.90118425</v>
      </c>
      <c r="Y2793" s="26">
        <v>3.2026490000000001</v>
      </c>
      <c r="Z2793" s="26">
        <v>2.2228982499999996</v>
      </c>
      <c r="AA2793" s="26">
        <v>1.1477867500000001</v>
      </c>
      <c r="AB2793" s="26">
        <v>1.7334400000000001</v>
      </c>
      <c r="AC2793" s="26">
        <v>2.4664242499999998</v>
      </c>
      <c r="AD2793" s="26">
        <v>2.0260557499999998</v>
      </c>
      <c r="AE2793" s="26">
        <v>1.2760195000000001</v>
      </c>
      <c r="AF2793" s="26">
        <v>0.7877002500000001</v>
      </c>
      <c r="AG2793" s="26">
        <v>164</v>
      </c>
      <c r="AH2793" s="26">
        <v>3</v>
      </c>
    </row>
    <row r="2794" spans="1:34" x14ac:dyDescent="0.2">
      <c r="A2794" t="s">
        <v>56</v>
      </c>
      <c r="B2794" t="s">
        <v>111</v>
      </c>
      <c r="C2794" t="s">
        <v>1775</v>
      </c>
      <c r="D2794">
        <v>3</v>
      </c>
      <c r="E2794" s="21">
        <v>2</v>
      </c>
      <c r="F2794" s="21" t="s">
        <v>6</v>
      </c>
      <c r="G2794" s="21" t="s">
        <v>114</v>
      </c>
      <c r="H2794" s="21" t="s">
        <v>10</v>
      </c>
      <c r="I2794" s="26">
        <v>2.3205939999999998</v>
      </c>
      <c r="J2794" s="26">
        <v>2.9383179999999998</v>
      </c>
      <c r="K2794" s="26">
        <v>4.0455606</v>
      </c>
      <c r="L2794" s="26">
        <v>5.1051923000000006</v>
      </c>
      <c r="M2794" s="26">
        <v>5.7751691000000003</v>
      </c>
      <c r="N2794" s="26">
        <v>6.7148343999999991</v>
      </c>
      <c r="O2794" s="26">
        <v>7.0643482999999989</v>
      </c>
      <c r="P2794" s="26">
        <v>6.5744615000000008</v>
      </c>
      <c r="Q2794" s="26">
        <v>5.4106029000000007</v>
      </c>
      <c r="R2794" s="26">
        <v>4.2673800999999996</v>
      </c>
      <c r="S2794" s="26">
        <v>3.0378522999999999</v>
      </c>
      <c r="T2794" s="26">
        <v>2.3610346999999998</v>
      </c>
      <c r="U2794" s="26">
        <v>2.5313787999999997</v>
      </c>
      <c r="V2794" s="26">
        <v>2.4043024000000002</v>
      </c>
      <c r="W2794" s="26">
        <v>1.6659361000000001</v>
      </c>
      <c r="X2794" s="26">
        <v>2.2519535999999998</v>
      </c>
      <c r="Y2794" s="26">
        <v>3.8969183000000003</v>
      </c>
      <c r="Z2794" s="26">
        <v>3.7226723000000002</v>
      </c>
      <c r="AA2794" s="26">
        <v>2.616663</v>
      </c>
      <c r="AB2794" s="26">
        <v>3.2429543000000001</v>
      </c>
      <c r="AC2794" s="26">
        <v>4.5157699000000004</v>
      </c>
      <c r="AD2794" s="26">
        <v>3.0042235999999995</v>
      </c>
      <c r="AE2794" s="26">
        <v>2.5278063999999998</v>
      </c>
      <c r="AF2794" s="26">
        <v>2.5785206000000001</v>
      </c>
      <c r="AG2794" s="26">
        <v>87</v>
      </c>
      <c r="AH2794" s="26">
        <v>1</v>
      </c>
    </row>
    <row r="2795" spans="1:34" x14ac:dyDescent="0.2">
      <c r="A2795" t="s">
        <v>56</v>
      </c>
      <c r="B2795" t="s">
        <v>111</v>
      </c>
      <c r="C2795" t="s">
        <v>1776</v>
      </c>
      <c r="D2795">
        <v>3</v>
      </c>
      <c r="E2795" s="21">
        <v>2</v>
      </c>
      <c r="F2795" s="21" t="s">
        <v>74</v>
      </c>
      <c r="G2795" s="21" t="s">
        <v>10</v>
      </c>
      <c r="H2795" s="21" t="s">
        <v>10</v>
      </c>
      <c r="I2795" s="26">
        <v>2.9223435000000002</v>
      </c>
      <c r="J2795" s="26">
        <v>3.9785370000000002</v>
      </c>
      <c r="K2795" s="26">
        <v>5.9032110000000007</v>
      </c>
      <c r="L2795" s="26">
        <v>7.042033</v>
      </c>
      <c r="M2795" s="26">
        <v>7.3305919999999993</v>
      </c>
      <c r="N2795" s="26">
        <v>8.6684230000000007</v>
      </c>
      <c r="O2795" s="26">
        <v>9.0341424999999997</v>
      </c>
      <c r="P2795" s="26">
        <v>8.3460684999999994</v>
      </c>
      <c r="Q2795" s="26">
        <v>6.4649719999999995</v>
      </c>
      <c r="R2795" s="26">
        <v>4.8727225000000001</v>
      </c>
      <c r="S2795" s="26">
        <v>3.5703105000000002</v>
      </c>
      <c r="T2795" s="26">
        <v>2.7903975000000001</v>
      </c>
      <c r="U2795" s="26">
        <v>0.52205900000000005</v>
      </c>
      <c r="V2795" s="26">
        <v>0.740846</v>
      </c>
      <c r="W2795" s="26">
        <v>0.44672000000000001</v>
      </c>
      <c r="X2795" s="26">
        <v>1.1521620000000001</v>
      </c>
      <c r="Y2795" s="26">
        <v>2.69767</v>
      </c>
      <c r="Z2795" s="26">
        <v>1.6943725000000001</v>
      </c>
      <c r="AA2795" s="26">
        <v>0.8302155</v>
      </c>
      <c r="AB2795" s="26">
        <v>1.3162935</v>
      </c>
      <c r="AC2795" s="26">
        <v>2.2669629999999996</v>
      </c>
      <c r="AD2795" s="26">
        <v>1.5556950000000001</v>
      </c>
      <c r="AE2795" s="26">
        <v>0.65869250000000001</v>
      </c>
      <c r="AF2795" s="26">
        <v>0.48560650000000005</v>
      </c>
      <c r="AG2795" s="26">
        <v>99</v>
      </c>
      <c r="AH2795" s="26">
        <v>1</v>
      </c>
    </row>
    <row r="2796" spans="1:34" x14ac:dyDescent="0.2">
      <c r="A2796" t="s">
        <v>56</v>
      </c>
      <c r="B2796" t="s">
        <v>111</v>
      </c>
      <c r="C2796" t="s">
        <v>1777</v>
      </c>
      <c r="D2796">
        <v>3</v>
      </c>
      <c r="E2796" s="21">
        <v>3</v>
      </c>
      <c r="F2796" s="21" t="s">
        <v>74</v>
      </c>
      <c r="G2796" s="21" t="s">
        <v>10</v>
      </c>
      <c r="H2796" s="21" t="s">
        <v>10</v>
      </c>
      <c r="I2796" s="26">
        <v>2.6693876666666667</v>
      </c>
      <c r="J2796" s="26">
        <v>3.4579844999999998</v>
      </c>
      <c r="K2796" s="26">
        <v>5.2411954999999999</v>
      </c>
      <c r="L2796" s="26">
        <v>6.6260378333333323</v>
      </c>
      <c r="M2796" s="26">
        <v>7.1034513333333322</v>
      </c>
      <c r="N2796" s="26">
        <v>8.351897000000001</v>
      </c>
      <c r="O2796" s="26">
        <v>9.1550006666666679</v>
      </c>
      <c r="P2796" s="26">
        <v>8.3955956666666669</v>
      </c>
      <c r="Q2796" s="26">
        <v>6.2697564999999997</v>
      </c>
      <c r="R2796" s="26">
        <v>4.7863784999999996</v>
      </c>
      <c r="S2796" s="26">
        <v>3.3913238333333333</v>
      </c>
      <c r="T2796" s="26">
        <v>2.6367098333333332</v>
      </c>
      <c r="U2796" s="26">
        <v>0.74082133333333333</v>
      </c>
      <c r="V2796" s="26">
        <v>1.2276958333333334</v>
      </c>
      <c r="W2796" s="26">
        <v>1.1527986666666667</v>
      </c>
      <c r="X2796" s="26">
        <v>1.7787108333333332</v>
      </c>
      <c r="Y2796" s="26">
        <v>3.1349786666666666</v>
      </c>
      <c r="Z2796" s="26">
        <v>2.3071643333333332</v>
      </c>
      <c r="AA2796" s="26">
        <v>1.0937198333333331</v>
      </c>
      <c r="AB2796" s="26">
        <v>1.7437998333333331</v>
      </c>
      <c r="AC2796" s="26">
        <v>2.5402578333333334</v>
      </c>
      <c r="AD2796" s="26">
        <v>1.9774958333333335</v>
      </c>
      <c r="AE2796" s="26">
        <v>1.1379365000000001</v>
      </c>
      <c r="AF2796" s="26">
        <v>0.74433433333333321</v>
      </c>
      <c r="AG2796" s="26">
        <v>158</v>
      </c>
      <c r="AH2796" s="26">
        <v>3</v>
      </c>
    </row>
    <row r="2797" spans="1:34" x14ac:dyDescent="0.2">
      <c r="A2797" t="s">
        <v>56</v>
      </c>
      <c r="B2797" t="s">
        <v>111</v>
      </c>
      <c r="C2797" t="s">
        <v>1778</v>
      </c>
      <c r="D2797">
        <v>3</v>
      </c>
      <c r="E2797" s="21">
        <v>2</v>
      </c>
      <c r="F2797" s="21" t="s">
        <v>6</v>
      </c>
      <c r="G2797" s="21" t="s">
        <v>114</v>
      </c>
      <c r="H2797" s="21" t="s">
        <v>10</v>
      </c>
      <c r="I2797" s="26">
        <v>2.2527073636363641</v>
      </c>
      <c r="J2797" s="26">
        <v>2.9812488636363641</v>
      </c>
      <c r="K2797" s="26">
        <v>4.4330882272727274</v>
      </c>
      <c r="L2797" s="26">
        <v>5.5737661818181827</v>
      </c>
      <c r="M2797" s="26">
        <v>6.2456817272727259</v>
      </c>
      <c r="N2797" s="26">
        <v>7.7914347272727271</v>
      </c>
      <c r="O2797" s="26">
        <v>8.913152181818182</v>
      </c>
      <c r="P2797" s="26">
        <v>8.3420090454545441</v>
      </c>
      <c r="Q2797" s="26">
        <v>6.1744909090909088</v>
      </c>
      <c r="R2797" s="26">
        <v>4.6217848636363632</v>
      </c>
      <c r="S2797" s="26">
        <v>3.0630933636363635</v>
      </c>
      <c r="T2797" s="26">
        <v>2.3220008181818175</v>
      </c>
      <c r="U2797" s="26">
        <v>1.4709632727272726</v>
      </c>
      <c r="V2797" s="26">
        <v>2.1715939090909093</v>
      </c>
      <c r="W2797" s="26">
        <v>1.9980270454545457</v>
      </c>
      <c r="X2797" s="26">
        <v>2.5598133181818175</v>
      </c>
      <c r="Y2797" s="26">
        <v>3.9198977272727276</v>
      </c>
      <c r="Z2797" s="26">
        <v>2.4499953636363641</v>
      </c>
      <c r="AA2797" s="26">
        <v>1.2763351818181816</v>
      </c>
      <c r="AB2797" s="26">
        <v>1.2546661363636362</v>
      </c>
      <c r="AC2797" s="26">
        <v>3.0062352727272725</v>
      </c>
      <c r="AD2797" s="26">
        <v>2.5754179090909091</v>
      </c>
      <c r="AE2797" s="26">
        <v>2.2416206818181816</v>
      </c>
      <c r="AF2797" s="26">
        <v>1.7408759545454549</v>
      </c>
      <c r="AG2797" s="26">
        <v>141</v>
      </c>
      <c r="AH2797" s="26">
        <v>2</v>
      </c>
    </row>
    <row r="2798" spans="1:34" x14ac:dyDescent="0.2">
      <c r="A2798" t="s">
        <v>56</v>
      </c>
      <c r="B2798" t="s">
        <v>111</v>
      </c>
      <c r="C2798" t="s">
        <v>1779</v>
      </c>
      <c r="D2798">
        <v>3</v>
      </c>
      <c r="E2798" s="21">
        <v>2</v>
      </c>
      <c r="F2798" s="21" t="s">
        <v>6</v>
      </c>
      <c r="G2798" s="21" t="s">
        <v>114</v>
      </c>
      <c r="H2798" s="21" t="s">
        <v>10</v>
      </c>
      <c r="I2798" s="26">
        <v>2.769161</v>
      </c>
      <c r="J2798" s="26">
        <v>3.629273</v>
      </c>
      <c r="K2798" s="26">
        <v>5.1901915000000001</v>
      </c>
      <c r="L2798" s="26">
        <v>6.1848299999999998</v>
      </c>
      <c r="M2798" s="26">
        <v>6.4404335000000001</v>
      </c>
      <c r="N2798" s="26">
        <v>7.7350574999999999</v>
      </c>
      <c r="O2798" s="26">
        <v>8.3893810000000002</v>
      </c>
      <c r="P2798" s="26">
        <v>7.8660645000000002</v>
      </c>
      <c r="Q2798" s="26">
        <v>6.254829</v>
      </c>
      <c r="R2798" s="26">
        <v>4.7951560000000004</v>
      </c>
      <c r="S2798" s="26">
        <v>3.5622249999999998</v>
      </c>
      <c r="T2798" s="26">
        <v>2.8139529999999997</v>
      </c>
      <c r="U2798" s="26">
        <v>0.73833100000000007</v>
      </c>
      <c r="V2798" s="26">
        <v>1.217338</v>
      </c>
      <c r="W2798" s="26">
        <v>0.58468500000000001</v>
      </c>
      <c r="X2798" s="26">
        <v>1.3968210000000001</v>
      </c>
      <c r="Y2798" s="26">
        <v>2.5564109999999998</v>
      </c>
      <c r="Z2798" s="26">
        <v>2.2446859999999997</v>
      </c>
      <c r="AA2798" s="26">
        <v>0.96853349999999994</v>
      </c>
      <c r="AB2798" s="26">
        <v>1.6545494999999999</v>
      </c>
      <c r="AC2798" s="26">
        <v>3.2797649999999998</v>
      </c>
      <c r="AD2798" s="26">
        <v>1.8276585000000001</v>
      </c>
      <c r="AE2798" s="26">
        <v>1.044743</v>
      </c>
      <c r="AF2798" s="26">
        <v>0.68028549999999999</v>
      </c>
      <c r="AG2798" s="26">
        <v>105</v>
      </c>
      <c r="AH2798" s="26">
        <v>1</v>
      </c>
    </row>
    <row r="2799" spans="1:34" x14ac:dyDescent="0.2">
      <c r="A2799" t="s">
        <v>56</v>
      </c>
      <c r="B2799" t="s">
        <v>111</v>
      </c>
      <c r="C2799" t="s">
        <v>1483</v>
      </c>
      <c r="D2799">
        <v>3</v>
      </c>
      <c r="E2799" s="21">
        <v>2</v>
      </c>
      <c r="F2799" s="21" t="s">
        <v>74</v>
      </c>
      <c r="G2799" s="21" t="s">
        <v>10</v>
      </c>
      <c r="H2799" s="21" t="s">
        <v>10</v>
      </c>
      <c r="I2799" s="26">
        <v>2.8215026666666669</v>
      </c>
      <c r="J2799" s="26">
        <v>3.7086098888888888</v>
      </c>
      <c r="K2799" s="26">
        <v>5.3080354444444451</v>
      </c>
      <c r="L2799" s="26">
        <v>6.3793949999999997</v>
      </c>
      <c r="M2799" s="26">
        <v>6.6436632222222229</v>
      </c>
      <c r="N2799" s="26">
        <v>7.9600891111111105</v>
      </c>
      <c r="O2799" s="26">
        <v>8.6119827777777775</v>
      </c>
      <c r="P2799" s="26">
        <v>8.0737294444444458</v>
      </c>
      <c r="Q2799" s="26">
        <v>6.3190339999999994</v>
      </c>
      <c r="R2799" s="26">
        <v>4.7962819999999997</v>
      </c>
      <c r="S2799" s="26">
        <v>3.4839821111111116</v>
      </c>
      <c r="T2799" s="26">
        <v>2.7801037777777773</v>
      </c>
      <c r="U2799" s="26">
        <v>0.65397311111111101</v>
      </c>
      <c r="V2799" s="26">
        <v>1.2670127777777778</v>
      </c>
      <c r="W2799" s="26">
        <v>0.86686188888888882</v>
      </c>
      <c r="X2799" s="26">
        <v>1.4888642222222224</v>
      </c>
      <c r="Y2799" s="26">
        <v>2.7369726666666669</v>
      </c>
      <c r="Z2799" s="26">
        <v>2.0879778888888887</v>
      </c>
      <c r="AA2799" s="26">
        <v>0.82823111111111114</v>
      </c>
      <c r="AB2799" s="26">
        <v>1.5542547777777775</v>
      </c>
      <c r="AC2799" s="26">
        <v>2.8222749999999994</v>
      </c>
      <c r="AD2799" s="26">
        <v>1.904643222222222</v>
      </c>
      <c r="AE2799" s="26">
        <v>1.2193786666666666</v>
      </c>
      <c r="AF2799" s="26">
        <v>0.79973166666666662</v>
      </c>
      <c r="AG2799" s="26">
        <v>132</v>
      </c>
      <c r="AH2799" s="26">
        <v>2</v>
      </c>
    </row>
    <row r="2800" spans="1:34" x14ac:dyDescent="0.2">
      <c r="A2800" t="s">
        <v>56</v>
      </c>
      <c r="B2800" t="s">
        <v>111</v>
      </c>
      <c r="C2800" t="s">
        <v>700</v>
      </c>
      <c r="D2800">
        <v>3</v>
      </c>
      <c r="E2800" s="21">
        <v>3</v>
      </c>
      <c r="F2800" s="21" t="s">
        <v>74</v>
      </c>
      <c r="G2800" s="21" t="s">
        <v>10</v>
      </c>
      <c r="H2800" s="21" t="s">
        <v>10</v>
      </c>
      <c r="I2800" s="26">
        <v>2.734156</v>
      </c>
      <c r="J2800" s="26">
        <v>3.5634143333333328</v>
      </c>
      <c r="K2800" s="26">
        <v>5.430232666666666</v>
      </c>
      <c r="L2800" s="26">
        <v>6.7805709999999992</v>
      </c>
      <c r="M2800" s="26">
        <v>7.1816556666666669</v>
      </c>
      <c r="N2800" s="26">
        <v>8.3440590000000014</v>
      </c>
      <c r="O2800" s="26">
        <v>8.9928039999999996</v>
      </c>
      <c r="P2800" s="26">
        <v>8.2277310000000003</v>
      </c>
      <c r="Q2800" s="26">
        <v>6.1651280000000002</v>
      </c>
      <c r="R2800" s="26">
        <v>4.7138610000000005</v>
      </c>
      <c r="S2800" s="26">
        <v>3.395763333333333</v>
      </c>
      <c r="T2800" s="26">
        <v>2.6651773333333337</v>
      </c>
      <c r="U2800" s="26">
        <v>0.69882133333333341</v>
      </c>
      <c r="V2800" s="26">
        <v>1.0867533333333335</v>
      </c>
      <c r="W2800" s="26">
        <v>0.90428266666666668</v>
      </c>
      <c r="X2800" s="26">
        <v>1.6169386666666667</v>
      </c>
      <c r="Y2800" s="26">
        <v>2.768632666666667</v>
      </c>
      <c r="Z2800" s="26">
        <v>1.9136433333333336</v>
      </c>
      <c r="AA2800" s="26">
        <v>1.0313816666666666</v>
      </c>
      <c r="AB2800" s="26">
        <v>1.8468636666666667</v>
      </c>
      <c r="AC2800" s="26">
        <v>2.3832983333333337</v>
      </c>
      <c r="AD2800" s="26">
        <v>1.6833703333333334</v>
      </c>
      <c r="AE2800" s="26">
        <v>0.93170866666666674</v>
      </c>
      <c r="AF2800" s="26">
        <v>0.59133733333333327</v>
      </c>
      <c r="AG2800" s="26">
        <v>185</v>
      </c>
      <c r="AH2800" s="26">
        <v>3</v>
      </c>
    </row>
    <row r="2801" spans="1:34" x14ac:dyDescent="0.2">
      <c r="A2801" t="s">
        <v>56</v>
      </c>
      <c r="B2801" t="s">
        <v>111</v>
      </c>
      <c r="C2801" t="s">
        <v>1052</v>
      </c>
      <c r="D2801">
        <v>3</v>
      </c>
      <c r="E2801" s="21">
        <v>3</v>
      </c>
      <c r="F2801" s="21" t="s">
        <v>74</v>
      </c>
      <c r="G2801" s="21" t="s">
        <v>10</v>
      </c>
      <c r="H2801" s="21" t="s">
        <v>10</v>
      </c>
      <c r="I2801" s="26">
        <v>2.8858610000000002</v>
      </c>
      <c r="J2801" s="26">
        <v>3.8168424000000001</v>
      </c>
      <c r="K2801" s="26">
        <v>6.0967795999999996</v>
      </c>
      <c r="L2801" s="26">
        <v>7.9855277999999998</v>
      </c>
      <c r="M2801" s="26">
        <v>8.7978904</v>
      </c>
      <c r="N2801" s="26">
        <v>9.7760128000000002</v>
      </c>
      <c r="O2801" s="26">
        <v>9.8195212000000005</v>
      </c>
      <c r="P2801" s="26">
        <v>8.682705799999999</v>
      </c>
      <c r="Q2801" s="26">
        <v>6.4687330000000003</v>
      </c>
      <c r="R2801" s="26">
        <v>5.0227833999999998</v>
      </c>
      <c r="S2801" s="26">
        <v>3.6108189999999993</v>
      </c>
      <c r="T2801" s="26">
        <v>2.8451206</v>
      </c>
      <c r="U2801" s="26">
        <v>0.26997400000000005</v>
      </c>
      <c r="V2801" s="26">
        <v>0.48368520000000004</v>
      </c>
      <c r="W2801" s="26">
        <v>0.35525220000000002</v>
      </c>
      <c r="X2801" s="26">
        <v>0.63998120000000003</v>
      </c>
      <c r="Y2801" s="26">
        <v>1.7241104</v>
      </c>
      <c r="Z2801" s="26">
        <v>1.3946646</v>
      </c>
      <c r="AA2801" s="26">
        <v>1.2196972000000001</v>
      </c>
      <c r="AB2801" s="26">
        <v>1.3828842000000001</v>
      </c>
      <c r="AC2801" s="26">
        <v>1.9041862000000003</v>
      </c>
      <c r="AD2801" s="26">
        <v>1.0430908000000001</v>
      </c>
      <c r="AE2801" s="26">
        <v>0.43769200000000003</v>
      </c>
      <c r="AF2801" s="26">
        <v>0.34518100000000002</v>
      </c>
      <c r="AG2801" s="26">
        <v>160</v>
      </c>
      <c r="AH2801" s="26">
        <v>3</v>
      </c>
    </row>
    <row r="2802" spans="1:34" x14ac:dyDescent="0.2">
      <c r="A2802" t="s">
        <v>56</v>
      </c>
      <c r="B2802" t="s">
        <v>111</v>
      </c>
      <c r="C2802" t="s">
        <v>1780</v>
      </c>
      <c r="D2802">
        <v>3</v>
      </c>
      <c r="E2802" s="21">
        <v>2</v>
      </c>
      <c r="F2802" s="21" t="s">
        <v>6</v>
      </c>
      <c r="G2802" s="21" t="s">
        <v>114</v>
      </c>
      <c r="H2802" s="21" t="s">
        <v>10</v>
      </c>
      <c r="I2802" s="26">
        <v>2.3594752857142853</v>
      </c>
      <c r="J2802" s="26">
        <v>3.0764609999999997</v>
      </c>
      <c r="K2802" s="26">
        <v>4.4546214285714285</v>
      </c>
      <c r="L2802" s="26">
        <v>5.5569742857142854</v>
      </c>
      <c r="M2802" s="26">
        <v>6.1113737142857136</v>
      </c>
      <c r="N2802" s="26">
        <v>7.4460314285714286</v>
      </c>
      <c r="O2802" s="26">
        <v>8.3397935714285705</v>
      </c>
      <c r="P2802" s="26">
        <v>7.8547004285714284</v>
      </c>
      <c r="Q2802" s="26">
        <v>6.004270142857143</v>
      </c>
      <c r="R2802" s="26">
        <v>4.5464594285714286</v>
      </c>
      <c r="S2802" s="26">
        <v>3.1117791428571429</v>
      </c>
      <c r="T2802" s="26">
        <v>2.4025687142857142</v>
      </c>
      <c r="U2802" s="26">
        <v>1.7052462857142856</v>
      </c>
      <c r="V2802" s="26">
        <v>2.4563572857142861</v>
      </c>
      <c r="W2802" s="26">
        <v>1.8753414285714285</v>
      </c>
      <c r="X2802" s="26">
        <v>2.7759977142857148</v>
      </c>
      <c r="Y2802" s="26">
        <v>4.0172078571428571</v>
      </c>
      <c r="Z2802" s="26">
        <v>2.5292948571428573</v>
      </c>
      <c r="AA2802" s="26">
        <v>1.1507478571428571</v>
      </c>
      <c r="AB2802" s="26">
        <v>1.3304092857142855</v>
      </c>
      <c r="AC2802" s="26">
        <v>3.3910819999999999</v>
      </c>
      <c r="AD2802" s="26">
        <v>2.6806512857142857</v>
      </c>
      <c r="AE2802" s="26">
        <v>2.5170792857142859</v>
      </c>
      <c r="AF2802" s="26">
        <v>2.1165318571428573</v>
      </c>
      <c r="AG2802" s="26">
        <v>158</v>
      </c>
      <c r="AH2802" s="26">
        <v>3</v>
      </c>
    </row>
    <row r="2803" spans="1:34" x14ac:dyDescent="0.2">
      <c r="A2803" t="s">
        <v>56</v>
      </c>
      <c r="B2803" t="s">
        <v>111</v>
      </c>
      <c r="C2803" t="s">
        <v>787</v>
      </c>
      <c r="D2803">
        <v>3</v>
      </c>
      <c r="E2803" s="21">
        <v>3</v>
      </c>
      <c r="F2803" s="21" t="s">
        <v>6</v>
      </c>
      <c r="G2803" s="21" t="s">
        <v>114</v>
      </c>
      <c r="H2803" s="21" t="s">
        <v>10</v>
      </c>
      <c r="I2803" s="26">
        <v>2.4867239999999997</v>
      </c>
      <c r="J2803" s="26">
        <v>3.2214670000000001</v>
      </c>
      <c r="K2803" s="26">
        <v>4.8201127499999998</v>
      </c>
      <c r="L2803" s="26">
        <v>6.1173652499999998</v>
      </c>
      <c r="M2803" s="26">
        <v>6.6417604999999993</v>
      </c>
      <c r="N2803" s="26">
        <v>8.0016729999999985</v>
      </c>
      <c r="O2803" s="26">
        <v>8.9986742500000005</v>
      </c>
      <c r="P2803" s="26">
        <v>8.3603655000000003</v>
      </c>
      <c r="Q2803" s="26">
        <v>6.2193327499999995</v>
      </c>
      <c r="R2803" s="26">
        <v>4.6992935000000005</v>
      </c>
      <c r="S2803" s="26">
        <v>3.2432622500000003</v>
      </c>
      <c r="T2803" s="26">
        <v>2.5097067499999994</v>
      </c>
      <c r="U2803" s="26">
        <v>1.0617472499999998</v>
      </c>
      <c r="V2803" s="26">
        <v>1.6363812499999999</v>
      </c>
      <c r="W2803" s="26">
        <v>1.64299225</v>
      </c>
      <c r="X2803" s="26">
        <v>2.3034600000000003</v>
      </c>
      <c r="Y2803" s="26">
        <v>3.709892</v>
      </c>
      <c r="Z2803" s="26">
        <v>2.5809365</v>
      </c>
      <c r="AA2803" s="26">
        <v>1.3688267500000002</v>
      </c>
      <c r="AB2803" s="26">
        <v>1.6899845</v>
      </c>
      <c r="AC2803" s="26">
        <v>2.6712380000000002</v>
      </c>
      <c r="AD2803" s="26">
        <v>2.4326202499999998</v>
      </c>
      <c r="AE2803" s="26">
        <v>1.5913582500000001</v>
      </c>
      <c r="AF2803" s="26">
        <v>1.140072</v>
      </c>
      <c r="AG2803" s="26">
        <v>151</v>
      </c>
      <c r="AH2803" s="26">
        <v>3</v>
      </c>
    </row>
    <row r="2804" spans="1:34" x14ac:dyDescent="0.2">
      <c r="A2804" t="s">
        <v>56</v>
      </c>
      <c r="B2804" t="s">
        <v>111</v>
      </c>
      <c r="C2804" t="s">
        <v>588</v>
      </c>
      <c r="D2804">
        <v>3</v>
      </c>
      <c r="E2804" s="21">
        <v>3</v>
      </c>
      <c r="F2804" s="21" t="s">
        <v>74</v>
      </c>
      <c r="G2804" s="21" t="s">
        <v>10</v>
      </c>
      <c r="H2804" s="21" t="s">
        <v>10</v>
      </c>
      <c r="I2804" s="26">
        <v>2.7772303333333332</v>
      </c>
      <c r="J2804" s="26">
        <v>3.5690866666666667</v>
      </c>
      <c r="K2804" s="26">
        <v>5.7029269999999999</v>
      </c>
      <c r="L2804" s="26">
        <v>7.5152070000000002</v>
      </c>
      <c r="M2804" s="26">
        <v>8.2189120000000013</v>
      </c>
      <c r="N2804" s="26">
        <v>9.3059143333333321</v>
      </c>
      <c r="O2804" s="26">
        <v>9.8501766666666661</v>
      </c>
      <c r="P2804" s="26">
        <v>8.7697203333333338</v>
      </c>
      <c r="Q2804" s="26">
        <v>6.437822999999999</v>
      </c>
      <c r="R2804" s="26">
        <v>4.9880339999999999</v>
      </c>
      <c r="S2804" s="26">
        <v>3.5557106666666662</v>
      </c>
      <c r="T2804" s="26">
        <v>2.7142269999999997</v>
      </c>
      <c r="U2804" s="26">
        <v>0.43350133333333335</v>
      </c>
      <c r="V2804" s="26">
        <v>0.6632406666666667</v>
      </c>
      <c r="W2804" s="26">
        <v>0.57615166666666662</v>
      </c>
      <c r="X2804" s="26">
        <v>1.1594256666666667</v>
      </c>
      <c r="Y2804" s="26">
        <v>2.5882656666666666</v>
      </c>
      <c r="Z2804" s="26">
        <v>2.2049186666666665</v>
      </c>
      <c r="AA2804" s="26">
        <v>1.310632</v>
      </c>
      <c r="AB2804" s="26">
        <v>1.3402426666666667</v>
      </c>
      <c r="AC2804" s="26">
        <v>2.2525076666666668</v>
      </c>
      <c r="AD2804" s="26">
        <v>1.6701016666666666</v>
      </c>
      <c r="AE2804" s="26">
        <v>0.59278799999999998</v>
      </c>
      <c r="AF2804" s="26">
        <v>0.47953733333333332</v>
      </c>
      <c r="AG2804" s="26">
        <v>153</v>
      </c>
      <c r="AH2804" s="26">
        <v>3</v>
      </c>
    </row>
    <row r="2805" spans="1:34" x14ac:dyDescent="0.2">
      <c r="A2805" t="s">
        <v>56</v>
      </c>
      <c r="B2805" t="s">
        <v>111</v>
      </c>
      <c r="C2805" t="s">
        <v>1781</v>
      </c>
      <c r="D2805">
        <v>3</v>
      </c>
      <c r="E2805" s="21">
        <v>3</v>
      </c>
      <c r="F2805" s="21" t="s">
        <v>6</v>
      </c>
      <c r="G2805" s="21" t="s">
        <v>10</v>
      </c>
      <c r="H2805" s="21" t="s">
        <v>10</v>
      </c>
      <c r="I2805" s="26">
        <v>2.1778417142857145</v>
      </c>
      <c r="J2805" s="26">
        <v>2.8805840000000003</v>
      </c>
      <c r="K2805" s="26">
        <v>4.4388839999999998</v>
      </c>
      <c r="L2805" s="26">
        <v>5.873887142857142</v>
      </c>
      <c r="M2805" s="26">
        <v>6.5265271428571419</v>
      </c>
      <c r="N2805" s="26">
        <v>8.0884684285714279</v>
      </c>
      <c r="O2805" s="26">
        <v>9.4077641428571432</v>
      </c>
      <c r="P2805" s="26">
        <v>8.544746714285715</v>
      </c>
      <c r="Q2805" s="26">
        <v>6.0639277142857155</v>
      </c>
      <c r="R2805" s="26">
        <v>4.5598535714285715</v>
      </c>
      <c r="S2805" s="26">
        <v>3.038547857142857</v>
      </c>
      <c r="T2805" s="26">
        <v>2.2391905714285714</v>
      </c>
      <c r="U2805" s="26">
        <v>1.1195464285714285</v>
      </c>
      <c r="V2805" s="26">
        <v>1.607704</v>
      </c>
      <c r="W2805" s="26">
        <v>2.1404428571428573</v>
      </c>
      <c r="X2805" s="26">
        <v>2.5157572857142858</v>
      </c>
      <c r="Y2805" s="26">
        <v>3.8756349999999999</v>
      </c>
      <c r="Z2805" s="26">
        <v>3.0577694285714285</v>
      </c>
      <c r="AA2805" s="26">
        <v>1.6086964285714287</v>
      </c>
      <c r="AB2805" s="26">
        <v>1.9551494285714288</v>
      </c>
      <c r="AC2805" s="26">
        <v>3.2446562857142855</v>
      </c>
      <c r="AD2805" s="26">
        <v>2.5984212857142857</v>
      </c>
      <c r="AE2805" s="26">
        <v>1.4746837142857143</v>
      </c>
      <c r="AF2805" s="26">
        <v>1.3082422857142857</v>
      </c>
      <c r="AG2805" s="26">
        <v>162</v>
      </c>
      <c r="AH2805" s="26">
        <v>3</v>
      </c>
    </row>
    <row r="2806" spans="1:34" x14ac:dyDescent="0.2">
      <c r="A2806" t="s">
        <v>56</v>
      </c>
      <c r="B2806" t="s">
        <v>111</v>
      </c>
      <c r="C2806" t="s">
        <v>228</v>
      </c>
      <c r="D2806">
        <v>3</v>
      </c>
      <c r="E2806" s="21">
        <v>2</v>
      </c>
      <c r="F2806" s="21" t="s">
        <v>6</v>
      </c>
      <c r="G2806" s="21" t="s">
        <v>114</v>
      </c>
      <c r="H2806" s="21" t="s">
        <v>10</v>
      </c>
      <c r="I2806" s="26">
        <v>2.208933333333333</v>
      </c>
      <c r="J2806" s="26">
        <v>2.927215095238096</v>
      </c>
      <c r="K2806" s="26">
        <v>4.003384047619047</v>
      </c>
      <c r="L2806" s="26">
        <v>5.1002249523809517</v>
      </c>
      <c r="M2806" s="26">
        <v>5.8349675238095227</v>
      </c>
      <c r="N2806" s="26">
        <v>6.8207523809523813</v>
      </c>
      <c r="O2806" s="26">
        <v>7.1257713809523811</v>
      </c>
      <c r="P2806" s="26">
        <v>6.5975348571428576</v>
      </c>
      <c r="Q2806" s="26">
        <v>5.3262232380952375</v>
      </c>
      <c r="R2806" s="26">
        <v>4.1056282380952389</v>
      </c>
      <c r="S2806" s="26">
        <v>2.8723700476190475</v>
      </c>
      <c r="T2806" s="26">
        <v>2.2382807142857142</v>
      </c>
      <c r="U2806" s="26">
        <v>2.9022064285714286</v>
      </c>
      <c r="V2806" s="26">
        <v>2.7531722380952375</v>
      </c>
      <c r="W2806" s="26">
        <v>2.6851925714285714</v>
      </c>
      <c r="X2806" s="26">
        <v>2.8350732857142855</v>
      </c>
      <c r="Y2806" s="26">
        <v>4.717604190476191</v>
      </c>
      <c r="Z2806" s="26">
        <v>3.7194208095238088</v>
      </c>
      <c r="AA2806" s="26">
        <v>2.8304955238095237</v>
      </c>
      <c r="AB2806" s="26">
        <v>2.6890526666666665</v>
      </c>
      <c r="AC2806" s="26">
        <v>4.1113459047619054</v>
      </c>
      <c r="AD2806" s="26">
        <v>3.2428635714285718</v>
      </c>
      <c r="AE2806" s="26">
        <v>3.3967189047619049</v>
      </c>
      <c r="AF2806" s="26">
        <v>3.2524623333333333</v>
      </c>
      <c r="AG2806" s="26">
        <v>121</v>
      </c>
      <c r="AH2806" s="26">
        <v>2</v>
      </c>
    </row>
    <row r="2807" spans="1:34" x14ac:dyDescent="0.2">
      <c r="A2807" t="s">
        <v>56</v>
      </c>
      <c r="B2807" t="s">
        <v>111</v>
      </c>
      <c r="C2807" t="s">
        <v>1407</v>
      </c>
      <c r="D2807">
        <v>2</v>
      </c>
      <c r="E2807" s="21">
        <v>4</v>
      </c>
      <c r="F2807" s="21" t="s">
        <v>74</v>
      </c>
      <c r="G2807" s="21" t="s">
        <v>10</v>
      </c>
      <c r="H2807" s="21" t="s">
        <v>10</v>
      </c>
      <c r="I2807" s="26">
        <v>2.2438143333333334</v>
      </c>
      <c r="J2807" s="26">
        <v>2.8362783333333339</v>
      </c>
      <c r="K2807" s="26">
        <v>4.4457180000000003</v>
      </c>
      <c r="L2807" s="26">
        <v>6.6068206666666667</v>
      </c>
      <c r="M2807" s="26">
        <v>7.4479433333333338</v>
      </c>
      <c r="N2807" s="26">
        <v>8.826812333333331</v>
      </c>
      <c r="O2807" s="26">
        <v>9.6366803333333326</v>
      </c>
      <c r="P2807" s="26">
        <v>8.0553223333333346</v>
      </c>
      <c r="Q2807" s="26">
        <v>6.356962666666667</v>
      </c>
      <c r="R2807" s="26">
        <v>4.855450666666667</v>
      </c>
      <c r="S2807" s="26">
        <v>3.1126176666666669</v>
      </c>
      <c r="T2807" s="26">
        <v>2.2267393333333332</v>
      </c>
      <c r="U2807" s="26">
        <v>0.32685333333333327</v>
      </c>
      <c r="V2807" s="26">
        <v>0.41335033333333332</v>
      </c>
      <c r="W2807" s="26">
        <v>0.63381533333333329</v>
      </c>
      <c r="X2807" s="26">
        <v>0.88551000000000002</v>
      </c>
      <c r="Y2807" s="26">
        <v>2.4137033333333338</v>
      </c>
      <c r="Z2807" s="26">
        <v>2.470053333333333</v>
      </c>
      <c r="AA2807" s="26">
        <v>2.4591896666666671</v>
      </c>
      <c r="AB2807" s="26">
        <v>2.4538006666666665</v>
      </c>
      <c r="AC2807" s="26">
        <v>1.6247720000000001</v>
      </c>
      <c r="AD2807" s="26">
        <v>0.8764280000000001</v>
      </c>
      <c r="AE2807" s="26">
        <v>0.47715433333333329</v>
      </c>
      <c r="AF2807" s="26">
        <v>0.28274000000000005</v>
      </c>
      <c r="AG2807" s="26">
        <v>201</v>
      </c>
      <c r="AH2807" s="26">
        <v>4</v>
      </c>
    </row>
    <row r="2808" spans="1:34" x14ac:dyDescent="0.2">
      <c r="A2808" t="s">
        <v>56</v>
      </c>
      <c r="B2808" t="s">
        <v>111</v>
      </c>
      <c r="C2808" t="s">
        <v>839</v>
      </c>
      <c r="D2808">
        <v>3</v>
      </c>
      <c r="E2808" s="21">
        <v>3</v>
      </c>
      <c r="F2808" s="21" t="s">
        <v>6</v>
      </c>
      <c r="G2808" s="21" t="s">
        <v>114</v>
      </c>
      <c r="H2808" s="21" t="s">
        <v>10</v>
      </c>
      <c r="I2808" s="26">
        <v>1.9025662500000002</v>
      </c>
      <c r="J2808" s="26">
        <v>2.64333975</v>
      </c>
      <c r="K2808" s="26">
        <v>3.9414750000000001</v>
      </c>
      <c r="L2808" s="26">
        <v>5.1124462499999996</v>
      </c>
      <c r="M2808" s="26">
        <v>5.7495785000000001</v>
      </c>
      <c r="N2808" s="26">
        <v>6.8859072500000007</v>
      </c>
      <c r="O2808" s="26">
        <v>7.4766240000000002</v>
      </c>
      <c r="P2808" s="26">
        <v>6.9431914999999993</v>
      </c>
      <c r="Q2808" s="26">
        <v>5.2719897499999995</v>
      </c>
      <c r="R2808" s="26">
        <v>3.8762002500000001</v>
      </c>
      <c r="S2808" s="26">
        <v>2.6199725000000003</v>
      </c>
      <c r="T2808" s="26">
        <v>1.94412925</v>
      </c>
      <c r="U2808" s="26">
        <v>2.8834157500000002</v>
      </c>
      <c r="V2808" s="26">
        <v>3.1130772499999999</v>
      </c>
      <c r="W2808" s="26">
        <v>3.5479465000000001</v>
      </c>
      <c r="X2808" s="26">
        <v>3.9681294999999999</v>
      </c>
      <c r="Y2808" s="26">
        <v>4.7216247500000001</v>
      </c>
      <c r="Z2808" s="26">
        <v>3.2455974999999997</v>
      </c>
      <c r="AA2808" s="26">
        <v>2.7706664999999999</v>
      </c>
      <c r="AB2808" s="26">
        <v>1.9909457499999998</v>
      </c>
      <c r="AC2808" s="26">
        <v>3.1171672499999996</v>
      </c>
      <c r="AD2808" s="26">
        <v>3.1536192500000002</v>
      </c>
      <c r="AE2808" s="26">
        <v>3.6965170000000001</v>
      </c>
      <c r="AF2808" s="26">
        <v>3.4430062499999998</v>
      </c>
      <c r="AG2808" s="26">
        <v>133</v>
      </c>
      <c r="AH2808" s="26">
        <v>2</v>
      </c>
    </row>
    <row r="2809" spans="1:34" x14ac:dyDescent="0.2">
      <c r="A2809" t="s">
        <v>56</v>
      </c>
      <c r="B2809" t="s">
        <v>111</v>
      </c>
      <c r="C2809" t="s">
        <v>1782</v>
      </c>
      <c r="D2809">
        <v>3</v>
      </c>
      <c r="E2809" s="21">
        <v>3</v>
      </c>
      <c r="F2809" s="21" t="s">
        <v>74</v>
      </c>
      <c r="G2809" s="21" t="s">
        <v>10</v>
      </c>
      <c r="H2809" s="21" t="s">
        <v>10</v>
      </c>
      <c r="I2809" s="26">
        <v>2.4938160000000003</v>
      </c>
      <c r="J2809" s="26">
        <v>3.1307083333333332</v>
      </c>
      <c r="K2809" s="26">
        <v>5.0233716666666659</v>
      </c>
      <c r="L2809" s="26">
        <v>7.0636099999999997</v>
      </c>
      <c r="M2809" s="26">
        <v>7.8599749999999995</v>
      </c>
      <c r="N2809" s="26">
        <v>9.1394320000000011</v>
      </c>
      <c r="O2809" s="26">
        <v>9.8515250000000005</v>
      </c>
      <c r="P2809" s="26">
        <v>8.5005673333333345</v>
      </c>
      <c r="Q2809" s="26">
        <v>6.3242083333333339</v>
      </c>
      <c r="R2809" s="26">
        <v>5.026421</v>
      </c>
      <c r="S2809" s="26">
        <v>3.3603596666666662</v>
      </c>
      <c r="T2809" s="26">
        <v>2.459139</v>
      </c>
      <c r="U2809" s="26">
        <v>0.34870266666666661</v>
      </c>
      <c r="V2809" s="26">
        <v>0.5707483333333333</v>
      </c>
      <c r="W2809" s="26">
        <v>0.72271800000000008</v>
      </c>
      <c r="X2809" s="26">
        <v>1.1750193333333332</v>
      </c>
      <c r="Y2809" s="26">
        <v>2.7557369999999999</v>
      </c>
      <c r="Z2809" s="26">
        <v>2.4716810000000002</v>
      </c>
      <c r="AA2809" s="26">
        <v>1.6616993333333336</v>
      </c>
      <c r="AB2809" s="26">
        <v>2.0015263333333331</v>
      </c>
      <c r="AC2809" s="26">
        <v>2.21285</v>
      </c>
      <c r="AD2809" s="26">
        <v>1.250896</v>
      </c>
      <c r="AE2809" s="26">
        <v>0.59927866666666663</v>
      </c>
      <c r="AF2809" s="26">
        <v>0.44372200000000001</v>
      </c>
      <c r="AG2809" s="26">
        <v>166</v>
      </c>
      <c r="AH2809" s="26">
        <v>3</v>
      </c>
    </row>
    <row r="2810" spans="1:34" x14ac:dyDescent="0.2">
      <c r="A2810" t="s">
        <v>56</v>
      </c>
      <c r="B2810" t="s">
        <v>111</v>
      </c>
      <c r="C2810" t="s">
        <v>1783</v>
      </c>
      <c r="D2810">
        <v>3</v>
      </c>
      <c r="E2810" s="21">
        <v>3</v>
      </c>
      <c r="F2810" s="21" t="s">
        <v>6</v>
      </c>
      <c r="G2810" s="21" t="s">
        <v>114</v>
      </c>
      <c r="H2810" s="21" t="s">
        <v>10</v>
      </c>
      <c r="I2810" s="26">
        <v>1.9847782499999997</v>
      </c>
      <c r="J2810" s="26">
        <v>2.726377125</v>
      </c>
      <c r="K2810" s="26">
        <v>3.918571</v>
      </c>
      <c r="L2810" s="26">
        <v>5.0262147499999994</v>
      </c>
      <c r="M2810" s="26">
        <v>5.7740083750000002</v>
      </c>
      <c r="N2810" s="26">
        <v>6.780213625</v>
      </c>
      <c r="O2810" s="26">
        <v>7.1500352499999993</v>
      </c>
      <c r="P2810" s="26">
        <v>6.660889375</v>
      </c>
      <c r="Q2810" s="26">
        <v>5.2757990000000001</v>
      </c>
      <c r="R2810" s="26">
        <v>3.9499321249999997</v>
      </c>
      <c r="S2810" s="26">
        <v>2.6919182499999996</v>
      </c>
      <c r="T2810" s="26">
        <v>2.02262875</v>
      </c>
      <c r="U2810" s="26">
        <v>3.13787525</v>
      </c>
      <c r="V2810" s="26">
        <v>3.3225967500000002</v>
      </c>
      <c r="W2810" s="26">
        <v>3.2777227499999997</v>
      </c>
      <c r="X2810" s="26">
        <v>3.642331875</v>
      </c>
      <c r="Y2810" s="26">
        <v>4.439736625000001</v>
      </c>
      <c r="Z2810" s="26">
        <v>3.0944497499999999</v>
      </c>
      <c r="AA2810" s="26">
        <v>2.4685033750000001</v>
      </c>
      <c r="AB2810" s="26">
        <v>2.1220097500000001</v>
      </c>
      <c r="AC2810" s="26">
        <v>2.9921837500000001</v>
      </c>
      <c r="AD2810" s="26">
        <v>2.826209</v>
      </c>
      <c r="AE2810" s="26">
        <v>3.3988907499999996</v>
      </c>
      <c r="AF2810" s="26">
        <v>3.8408398749999999</v>
      </c>
      <c r="AG2810" s="26">
        <v>151</v>
      </c>
      <c r="AH2810" s="26">
        <v>2</v>
      </c>
    </row>
    <row r="2811" spans="1:34" x14ac:dyDescent="0.2">
      <c r="A2811" t="s">
        <v>56</v>
      </c>
      <c r="B2811" t="s">
        <v>111</v>
      </c>
      <c r="C2811" t="s">
        <v>1784</v>
      </c>
      <c r="D2811">
        <v>3</v>
      </c>
      <c r="E2811" s="21">
        <v>3</v>
      </c>
      <c r="F2811" s="21" t="s">
        <v>6</v>
      </c>
      <c r="G2811" s="21" t="s">
        <v>114</v>
      </c>
      <c r="H2811" s="21" t="s">
        <v>10</v>
      </c>
      <c r="I2811" s="26">
        <v>2.1315360833333332</v>
      </c>
      <c r="J2811" s="26">
        <v>2.8835146666666667</v>
      </c>
      <c r="K2811" s="26">
        <v>4.2375573333333332</v>
      </c>
      <c r="L2811" s="26">
        <v>5.4092885833333346</v>
      </c>
      <c r="M2811" s="26">
        <v>6.029066499999999</v>
      </c>
      <c r="N2811" s="26">
        <v>7.4860171666666666</v>
      </c>
      <c r="O2811" s="26">
        <v>8.4851411666666667</v>
      </c>
      <c r="P2811" s="26">
        <v>7.9308374166666669</v>
      </c>
      <c r="Q2811" s="26">
        <v>5.9316362500000004</v>
      </c>
      <c r="R2811" s="26">
        <v>4.4070430833333338</v>
      </c>
      <c r="S2811" s="26">
        <v>2.9795735833333334</v>
      </c>
      <c r="T2811" s="26">
        <v>2.2268050833333337</v>
      </c>
      <c r="U2811" s="26">
        <v>1.9364575000000002</v>
      </c>
      <c r="V2811" s="26">
        <v>2.583974916666667</v>
      </c>
      <c r="W2811" s="26">
        <v>2.5601797500000001</v>
      </c>
      <c r="X2811" s="26">
        <v>3.0025949166666663</v>
      </c>
      <c r="Y2811" s="26">
        <v>4.6543644166666667</v>
      </c>
      <c r="Z2811" s="26">
        <v>2.4714974166666663</v>
      </c>
      <c r="AA2811" s="26">
        <v>1.5582607499999999</v>
      </c>
      <c r="AB2811" s="26">
        <v>1.5159946666666668</v>
      </c>
      <c r="AC2811" s="26">
        <v>2.9932600833333329</v>
      </c>
      <c r="AD2811" s="26">
        <v>3.10599925</v>
      </c>
      <c r="AE2811" s="26">
        <v>2.5455375833333336</v>
      </c>
      <c r="AF2811" s="26">
        <v>2.428454166666667</v>
      </c>
      <c r="AG2811" s="26">
        <v>141</v>
      </c>
      <c r="AH2811" s="26">
        <v>2</v>
      </c>
    </row>
    <row r="2812" spans="1:34" x14ac:dyDescent="0.2">
      <c r="A2812" t="s">
        <v>56</v>
      </c>
      <c r="B2812" t="s">
        <v>111</v>
      </c>
      <c r="C2812" t="s">
        <v>326</v>
      </c>
      <c r="D2812">
        <v>3</v>
      </c>
      <c r="E2812" s="21">
        <v>2</v>
      </c>
      <c r="F2812" s="21" t="s">
        <v>6</v>
      </c>
      <c r="G2812" s="21" t="s">
        <v>114</v>
      </c>
      <c r="H2812" s="21" t="s">
        <v>10</v>
      </c>
      <c r="I2812" s="26">
        <v>1.9916395</v>
      </c>
      <c r="J2812" s="26">
        <v>2.713414666666667</v>
      </c>
      <c r="K2812" s="26">
        <v>3.7907393333333328</v>
      </c>
      <c r="L2812" s="26">
        <v>4.8932284999999993</v>
      </c>
      <c r="M2812" s="26">
        <v>5.740925166666667</v>
      </c>
      <c r="N2812" s="26">
        <v>6.5617400000000004</v>
      </c>
      <c r="O2812" s="26">
        <v>6.5415608333333326</v>
      </c>
      <c r="P2812" s="26">
        <v>6.0994648333333332</v>
      </c>
      <c r="Q2812" s="26">
        <v>5.0604524999999994</v>
      </c>
      <c r="R2812" s="26">
        <v>3.9042969999999997</v>
      </c>
      <c r="S2812" s="26">
        <v>2.7159058333333328</v>
      </c>
      <c r="T2812" s="26">
        <v>2.0291950000000001</v>
      </c>
      <c r="U2812" s="26">
        <v>3.8506535</v>
      </c>
      <c r="V2812" s="26">
        <v>3.5082344999999999</v>
      </c>
      <c r="W2812" s="26">
        <v>3.3447431666666669</v>
      </c>
      <c r="X2812" s="26">
        <v>2.9723480000000002</v>
      </c>
      <c r="Y2812" s="26">
        <v>4.6832514999999999</v>
      </c>
      <c r="Z2812" s="26">
        <v>3.8887713333333331</v>
      </c>
      <c r="AA2812" s="26">
        <v>4.0563028333333335</v>
      </c>
      <c r="AB2812" s="26">
        <v>3.4866814999999995</v>
      </c>
      <c r="AC2812" s="26">
        <v>3.9831675000000004</v>
      </c>
      <c r="AD2812" s="26">
        <v>2.9121571666666668</v>
      </c>
      <c r="AE2812" s="26">
        <v>4.0357763333333336</v>
      </c>
      <c r="AF2812" s="26">
        <v>4.7587986666666673</v>
      </c>
      <c r="AG2812" s="26">
        <v>137</v>
      </c>
      <c r="AH2812" s="26">
        <v>2</v>
      </c>
    </row>
    <row r="2813" spans="1:34" x14ac:dyDescent="0.2">
      <c r="A2813" t="s">
        <v>56</v>
      </c>
      <c r="B2813" t="s">
        <v>111</v>
      </c>
      <c r="C2813" t="s">
        <v>1785</v>
      </c>
      <c r="D2813">
        <v>3</v>
      </c>
      <c r="E2813" s="21">
        <v>3</v>
      </c>
      <c r="F2813" s="21" t="s">
        <v>74</v>
      </c>
      <c r="G2813" s="21" t="s">
        <v>10</v>
      </c>
      <c r="H2813" s="21" t="s">
        <v>10</v>
      </c>
      <c r="I2813" s="26">
        <v>2.7224898</v>
      </c>
      <c r="J2813" s="26">
        <v>3.5122177999999997</v>
      </c>
      <c r="K2813" s="26">
        <v>5.5092300000000005</v>
      </c>
      <c r="L2813" s="26">
        <v>7.2482761999999994</v>
      </c>
      <c r="M2813" s="26">
        <v>7.9127616000000005</v>
      </c>
      <c r="N2813" s="26">
        <v>9.0505354000000011</v>
      </c>
      <c r="O2813" s="26">
        <v>9.666541800000001</v>
      </c>
      <c r="P2813" s="26">
        <v>8.6851470000000006</v>
      </c>
      <c r="Q2813" s="26">
        <v>6.3713545999999992</v>
      </c>
      <c r="R2813" s="26">
        <v>4.9250780000000001</v>
      </c>
      <c r="S2813" s="26">
        <v>3.4912602000000001</v>
      </c>
      <c r="T2813" s="26">
        <v>2.6951404000000005</v>
      </c>
      <c r="U2813" s="26">
        <v>0.60406460000000006</v>
      </c>
      <c r="V2813" s="26">
        <v>0.87631519999999996</v>
      </c>
      <c r="W2813" s="26">
        <v>0.80233980000000005</v>
      </c>
      <c r="X2813" s="26">
        <v>1.4892834000000001</v>
      </c>
      <c r="Y2813" s="26">
        <v>2.8416975999999998</v>
      </c>
      <c r="Z2813" s="26">
        <v>2.3343197999999998</v>
      </c>
      <c r="AA2813" s="26">
        <v>1.3530672000000001</v>
      </c>
      <c r="AB2813" s="26">
        <v>1.5617774000000002</v>
      </c>
      <c r="AC2813" s="26">
        <v>2.5743192000000001</v>
      </c>
      <c r="AD2813" s="26">
        <v>1.8701994</v>
      </c>
      <c r="AE2813" s="26">
        <v>0.84370899999999993</v>
      </c>
      <c r="AF2813" s="26">
        <v>0.61886799999999997</v>
      </c>
      <c r="AG2813" s="26">
        <v>168</v>
      </c>
      <c r="AH2813" s="26">
        <v>3</v>
      </c>
    </row>
    <row r="2814" spans="1:34" x14ac:dyDescent="0.2">
      <c r="A2814" t="s">
        <v>56</v>
      </c>
      <c r="B2814" t="s">
        <v>111</v>
      </c>
      <c r="C2814" t="s">
        <v>1786</v>
      </c>
      <c r="D2814">
        <v>3</v>
      </c>
      <c r="E2814" s="21">
        <v>2</v>
      </c>
      <c r="F2814" s="21" t="s">
        <v>6</v>
      </c>
      <c r="G2814" s="21" t="s">
        <v>114</v>
      </c>
      <c r="H2814" s="21" t="s">
        <v>10</v>
      </c>
      <c r="I2814" s="26">
        <v>2.5717039500000003</v>
      </c>
      <c r="J2814" s="26">
        <v>3.2857045499999997</v>
      </c>
      <c r="K2814" s="26">
        <v>4.5607274999999996</v>
      </c>
      <c r="L2814" s="26">
        <v>5.4220340499999997</v>
      </c>
      <c r="M2814" s="26">
        <v>5.9669151500000002</v>
      </c>
      <c r="N2814" s="26">
        <v>7.0066032499999995</v>
      </c>
      <c r="O2814" s="26">
        <v>7.6217749000000001</v>
      </c>
      <c r="P2814" s="26">
        <v>7.1724826000000004</v>
      </c>
      <c r="Q2814" s="26">
        <v>5.9546710999999997</v>
      </c>
      <c r="R2814" s="26">
        <v>4.7319067000000006</v>
      </c>
      <c r="S2814" s="26">
        <v>3.4790464499999998</v>
      </c>
      <c r="T2814" s="26">
        <v>2.7284082999999999</v>
      </c>
      <c r="U2814" s="26">
        <v>1.0904676</v>
      </c>
      <c r="V2814" s="26">
        <v>1.4489332000000001</v>
      </c>
      <c r="W2814" s="26">
        <v>0.65973355</v>
      </c>
      <c r="X2814" s="26">
        <v>1.3142747499999996</v>
      </c>
      <c r="Y2814" s="26">
        <v>2.6158692500000003</v>
      </c>
      <c r="Z2814" s="26">
        <v>2.3853091500000003</v>
      </c>
      <c r="AA2814" s="26">
        <v>1.215921</v>
      </c>
      <c r="AB2814" s="26">
        <v>2.1728440999999998</v>
      </c>
      <c r="AC2814" s="26">
        <v>4.1548735499999996</v>
      </c>
      <c r="AD2814" s="26">
        <v>2.4845470500000002</v>
      </c>
      <c r="AE2814" s="26">
        <v>1.2338625999999997</v>
      </c>
      <c r="AF2814" s="26">
        <v>0.87942455000000008</v>
      </c>
      <c r="AG2814" s="26">
        <v>82</v>
      </c>
      <c r="AH2814" s="26">
        <v>1</v>
      </c>
    </row>
    <row r="2815" spans="1:34" x14ac:dyDescent="0.2">
      <c r="A2815" t="s">
        <v>56</v>
      </c>
      <c r="B2815" t="s">
        <v>111</v>
      </c>
      <c r="C2815" t="s">
        <v>1787</v>
      </c>
      <c r="D2815">
        <v>2</v>
      </c>
      <c r="E2815" s="21">
        <v>4</v>
      </c>
      <c r="F2815" s="21" t="s">
        <v>74</v>
      </c>
      <c r="G2815" s="21" t="s">
        <v>10</v>
      </c>
      <c r="H2815" s="21" t="s">
        <v>10</v>
      </c>
      <c r="I2815" s="26">
        <v>2.0316320000000001</v>
      </c>
      <c r="J2815" s="26">
        <v>2.6071219999999999</v>
      </c>
      <c r="K2815" s="26">
        <v>4.1509660000000004</v>
      </c>
      <c r="L2815" s="26">
        <v>6.2275010000000002</v>
      </c>
      <c r="M2815" s="26">
        <v>7.0690150000000003</v>
      </c>
      <c r="N2815" s="26">
        <v>8.6762289999999993</v>
      </c>
      <c r="O2815" s="26">
        <v>9.8185199999999995</v>
      </c>
      <c r="P2815" s="26">
        <v>8.3902649999999994</v>
      </c>
      <c r="Q2815" s="26">
        <v>6.3802050000000001</v>
      </c>
      <c r="R2815" s="26">
        <v>4.8242149999999997</v>
      </c>
      <c r="S2815" s="26">
        <v>2.93885</v>
      </c>
      <c r="T2815" s="26">
        <v>2.029658</v>
      </c>
      <c r="U2815" s="26">
        <v>0.36295300000000003</v>
      </c>
      <c r="V2815" s="26">
        <v>0.48115200000000002</v>
      </c>
      <c r="W2815" s="26">
        <v>0.76488800000000001</v>
      </c>
      <c r="X2815" s="26">
        <v>1.0751820000000001</v>
      </c>
      <c r="Y2815" s="26">
        <v>2.8488419999999999</v>
      </c>
      <c r="Z2815" s="26">
        <v>2.5813670000000002</v>
      </c>
      <c r="AA2815" s="26">
        <v>2.4514140000000002</v>
      </c>
      <c r="AB2815" s="26">
        <v>2.2015850000000001</v>
      </c>
      <c r="AC2815" s="26">
        <v>1.5275319999999999</v>
      </c>
      <c r="AD2815" s="26">
        <v>0.96576200000000001</v>
      </c>
      <c r="AE2815" s="26">
        <v>0.55403000000000002</v>
      </c>
      <c r="AF2815" s="26">
        <v>0.33869500000000002</v>
      </c>
      <c r="AG2815" s="26">
        <v>212</v>
      </c>
      <c r="AH2815" s="26">
        <v>4</v>
      </c>
    </row>
    <row r="2816" spans="1:34" x14ac:dyDescent="0.2">
      <c r="A2816" t="s">
        <v>56</v>
      </c>
      <c r="B2816" t="s">
        <v>111</v>
      </c>
      <c r="C2816" t="s">
        <v>916</v>
      </c>
      <c r="D2816">
        <v>2</v>
      </c>
      <c r="E2816" s="21">
        <v>4</v>
      </c>
      <c r="F2816" s="21" t="s">
        <v>74</v>
      </c>
      <c r="G2816" s="21" t="s">
        <v>10</v>
      </c>
      <c r="H2816" s="21" t="s">
        <v>10</v>
      </c>
      <c r="I2816" s="26">
        <v>2.3935089999999999</v>
      </c>
      <c r="J2816" s="26">
        <v>3.0655376666666663</v>
      </c>
      <c r="K2816" s="26">
        <v>4.7058016666666669</v>
      </c>
      <c r="L2816" s="26">
        <v>6.917901333333333</v>
      </c>
      <c r="M2816" s="26">
        <v>7.805940333333333</v>
      </c>
      <c r="N2816" s="26">
        <v>9.1174066666666658</v>
      </c>
      <c r="O2816" s="26">
        <v>9.5536043333333325</v>
      </c>
      <c r="P2816" s="26">
        <v>7.9453360000000002</v>
      </c>
      <c r="Q2816" s="26">
        <v>6.4110506666666671</v>
      </c>
      <c r="R2816" s="26">
        <v>4.8873936666666671</v>
      </c>
      <c r="S2816" s="26">
        <v>3.286975</v>
      </c>
      <c r="T2816" s="26">
        <v>2.3571333333333331</v>
      </c>
      <c r="U2816" s="26">
        <v>0.31022433333333338</v>
      </c>
      <c r="V2816" s="26">
        <v>0.41857166666666662</v>
      </c>
      <c r="W2816" s="26">
        <v>0.53068333333333328</v>
      </c>
      <c r="X2816" s="26">
        <v>0.77625199999999994</v>
      </c>
      <c r="Y2816" s="26">
        <v>1.9533353333333334</v>
      </c>
      <c r="Z2816" s="26">
        <v>2.3273066666666669</v>
      </c>
      <c r="AA2816" s="26">
        <v>2.4138896666666665</v>
      </c>
      <c r="AB2816" s="26">
        <v>2.5599376666666664</v>
      </c>
      <c r="AC2816" s="26">
        <v>1.6752513333333334</v>
      </c>
      <c r="AD2816" s="26">
        <v>0.8398186666666666</v>
      </c>
      <c r="AE2816" s="26">
        <v>0.46454033333333333</v>
      </c>
      <c r="AF2816" s="26">
        <v>0.28756533333333339</v>
      </c>
      <c r="AG2816" s="26">
        <v>210</v>
      </c>
      <c r="AH2816" s="26">
        <v>4</v>
      </c>
    </row>
    <row r="2817" spans="1:34" x14ac:dyDescent="0.2">
      <c r="A2817" t="s">
        <v>56</v>
      </c>
      <c r="B2817" t="s">
        <v>111</v>
      </c>
      <c r="C2817" t="s">
        <v>375</v>
      </c>
      <c r="D2817">
        <v>3</v>
      </c>
      <c r="E2817" s="21">
        <v>2</v>
      </c>
      <c r="F2817" s="21" t="s">
        <v>6</v>
      </c>
      <c r="G2817" s="21" t="s">
        <v>114</v>
      </c>
      <c r="H2817" s="21" t="s">
        <v>10</v>
      </c>
      <c r="I2817" s="26">
        <v>2.0125242499999998</v>
      </c>
      <c r="J2817" s="26">
        <v>2.7200270000000004</v>
      </c>
      <c r="K2817" s="26">
        <v>3.73667375</v>
      </c>
      <c r="L2817" s="26">
        <v>4.8042057500000004</v>
      </c>
      <c r="M2817" s="26">
        <v>5.6949872500000005</v>
      </c>
      <c r="N2817" s="26">
        <v>6.4964737499999998</v>
      </c>
      <c r="O2817" s="26">
        <v>6.3637294999999998</v>
      </c>
      <c r="P2817" s="26">
        <v>5.9346007499999995</v>
      </c>
      <c r="Q2817" s="26">
        <v>5.0286850000000003</v>
      </c>
      <c r="R2817" s="26">
        <v>3.9460992500000001</v>
      </c>
      <c r="S2817" s="26">
        <v>2.7748042499999999</v>
      </c>
      <c r="T2817" s="26">
        <v>2.0757019999999997</v>
      </c>
      <c r="U2817" s="26">
        <v>4.0257387499999995</v>
      </c>
      <c r="V2817" s="26">
        <v>3.0535024999999996</v>
      </c>
      <c r="W2817" s="26">
        <v>2.8306342500000001</v>
      </c>
      <c r="X2817" s="26">
        <v>2.7881562500000001</v>
      </c>
      <c r="Y2817" s="26">
        <v>4.8528657499999994</v>
      </c>
      <c r="Z2817" s="26">
        <v>4.2932912500000002</v>
      </c>
      <c r="AA2817" s="26">
        <v>4.5520632499999998</v>
      </c>
      <c r="AB2817" s="26">
        <v>4.3196717500000004</v>
      </c>
      <c r="AC2817" s="26">
        <v>4.8344839999999998</v>
      </c>
      <c r="AD2817" s="26">
        <v>3.1259540000000001</v>
      </c>
      <c r="AE2817" s="26">
        <v>4.1776445000000004</v>
      </c>
      <c r="AF2817" s="26">
        <v>4.3663222499999996</v>
      </c>
      <c r="AG2817" s="26">
        <v>102</v>
      </c>
      <c r="AH2817" s="26">
        <v>1</v>
      </c>
    </row>
    <row r="2818" spans="1:34" x14ac:dyDescent="0.2">
      <c r="A2818" t="s">
        <v>56</v>
      </c>
      <c r="B2818" t="s">
        <v>111</v>
      </c>
      <c r="C2818" t="s">
        <v>1788</v>
      </c>
      <c r="D2818">
        <v>3</v>
      </c>
      <c r="E2818" s="21">
        <v>3</v>
      </c>
      <c r="F2818" s="21" t="s">
        <v>6</v>
      </c>
      <c r="G2818" s="21" t="s">
        <v>114</v>
      </c>
      <c r="H2818" s="21" t="s">
        <v>10</v>
      </c>
      <c r="I2818" s="26">
        <v>2.400038857142857</v>
      </c>
      <c r="J2818" s="26">
        <v>3.108422</v>
      </c>
      <c r="K2818" s="26">
        <v>4.7378300000000007</v>
      </c>
      <c r="L2818" s="26">
        <v>6.2364327142857148</v>
      </c>
      <c r="M2818" s="26">
        <v>6.8183750000000005</v>
      </c>
      <c r="N2818" s="26">
        <v>8.381849142857142</v>
      </c>
      <c r="O2818" s="26">
        <v>9.5733408571428562</v>
      </c>
      <c r="P2818" s="26">
        <v>8.732582857142857</v>
      </c>
      <c r="Q2818" s="26">
        <v>6.3414741428571428</v>
      </c>
      <c r="R2818" s="26">
        <v>4.7729985714285714</v>
      </c>
      <c r="S2818" s="26">
        <v>3.2512700000000003</v>
      </c>
      <c r="T2818" s="26">
        <v>2.4611778571428569</v>
      </c>
      <c r="U2818" s="26">
        <v>0.91420957142857151</v>
      </c>
      <c r="V2818" s="26">
        <v>1.5251895714285713</v>
      </c>
      <c r="W2818" s="26">
        <v>1.6260624285714285</v>
      </c>
      <c r="X2818" s="26">
        <v>2.7938094285714286</v>
      </c>
      <c r="Y2818" s="26">
        <v>3.7572575714285716</v>
      </c>
      <c r="Z2818" s="26">
        <v>2.3459824285714284</v>
      </c>
      <c r="AA2818" s="26">
        <v>1.587061714285714</v>
      </c>
      <c r="AB2818" s="26">
        <v>1.8748062857142855</v>
      </c>
      <c r="AC2818" s="26">
        <v>3.0374084285714287</v>
      </c>
      <c r="AD2818" s="26">
        <v>2.3245271428571428</v>
      </c>
      <c r="AE2818" s="26">
        <v>1.4816580000000001</v>
      </c>
      <c r="AF2818" s="26">
        <v>0.97977671428571422</v>
      </c>
      <c r="AG2818" s="26">
        <v>157</v>
      </c>
      <c r="AH2818" s="26">
        <v>3</v>
      </c>
    </row>
    <row r="2819" spans="1:34" x14ac:dyDescent="0.2">
      <c r="A2819" t="s">
        <v>56</v>
      </c>
      <c r="B2819" t="s">
        <v>111</v>
      </c>
      <c r="C2819" t="s">
        <v>1155</v>
      </c>
      <c r="D2819">
        <v>3</v>
      </c>
      <c r="E2819" s="21">
        <v>3</v>
      </c>
      <c r="F2819" s="21" t="s">
        <v>6</v>
      </c>
      <c r="G2819" s="21" t="s">
        <v>114</v>
      </c>
      <c r="H2819" s="21" t="s">
        <v>10</v>
      </c>
      <c r="I2819" s="26">
        <v>1.9529334000000003</v>
      </c>
      <c r="J2819" s="26">
        <v>2.6982263999999998</v>
      </c>
      <c r="K2819" s="26">
        <v>3.9125006</v>
      </c>
      <c r="L2819" s="26">
        <v>5.0379909999999999</v>
      </c>
      <c r="M2819" s="26">
        <v>5.7384494000000004</v>
      </c>
      <c r="N2819" s="26">
        <v>6.7673490000000003</v>
      </c>
      <c r="O2819" s="26">
        <v>7.1726709999999994</v>
      </c>
      <c r="P2819" s="26">
        <v>6.6636343999999994</v>
      </c>
      <c r="Q2819" s="26">
        <v>5.2235472000000005</v>
      </c>
      <c r="R2819" s="26">
        <v>3.8708836</v>
      </c>
      <c r="S2819" s="26">
        <v>2.6340829999999995</v>
      </c>
      <c r="T2819" s="26">
        <v>1.9834129999999999</v>
      </c>
      <c r="U2819" s="26">
        <v>3.3332602000000002</v>
      </c>
      <c r="V2819" s="26">
        <v>3.6410255999999999</v>
      </c>
      <c r="W2819" s="26">
        <v>3.4819240000000002</v>
      </c>
      <c r="X2819" s="26">
        <v>3.7763131999999997</v>
      </c>
      <c r="Y2819" s="26">
        <v>4.4117981999999998</v>
      </c>
      <c r="Z2819" s="26">
        <v>3.2748474000000001</v>
      </c>
      <c r="AA2819" s="26">
        <v>2.5817538000000004</v>
      </c>
      <c r="AB2819" s="26">
        <v>2.1177540000000001</v>
      </c>
      <c r="AC2819" s="26">
        <v>3.0066701999999998</v>
      </c>
      <c r="AD2819" s="26">
        <v>2.8646051999999997</v>
      </c>
      <c r="AE2819" s="26">
        <v>3.6066201999999996</v>
      </c>
      <c r="AF2819" s="26">
        <v>4.0103957999999995</v>
      </c>
      <c r="AG2819" s="26">
        <v>146</v>
      </c>
      <c r="AH2819" s="26">
        <v>2</v>
      </c>
    </row>
    <row r="2820" spans="1:34" x14ac:dyDescent="0.2">
      <c r="A2820" t="s">
        <v>56</v>
      </c>
      <c r="B2820" t="s">
        <v>111</v>
      </c>
      <c r="C2820" t="s">
        <v>1789</v>
      </c>
      <c r="D2820">
        <v>3</v>
      </c>
      <c r="E2820" s="21">
        <v>3</v>
      </c>
      <c r="F2820" s="21" t="s">
        <v>6</v>
      </c>
      <c r="G2820" s="21" t="s">
        <v>114</v>
      </c>
      <c r="H2820" s="21" t="s">
        <v>10</v>
      </c>
      <c r="I2820" s="26">
        <v>2.2863633333333335</v>
      </c>
      <c r="J2820" s="26">
        <v>2.9903561111111108</v>
      </c>
      <c r="K2820" s="26">
        <v>4.5224087777777777</v>
      </c>
      <c r="L2820" s="26">
        <v>5.9595216666666664</v>
      </c>
      <c r="M2820" s="26">
        <v>6.539543222222223</v>
      </c>
      <c r="N2820" s="26">
        <v>8.1324174444444441</v>
      </c>
      <c r="O2820" s="26">
        <v>9.3851753333333345</v>
      </c>
      <c r="P2820" s="26">
        <v>8.5947370000000021</v>
      </c>
      <c r="Q2820" s="26">
        <v>6.201090777777778</v>
      </c>
      <c r="R2820" s="26">
        <v>4.6394181111111106</v>
      </c>
      <c r="S2820" s="26">
        <v>3.1546002222222222</v>
      </c>
      <c r="T2820" s="26">
        <v>2.3730904444444447</v>
      </c>
      <c r="U2820" s="26">
        <v>1.1666529999999999</v>
      </c>
      <c r="V2820" s="26">
        <v>1.7381747777777778</v>
      </c>
      <c r="W2820" s="26">
        <v>2.0013292222222225</v>
      </c>
      <c r="X2820" s="26">
        <v>2.9696546666666666</v>
      </c>
      <c r="Y2820" s="26">
        <v>3.8355828888888888</v>
      </c>
      <c r="Z2820" s="26">
        <v>2.6562806666666665</v>
      </c>
      <c r="AA2820" s="26">
        <v>1.7281276666666665</v>
      </c>
      <c r="AB2820" s="26">
        <v>1.8267035555555557</v>
      </c>
      <c r="AC2820" s="26">
        <v>3.0468488888888885</v>
      </c>
      <c r="AD2820" s="26">
        <v>2.4202710000000001</v>
      </c>
      <c r="AE2820" s="26">
        <v>1.5523786666666668</v>
      </c>
      <c r="AF2820" s="26">
        <v>1.1716426666666666</v>
      </c>
      <c r="AG2820" s="26">
        <v>171</v>
      </c>
      <c r="AH2820" s="26">
        <v>3</v>
      </c>
    </row>
    <row r="2821" spans="1:34" x14ac:dyDescent="0.2">
      <c r="A2821" t="s">
        <v>56</v>
      </c>
      <c r="B2821" t="s">
        <v>111</v>
      </c>
      <c r="C2821" t="s">
        <v>1790</v>
      </c>
      <c r="D2821">
        <v>2</v>
      </c>
      <c r="E2821" s="21">
        <v>4</v>
      </c>
      <c r="F2821" s="21" t="s">
        <v>74</v>
      </c>
      <c r="G2821" s="21" t="s">
        <v>10</v>
      </c>
      <c r="H2821" s="21" t="s">
        <v>10</v>
      </c>
      <c r="I2821" s="26">
        <v>2.4695969999999998</v>
      </c>
      <c r="J2821" s="26">
        <v>3.2434476666666665</v>
      </c>
      <c r="K2821" s="26">
        <v>4.9876983333333333</v>
      </c>
      <c r="L2821" s="26">
        <v>7.1510233333333337</v>
      </c>
      <c r="M2821" s="26">
        <v>8.1441330000000001</v>
      </c>
      <c r="N2821" s="26">
        <v>9.2526756666666667</v>
      </c>
      <c r="O2821" s="26">
        <v>9.3289383333333333</v>
      </c>
      <c r="P2821" s="26">
        <v>7.809422333333333</v>
      </c>
      <c r="Q2821" s="26">
        <v>6.1911053333333328</v>
      </c>
      <c r="R2821" s="26">
        <v>4.8544723333333328</v>
      </c>
      <c r="S2821" s="26">
        <v>3.3405383333333334</v>
      </c>
      <c r="T2821" s="26">
        <v>2.4583859999999995</v>
      </c>
      <c r="U2821" s="26">
        <v>0.2838296666666667</v>
      </c>
      <c r="V2821" s="26">
        <v>0.4419406666666667</v>
      </c>
      <c r="W2821" s="26">
        <v>0.42031833333333335</v>
      </c>
      <c r="X2821" s="26">
        <v>0.70517899999999989</v>
      </c>
      <c r="Y2821" s="26">
        <v>1.7059056666666665</v>
      </c>
      <c r="Z2821" s="26">
        <v>2.4088729999999998</v>
      </c>
      <c r="AA2821" s="26">
        <v>2.1693226666666665</v>
      </c>
      <c r="AB2821" s="26">
        <v>2.4691019999999999</v>
      </c>
      <c r="AC2821" s="26">
        <v>1.7427746666666666</v>
      </c>
      <c r="AD2821" s="26">
        <v>0.91759800000000002</v>
      </c>
      <c r="AE2821" s="26">
        <v>0.48385166666666662</v>
      </c>
      <c r="AF2821" s="26">
        <v>0.34565433333333334</v>
      </c>
      <c r="AG2821" s="26">
        <v>200</v>
      </c>
      <c r="AH2821" s="26">
        <v>4</v>
      </c>
    </row>
    <row r="2822" spans="1:34" x14ac:dyDescent="0.2">
      <c r="A2822" t="s">
        <v>56</v>
      </c>
      <c r="B2822" t="s">
        <v>111</v>
      </c>
      <c r="C2822" t="s">
        <v>1791</v>
      </c>
      <c r="D2822">
        <v>3</v>
      </c>
      <c r="E2822" s="21">
        <v>3</v>
      </c>
      <c r="F2822" s="21" t="s">
        <v>74</v>
      </c>
      <c r="G2822" s="21" t="s">
        <v>10</v>
      </c>
      <c r="H2822" s="21" t="s">
        <v>10</v>
      </c>
      <c r="I2822" s="26">
        <v>3.0746335999999999</v>
      </c>
      <c r="J2822" s="26">
        <v>4.157921</v>
      </c>
      <c r="K2822" s="26">
        <v>6.4314114</v>
      </c>
      <c r="L2822" s="26">
        <v>8.3201909999999994</v>
      </c>
      <c r="M2822" s="26">
        <v>9.0743062000000005</v>
      </c>
      <c r="N2822" s="26">
        <v>9.9931547999999992</v>
      </c>
      <c r="O2822" s="26">
        <v>9.6912751999999998</v>
      </c>
      <c r="P2822" s="26">
        <v>8.6311251999999996</v>
      </c>
      <c r="Q2822" s="26">
        <v>6.6020984</v>
      </c>
      <c r="R2822" s="26">
        <v>5.1886146000000002</v>
      </c>
      <c r="S2822" s="26">
        <v>3.8869172000000001</v>
      </c>
      <c r="T2822" s="26">
        <v>3.0219478</v>
      </c>
      <c r="U2822" s="26">
        <v>0.32797280000000001</v>
      </c>
      <c r="V2822" s="26">
        <v>0.37879600000000002</v>
      </c>
      <c r="W2822" s="26">
        <v>0.26717879999999999</v>
      </c>
      <c r="X2822" s="26">
        <v>0.50701320000000005</v>
      </c>
      <c r="Y2822" s="26">
        <v>1.4160858000000001</v>
      </c>
      <c r="Z2822" s="26">
        <v>1.2306909999999998</v>
      </c>
      <c r="AA2822" s="26">
        <v>0.94243460000000001</v>
      </c>
      <c r="AB2822" s="26">
        <v>1.3326450000000001</v>
      </c>
      <c r="AC2822" s="26">
        <v>1.7512174000000003</v>
      </c>
      <c r="AD2822" s="26">
        <v>1.0369666</v>
      </c>
      <c r="AE2822" s="26">
        <v>0.38550459999999998</v>
      </c>
      <c r="AF2822" s="26">
        <v>0.34432819999999997</v>
      </c>
      <c r="AG2822" s="26">
        <v>150</v>
      </c>
      <c r="AH2822" s="26">
        <v>3</v>
      </c>
    </row>
    <row r="2823" spans="1:34" x14ac:dyDescent="0.2">
      <c r="A2823" t="s">
        <v>56</v>
      </c>
      <c r="B2823" t="s">
        <v>111</v>
      </c>
      <c r="C2823" t="s">
        <v>330</v>
      </c>
      <c r="D2823">
        <v>3</v>
      </c>
      <c r="E2823" s="21">
        <v>2</v>
      </c>
      <c r="F2823" s="21" t="s">
        <v>6</v>
      </c>
      <c r="G2823" s="21" t="s">
        <v>114</v>
      </c>
      <c r="H2823" s="21" t="s">
        <v>10</v>
      </c>
      <c r="I2823" s="26">
        <v>2.0730529999999998</v>
      </c>
      <c r="J2823" s="26">
        <v>2.8200711999999997</v>
      </c>
      <c r="K2823" s="26">
        <v>3.9303232000000001</v>
      </c>
      <c r="L2823" s="26">
        <v>5.0291560000000013</v>
      </c>
      <c r="M2823" s="26">
        <v>5.8081044000000004</v>
      </c>
      <c r="N2823" s="26">
        <v>6.7831612000000003</v>
      </c>
      <c r="O2823" s="26">
        <v>7.0371458000000002</v>
      </c>
      <c r="P2823" s="26">
        <v>6.5445137999999998</v>
      </c>
      <c r="Q2823" s="26">
        <v>5.2944109999999993</v>
      </c>
      <c r="R2823" s="26">
        <v>4.0292199999999996</v>
      </c>
      <c r="S2823" s="26">
        <v>2.7843088000000003</v>
      </c>
      <c r="T2823" s="26">
        <v>2.1180460000000001</v>
      </c>
      <c r="U2823" s="26">
        <v>3.1511542000000001</v>
      </c>
      <c r="V2823" s="26">
        <v>3.0640033999999998</v>
      </c>
      <c r="W2823" s="26">
        <v>3.0131341999999997</v>
      </c>
      <c r="X2823" s="26">
        <v>3.1682364000000001</v>
      </c>
      <c r="Y2823" s="26">
        <v>4.7246268000000002</v>
      </c>
      <c r="Z2823" s="26">
        <v>3.5053987999999996</v>
      </c>
      <c r="AA2823" s="26">
        <v>2.8885524</v>
      </c>
      <c r="AB2823" s="26">
        <v>2.5532057999999997</v>
      </c>
      <c r="AC2823" s="26">
        <v>3.6997701999999997</v>
      </c>
      <c r="AD2823" s="26">
        <v>2.9984928000000002</v>
      </c>
      <c r="AE2823" s="26">
        <v>3.5236931999999994</v>
      </c>
      <c r="AF2823" s="26">
        <v>3.8125520000000002</v>
      </c>
      <c r="AG2823" s="26">
        <v>134</v>
      </c>
      <c r="AH2823" s="26">
        <v>2</v>
      </c>
    </row>
    <row r="2824" spans="1:34" x14ac:dyDescent="0.2">
      <c r="A2824" t="s">
        <v>56</v>
      </c>
      <c r="B2824" t="s">
        <v>111</v>
      </c>
      <c r="C2824" t="s">
        <v>1582</v>
      </c>
      <c r="D2824">
        <v>2</v>
      </c>
      <c r="E2824" s="21">
        <v>4</v>
      </c>
      <c r="F2824" s="21" t="s">
        <v>74</v>
      </c>
      <c r="G2824" s="21" t="s">
        <v>10</v>
      </c>
      <c r="H2824" s="21" t="s">
        <v>10</v>
      </c>
      <c r="I2824" s="26">
        <v>2.3683656666666666</v>
      </c>
      <c r="J2824" s="26">
        <v>2.9466591111111109</v>
      </c>
      <c r="K2824" s="26">
        <v>4.6524613333333331</v>
      </c>
      <c r="L2824" s="26">
        <v>6.8247382222222219</v>
      </c>
      <c r="M2824" s="26">
        <v>7.7189873333333328</v>
      </c>
      <c r="N2824" s="26">
        <v>8.990460111111112</v>
      </c>
      <c r="O2824" s="26">
        <v>9.640360888888889</v>
      </c>
      <c r="P2824" s="26">
        <v>8.0818524444444435</v>
      </c>
      <c r="Q2824" s="26">
        <v>6.2993281111111123</v>
      </c>
      <c r="R2824" s="26">
        <v>4.9565517777777774</v>
      </c>
      <c r="S2824" s="26">
        <v>3.1763735555555552</v>
      </c>
      <c r="T2824" s="26">
        <v>2.3416640000000002</v>
      </c>
      <c r="U2824" s="26">
        <v>0.35619544444444445</v>
      </c>
      <c r="V2824" s="26">
        <v>0.45245377777777779</v>
      </c>
      <c r="W2824" s="26">
        <v>0.6536076666666667</v>
      </c>
      <c r="X2824" s="26">
        <v>0.86047822222222214</v>
      </c>
      <c r="Y2824" s="26">
        <v>2.2998434444444444</v>
      </c>
      <c r="Z2824" s="26">
        <v>2.7793807777777784</v>
      </c>
      <c r="AA2824" s="26">
        <v>2.3272715555555554</v>
      </c>
      <c r="AB2824" s="26">
        <v>2.4930923333333328</v>
      </c>
      <c r="AC2824" s="26">
        <v>1.6599211111111112</v>
      </c>
      <c r="AD2824" s="26">
        <v>1.0119518888888888</v>
      </c>
      <c r="AE2824" s="26">
        <v>0.47143177777777773</v>
      </c>
      <c r="AF2824" s="26">
        <v>0.29014699999999999</v>
      </c>
      <c r="AG2824" s="26">
        <v>195</v>
      </c>
      <c r="AH2824" s="26">
        <v>3</v>
      </c>
    </row>
    <row r="2825" spans="1:34" x14ac:dyDescent="0.2">
      <c r="A2825" t="s">
        <v>56</v>
      </c>
      <c r="B2825" t="s">
        <v>111</v>
      </c>
      <c r="C2825" t="s">
        <v>1792</v>
      </c>
      <c r="D2825">
        <v>2</v>
      </c>
      <c r="E2825" s="21">
        <v>3</v>
      </c>
      <c r="F2825" s="21" t="s">
        <v>74</v>
      </c>
      <c r="G2825" s="21" t="s">
        <v>10</v>
      </c>
      <c r="H2825" s="21" t="s">
        <v>10</v>
      </c>
      <c r="I2825" s="26">
        <v>3.2692269999999999</v>
      </c>
      <c r="J2825" s="26">
        <v>4.4795945000000001</v>
      </c>
      <c r="K2825" s="26">
        <v>6.5704159999999998</v>
      </c>
      <c r="L2825" s="26">
        <v>8.5206075000000006</v>
      </c>
      <c r="M2825" s="26">
        <v>9.6119684999999997</v>
      </c>
      <c r="N2825" s="26">
        <v>10.1810905</v>
      </c>
      <c r="O2825" s="26">
        <v>8.9732264999999991</v>
      </c>
      <c r="P2825" s="26">
        <v>7.8713739999999994</v>
      </c>
      <c r="Q2825" s="26">
        <v>6.3516434999999998</v>
      </c>
      <c r="R2825" s="26">
        <v>5.2926634999999997</v>
      </c>
      <c r="S2825" s="26">
        <v>4.0317224999999999</v>
      </c>
      <c r="T2825" s="26">
        <v>3.1591724999999999</v>
      </c>
      <c r="U2825" s="26">
        <v>0.34686349999999999</v>
      </c>
      <c r="V2825" s="26">
        <v>0.22673850000000001</v>
      </c>
      <c r="W2825" s="26">
        <v>0.21742699999999998</v>
      </c>
      <c r="X2825" s="26">
        <v>0.20800400000000002</v>
      </c>
      <c r="Y2825" s="26">
        <v>0.79338649999999999</v>
      </c>
      <c r="Z2825" s="26">
        <v>1.2488364999999999</v>
      </c>
      <c r="AA2825" s="26">
        <v>1.8416735000000002</v>
      </c>
      <c r="AB2825" s="26">
        <v>2.1654144999999998</v>
      </c>
      <c r="AC2825" s="26">
        <v>1.8830605</v>
      </c>
      <c r="AD2825" s="26">
        <v>0.87964750000000003</v>
      </c>
      <c r="AE2825" s="26">
        <v>0.307064</v>
      </c>
      <c r="AF2825" s="26">
        <v>0.30025849999999998</v>
      </c>
      <c r="AG2825" s="26">
        <v>193</v>
      </c>
      <c r="AH2825" s="26">
        <v>4</v>
      </c>
    </row>
    <row r="2826" spans="1:34" x14ac:dyDescent="0.2">
      <c r="A2826" t="s">
        <v>56</v>
      </c>
      <c r="B2826" t="s">
        <v>111</v>
      </c>
      <c r="C2826" t="s">
        <v>1793</v>
      </c>
      <c r="D2826">
        <v>3</v>
      </c>
      <c r="E2826" s="21">
        <v>3</v>
      </c>
      <c r="F2826" s="21" t="s">
        <v>6</v>
      </c>
      <c r="G2826" s="21" t="s">
        <v>114</v>
      </c>
      <c r="H2826" s="21" t="s">
        <v>10</v>
      </c>
      <c r="I2826" s="26">
        <v>1.9951110000000001</v>
      </c>
      <c r="J2826" s="26">
        <v>2.7420534999999999</v>
      </c>
      <c r="K2826" s="26">
        <v>4.0741905000000003</v>
      </c>
      <c r="L2826" s="26">
        <v>5.2678104999999995</v>
      </c>
      <c r="M2826" s="26">
        <v>5.8510974999999998</v>
      </c>
      <c r="N2826" s="26">
        <v>7.1947484999999993</v>
      </c>
      <c r="O2826" s="26">
        <v>8.0624324999999999</v>
      </c>
      <c r="P2826" s="26">
        <v>7.4872860000000001</v>
      </c>
      <c r="Q2826" s="26">
        <v>5.5909075000000001</v>
      </c>
      <c r="R2826" s="26">
        <v>4.1414795</v>
      </c>
      <c r="S2826" s="26">
        <v>2.8182840000000002</v>
      </c>
      <c r="T2826" s="26">
        <v>2.059971</v>
      </c>
      <c r="U2826" s="26">
        <v>2.2710604999999999</v>
      </c>
      <c r="V2826" s="26">
        <v>2.8405689999999999</v>
      </c>
      <c r="W2826" s="26">
        <v>3.1347630000000004</v>
      </c>
      <c r="X2826" s="26">
        <v>3.6071415</v>
      </c>
      <c r="Y2826" s="26">
        <v>4.9710804999999993</v>
      </c>
      <c r="Z2826" s="26">
        <v>3.0222024999999997</v>
      </c>
      <c r="AA2826" s="26">
        <v>2.3601165000000002</v>
      </c>
      <c r="AB2826" s="26">
        <v>1.7569314999999999</v>
      </c>
      <c r="AC2826" s="26">
        <v>3.2270399999999997</v>
      </c>
      <c r="AD2826" s="26">
        <v>3.3323400000000003</v>
      </c>
      <c r="AE2826" s="26">
        <v>3.1794580000000003</v>
      </c>
      <c r="AF2826" s="26">
        <v>2.7515765000000001</v>
      </c>
      <c r="AG2826" s="26">
        <v>160</v>
      </c>
      <c r="AH2826" s="26">
        <v>3</v>
      </c>
    </row>
    <row r="2827" spans="1:34" x14ac:dyDescent="0.2">
      <c r="A2827" t="s">
        <v>56</v>
      </c>
      <c r="B2827" t="s">
        <v>111</v>
      </c>
      <c r="C2827" t="s">
        <v>1794</v>
      </c>
      <c r="D2827">
        <v>2</v>
      </c>
      <c r="E2827" s="21">
        <v>4</v>
      </c>
      <c r="F2827" s="21" t="s">
        <v>74</v>
      </c>
      <c r="G2827" s="21" t="s">
        <v>10</v>
      </c>
      <c r="H2827" s="21" t="s">
        <v>10</v>
      </c>
      <c r="I2827" s="26">
        <v>2.3887894285714286</v>
      </c>
      <c r="J2827" s="26">
        <v>2.9960328571428576</v>
      </c>
      <c r="K2827" s="26">
        <v>4.7185104285714283</v>
      </c>
      <c r="L2827" s="26">
        <v>6.8702494285714293</v>
      </c>
      <c r="M2827" s="26">
        <v>7.7602737142857148</v>
      </c>
      <c r="N2827" s="26">
        <v>8.984547285714287</v>
      </c>
      <c r="O2827" s="26">
        <v>9.5563112857142851</v>
      </c>
      <c r="P2827" s="26">
        <v>8.0219857142857141</v>
      </c>
      <c r="Q2827" s="26">
        <v>6.251531571428572</v>
      </c>
      <c r="R2827" s="26">
        <v>4.9422198571428577</v>
      </c>
      <c r="S2827" s="26">
        <v>3.214464142857143</v>
      </c>
      <c r="T2827" s="26">
        <v>2.3598152857142858</v>
      </c>
      <c r="U2827" s="26">
        <v>0.35295342857142853</v>
      </c>
      <c r="V2827" s="26">
        <v>0.46089128571428573</v>
      </c>
      <c r="W2827" s="26">
        <v>0.62817114285714282</v>
      </c>
      <c r="X2827" s="26">
        <v>0.85586114285714288</v>
      </c>
      <c r="Y2827" s="26">
        <v>2.2700157142857145</v>
      </c>
      <c r="Z2827" s="26">
        <v>2.7899092857142862</v>
      </c>
      <c r="AA2827" s="26">
        <v>2.2975535714285718</v>
      </c>
      <c r="AB2827" s="26">
        <v>2.4604817142857138</v>
      </c>
      <c r="AC2827" s="26">
        <v>1.6985915714285713</v>
      </c>
      <c r="AD2827" s="26">
        <v>1.0158939999999999</v>
      </c>
      <c r="AE2827" s="26">
        <v>0.4813101428571428</v>
      </c>
      <c r="AF2827" s="26">
        <v>0.30537642857142855</v>
      </c>
      <c r="AG2827" s="26">
        <v>198</v>
      </c>
      <c r="AH2827" s="26">
        <v>4</v>
      </c>
    </row>
    <row r="2828" spans="1:34" x14ac:dyDescent="0.2">
      <c r="A2828" t="s">
        <v>56</v>
      </c>
      <c r="B2828" t="s">
        <v>111</v>
      </c>
      <c r="C2828" t="s">
        <v>1795</v>
      </c>
      <c r="D2828">
        <v>3</v>
      </c>
      <c r="E2828" s="21">
        <v>3</v>
      </c>
      <c r="F2828" s="21" t="s">
        <v>74</v>
      </c>
      <c r="G2828" s="21" t="s">
        <v>10</v>
      </c>
      <c r="H2828" s="21" t="s">
        <v>10</v>
      </c>
      <c r="I2828" s="26">
        <v>2.8652920000000002</v>
      </c>
      <c r="J2828" s="26">
        <v>3.7795519999999998</v>
      </c>
      <c r="K2828" s="26">
        <v>6.0080179999999999</v>
      </c>
      <c r="L2828" s="26">
        <v>7.7542210000000003</v>
      </c>
      <c r="M2828" s="26">
        <v>8.3758320000000008</v>
      </c>
      <c r="N2828" s="26">
        <v>9.3211530000000007</v>
      </c>
      <c r="O2828" s="26">
        <v>9.5704100000000007</v>
      </c>
      <c r="P2828" s="26">
        <v>8.5880089999999996</v>
      </c>
      <c r="Q2828" s="26">
        <v>6.3525200000000002</v>
      </c>
      <c r="R2828" s="26">
        <v>4.898746</v>
      </c>
      <c r="S2828" s="26">
        <v>3.5787300000000002</v>
      </c>
      <c r="T2828" s="26">
        <v>2.8042889999999998</v>
      </c>
      <c r="U2828" s="26">
        <v>0.40947499999999998</v>
      </c>
      <c r="V2828" s="26">
        <v>0.59249399999999997</v>
      </c>
      <c r="W2828" s="26">
        <v>0.418767</v>
      </c>
      <c r="X2828" s="26">
        <v>0.86692899999999995</v>
      </c>
      <c r="Y2828" s="26">
        <v>1.888636</v>
      </c>
      <c r="Z2828" s="26">
        <v>1.543366</v>
      </c>
      <c r="AA2828" s="26">
        <v>1.0272650000000001</v>
      </c>
      <c r="AB2828" s="26">
        <v>1.4809060000000001</v>
      </c>
      <c r="AC2828" s="26">
        <v>2.2626200000000001</v>
      </c>
      <c r="AD2828" s="26">
        <v>1.4198280000000001</v>
      </c>
      <c r="AE2828" s="26">
        <v>0.54314700000000005</v>
      </c>
      <c r="AF2828" s="26">
        <v>0.41926400000000003</v>
      </c>
      <c r="AG2828" s="26">
        <v>159</v>
      </c>
      <c r="AH2828" s="26">
        <v>3</v>
      </c>
    </row>
    <row r="2829" spans="1:34" x14ac:dyDescent="0.2">
      <c r="A2829" t="s">
        <v>56</v>
      </c>
      <c r="B2829" t="s">
        <v>111</v>
      </c>
      <c r="C2829" t="s">
        <v>1796</v>
      </c>
      <c r="D2829">
        <v>3</v>
      </c>
      <c r="E2829" s="21">
        <v>2</v>
      </c>
      <c r="F2829" s="21" t="s">
        <v>74</v>
      </c>
      <c r="G2829" s="21" t="s">
        <v>10</v>
      </c>
      <c r="H2829" s="21" t="s">
        <v>10</v>
      </c>
      <c r="I2829" s="26">
        <v>2.8996633333333333</v>
      </c>
      <c r="J2829" s="26">
        <v>3.8121639999999997</v>
      </c>
      <c r="K2829" s="26">
        <v>5.6273386666666667</v>
      </c>
      <c r="L2829" s="26">
        <v>6.7721663333333337</v>
      </c>
      <c r="M2829" s="26">
        <v>7.0805476666666669</v>
      </c>
      <c r="N2829" s="26">
        <v>8.2268476666666661</v>
      </c>
      <c r="O2829" s="26">
        <v>8.6431296666666668</v>
      </c>
      <c r="P2829" s="26">
        <v>8.0239356666666666</v>
      </c>
      <c r="Q2829" s="26">
        <v>6.1868496666666664</v>
      </c>
      <c r="R2829" s="26">
        <v>4.7158536666666668</v>
      </c>
      <c r="S2829" s="26">
        <v>3.4562356666666667</v>
      </c>
      <c r="T2829" s="26">
        <v>2.77345</v>
      </c>
      <c r="U2829" s="26">
        <v>0.6684686666666666</v>
      </c>
      <c r="V2829" s="26">
        <v>0.97426033333333339</v>
      </c>
      <c r="W2829" s="26">
        <v>0.74136433333333329</v>
      </c>
      <c r="X2829" s="26">
        <v>1.4198396666666666</v>
      </c>
      <c r="Y2829" s="26">
        <v>2.5231816666666664</v>
      </c>
      <c r="Z2829" s="26">
        <v>1.8591249999999999</v>
      </c>
      <c r="AA2829" s="26">
        <v>1.0330710000000001</v>
      </c>
      <c r="AB2829" s="26">
        <v>1.6191723333333332</v>
      </c>
      <c r="AC2829" s="26">
        <v>2.4009053333333337</v>
      </c>
      <c r="AD2829" s="26">
        <v>1.5018580000000001</v>
      </c>
      <c r="AE2829" s="26">
        <v>0.8947409999999999</v>
      </c>
      <c r="AF2829" s="26">
        <v>0.60838833333333342</v>
      </c>
      <c r="AG2829" s="26">
        <v>156</v>
      </c>
      <c r="AH2829" s="26">
        <v>2</v>
      </c>
    </row>
    <row r="2830" spans="1:34" x14ac:dyDescent="0.2">
      <c r="A2830" t="s">
        <v>56</v>
      </c>
      <c r="B2830" t="s">
        <v>111</v>
      </c>
      <c r="C2830" t="s">
        <v>955</v>
      </c>
      <c r="D2830">
        <v>3</v>
      </c>
      <c r="E2830" s="21">
        <v>3</v>
      </c>
      <c r="F2830" s="21" t="s">
        <v>6</v>
      </c>
      <c r="G2830" s="21" t="s">
        <v>114</v>
      </c>
      <c r="H2830" s="21" t="s">
        <v>10</v>
      </c>
      <c r="I2830" s="26">
        <v>1.8934958333333336</v>
      </c>
      <c r="J2830" s="26">
        <v>2.6215908333333338</v>
      </c>
      <c r="K2830" s="26">
        <v>3.9507110000000001</v>
      </c>
      <c r="L2830" s="26">
        <v>5.1905236666666665</v>
      </c>
      <c r="M2830" s="26">
        <v>5.7704083333333331</v>
      </c>
      <c r="N2830" s="26">
        <v>6.9752369999999999</v>
      </c>
      <c r="O2830" s="26">
        <v>7.6790691666666673</v>
      </c>
      <c r="P2830" s="26">
        <v>7.0984996666666662</v>
      </c>
      <c r="Q2830" s="26">
        <v>5.3132888333333339</v>
      </c>
      <c r="R2830" s="26">
        <v>3.8988531666666666</v>
      </c>
      <c r="S2830" s="26">
        <v>2.6368636666666667</v>
      </c>
      <c r="T2830" s="26">
        <v>1.9228864999999999</v>
      </c>
      <c r="U2830" s="26">
        <v>2.4268948333333333</v>
      </c>
      <c r="V2830" s="26">
        <v>2.9239451666666665</v>
      </c>
      <c r="W2830" s="26">
        <v>3.6079108333333334</v>
      </c>
      <c r="X2830" s="26">
        <v>4.0375248333333333</v>
      </c>
      <c r="Y2830" s="26">
        <v>5.0237526666666668</v>
      </c>
      <c r="Z2830" s="26">
        <v>3.2210128333333334</v>
      </c>
      <c r="AA2830" s="26">
        <v>2.8806876666666668</v>
      </c>
      <c r="AB2830" s="26">
        <v>1.9657926666666665</v>
      </c>
      <c r="AC2830" s="26">
        <v>3.3696943333333333</v>
      </c>
      <c r="AD2830" s="26">
        <v>3.4002568333333332</v>
      </c>
      <c r="AE2830" s="26">
        <v>3.7267284999999997</v>
      </c>
      <c r="AF2830" s="26">
        <v>3.1986008333333338</v>
      </c>
      <c r="AG2830" s="26">
        <v>176</v>
      </c>
      <c r="AH2830" s="26">
        <v>3</v>
      </c>
    </row>
    <row r="2831" spans="1:34" x14ac:dyDescent="0.2">
      <c r="A2831" t="s">
        <v>56</v>
      </c>
      <c r="B2831" t="s">
        <v>111</v>
      </c>
      <c r="C2831" t="s">
        <v>1797</v>
      </c>
      <c r="D2831">
        <v>2</v>
      </c>
      <c r="E2831" s="21">
        <v>3</v>
      </c>
      <c r="F2831" s="21" t="s">
        <v>74</v>
      </c>
      <c r="G2831" s="21" t="s">
        <v>10</v>
      </c>
      <c r="H2831" s="21" t="s">
        <v>10</v>
      </c>
      <c r="I2831" s="26">
        <v>3.1573595000000001</v>
      </c>
      <c r="J2831" s="26">
        <v>4.3355320000000006</v>
      </c>
      <c r="K2831" s="26">
        <v>6.6239115000000002</v>
      </c>
      <c r="L2831" s="26">
        <v>8.690709</v>
      </c>
      <c r="M2831" s="26">
        <v>9.7201994999999997</v>
      </c>
      <c r="N2831" s="26">
        <v>10.517692</v>
      </c>
      <c r="O2831" s="26">
        <v>9.6944909999999993</v>
      </c>
      <c r="P2831" s="26">
        <v>8.4512675000000002</v>
      </c>
      <c r="Q2831" s="26">
        <v>6.6237050000000002</v>
      </c>
      <c r="R2831" s="26">
        <v>5.3191695000000001</v>
      </c>
      <c r="S2831" s="26">
        <v>4.0095460000000003</v>
      </c>
      <c r="T2831" s="26">
        <v>3.0805759999999998</v>
      </c>
      <c r="U2831" s="26">
        <v>0.2724085</v>
      </c>
      <c r="V2831" s="26">
        <v>0.272926</v>
      </c>
      <c r="W2831" s="26">
        <v>0.189834</v>
      </c>
      <c r="X2831" s="26">
        <v>0.23694100000000001</v>
      </c>
      <c r="Y2831" s="26">
        <v>1.0308805000000001</v>
      </c>
      <c r="Z2831" s="26">
        <v>0.98589250000000006</v>
      </c>
      <c r="AA2831" s="26">
        <v>1.2344815</v>
      </c>
      <c r="AB2831" s="26">
        <v>1.5232475000000001</v>
      </c>
      <c r="AC2831" s="26">
        <v>1.6574575</v>
      </c>
      <c r="AD2831" s="26">
        <v>0.75845800000000008</v>
      </c>
      <c r="AE2831" s="26">
        <v>0.261519</v>
      </c>
      <c r="AF2831" s="26">
        <v>0.27914649999999996</v>
      </c>
      <c r="AG2831" s="26">
        <v>157</v>
      </c>
      <c r="AH2831" s="26">
        <v>3</v>
      </c>
    </row>
    <row r="2832" spans="1:34" x14ac:dyDescent="0.2">
      <c r="A2832" t="s">
        <v>56</v>
      </c>
      <c r="B2832" t="s">
        <v>111</v>
      </c>
      <c r="C2832" t="s">
        <v>1798</v>
      </c>
      <c r="D2832">
        <v>3</v>
      </c>
      <c r="E2832" s="21">
        <v>2</v>
      </c>
      <c r="F2832" s="21" t="s">
        <v>6</v>
      </c>
      <c r="G2832" s="21" t="s">
        <v>114</v>
      </c>
      <c r="H2832" s="21" t="s">
        <v>10</v>
      </c>
      <c r="I2832" s="26">
        <v>2.492578</v>
      </c>
      <c r="J2832" s="26">
        <v>3.22258025</v>
      </c>
      <c r="K2832" s="26">
        <v>4.4392887500000002</v>
      </c>
      <c r="L2832" s="26">
        <v>5.3383355000000003</v>
      </c>
      <c r="M2832" s="26">
        <v>5.9154445000000004</v>
      </c>
      <c r="N2832" s="26">
        <v>6.9599597499999994</v>
      </c>
      <c r="O2832" s="26">
        <v>7.5865564999999995</v>
      </c>
      <c r="P2832" s="26">
        <v>7.0992072500000001</v>
      </c>
      <c r="Q2832" s="26">
        <v>5.8343740000000004</v>
      </c>
      <c r="R2832" s="26">
        <v>4.5935397499999997</v>
      </c>
      <c r="S2832" s="26">
        <v>3.3309065000000002</v>
      </c>
      <c r="T2832" s="26">
        <v>2.61576575</v>
      </c>
      <c r="U2832" s="26">
        <v>1.5306137499999999</v>
      </c>
      <c r="V2832" s="26">
        <v>1.6021637499999999</v>
      </c>
      <c r="W2832" s="26">
        <v>0.95840250000000005</v>
      </c>
      <c r="X2832" s="26">
        <v>1.6197010000000001</v>
      </c>
      <c r="Y2832" s="26">
        <v>3.1620275000000002</v>
      </c>
      <c r="Z2832" s="26">
        <v>2.8121602500000003</v>
      </c>
      <c r="AA2832" s="26">
        <v>1.7950249999999999</v>
      </c>
      <c r="AB2832" s="26">
        <v>2.34409</v>
      </c>
      <c r="AC2832" s="26">
        <v>4.2088282499999998</v>
      </c>
      <c r="AD2832" s="26">
        <v>2.5859804999999998</v>
      </c>
      <c r="AE2832" s="26">
        <v>1.5544567499999999</v>
      </c>
      <c r="AF2832" s="26">
        <v>1.2432762500000001</v>
      </c>
      <c r="AG2832" s="26">
        <v>64</v>
      </c>
      <c r="AH2832" s="26">
        <v>1</v>
      </c>
    </row>
    <row r="2833" spans="1:34" x14ac:dyDescent="0.2">
      <c r="A2833" t="s">
        <v>56</v>
      </c>
      <c r="B2833" t="s">
        <v>111</v>
      </c>
      <c r="C2833" t="s">
        <v>1645</v>
      </c>
      <c r="D2833">
        <v>2</v>
      </c>
      <c r="E2833" s="21">
        <v>4</v>
      </c>
      <c r="F2833" s="21" t="s">
        <v>74</v>
      </c>
      <c r="G2833" s="21" t="s">
        <v>10</v>
      </c>
      <c r="H2833" s="21" t="s">
        <v>10</v>
      </c>
      <c r="I2833" s="26">
        <v>2.113451</v>
      </c>
      <c r="J2833" s="26">
        <v>2.67387</v>
      </c>
      <c r="K2833" s="26">
        <v>4.2974019999999999</v>
      </c>
      <c r="L2833" s="26">
        <v>6.375337</v>
      </c>
      <c r="M2833" s="26">
        <v>7.2273589999999999</v>
      </c>
      <c r="N2833" s="26">
        <v>8.7214539999999996</v>
      </c>
      <c r="O2833" s="26">
        <v>9.8122340000000001</v>
      </c>
      <c r="P2833" s="26">
        <v>8.4030090000000008</v>
      </c>
      <c r="Q2833" s="26">
        <v>6.3469490000000004</v>
      </c>
      <c r="R2833" s="26">
        <v>4.8392869999999997</v>
      </c>
      <c r="S2833" s="26">
        <v>3.0028869999999999</v>
      </c>
      <c r="T2833" s="26">
        <v>2.1153960000000001</v>
      </c>
      <c r="U2833" s="26">
        <v>0.390685</v>
      </c>
      <c r="V2833" s="26">
        <v>0.569245</v>
      </c>
      <c r="W2833" s="26">
        <v>0.82700799999999997</v>
      </c>
      <c r="X2833" s="26">
        <v>1.1260209999999999</v>
      </c>
      <c r="Y2833" s="26">
        <v>2.8973779999999998</v>
      </c>
      <c r="Z2833" s="26">
        <v>2.7236419999999999</v>
      </c>
      <c r="AA2833" s="26">
        <v>2.4145050000000001</v>
      </c>
      <c r="AB2833" s="26">
        <v>2.2545649999999999</v>
      </c>
      <c r="AC2833" s="26">
        <v>1.7379640000000001</v>
      </c>
      <c r="AD2833" s="26">
        <v>1.164906</v>
      </c>
      <c r="AE2833" s="26">
        <v>0.56612399999999996</v>
      </c>
      <c r="AF2833" s="26">
        <v>0.32522200000000001</v>
      </c>
      <c r="AG2833" s="26">
        <v>200</v>
      </c>
      <c r="AH2833" s="26">
        <v>4</v>
      </c>
    </row>
    <row r="2834" spans="1:34" x14ac:dyDescent="0.2">
      <c r="A2834" t="s">
        <v>56</v>
      </c>
      <c r="B2834" t="s">
        <v>111</v>
      </c>
      <c r="C2834" t="s">
        <v>920</v>
      </c>
      <c r="D2834">
        <v>3</v>
      </c>
      <c r="E2834" s="21">
        <v>2</v>
      </c>
      <c r="F2834" s="21" t="s">
        <v>6</v>
      </c>
      <c r="G2834" s="21" t="s">
        <v>114</v>
      </c>
      <c r="H2834" s="21" t="s">
        <v>10</v>
      </c>
      <c r="I2834" s="26">
        <v>2.2620175000000002</v>
      </c>
      <c r="J2834" s="26">
        <v>2.9822217499999999</v>
      </c>
      <c r="K2834" s="26">
        <v>4.3061177500000003</v>
      </c>
      <c r="L2834" s="26">
        <v>5.4257437499999996</v>
      </c>
      <c r="M2834" s="26">
        <v>6.0250507500000001</v>
      </c>
      <c r="N2834" s="26">
        <v>7.3607892499999998</v>
      </c>
      <c r="O2834" s="26">
        <v>8.1727589999999992</v>
      </c>
      <c r="P2834" s="26">
        <v>7.6756437499999999</v>
      </c>
      <c r="Q2834" s="26">
        <v>5.8778030000000001</v>
      </c>
      <c r="R2834" s="26">
        <v>4.4213079999999998</v>
      </c>
      <c r="S2834" s="26">
        <v>3.0216044999999996</v>
      </c>
      <c r="T2834" s="26">
        <v>2.3011159999999999</v>
      </c>
      <c r="U2834" s="26">
        <v>2.0436477500000003</v>
      </c>
      <c r="V2834" s="26">
        <v>2.5388790000000001</v>
      </c>
      <c r="W2834" s="26">
        <v>2.2624467500000001</v>
      </c>
      <c r="X2834" s="26">
        <v>3.0727670000000002</v>
      </c>
      <c r="Y2834" s="26">
        <v>4.2417590000000001</v>
      </c>
      <c r="Z2834" s="26">
        <v>2.4583400000000002</v>
      </c>
      <c r="AA2834" s="26">
        <v>1.3736787500000003</v>
      </c>
      <c r="AB2834" s="26">
        <v>1.3857240000000002</v>
      </c>
      <c r="AC2834" s="26">
        <v>3.6136724999999998</v>
      </c>
      <c r="AD2834" s="26">
        <v>2.90303325</v>
      </c>
      <c r="AE2834" s="26">
        <v>2.7444867500000001</v>
      </c>
      <c r="AF2834" s="26">
        <v>2.4269769999999999</v>
      </c>
      <c r="AG2834" s="26">
        <v>136</v>
      </c>
      <c r="AH2834" s="26">
        <v>2</v>
      </c>
    </row>
    <row r="2835" spans="1:34" x14ac:dyDescent="0.2">
      <c r="A2835" t="s">
        <v>56</v>
      </c>
      <c r="B2835" t="s">
        <v>111</v>
      </c>
      <c r="C2835" t="s">
        <v>1799</v>
      </c>
      <c r="D2835">
        <v>3</v>
      </c>
      <c r="E2835" s="21">
        <v>3</v>
      </c>
      <c r="F2835" s="21" t="s">
        <v>6</v>
      </c>
      <c r="G2835" s="21" t="s">
        <v>114</v>
      </c>
      <c r="H2835" s="21" t="s">
        <v>10</v>
      </c>
      <c r="I2835" s="26">
        <v>2.099194666666667</v>
      </c>
      <c r="J2835" s="26">
        <v>2.8303153333333335</v>
      </c>
      <c r="K2835" s="26">
        <v>4.2220543333333334</v>
      </c>
      <c r="L2835" s="26">
        <v>5.4748346666666663</v>
      </c>
      <c r="M2835" s="26">
        <v>6.0366256666666667</v>
      </c>
      <c r="N2835" s="26">
        <v>7.5262120000000001</v>
      </c>
      <c r="O2835" s="26">
        <v>8.5203780000000009</v>
      </c>
      <c r="P2835" s="26">
        <v>7.8936779999999986</v>
      </c>
      <c r="Q2835" s="26">
        <v>5.8225706666666666</v>
      </c>
      <c r="R2835" s="26">
        <v>4.3397203333333332</v>
      </c>
      <c r="S2835" s="26">
        <v>2.9574479999999999</v>
      </c>
      <c r="T2835" s="26">
        <v>2.1642166666666669</v>
      </c>
      <c r="U2835" s="26">
        <v>1.8952796666666665</v>
      </c>
      <c r="V2835" s="26">
        <v>2.4961136666666666</v>
      </c>
      <c r="W2835" s="26">
        <v>2.891159</v>
      </c>
      <c r="X2835" s="26">
        <v>3.3386270000000002</v>
      </c>
      <c r="Y2835" s="26">
        <v>4.8826723333333337</v>
      </c>
      <c r="Z2835" s="26">
        <v>2.8835253333333331</v>
      </c>
      <c r="AA2835" s="26">
        <v>2.0245706666666665</v>
      </c>
      <c r="AB2835" s="26">
        <v>1.721608</v>
      </c>
      <c r="AC2835" s="26">
        <v>3.2492110000000003</v>
      </c>
      <c r="AD2835" s="26">
        <v>3.1200533333333333</v>
      </c>
      <c r="AE2835" s="26">
        <v>2.5822819999999997</v>
      </c>
      <c r="AF2835" s="26">
        <v>2.1350336666666667</v>
      </c>
      <c r="AG2835" s="26">
        <v>133</v>
      </c>
      <c r="AH2835" s="26">
        <v>2</v>
      </c>
    </row>
    <row r="2836" spans="1:34" x14ac:dyDescent="0.2">
      <c r="A2836" t="s">
        <v>56</v>
      </c>
      <c r="B2836" t="s">
        <v>111</v>
      </c>
      <c r="C2836" t="s">
        <v>1800</v>
      </c>
      <c r="D2836">
        <v>3</v>
      </c>
      <c r="E2836" s="21">
        <v>3</v>
      </c>
      <c r="F2836" s="21" t="s">
        <v>74</v>
      </c>
      <c r="G2836" s="21" t="s">
        <v>10</v>
      </c>
      <c r="H2836" s="21" t="s">
        <v>10</v>
      </c>
      <c r="I2836" s="26">
        <v>2.7472224999999999</v>
      </c>
      <c r="J2836" s="26">
        <v>3.5656088333333336</v>
      </c>
      <c r="K2836" s="26">
        <v>5.5431014999999997</v>
      </c>
      <c r="L2836" s="26">
        <v>7.1671571666666667</v>
      </c>
      <c r="M2836" s="26">
        <v>7.7129233333333334</v>
      </c>
      <c r="N2836" s="26">
        <v>8.9030644999999993</v>
      </c>
      <c r="O2836" s="26">
        <v>9.5898041666666671</v>
      </c>
      <c r="P2836" s="26">
        <v>8.6700558333333326</v>
      </c>
      <c r="Q2836" s="26">
        <v>6.3803506666666676</v>
      </c>
      <c r="R2836" s="26">
        <v>4.9086423333333329</v>
      </c>
      <c r="S2836" s="26">
        <v>3.4997303333333334</v>
      </c>
      <c r="T2836" s="26">
        <v>2.697006333333333</v>
      </c>
      <c r="U2836" s="26">
        <v>0.63592700000000002</v>
      </c>
      <c r="V2836" s="26">
        <v>0.94915650000000007</v>
      </c>
      <c r="W2836" s="26">
        <v>0.84864983333333333</v>
      </c>
      <c r="X2836" s="26">
        <v>1.5223830000000003</v>
      </c>
      <c r="Y2836" s="26">
        <v>2.8938916666666668</v>
      </c>
      <c r="Z2836" s="26">
        <v>2.155931666666667</v>
      </c>
      <c r="AA2836" s="26">
        <v>1.0380913333333333</v>
      </c>
      <c r="AB2836" s="26">
        <v>1.6650196666666668</v>
      </c>
      <c r="AC2836" s="26">
        <v>2.6746494999999997</v>
      </c>
      <c r="AD2836" s="26">
        <v>1.8895311666666668</v>
      </c>
      <c r="AE2836" s="26">
        <v>0.94620000000000004</v>
      </c>
      <c r="AF2836" s="26">
        <v>0.64207799999999993</v>
      </c>
      <c r="AG2836" s="26">
        <v>157</v>
      </c>
      <c r="AH2836" s="26">
        <v>3</v>
      </c>
    </row>
    <row r="2837" spans="1:34" x14ac:dyDescent="0.2">
      <c r="A2837" t="s">
        <v>56</v>
      </c>
      <c r="B2837" t="s">
        <v>111</v>
      </c>
      <c r="C2837" t="s">
        <v>1801</v>
      </c>
      <c r="D2837">
        <v>3</v>
      </c>
      <c r="E2837" s="21">
        <v>3</v>
      </c>
      <c r="F2837" s="21" t="s">
        <v>6</v>
      </c>
      <c r="G2837" s="21" t="s">
        <v>114</v>
      </c>
      <c r="H2837" s="21" t="s">
        <v>10</v>
      </c>
      <c r="I2837" s="26">
        <v>1.9642762499999999</v>
      </c>
      <c r="J2837" s="26">
        <v>2.7189354999999997</v>
      </c>
      <c r="K2837" s="26">
        <v>3.9412062499999996</v>
      </c>
      <c r="L2837" s="26">
        <v>5.0547754999999999</v>
      </c>
      <c r="M2837" s="26">
        <v>5.760516</v>
      </c>
      <c r="N2837" s="26">
        <v>6.8417517500000002</v>
      </c>
      <c r="O2837" s="26">
        <v>7.3315623749999999</v>
      </c>
      <c r="P2837" s="26">
        <v>6.8297565000000002</v>
      </c>
      <c r="Q2837" s="26">
        <v>5.2970550000000003</v>
      </c>
      <c r="R2837" s="26">
        <v>3.9459088749999998</v>
      </c>
      <c r="S2837" s="26">
        <v>2.6832138749999999</v>
      </c>
      <c r="T2837" s="26">
        <v>2.004187875</v>
      </c>
      <c r="U2837" s="26">
        <v>3.0317897500000002</v>
      </c>
      <c r="V2837" s="26">
        <v>3.3860621249999996</v>
      </c>
      <c r="W2837" s="26">
        <v>3.3705664999999998</v>
      </c>
      <c r="X2837" s="26">
        <v>3.7886045000000004</v>
      </c>
      <c r="Y2837" s="26">
        <v>4.4936439999999997</v>
      </c>
      <c r="Z2837" s="26">
        <v>3.1676532499999999</v>
      </c>
      <c r="AA2837" s="26">
        <v>2.3793044999999999</v>
      </c>
      <c r="AB2837" s="26">
        <v>2.0211136250000004</v>
      </c>
      <c r="AC2837" s="26">
        <v>2.9951371250000003</v>
      </c>
      <c r="AD2837" s="26">
        <v>3.0251618750000002</v>
      </c>
      <c r="AE2837" s="26">
        <v>3.4939515000000001</v>
      </c>
      <c r="AF2837" s="26">
        <v>3.7102952499999997</v>
      </c>
      <c r="AG2837" s="26">
        <v>151</v>
      </c>
      <c r="AH2837" s="26">
        <v>2</v>
      </c>
    </row>
    <row r="2838" spans="1:34" x14ac:dyDescent="0.2">
      <c r="A2838" t="s">
        <v>56</v>
      </c>
      <c r="B2838" t="s">
        <v>111</v>
      </c>
      <c r="C2838" t="s">
        <v>956</v>
      </c>
      <c r="D2838">
        <v>3</v>
      </c>
      <c r="E2838" s="21">
        <v>3</v>
      </c>
      <c r="F2838" s="21" t="s">
        <v>6</v>
      </c>
      <c r="G2838" s="21" t="s">
        <v>114</v>
      </c>
      <c r="H2838" s="21" t="s">
        <v>10</v>
      </c>
      <c r="I2838" s="26">
        <v>1.96780325</v>
      </c>
      <c r="J2838" s="26">
        <v>2.7093045</v>
      </c>
      <c r="K2838" s="26">
        <v>3.8448045000000004</v>
      </c>
      <c r="L2838" s="26">
        <v>4.9477282499999999</v>
      </c>
      <c r="M2838" s="26">
        <v>5.7699420000000003</v>
      </c>
      <c r="N2838" s="26">
        <v>6.6526797499999999</v>
      </c>
      <c r="O2838" s="26">
        <v>6.7821447500000005</v>
      </c>
      <c r="P2838" s="26">
        <v>6.3305722500000003</v>
      </c>
      <c r="Q2838" s="26">
        <v>5.1338962500000003</v>
      </c>
      <c r="R2838" s="26">
        <v>3.883731</v>
      </c>
      <c r="S2838" s="26">
        <v>2.66578925</v>
      </c>
      <c r="T2838" s="26">
        <v>2.0097110000000002</v>
      </c>
      <c r="U2838" s="26">
        <v>3.6077859999999999</v>
      </c>
      <c r="V2838" s="26">
        <v>3.6692390000000001</v>
      </c>
      <c r="W2838" s="26">
        <v>3.5271142499999999</v>
      </c>
      <c r="X2838" s="26">
        <v>3.2922642500000001</v>
      </c>
      <c r="Y2838" s="26">
        <v>4.4726592499999995</v>
      </c>
      <c r="Z2838" s="26">
        <v>3.4524299999999997</v>
      </c>
      <c r="AA2838" s="26">
        <v>3.3545129999999999</v>
      </c>
      <c r="AB2838" s="26">
        <v>2.6804844999999999</v>
      </c>
      <c r="AC2838" s="26">
        <v>3.2829052499999998</v>
      </c>
      <c r="AD2838" s="26">
        <v>2.7190652499999999</v>
      </c>
      <c r="AE2838" s="26">
        <v>3.7888450000000002</v>
      </c>
      <c r="AF2838" s="26">
        <v>4.6216885000000003</v>
      </c>
      <c r="AG2838" s="26">
        <v>150</v>
      </c>
      <c r="AH2838" s="26">
        <v>2</v>
      </c>
    </row>
    <row r="2839" spans="1:34" x14ac:dyDescent="0.2">
      <c r="A2839" t="s">
        <v>56</v>
      </c>
      <c r="B2839" t="s">
        <v>111</v>
      </c>
      <c r="C2839" t="s">
        <v>1802</v>
      </c>
      <c r="D2839">
        <v>3</v>
      </c>
      <c r="E2839" s="21">
        <v>3</v>
      </c>
      <c r="F2839" s="21" t="s">
        <v>6</v>
      </c>
      <c r="G2839" s="21" t="s">
        <v>114</v>
      </c>
      <c r="H2839" s="21" t="s">
        <v>10</v>
      </c>
      <c r="I2839" s="26">
        <v>1.9751075</v>
      </c>
      <c r="J2839" s="26">
        <v>2.7142745000000001</v>
      </c>
      <c r="K2839" s="26">
        <v>3.8572094999999997</v>
      </c>
      <c r="L2839" s="26">
        <v>4.9781864999999996</v>
      </c>
      <c r="M2839" s="26">
        <v>5.7537660000000006</v>
      </c>
      <c r="N2839" s="26">
        <v>6.6799005000000005</v>
      </c>
      <c r="O2839" s="26">
        <v>6.8917405</v>
      </c>
      <c r="P2839" s="26">
        <v>6.4158305000000002</v>
      </c>
      <c r="Q2839" s="26">
        <v>5.1794630000000002</v>
      </c>
      <c r="R2839" s="26">
        <v>3.8926989999999999</v>
      </c>
      <c r="S2839" s="26">
        <v>2.6808079999999999</v>
      </c>
      <c r="T2839" s="26">
        <v>2.0116649999999998</v>
      </c>
      <c r="U2839" s="26">
        <v>3.4552855</v>
      </c>
      <c r="V2839" s="26">
        <v>3.5212545</v>
      </c>
      <c r="W2839" s="26">
        <v>3.3962110000000001</v>
      </c>
      <c r="X2839" s="26">
        <v>3.4108445000000001</v>
      </c>
      <c r="Y2839" s="26">
        <v>4.4713314999999998</v>
      </c>
      <c r="Z2839" s="26">
        <v>3.3312115000000002</v>
      </c>
      <c r="AA2839" s="26">
        <v>3.0188639999999998</v>
      </c>
      <c r="AB2839" s="26">
        <v>2.4720940000000002</v>
      </c>
      <c r="AC2839" s="26">
        <v>3.1968394999999998</v>
      </c>
      <c r="AD2839" s="26">
        <v>2.7362454999999999</v>
      </c>
      <c r="AE2839" s="26">
        <v>3.6353854999999999</v>
      </c>
      <c r="AF2839" s="26">
        <v>4.3249890000000004</v>
      </c>
      <c r="AG2839" s="26">
        <v>132</v>
      </c>
      <c r="AH2839" s="26">
        <v>2</v>
      </c>
    </row>
    <row r="2840" spans="1:34" x14ac:dyDescent="0.2">
      <c r="A2840" t="s">
        <v>56</v>
      </c>
      <c r="B2840" t="s">
        <v>111</v>
      </c>
      <c r="C2840" t="s">
        <v>1803</v>
      </c>
      <c r="D2840">
        <v>3</v>
      </c>
      <c r="E2840" s="21">
        <v>2</v>
      </c>
      <c r="F2840" s="21" t="s">
        <v>6</v>
      </c>
      <c r="G2840" s="21" t="s">
        <v>114</v>
      </c>
      <c r="H2840" s="21" t="s">
        <v>10</v>
      </c>
      <c r="I2840" s="26">
        <v>2.1280747499999997</v>
      </c>
      <c r="J2840" s="26">
        <v>2.8704999999999998</v>
      </c>
      <c r="K2840" s="26">
        <v>3.9788527500000002</v>
      </c>
      <c r="L2840" s="26">
        <v>5.0772092499999992</v>
      </c>
      <c r="M2840" s="26">
        <v>5.8117890000000001</v>
      </c>
      <c r="N2840" s="26">
        <v>6.8281887500000007</v>
      </c>
      <c r="O2840" s="26">
        <v>7.1011319999999998</v>
      </c>
      <c r="P2840" s="26">
        <v>6.6010249999999999</v>
      </c>
      <c r="Q2840" s="26">
        <v>5.3197285000000001</v>
      </c>
      <c r="R2840" s="26">
        <v>4.08033175</v>
      </c>
      <c r="S2840" s="26">
        <v>2.8222642499999999</v>
      </c>
      <c r="T2840" s="26">
        <v>2.1684459999999999</v>
      </c>
      <c r="U2840" s="26">
        <v>3.0339710000000002</v>
      </c>
      <c r="V2840" s="26">
        <v>2.9676274999999999</v>
      </c>
      <c r="W2840" s="26">
        <v>2.92407825</v>
      </c>
      <c r="X2840" s="26">
        <v>3.0573359999999998</v>
      </c>
      <c r="Y2840" s="26">
        <v>4.80124</v>
      </c>
      <c r="Z2840" s="26">
        <v>3.6036954999999997</v>
      </c>
      <c r="AA2840" s="26">
        <v>2.8655192500000002</v>
      </c>
      <c r="AB2840" s="26">
        <v>2.5724687499999996</v>
      </c>
      <c r="AC2840" s="26">
        <v>3.9255460000000002</v>
      </c>
      <c r="AD2840" s="26">
        <v>3.1386984999999998</v>
      </c>
      <c r="AE2840" s="26">
        <v>3.5252472500000001</v>
      </c>
      <c r="AF2840" s="26">
        <v>3.6367467499999999</v>
      </c>
      <c r="AG2840" s="26">
        <v>135</v>
      </c>
      <c r="AH2840" s="26">
        <v>2</v>
      </c>
    </row>
    <row r="2841" spans="1:34" x14ac:dyDescent="0.2">
      <c r="A2841" t="s">
        <v>56</v>
      </c>
      <c r="B2841" t="s">
        <v>111</v>
      </c>
      <c r="C2841" t="s">
        <v>1804</v>
      </c>
      <c r="D2841">
        <v>3</v>
      </c>
      <c r="E2841" s="21">
        <v>2</v>
      </c>
      <c r="F2841" s="21" t="s">
        <v>6</v>
      </c>
      <c r="G2841" s="21" t="s">
        <v>114</v>
      </c>
      <c r="H2841" s="21" t="s">
        <v>10</v>
      </c>
      <c r="I2841" s="26">
        <v>2.5527672857142854</v>
      </c>
      <c r="J2841" s="26">
        <v>3.2844662857142866</v>
      </c>
      <c r="K2841" s="26">
        <v>4.5595939999999997</v>
      </c>
      <c r="L2841" s="26">
        <v>5.4319422857142854</v>
      </c>
      <c r="M2841" s="26">
        <v>5.9601571428571427</v>
      </c>
      <c r="N2841" s="26">
        <v>7.0243008571428565</v>
      </c>
      <c r="O2841" s="26">
        <v>7.6614875714285713</v>
      </c>
      <c r="P2841" s="26">
        <v>7.1996101428571437</v>
      </c>
      <c r="Q2841" s="26">
        <v>5.9534805714285719</v>
      </c>
      <c r="R2841" s="26">
        <v>4.7134688571428569</v>
      </c>
      <c r="S2841" s="26">
        <v>3.4386447142857142</v>
      </c>
      <c r="T2841" s="26">
        <v>2.7044675714285709</v>
      </c>
      <c r="U2841" s="26">
        <v>1.2317358571428572</v>
      </c>
      <c r="V2841" s="26">
        <v>1.5037641428571431</v>
      </c>
      <c r="W2841" s="26">
        <v>0.75183114285714292</v>
      </c>
      <c r="X2841" s="26">
        <v>1.4014640000000003</v>
      </c>
      <c r="Y2841" s="26">
        <v>2.8254347142857141</v>
      </c>
      <c r="Z2841" s="26">
        <v>2.532320857142857</v>
      </c>
      <c r="AA2841" s="26">
        <v>1.4714862857142859</v>
      </c>
      <c r="AB2841" s="26">
        <v>2.2132890000000005</v>
      </c>
      <c r="AC2841" s="26">
        <v>4.1484438571428575</v>
      </c>
      <c r="AD2841" s="26">
        <v>2.4471477142857148</v>
      </c>
      <c r="AE2841" s="26">
        <v>1.332957142857143</v>
      </c>
      <c r="AF2841" s="26">
        <v>0.95156314285714294</v>
      </c>
      <c r="AG2841" s="26">
        <v>91</v>
      </c>
      <c r="AH2841" s="26">
        <v>1</v>
      </c>
    </row>
    <row r="2842" spans="1:34" x14ac:dyDescent="0.2">
      <c r="A2842" t="s">
        <v>56</v>
      </c>
      <c r="B2842" t="s">
        <v>111</v>
      </c>
      <c r="C2842" t="s">
        <v>1805</v>
      </c>
      <c r="D2842">
        <v>3</v>
      </c>
      <c r="E2842" s="21">
        <v>3</v>
      </c>
      <c r="F2842" s="21" t="s">
        <v>6</v>
      </c>
      <c r="G2842" s="21" t="s">
        <v>114</v>
      </c>
      <c r="H2842" s="21" t="s">
        <v>10</v>
      </c>
      <c r="I2842" s="26">
        <v>2.5829819999999999</v>
      </c>
      <c r="J2842" s="26">
        <v>3.3331246666666665</v>
      </c>
      <c r="K2842" s="26">
        <v>4.9678273333333332</v>
      </c>
      <c r="L2842" s="26">
        <v>6.2385973333333338</v>
      </c>
      <c r="M2842" s="26">
        <v>6.7098550000000001</v>
      </c>
      <c r="N2842" s="26">
        <v>8.0356303333333337</v>
      </c>
      <c r="O2842" s="26">
        <v>8.9466023333333329</v>
      </c>
      <c r="P2842" s="26">
        <v>8.3003859999999996</v>
      </c>
      <c r="Q2842" s="26">
        <v>6.2176639999999992</v>
      </c>
      <c r="R2842" s="26">
        <v>4.7239040000000001</v>
      </c>
      <c r="S2842" s="26">
        <v>3.3058230000000002</v>
      </c>
      <c r="T2842" s="26">
        <v>2.5769423333333332</v>
      </c>
      <c r="U2842" s="26">
        <v>0.92835100000000004</v>
      </c>
      <c r="V2842" s="26">
        <v>1.5021849999999999</v>
      </c>
      <c r="W2842" s="26">
        <v>1.43814</v>
      </c>
      <c r="X2842" s="26">
        <v>2.0693839999999999</v>
      </c>
      <c r="Y2842" s="26">
        <v>3.4657873333333336</v>
      </c>
      <c r="Z2842" s="26">
        <v>2.4275936666666666</v>
      </c>
      <c r="AA2842" s="26">
        <v>1.215006</v>
      </c>
      <c r="AB2842" s="26">
        <v>1.6534793333333333</v>
      </c>
      <c r="AC2842" s="26">
        <v>2.5324366666666669</v>
      </c>
      <c r="AD2842" s="26">
        <v>2.2590973333333335</v>
      </c>
      <c r="AE2842" s="26">
        <v>1.4501963333333332</v>
      </c>
      <c r="AF2842" s="26">
        <v>0.9507726666666666</v>
      </c>
      <c r="AG2842" s="26">
        <v>146</v>
      </c>
      <c r="AH2842" s="26">
        <v>2</v>
      </c>
    </row>
    <row r="2843" spans="1:34" x14ac:dyDescent="0.2">
      <c r="A2843" t="s">
        <v>56</v>
      </c>
      <c r="B2843" t="s">
        <v>111</v>
      </c>
      <c r="C2843" t="s">
        <v>1806</v>
      </c>
      <c r="D2843">
        <v>3</v>
      </c>
      <c r="E2843" s="21">
        <v>3</v>
      </c>
      <c r="F2843" s="21" t="s">
        <v>74</v>
      </c>
      <c r="G2843" s="21" t="s">
        <v>10</v>
      </c>
      <c r="H2843" s="21" t="s">
        <v>10</v>
      </c>
      <c r="I2843" s="26">
        <v>2.7878250000000002</v>
      </c>
      <c r="J2843" s="26">
        <v>3.660234</v>
      </c>
      <c r="K2843" s="26">
        <v>5.7069770000000002</v>
      </c>
      <c r="L2843" s="26">
        <v>7.1626310000000002</v>
      </c>
      <c r="M2843" s="26">
        <v>7.6278009999999998</v>
      </c>
      <c r="N2843" s="26">
        <v>8.6594049999999996</v>
      </c>
      <c r="O2843" s="26">
        <v>9.1691369999999992</v>
      </c>
      <c r="P2843" s="26">
        <v>8.3042730000000002</v>
      </c>
      <c r="Q2843" s="26">
        <v>6.1483140000000001</v>
      </c>
      <c r="R2843" s="26">
        <v>4.7046070000000002</v>
      </c>
      <c r="S2843" s="26">
        <v>3.4624579999999998</v>
      </c>
      <c r="T2843" s="26">
        <v>2.708977</v>
      </c>
      <c r="U2843" s="26">
        <v>0.603518</v>
      </c>
      <c r="V2843" s="26">
        <v>0.83679700000000001</v>
      </c>
      <c r="W2843" s="26">
        <v>0.64927299999999999</v>
      </c>
      <c r="X2843" s="26">
        <v>1.3527279999999999</v>
      </c>
      <c r="Y2843" s="26">
        <v>2.4098700000000002</v>
      </c>
      <c r="Z2843" s="26">
        <v>1.7841659999999999</v>
      </c>
      <c r="AA2843" s="26">
        <v>0.92371099999999995</v>
      </c>
      <c r="AB2843" s="26">
        <v>1.6396500000000001</v>
      </c>
      <c r="AC2843" s="26">
        <v>2.4525519999999998</v>
      </c>
      <c r="AD2843" s="26">
        <v>1.651208</v>
      </c>
      <c r="AE2843" s="26">
        <v>0.77626300000000004</v>
      </c>
      <c r="AF2843" s="26">
        <v>0.48235299999999998</v>
      </c>
      <c r="AG2843" s="26">
        <v>165</v>
      </c>
      <c r="AH2843" s="26">
        <v>3</v>
      </c>
    </row>
    <row r="2844" spans="1:34" x14ac:dyDescent="0.2">
      <c r="A2844" t="s">
        <v>56</v>
      </c>
      <c r="B2844" t="s">
        <v>111</v>
      </c>
      <c r="C2844" t="s">
        <v>1807</v>
      </c>
      <c r="D2844">
        <v>3</v>
      </c>
      <c r="E2844" s="21">
        <v>3</v>
      </c>
      <c r="F2844" s="21" t="s">
        <v>74</v>
      </c>
      <c r="G2844" s="21" t="s">
        <v>10</v>
      </c>
      <c r="H2844" s="21" t="s">
        <v>10</v>
      </c>
      <c r="I2844" s="26">
        <v>2.71408725</v>
      </c>
      <c r="J2844" s="26">
        <v>3.4971860000000001</v>
      </c>
      <c r="K2844" s="26">
        <v>5.5793687499999995</v>
      </c>
      <c r="L2844" s="26">
        <v>7.4656332499999998</v>
      </c>
      <c r="M2844" s="26">
        <v>8.2252469999999995</v>
      </c>
      <c r="N2844" s="26">
        <v>9.3274852499999987</v>
      </c>
      <c r="O2844" s="26">
        <v>9.8109977500000003</v>
      </c>
      <c r="P2844" s="26">
        <v>8.6793522499999991</v>
      </c>
      <c r="Q2844" s="26">
        <v>6.4042832499999998</v>
      </c>
      <c r="R2844" s="26">
        <v>5.0213419999999998</v>
      </c>
      <c r="S2844" s="26">
        <v>3.5335804999999998</v>
      </c>
      <c r="T2844" s="26">
        <v>2.6717355</v>
      </c>
      <c r="U2844" s="26">
        <v>0.38371175000000002</v>
      </c>
      <c r="V2844" s="26">
        <v>0.59906650000000006</v>
      </c>
      <c r="W2844" s="26">
        <v>0.61425200000000002</v>
      </c>
      <c r="X2844" s="26">
        <v>1.11204025</v>
      </c>
      <c r="Y2844" s="26">
        <v>2.6325060000000002</v>
      </c>
      <c r="Z2844" s="26">
        <v>2.3650812499999998</v>
      </c>
      <c r="AA2844" s="26">
        <v>1.5137879999999999</v>
      </c>
      <c r="AB2844" s="26">
        <v>1.4281090000000001</v>
      </c>
      <c r="AC2844" s="26">
        <v>2.185775</v>
      </c>
      <c r="AD2844" s="26">
        <v>1.620412</v>
      </c>
      <c r="AE2844" s="26">
        <v>0.55129625000000004</v>
      </c>
      <c r="AF2844" s="26">
        <v>0.47510950000000002</v>
      </c>
      <c r="AG2844" s="26">
        <v>161</v>
      </c>
      <c r="AH2844" s="26">
        <v>3</v>
      </c>
    </row>
    <row r="2845" spans="1:34" x14ac:dyDescent="0.2">
      <c r="A2845" t="s">
        <v>56</v>
      </c>
      <c r="B2845" t="s">
        <v>111</v>
      </c>
      <c r="C2845" t="s">
        <v>1808</v>
      </c>
      <c r="D2845">
        <v>3</v>
      </c>
      <c r="E2845" s="21">
        <v>3</v>
      </c>
      <c r="F2845" s="21" t="s">
        <v>74</v>
      </c>
      <c r="G2845" s="21" t="s">
        <v>10</v>
      </c>
      <c r="H2845" s="21" t="s">
        <v>10</v>
      </c>
      <c r="I2845" s="26">
        <v>2.5898434999999997</v>
      </c>
      <c r="J2845" s="26">
        <v>3.2938404999999999</v>
      </c>
      <c r="K2845" s="26">
        <v>5.1426615</v>
      </c>
      <c r="L2845" s="26">
        <v>6.7001445000000004</v>
      </c>
      <c r="M2845" s="26">
        <v>7.4277130000000007</v>
      </c>
      <c r="N2845" s="26">
        <v>8.7314535000000006</v>
      </c>
      <c r="O2845" s="26">
        <v>9.7298369999999998</v>
      </c>
      <c r="P2845" s="26">
        <v>8.8555199999999985</v>
      </c>
      <c r="Q2845" s="26">
        <v>6.4969725</v>
      </c>
      <c r="R2845" s="26">
        <v>5.0144485000000003</v>
      </c>
      <c r="S2845" s="26">
        <v>3.4492035000000003</v>
      </c>
      <c r="T2845" s="26">
        <v>2.6099220000000001</v>
      </c>
      <c r="U2845" s="26">
        <v>0.69890049999999992</v>
      </c>
      <c r="V2845" s="26">
        <v>1.2003119999999998</v>
      </c>
      <c r="W2845" s="26">
        <v>1.2963659999999999</v>
      </c>
      <c r="X2845" s="26">
        <v>2.2134209999999999</v>
      </c>
      <c r="Y2845" s="26">
        <v>3.4468030000000001</v>
      </c>
      <c r="Z2845" s="26">
        <v>2.3532229999999998</v>
      </c>
      <c r="AA2845" s="26">
        <v>1.5369044999999999</v>
      </c>
      <c r="AB2845" s="26">
        <v>1.8149554999999999</v>
      </c>
      <c r="AC2845" s="26">
        <v>2.9347884999999998</v>
      </c>
      <c r="AD2845" s="26">
        <v>2.1346695000000002</v>
      </c>
      <c r="AE2845" s="26">
        <v>1.2003435</v>
      </c>
      <c r="AF2845" s="26">
        <v>0.87074649999999998</v>
      </c>
      <c r="AG2845" s="26">
        <v>168</v>
      </c>
      <c r="AH2845" s="26">
        <v>3</v>
      </c>
    </row>
    <row r="2846" spans="1:34" x14ac:dyDescent="0.2">
      <c r="A2846" t="s">
        <v>56</v>
      </c>
      <c r="B2846" t="s">
        <v>111</v>
      </c>
      <c r="C2846" t="s">
        <v>236</v>
      </c>
      <c r="D2846">
        <v>3</v>
      </c>
      <c r="E2846" s="21">
        <v>3</v>
      </c>
      <c r="F2846" s="21" t="s">
        <v>6</v>
      </c>
      <c r="G2846" s="21" t="s">
        <v>114</v>
      </c>
      <c r="H2846" s="21" t="s">
        <v>10</v>
      </c>
      <c r="I2846" s="26">
        <v>1.9560938000000001</v>
      </c>
      <c r="J2846" s="26">
        <v>2.7077844</v>
      </c>
      <c r="K2846" s="26">
        <v>3.8867489999999996</v>
      </c>
      <c r="L2846" s="26">
        <v>5.0113926000000006</v>
      </c>
      <c r="M2846" s="26">
        <v>5.7656245999999998</v>
      </c>
      <c r="N2846" s="26">
        <v>6.7310326000000007</v>
      </c>
      <c r="O2846" s="26">
        <v>7.0250626</v>
      </c>
      <c r="P2846" s="26">
        <v>6.5353936000000008</v>
      </c>
      <c r="Q2846" s="26">
        <v>5.1912184000000003</v>
      </c>
      <c r="R2846" s="26">
        <v>3.8698101999999999</v>
      </c>
      <c r="S2846" s="26">
        <v>2.6467324000000003</v>
      </c>
      <c r="T2846" s="26">
        <v>1.9829384000000001</v>
      </c>
      <c r="U2846" s="26">
        <v>3.4183631999999995</v>
      </c>
      <c r="V2846" s="26">
        <v>3.6422300000000001</v>
      </c>
      <c r="W2846" s="26">
        <v>3.4756775999999996</v>
      </c>
      <c r="X2846" s="26">
        <v>3.6552480000000003</v>
      </c>
      <c r="Y2846" s="26">
        <v>4.3981124000000005</v>
      </c>
      <c r="Z2846" s="26">
        <v>3.2310193999999997</v>
      </c>
      <c r="AA2846" s="26">
        <v>2.7685494000000004</v>
      </c>
      <c r="AB2846" s="26">
        <v>2.2516756</v>
      </c>
      <c r="AC2846" s="26">
        <v>3.0168255999999998</v>
      </c>
      <c r="AD2846" s="26">
        <v>2.7221634000000003</v>
      </c>
      <c r="AE2846" s="26">
        <v>3.5892026000000001</v>
      </c>
      <c r="AF2846" s="26">
        <v>4.1921432000000003</v>
      </c>
      <c r="AG2846" s="26">
        <v>150</v>
      </c>
      <c r="AH2846" s="26">
        <v>2</v>
      </c>
    </row>
    <row r="2847" spans="1:34" x14ac:dyDescent="0.2">
      <c r="A2847" t="s">
        <v>56</v>
      </c>
      <c r="B2847" t="s">
        <v>111</v>
      </c>
      <c r="C2847" t="s">
        <v>860</v>
      </c>
      <c r="D2847">
        <v>2</v>
      </c>
      <c r="E2847" s="21">
        <v>4</v>
      </c>
      <c r="F2847" s="21" t="s">
        <v>74</v>
      </c>
      <c r="G2847" s="21" t="s">
        <v>10</v>
      </c>
      <c r="H2847" s="21" t="s">
        <v>10</v>
      </c>
      <c r="I2847" s="26">
        <v>2.107008</v>
      </c>
      <c r="J2847" s="26">
        <v>2.7027860000000001</v>
      </c>
      <c r="K2847" s="26">
        <v>4.241574</v>
      </c>
      <c r="L2847" s="26">
        <v>6.3776869999999999</v>
      </c>
      <c r="M2847" s="26">
        <v>7.1959479999999996</v>
      </c>
      <c r="N2847" s="26">
        <v>8.6946220000000007</v>
      </c>
      <c r="O2847" s="26">
        <v>9.6254500000000007</v>
      </c>
      <c r="P2847" s="26">
        <v>8.035501</v>
      </c>
      <c r="Q2847" s="26">
        <v>6.3522239999999996</v>
      </c>
      <c r="R2847" s="26">
        <v>4.7396079999999996</v>
      </c>
      <c r="S2847" s="26">
        <v>3.0157129999999999</v>
      </c>
      <c r="T2847" s="26">
        <v>2.0827879999999999</v>
      </c>
      <c r="U2847" s="26">
        <v>0.27249000000000001</v>
      </c>
      <c r="V2847" s="26">
        <v>0.34506500000000001</v>
      </c>
      <c r="W2847" s="26">
        <v>0.61950499999999997</v>
      </c>
      <c r="X2847" s="26">
        <v>0.93291999999999997</v>
      </c>
      <c r="Y2847" s="26">
        <v>2.5655610000000002</v>
      </c>
      <c r="Z2847" s="26">
        <v>2.2121240000000002</v>
      </c>
      <c r="AA2847" s="26">
        <v>2.4958100000000001</v>
      </c>
      <c r="AB2847" s="26">
        <v>2.2781539999999998</v>
      </c>
      <c r="AC2847" s="26">
        <v>1.4999389999999999</v>
      </c>
      <c r="AD2847" s="26">
        <v>0.72639399999999998</v>
      </c>
      <c r="AE2847" s="26">
        <v>0.46965899999999999</v>
      </c>
      <c r="AF2847" s="26">
        <v>0.263737</v>
      </c>
      <c r="AG2847" s="26">
        <v>214</v>
      </c>
      <c r="AH2847" s="26">
        <v>4</v>
      </c>
    </row>
    <row r="2848" spans="1:34" x14ac:dyDescent="0.2">
      <c r="A2848" t="s">
        <v>56</v>
      </c>
      <c r="B2848" t="s">
        <v>111</v>
      </c>
      <c r="C2848" t="s">
        <v>861</v>
      </c>
      <c r="D2848">
        <v>3</v>
      </c>
      <c r="E2848" s="21">
        <v>3</v>
      </c>
      <c r="F2848" s="21" t="s">
        <v>6</v>
      </c>
      <c r="G2848" s="21" t="s">
        <v>114</v>
      </c>
      <c r="H2848" s="21" t="s">
        <v>10</v>
      </c>
      <c r="I2848" s="26">
        <v>1.9932861666666666</v>
      </c>
      <c r="J2848" s="26">
        <v>2.725189055555556</v>
      </c>
      <c r="K2848" s="26">
        <v>3.9970638333333333</v>
      </c>
      <c r="L2848" s="26">
        <v>5.1355278888888884</v>
      </c>
      <c r="M2848" s="26">
        <v>5.7672831111111096</v>
      </c>
      <c r="N2848" s="26">
        <v>6.9795383888888871</v>
      </c>
      <c r="O2848" s="26">
        <v>7.6197490555555545</v>
      </c>
      <c r="P2848" s="26">
        <v>7.0891395555555565</v>
      </c>
      <c r="Q2848" s="26">
        <v>5.4299233888888887</v>
      </c>
      <c r="R2848" s="26">
        <v>4.0168322777777767</v>
      </c>
      <c r="S2848" s="26">
        <v>2.7363733888888886</v>
      </c>
      <c r="T2848" s="26">
        <v>2.0296842222222224</v>
      </c>
      <c r="U2848" s="26">
        <v>2.6883363888888887</v>
      </c>
      <c r="V2848" s="26">
        <v>3.1401909999999997</v>
      </c>
      <c r="W2848" s="26">
        <v>3.2541735000000003</v>
      </c>
      <c r="X2848" s="26">
        <v>3.7588771666666663</v>
      </c>
      <c r="Y2848" s="26">
        <v>4.6397733888888881</v>
      </c>
      <c r="Z2848" s="26">
        <v>3.0250986111111113</v>
      </c>
      <c r="AA2848" s="26">
        <v>2.2494238888888893</v>
      </c>
      <c r="AB2848" s="26">
        <v>1.9165082777777778</v>
      </c>
      <c r="AC2848" s="26">
        <v>3.0185828333333333</v>
      </c>
      <c r="AD2848" s="26">
        <v>3.1752119999999997</v>
      </c>
      <c r="AE2848" s="26">
        <v>3.3663219444444441</v>
      </c>
      <c r="AF2848" s="26">
        <v>3.3292753888888882</v>
      </c>
      <c r="AG2848" s="26">
        <v>143</v>
      </c>
      <c r="AH2848" s="26">
        <v>2</v>
      </c>
    </row>
    <row r="2849" spans="1:34" x14ac:dyDescent="0.2">
      <c r="A2849" t="s">
        <v>56</v>
      </c>
      <c r="B2849" t="s">
        <v>111</v>
      </c>
      <c r="C2849" t="s">
        <v>1809</v>
      </c>
      <c r="D2849">
        <v>3</v>
      </c>
      <c r="E2849" s="21">
        <v>3</v>
      </c>
      <c r="F2849" s="21" t="s">
        <v>6</v>
      </c>
      <c r="G2849" s="21" t="s">
        <v>114</v>
      </c>
      <c r="H2849" s="21" t="s">
        <v>10</v>
      </c>
      <c r="I2849" s="26">
        <v>2.2926926666666669</v>
      </c>
      <c r="J2849" s="26">
        <v>3.0432576666666669</v>
      </c>
      <c r="K2849" s="26">
        <v>4.5644140000000002</v>
      </c>
      <c r="L2849" s="26">
        <v>5.9076580000000005</v>
      </c>
      <c r="M2849" s="26">
        <v>6.4558176666666673</v>
      </c>
      <c r="N2849" s="26">
        <v>8.0800573333333343</v>
      </c>
      <c r="O2849" s="26">
        <v>9.2708603333333333</v>
      </c>
      <c r="P2849" s="26">
        <v>8.5773239999999991</v>
      </c>
      <c r="Q2849" s="26">
        <v>6.2721270000000002</v>
      </c>
      <c r="R2849" s="26">
        <v>4.666916333333333</v>
      </c>
      <c r="S2849" s="26">
        <v>3.171431333333333</v>
      </c>
      <c r="T2849" s="26">
        <v>2.4046033333333332</v>
      </c>
      <c r="U2849" s="26">
        <v>1.2464983333333335</v>
      </c>
      <c r="V2849" s="26">
        <v>1.7313099999999999</v>
      </c>
      <c r="W2849" s="26">
        <v>1.844163</v>
      </c>
      <c r="X2849" s="26">
        <v>2.8402886666666665</v>
      </c>
      <c r="Y2849" s="26">
        <v>3.8290113333333333</v>
      </c>
      <c r="Z2849" s="26">
        <v>2.3678893333333333</v>
      </c>
      <c r="AA2849" s="26">
        <v>1.6027990000000001</v>
      </c>
      <c r="AB2849" s="26">
        <v>1.4701626666666667</v>
      </c>
      <c r="AC2849" s="26">
        <v>2.8117806666666669</v>
      </c>
      <c r="AD2849" s="26">
        <v>2.4187780000000001</v>
      </c>
      <c r="AE2849" s="26">
        <v>1.6735113333333336</v>
      </c>
      <c r="AF2849" s="26">
        <v>1.2453093333333334</v>
      </c>
      <c r="AG2849" s="26">
        <v>198</v>
      </c>
      <c r="AH2849" s="26">
        <v>3</v>
      </c>
    </row>
    <row r="2850" spans="1:34" x14ac:dyDescent="0.2">
      <c r="A2850" t="s">
        <v>56</v>
      </c>
      <c r="B2850" t="s">
        <v>111</v>
      </c>
      <c r="C2850" t="s">
        <v>1810</v>
      </c>
      <c r="D2850">
        <v>3</v>
      </c>
      <c r="E2850" s="21">
        <v>2</v>
      </c>
      <c r="F2850" s="21" t="s">
        <v>6</v>
      </c>
      <c r="G2850" s="21" t="s">
        <v>114</v>
      </c>
      <c r="H2850" s="21" t="s">
        <v>10</v>
      </c>
      <c r="I2850" s="26">
        <v>2.986678571428572</v>
      </c>
      <c r="J2850" s="26">
        <v>3.8579455714285715</v>
      </c>
      <c r="K2850" s="26">
        <v>5.4603722857142856</v>
      </c>
      <c r="L2850" s="26">
        <v>6.4508917142857127</v>
      </c>
      <c r="M2850" s="26">
        <v>6.7289121428571423</v>
      </c>
      <c r="N2850" s="26">
        <v>7.7253698571428577</v>
      </c>
      <c r="O2850" s="26">
        <v>8.2781788571428585</v>
      </c>
      <c r="P2850" s="26">
        <v>7.7194138571428565</v>
      </c>
      <c r="Q2850" s="26">
        <v>6.1834434285714277</v>
      </c>
      <c r="R2850" s="26">
        <v>4.8245041428571422</v>
      </c>
      <c r="S2850" s="26">
        <v>3.7459962857142854</v>
      </c>
      <c r="T2850" s="26">
        <v>3.0450570000000003</v>
      </c>
      <c r="U2850" s="26">
        <v>0.69194942857142849</v>
      </c>
      <c r="V2850" s="26">
        <v>0.87745442857142841</v>
      </c>
      <c r="W2850" s="26">
        <v>0.34302028571428572</v>
      </c>
      <c r="X2850" s="26">
        <v>0.96012985714285726</v>
      </c>
      <c r="Y2850" s="26">
        <v>2.1567767142857144</v>
      </c>
      <c r="Z2850" s="26">
        <v>1.9045094285714284</v>
      </c>
      <c r="AA2850" s="26">
        <v>0.72720342857142861</v>
      </c>
      <c r="AB2850" s="26">
        <v>1.2813302857142859</v>
      </c>
      <c r="AC2850" s="26">
        <v>3.3727104285714282</v>
      </c>
      <c r="AD2850" s="26">
        <v>1.6129829999999998</v>
      </c>
      <c r="AE2850" s="26">
        <v>0.73976528571428568</v>
      </c>
      <c r="AF2850" s="26">
        <v>0.66099157142857135</v>
      </c>
      <c r="AG2850" s="26">
        <v>80</v>
      </c>
      <c r="AH2850" s="26">
        <v>1</v>
      </c>
    </row>
    <row r="2851" spans="1:34" x14ac:dyDescent="0.2">
      <c r="A2851" t="s">
        <v>56</v>
      </c>
      <c r="B2851" t="s">
        <v>111</v>
      </c>
      <c r="C2851" t="s">
        <v>603</v>
      </c>
      <c r="D2851">
        <v>3</v>
      </c>
      <c r="E2851" s="21">
        <v>3</v>
      </c>
      <c r="F2851" s="21" t="s">
        <v>6</v>
      </c>
      <c r="G2851" s="21" t="s">
        <v>10</v>
      </c>
      <c r="H2851" s="21" t="s">
        <v>10</v>
      </c>
      <c r="I2851" s="26">
        <v>2.4821105000000001</v>
      </c>
      <c r="J2851" s="26">
        <v>3.1697839999999999</v>
      </c>
      <c r="K2851" s="26">
        <v>4.9120340000000002</v>
      </c>
      <c r="L2851" s="26">
        <v>6.433827</v>
      </c>
      <c r="M2851" s="26">
        <v>7.1033585000000006</v>
      </c>
      <c r="N2851" s="26">
        <v>8.5256425</v>
      </c>
      <c r="O2851" s="26">
        <v>9.6619045000000003</v>
      </c>
      <c r="P2851" s="26">
        <v>8.777356000000001</v>
      </c>
      <c r="Q2851" s="26">
        <v>6.4079059999999997</v>
      </c>
      <c r="R2851" s="26">
        <v>4.8728175</v>
      </c>
      <c r="S2851" s="26">
        <v>3.3163825</v>
      </c>
      <c r="T2851" s="26">
        <v>2.5168945000000003</v>
      </c>
      <c r="U2851" s="26">
        <v>0.79465450000000004</v>
      </c>
      <c r="V2851" s="26">
        <v>1.3750665</v>
      </c>
      <c r="W2851" s="26">
        <v>1.5301795</v>
      </c>
      <c r="X2851" s="26">
        <v>2.5205299999999999</v>
      </c>
      <c r="Y2851" s="26">
        <v>3.6803295</v>
      </c>
      <c r="Z2851" s="26">
        <v>2.42502</v>
      </c>
      <c r="AA2851" s="26">
        <v>1.5506799999999998</v>
      </c>
      <c r="AB2851" s="26">
        <v>1.917834</v>
      </c>
      <c r="AC2851" s="26">
        <v>3.0681975000000001</v>
      </c>
      <c r="AD2851" s="26">
        <v>2.2618315</v>
      </c>
      <c r="AE2851" s="26">
        <v>1.3537555000000001</v>
      </c>
      <c r="AF2851" s="26">
        <v>0.96201249999999994</v>
      </c>
      <c r="AG2851" s="26">
        <v>162</v>
      </c>
      <c r="AH2851" s="26">
        <v>3</v>
      </c>
    </row>
    <row r="2852" spans="1:34" x14ac:dyDescent="0.2">
      <c r="A2852" t="s">
        <v>56</v>
      </c>
      <c r="B2852" t="s">
        <v>111</v>
      </c>
      <c r="C2852" t="s">
        <v>1811</v>
      </c>
      <c r="D2852">
        <v>3</v>
      </c>
      <c r="E2852" s="21">
        <v>3</v>
      </c>
      <c r="F2852" s="21" t="s">
        <v>74</v>
      </c>
      <c r="G2852" s="21" t="s">
        <v>10</v>
      </c>
      <c r="H2852" s="21" t="s">
        <v>10</v>
      </c>
      <c r="I2852" s="26">
        <v>2.7896999999999998</v>
      </c>
      <c r="J2852" s="26">
        <v>3.643929</v>
      </c>
      <c r="K2852" s="26">
        <v>5.7987440000000001</v>
      </c>
      <c r="L2852" s="26">
        <v>7.5452139999999996</v>
      </c>
      <c r="M2852" s="26">
        <v>8.1812869999999993</v>
      </c>
      <c r="N2852" s="26">
        <v>9.1750170000000004</v>
      </c>
      <c r="O2852" s="26">
        <v>9.6372309999999999</v>
      </c>
      <c r="P2852" s="26">
        <v>8.6167269999999991</v>
      </c>
      <c r="Q2852" s="26">
        <v>6.304049</v>
      </c>
      <c r="R2852" s="26">
        <v>4.8613010000000001</v>
      </c>
      <c r="S2852" s="26">
        <v>3.5201370000000001</v>
      </c>
      <c r="T2852" s="26">
        <v>2.7324130000000002</v>
      </c>
      <c r="U2852" s="26">
        <v>0.46471699999999999</v>
      </c>
      <c r="V2852" s="26">
        <v>0.70296899999999996</v>
      </c>
      <c r="W2852" s="26">
        <v>0.53055399999999997</v>
      </c>
      <c r="X2852" s="26">
        <v>1.0893379999999999</v>
      </c>
      <c r="Y2852" s="26">
        <v>2.314174</v>
      </c>
      <c r="Z2852" s="26">
        <v>1.900012</v>
      </c>
      <c r="AA2852" s="26">
        <v>1.154736</v>
      </c>
      <c r="AB2852" s="26">
        <v>1.4664539999999999</v>
      </c>
      <c r="AC2852" s="26">
        <v>2.4140790000000001</v>
      </c>
      <c r="AD2852" s="26">
        <v>1.5958840000000001</v>
      </c>
      <c r="AE2852" s="26">
        <v>0.62790800000000002</v>
      </c>
      <c r="AF2852" s="26">
        <v>0.46823100000000001</v>
      </c>
      <c r="AG2852" s="26">
        <v>176</v>
      </c>
      <c r="AH2852" s="26">
        <v>3</v>
      </c>
    </row>
    <row r="2853" spans="1:34" x14ac:dyDescent="0.2">
      <c r="A2853" t="s">
        <v>56</v>
      </c>
      <c r="B2853" t="s">
        <v>111</v>
      </c>
      <c r="C2853" t="s">
        <v>1812</v>
      </c>
      <c r="D2853">
        <v>3</v>
      </c>
      <c r="E2853" s="21">
        <v>3</v>
      </c>
      <c r="F2853" s="21" t="s">
        <v>74</v>
      </c>
      <c r="G2853" s="21" t="s">
        <v>10</v>
      </c>
      <c r="H2853" s="21" t="s">
        <v>10</v>
      </c>
      <c r="I2853" s="26">
        <v>2.6235435000000003</v>
      </c>
      <c r="J2853" s="26">
        <v>3.3193625</v>
      </c>
      <c r="K2853" s="26">
        <v>5.304106</v>
      </c>
      <c r="L2853" s="26">
        <v>7.1683690000000002</v>
      </c>
      <c r="M2853" s="26">
        <v>7.9538624999999996</v>
      </c>
      <c r="N2853" s="26">
        <v>9.2676389999999991</v>
      </c>
      <c r="O2853" s="26">
        <v>10.081758499999999</v>
      </c>
      <c r="P2853" s="26">
        <v>8.9799930000000003</v>
      </c>
      <c r="Q2853" s="26">
        <v>6.5464804999999995</v>
      </c>
      <c r="R2853" s="26">
        <v>5.1012345000000003</v>
      </c>
      <c r="S2853" s="26">
        <v>3.4763799999999998</v>
      </c>
      <c r="T2853" s="26">
        <v>2.6089989999999998</v>
      </c>
      <c r="U2853" s="26">
        <v>0.46648149999999999</v>
      </c>
      <c r="V2853" s="26">
        <v>0.82445750000000007</v>
      </c>
      <c r="W2853" s="26">
        <v>0.87585299999999999</v>
      </c>
      <c r="X2853" s="26">
        <v>1.4720285</v>
      </c>
      <c r="Y2853" s="26">
        <v>2.8498444999999997</v>
      </c>
      <c r="Z2853" s="26">
        <v>2.3856330000000003</v>
      </c>
      <c r="AA2853" s="26">
        <v>1.5184479999999998</v>
      </c>
      <c r="AB2853" s="26">
        <v>1.823793</v>
      </c>
      <c r="AC2853" s="26">
        <v>2.6303635000000001</v>
      </c>
      <c r="AD2853" s="26">
        <v>1.7454000000000001</v>
      </c>
      <c r="AE2853" s="26">
        <v>0.74947450000000004</v>
      </c>
      <c r="AF2853" s="26">
        <v>0.61350150000000003</v>
      </c>
      <c r="AG2853" s="26">
        <v>168</v>
      </c>
      <c r="AH2853" s="26">
        <v>3</v>
      </c>
    </row>
    <row r="2854" spans="1:34" x14ac:dyDescent="0.2">
      <c r="A2854" t="s">
        <v>56</v>
      </c>
      <c r="B2854" t="s">
        <v>111</v>
      </c>
      <c r="C2854" t="s">
        <v>1813</v>
      </c>
      <c r="D2854">
        <v>3</v>
      </c>
      <c r="E2854" s="21">
        <v>3</v>
      </c>
      <c r="F2854" s="21" t="s">
        <v>74</v>
      </c>
      <c r="G2854" s="21" t="s">
        <v>10</v>
      </c>
      <c r="H2854" s="21" t="s">
        <v>10</v>
      </c>
      <c r="I2854" s="26">
        <v>2.8322959999999999</v>
      </c>
      <c r="J2854" s="26">
        <v>3.7327059999999999</v>
      </c>
      <c r="K2854" s="26">
        <v>5.7577670000000003</v>
      </c>
      <c r="L2854" s="26">
        <v>7.1368159999999996</v>
      </c>
      <c r="M2854" s="26">
        <v>7.5638699999999996</v>
      </c>
      <c r="N2854" s="26">
        <v>8.6057480000000002</v>
      </c>
      <c r="O2854" s="26">
        <v>9.0591369999999998</v>
      </c>
      <c r="P2854" s="26">
        <v>8.2409560000000006</v>
      </c>
      <c r="Q2854" s="26">
        <v>6.183948</v>
      </c>
      <c r="R2854" s="26">
        <v>4.72682</v>
      </c>
      <c r="S2854" s="26">
        <v>3.4835699999999998</v>
      </c>
      <c r="T2854" s="26">
        <v>2.7427169999999998</v>
      </c>
      <c r="U2854" s="26">
        <v>0.59425300000000003</v>
      </c>
      <c r="V2854" s="26">
        <v>0.83232399999999995</v>
      </c>
      <c r="W2854" s="26">
        <v>0.62031800000000004</v>
      </c>
      <c r="X2854" s="26">
        <v>1.3553010000000001</v>
      </c>
      <c r="Y2854" s="26">
        <v>2.2831060000000001</v>
      </c>
      <c r="Z2854" s="26">
        <v>1.674779</v>
      </c>
      <c r="AA2854" s="26">
        <v>0.97001199999999999</v>
      </c>
      <c r="AB2854" s="26">
        <v>1.6080479999999999</v>
      </c>
      <c r="AC2854" s="26">
        <v>2.3010950000000001</v>
      </c>
      <c r="AD2854" s="26">
        <v>1.528764</v>
      </c>
      <c r="AE2854" s="26">
        <v>0.73185500000000003</v>
      </c>
      <c r="AF2854" s="26">
        <v>0.46298899999999998</v>
      </c>
      <c r="AG2854" s="26">
        <v>165</v>
      </c>
      <c r="AH2854" s="26">
        <v>3</v>
      </c>
    </row>
    <row r="2855" spans="1:34" x14ac:dyDescent="0.2">
      <c r="A2855" t="s">
        <v>56</v>
      </c>
      <c r="B2855" t="s">
        <v>111</v>
      </c>
      <c r="C2855" t="s">
        <v>1814</v>
      </c>
      <c r="D2855">
        <v>2</v>
      </c>
      <c r="E2855" s="21">
        <v>4</v>
      </c>
      <c r="F2855" s="21" t="s">
        <v>74</v>
      </c>
      <c r="G2855" s="21" t="s">
        <v>10</v>
      </c>
      <c r="H2855" s="21" t="s">
        <v>10</v>
      </c>
      <c r="I2855" s="26">
        <v>2.4494829999999999</v>
      </c>
      <c r="J2855" s="26">
        <v>3.0865656666666665</v>
      </c>
      <c r="K2855" s="26">
        <v>4.8777646666666667</v>
      </c>
      <c r="L2855" s="26">
        <v>6.98698</v>
      </c>
      <c r="M2855" s="26">
        <v>7.8683653333333332</v>
      </c>
      <c r="N2855" s="26">
        <v>9.0530673333333329</v>
      </c>
      <c r="O2855" s="26">
        <v>9.4469580000000004</v>
      </c>
      <c r="P2855" s="26">
        <v>8.0371199999999998</v>
      </c>
      <c r="Q2855" s="26">
        <v>6.1552030000000002</v>
      </c>
      <c r="R2855" s="26">
        <v>4.9074559999999998</v>
      </c>
      <c r="S2855" s="26">
        <v>3.2822643333333335</v>
      </c>
      <c r="T2855" s="26">
        <v>2.4076229999999996</v>
      </c>
      <c r="U2855" s="26">
        <v>0.34601399999999999</v>
      </c>
      <c r="V2855" s="26">
        <v>0.48415300000000006</v>
      </c>
      <c r="W2855" s="26">
        <v>0.59434433333333336</v>
      </c>
      <c r="X2855" s="26">
        <v>0.92070400000000008</v>
      </c>
      <c r="Y2855" s="26">
        <v>2.4951746666666668</v>
      </c>
      <c r="Z2855" s="26">
        <v>2.8862126666666668</v>
      </c>
      <c r="AA2855" s="26">
        <v>2.1509943333333332</v>
      </c>
      <c r="AB2855" s="26">
        <v>2.1381570000000001</v>
      </c>
      <c r="AC2855" s="26">
        <v>1.8163886666666667</v>
      </c>
      <c r="AD2855" s="26">
        <v>1.084036</v>
      </c>
      <c r="AE2855" s="26">
        <v>0.5197383333333333</v>
      </c>
      <c r="AF2855" s="26">
        <v>0.36300300000000002</v>
      </c>
      <c r="AG2855" s="26">
        <v>196</v>
      </c>
      <c r="AH2855" s="26">
        <v>4</v>
      </c>
    </row>
    <row r="2856" spans="1:34" x14ac:dyDescent="0.2">
      <c r="A2856" t="s">
        <v>56</v>
      </c>
      <c r="B2856" t="s">
        <v>111</v>
      </c>
      <c r="C2856" t="s">
        <v>1815</v>
      </c>
      <c r="D2856">
        <v>3</v>
      </c>
      <c r="E2856" s="21">
        <v>3</v>
      </c>
      <c r="F2856" s="21" t="s">
        <v>6</v>
      </c>
      <c r="G2856" s="21" t="s">
        <v>114</v>
      </c>
      <c r="H2856" s="21" t="s">
        <v>10</v>
      </c>
      <c r="I2856" s="26">
        <v>2.2589061746031747</v>
      </c>
      <c r="J2856" s="26">
        <v>3.0124017619047616</v>
      </c>
      <c r="K2856" s="26">
        <v>4.464854571428571</v>
      </c>
      <c r="L2856" s="26">
        <v>5.8206739682539679</v>
      </c>
      <c r="M2856" s="26">
        <v>6.3823135714285719</v>
      </c>
      <c r="N2856" s="26">
        <v>8.0214367301587295</v>
      </c>
      <c r="O2856" s="26">
        <v>9.2059909047619062</v>
      </c>
      <c r="P2856" s="26">
        <v>8.5036804285714265</v>
      </c>
      <c r="Q2856" s="26">
        <v>6.1532295396825392</v>
      </c>
      <c r="R2856" s="26">
        <v>4.6115780793650805</v>
      </c>
      <c r="S2856" s="26">
        <v>3.1650041269841278</v>
      </c>
      <c r="T2856" s="26">
        <v>2.3780361269841266</v>
      </c>
      <c r="U2856" s="26">
        <v>1.496469476190476</v>
      </c>
      <c r="V2856" s="26">
        <v>1.7957879682539688</v>
      </c>
      <c r="W2856" s="26">
        <v>2.0572430634920629</v>
      </c>
      <c r="X2856" s="26">
        <v>3.1599862380952377</v>
      </c>
      <c r="Y2856" s="26">
        <v>3.8852031428571427</v>
      </c>
      <c r="Z2856" s="26">
        <v>2.44188080952381</v>
      </c>
      <c r="AA2856" s="26">
        <v>1.7509931269841261</v>
      </c>
      <c r="AB2856" s="26">
        <v>1.6778971111111103</v>
      </c>
      <c r="AC2856" s="26">
        <v>2.9936824285714274</v>
      </c>
      <c r="AD2856" s="26">
        <v>2.3336902222222222</v>
      </c>
      <c r="AE2856" s="26">
        <v>1.623336936507936</v>
      </c>
      <c r="AF2856" s="26">
        <v>1.4429863968253966</v>
      </c>
      <c r="AG2856" s="26">
        <v>135</v>
      </c>
      <c r="AH2856" s="26">
        <v>2</v>
      </c>
    </row>
    <row r="2857" spans="1:34" x14ac:dyDescent="0.2">
      <c r="A2857" t="s">
        <v>56</v>
      </c>
      <c r="B2857" t="s">
        <v>111</v>
      </c>
      <c r="C2857" t="s">
        <v>515</v>
      </c>
      <c r="D2857">
        <v>3</v>
      </c>
      <c r="E2857" s="21">
        <v>3</v>
      </c>
      <c r="F2857" s="21" t="s">
        <v>74</v>
      </c>
      <c r="G2857" s="21" t="s">
        <v>10</v>
      </c>
      <c r="H2857" s="21" t="s">
        <v>10</v>
      </c>
      <c r="I2857" s="26">
        <v>2.7166968000000002</v>
      </c>
      <c r="J2857" s="26">
        <v>3.4657223333333329</v>
      </c>
      <c r="K2857" s="26">
        <v>5.3898546000000014</v>
      </c>
      <c r="L2857" s="26">
        <v>7.0644938666666652</v>
      </c>
      <c r="M2857" s="26">
        <v>7.7793059333333323</v>
      </c>
      <c r="N2857" s="26">
        <v>9.0645735333333342</v>
      </c>
      <c r="O2857" s="26">
        <v>9.8102701999999997</v>
      </c>
      <c r="P2857" s="26">
        <v>8.8617494000000008</v>
      </c>
      <c r="Q2857" s="26">
        <v>6.5043834666666678</v>
      </c>
      <c r="R2857" s="26">
        <v>5.0091383333333335</v>
      </c>
      <c r="S2857" s="26">
        <v>3.5348589333333331</v>
      </c>
      <c r="T2857" s="26">
        <v>2.6830006000000006</v>
      </c>
      <c r="U2857" s="26">
        <v>0.71823039999999982</v>
      </c>
      <c r="V2857" s="26">
        <v>1.0447949999999999</v>
      </c>
      <c r="W2857" s="26">
        <v>0.95337386666666668</v>
      </c>
      <c r="X2857" s="26">
        <v>1.8128716666666669</v>
      </c>
      <c r="Y2857" s="26">
        <v>2.985544</v>
      </c>
      <c r="Z2857" s="26">
        <v>2.3357383999999999</v>
      </c>
      <c r="AA2857" s="26">
        <v>1.3935111333333334</v>
      </c>
      <c r="AB2857" s="26">
        <v>1.6118632666666668</v>
      </c>
      <c r="AC2857" s="26">
        <v>2.6805504666666669</v>
      </c>
      <c r="AD2857" s="26">
        <v>1.9374524000000002</v>
      </c>
      <c r="AE2857" s="26">
        <v>1.0568388666666668</v>
      </c>
      <c r="AF2857" s="26">
        <v>0.68892366666666649</v>
      </c>
      <c r="AG2857" s="26">
        <v>154</v>
      </c>
      <c r="AH2857" s="26">
        <v>3</v>
      </c>
    </row>
    <row r="2858" spans="1:34" x14ac:dyDescent="0.2">
      <c r="A2858" t="s">
        <v>56</v>
      </c>
      <c r="B2858" t="s">
        <v>111</v>
      </c>
      <c r="C2858" t="s">
        <v>609</v>
      </c>
      <c r="D2858">
        <v>2</v>
      </c>
      <c r="E2858" s="21">
        <v>3</v>
      </c>
      <c r="F2858" s="21" t="s">
        <v>74</v>
      </c>
      <c r="G2858" s="21" t="s">
        <v>10</v>
      </c>
      <c r="H2858" s="21" t="s">
        <v>10</v>
      </c>
      <c r="I2858" s="26">
        <v>3.1055079999999999</v>
      </c>
      <c r="J2858" s="26">
        <v>4.1912859999999998</v>
      </c>
      <c r="K2858" s="26">
        <v>6.4214099999999998</v>
      </c>
      <c r="L2858" s="26">
        <v>8.1140170000000005</v>
      </c>
      <c r="M2858" s="26">
        <v>8.7274840000000005</v>
      </c>
      <c r="N2858" s="26">
        <v>9.6736649999999997</v>
      </c>
      <c r="O2858" s="26">
        <v>9.5432810000000003</v>
      </c>
      <c r="P2858" s="26">
        <v>8.5906649999999996</v>
      </c>
      <c r="Q2858" s="26">
        <v>6.5629239999999998</v>
      </c>
      <c r="R2858" s="26">
        <v>5.1492000000000004</v>
      </c>
      <c r="S2858" s="26">
        <v>3.8750239999999998</v>
      </c>
      <c r="T2858" s="26">
        <v>3.0219320000000001</v>
      </c>
      <c r="U2858" s="26">
        <v>0.36847800000000003</v>
      </c>
      <c r="V2858" s="26">
        <v>0.42486000000000002</v>
      </c>
      <c r="W2858" s="26">
        <v>0.28217700000000001</v>
      </c>
      <c r="X2858" s="26">
        <v>0.674647</v>
      </c>
      <c r="Y2858" s="26">
        <v>1.5355449999999999</v>
      </c>
      <c r="Z2858" s="26">
        <v>1.3407990000000001</v>
      </c>
      <c r="AA2858" s="26">
        <v>0.91280899999999998</v>
      </c>
      <c r="AB2858" s="26">
        <v>1.342228</v>
      </c>
      <c r="AC2858" s="26">
        <v>1.9333309999999999</v>
      </c>
      <c r="AD2858" s="26">
        <v>1.2094499999999999</v>
      </c>
      <c r="AE2858" s="26">
        <v>0.43142200000000003</v>
      </c>
      <c r="AF2858" s="26">
        <v>0.34548699999999999</v>
      </c>
      <c r="AG2858" s="26">
        <v>124</v>
      </c>
      <c r="AH2858" s="26">
        <v>2</v>
      </c>
    </row>
    <row r="2859" spans="1:34" x14ac:dyDescent="0.2">
      <c r="A2859" t="s">
        <v>56</v>
      </c>
      <c r="B2859" t="s">
        <v>111</v>
      </c>
      <c r="C2859" t="s">
        <v>1816</v>
      </c>
      <c r="D2859">
        <v>3</v>
      </c>
      <c r="E2859" s="21">
        <v>3</v>
      </c>
      <c r="F2859" s="21" t="s">
        <v>74</v>
      </c>
      <c r="G2859" s="21" t="s">
        <v>10</v>
      </c>
      <c r="H2859" s="21" t="s">
        <v>10</v>
      </c>
      <c r="I2859" s="26">
        <v>2.7057150000000001</v>
      </c>
      <c r="J2859" s="26">
        <v>3.5496245000000002</v>
      </c>
      <c r="K2859" s="26">
        <v>5.5922450000000001</v>
      </c>
      <c r="L2859" s="26">
        <v>7.6545620000000003</v>
      </c>
      <c r="M2859" s="26">
        <v>8.5653860000000002</v>
      </c>
      <c r="N2859" s="26">
        <v>9.4783639999999991</v>
      </c>
      <c r="O2859" s="26">
        <v>9.393338</v>
      </c>
      <c r="P2859" s="26">
        <v>8.1100339999999989</v>
      </c>
      <c r="Q2859" s="26">
        <v>6.1886774999999998</v>
      </c>
      <c r="R2859" s="26">
        <v>4.9451470000000004</v>
      </c>
      <c r="S2859" s="26">
        <v>3.503514</v>
      </c>
      <c r="T2859" s="26">
        <v>2.6633010000000001</v>
      </c>
      <c r="U2859" s="26">
        <v>0.26686549999999998</v>
      </c>
      <c r="V2859" s="26">
        <v>0.48597899999999999</v>
      </c>
      <c r="W2859" s="26">
        <v>0.45493700000000004</v>
      </c>
      <c r="X2859" s="26">
        <v>0.66780100000000009</v>
      </c>
      <c r="Y2859" s="26">
        <v>1.8490599999999999</v>
      </c>
      <c r="Z2859" s="26">
        <v>2.1529805</v>
      </c>
      <c r="AA2859" s="26">
        <v>1.8861984999999999</v>
      </c>
      <c r="AB2859" s="26">
        <v>1.9625845000000002</v>
      </c>
      <c r="AC2859" s="26">
        <v>1.9304044999999999</v>
      </c>
      <c r="AD2859" s="26">
        <v>0.99480250000000003</v>
      </c>
      <c r="AE2859" s="26">
        <v>0.48698649999999999</v>
      </c>
      <c r="AF2859" s="26">
        <v>0.361954</v>
      </c>
      <c r="AG2859" s="26">
        <v>165</v>
      </c>
      <c r="AH2859" s="26">
        <v>3</v>
      </c>
    </row>
    <row r="2860" spans="1:34" x14ac:dyDescent="0.2">
      <c r="A2860" t="s">
        <v>56</v>
      </c>
      <c r="B2860" t="s">
        <v>111</v>
      </c>
      <c r="C2860" t="s">
        <v>1817</v>
      </c>
      <c r="D2860">
        <v>3</v>
      </c>
      <c r="E2860" s="21">
        <v>3</v>
      </c>
      <c r="F2860" s="21" t="s">
        <v>74</v>
      </c>
      <c r="G2860" s="21" t="s">
        <v>10</v>
      </c>
      <c r="H2860" s="21" t="s">
        <v>10</v>
      </c>
      <c r="I2860" s="26">
        <v>2.4969324999999998</v>
      </c>
      <c r="J2860" s="26">
        <v>3.1755940000000002</v>
      </c>
      <c r="K2860" s="26">
        <v>5.0064760000000001</v>
      </c>
      <c r="L2860" s="26">
        <v>6.6196524999999999</v>
      </c>
      <c r="M2860" s="26">
        <v>7.3982504999999996</v>
      </c>
      <c r="N2860" s="26">
        <v>8.7623034999999998</v>
      </c>
      <c r="O2860" s="26">
        <v>9.9149355000000003</v>
      </c>
      <c r="P2860" s="26">
        <v>8.9312369999999994</v>
      </c>
      <c r="Q2860" s="26">
        <v>6.4857274999999994</v>
      </c>
      <c r="R2860" s="26">
        <v>4.9543559999999998</v>
      </c>
      <c r="S2860" s="26">
        <v>3.3486674999999999</v>
      </c>
      <c r="T2860" s="26">
        <v>2.5114844999999999</v>
      </c>
      <c r="U2860" s="26">
        <v>0.67773850000000002</v>
      </c>
      <c r="V2860" s="26">
        <v>1.2101505000000001</v>
      </c>
      <c r="W2860" s="26">
        <v>1.4289230000000002</v>
      </c>
      <c r="X2860" s="26">
        <v>2.2096054999999999</v>
      </c>
      <c r="Y2860" s="26">
        <v>3.4348510000000001</v>
      </c>
      <c r="Z2860" s="26">
        <v>2.491571</v>
      </c>
      <c r="AA2860" s="26">
        <v>1.5502875</v>
      </c>
      <c r="AB2860" s="26">
        <v>1.9507565</v>
      </c>
      <c r="AC2860" s="26">
        <v>3.1009184999999997</v>
      </c>
      <c r="AD2860" s="26">
        <v>2.1192845</v>
      </c>
      <c r="AE2860" s="26">
        <v>1.156609</v>
      </c>
      <c r="AF2860" s="26">
        <v>0.88696850000000005</v>
      </c>
      <c r="AG2860" s="26">
        <v>166</v>
      </c>
      <c r="AH2860" s="26">
        <v>3</v>
      </c>
    </row>
    <row r="2861" spans="1:34" x14ac:dyDescent="0.2">
      <c r="A2861" t="s">
        <v>56</v>
      </c>
      <c r="B2861" t="s">
        <v>111</v>
      </c>
      <c r="C2861" t="s">
        <v>1818</v>
      </c>
      <c r="D2861">
        <v>3</v>
      </c>
      <c r="E2861" s="21">
        <v>3</v>
      </c>
      <c r="F2861" s="21" t="s">
        <v>6</v>
      </c>
      <c r="G2861" s="21" t="s">
        <v>114</v>
      </c>
      <c r="H2861" s="21" t="s">
        <v>10</v>
      </c>
      <c r="I2861" s="26">
        <v>1.9244046666666668</v>
      </c>
      <c r="J2861" s="26">
        <v>2.6367006666666666</v>
      </c>
      <c r="K2861" s="26">
        <v>3.9676796666666667</v>
      </c>
      <c r="L2861" s="26">
        <v>5.1364463333333328</v>
      </c>
      <c r="M2861" s="26">
        <v>5.7799736666666668</v>
      </c>
      <c r="N2861" s="26">
        <v>6.9458669999999998</v>
      </c>
      <c r="O2861" s="26">
        <v>7.6005136666666671</v>
      </c>
      <c r="P2861" s="26">
        <v>7.0481016666666667</v>
      </c>
      <c r="Q2861" s="26">
        <v>5.299571666666667</v>
      </c>
      <c r="R2861" s="26">
        <v>3.8950390000000001</v>
      </c>
      <c r="S2861" s="26">
        <v>2.6561080000000001</v>
      </c>
      <c r="T2861" s="26">
        <v>1.9510189999999998</v>
      </c>
      <c r="U2861" s="26">
        <v>2.664444</v>
      </c>
      <c r="V2861" s="26">
        <v>3.0287106666666666</v>
      </c>
      <c r="W2861" s="26">
        <v>3.5131359999999998</v>
      </c>
      <c r="X2861" s="26">
        <v>3.963502333333333</v>
      </c>
      <c r="Y2861" s="26">
        <v>4.8265859999999998</v>
      </c>
      <c r="Z2861" s="26">
        <v>3.1697223333333331</v>
      </c>
      <c r="AA2861" s="26">
        <v>2.7263679999999995</v>
      </c>
      <c r="AB2861" s="26">
        <v>1.8991156666666669</v>
      </c>
      <c r="AC2861" s="26">
        <v>3.1755306666666669</v>
      </c>
      <c r="AD2861" s="26">
        <v>3.2744779999999998</v>
      </c>
      <c r="AE2861" s="26">
        <v>3.6752233333333333</v>
      </c>
      <c r="AF2861" s="26">
        <v>3.3035946666666667</v>
      </c>
      <c r="AG2861" s="26">
        <v>167</v>
      </c>
      <c r="AH2861" s="26">
        <v>3</v>
      </c>
    </row>
    <row r="2862" spans="1:34" x14ac:dyDescent="0.2">
      <c r="A2862" t="s">
        <v>56</v>
      </c>
      <c r="B2862" t="s">
        <v>111</v>
      </c>
      <c r="C2862" t="s">
        <v>1819</v>
      </c>
      <c r="D2862">
        <v>3</v>
      </c>
      <c r="E2862" s="21">
        <v>3</v>
      </c>
      <c r="F2862" s="21" t="s">
        <v>74</v>
      </c>
      <c r="G2862" s="21" t="s">
        <v>10</v>
      </c>
      <c r="H2862" s="21" t="s">
        <v>10</v>
      </c>
      <c r="I2862" s="26">
        <v>2.7622559090909093</v>
      </c>
      <c r="J2862" s="26">
        <v>3.5979521818181821</v>
      </c>
      <c r="K2862" s="26">
        <v>5.6830828181818172</v>
      </c>
      <c r="L2862" s="26">
        <v>7.237403727272727</v>
      </c>
      <c r="M2862" s="26">
        <v>7.7646771818181826</v>
      </c>
      <c r="N2862" s="26">
        <v>8.8477284545454555</v>
      </c>
      <c r="O2862" s="26">
        <v>9.496989000000001</v>
      </c>
      <c r="P2862" s="26">
        <v>8.5496157272727302</v>
      </c>
      <c r="Q2862" s="26">
        <v>6.2310455454545464</v>
      </c>
      <c r="R2862" s="26">
        <v>4.7791375454545451</v>
      </c>
      <c r="S2862" s="26">
        <v>3.4761353636363639</v>
      </c>
      <c r="T2862" s="26">
        <v>2.6964059090909092</v>
      </c>
      <c r="U2862" s="26">
        <v>0.57704545454545453</v>
      </c>
      <c r="V2862" s="26">
        <v>0.81931863636363644</v>
      </c>
      <c r="W2862" s="26">
        <v>0.66656490909090915</v>
      </c>
      <c r="X2862" s="26">
        <v>1.3490880000000003</v>
      </c>
      <c r="Y2862" s="26">
        <v>2.5839601818181817</v>
      </c>
      <c r="Z2862" s="26">
        <v>1.9429509090909087</v>
      </c>
      <c r="AA2862" s="26">
        <v>0.82824445454545448</v>
      </c>
      <c r="AB2862" s="26">
        <v>1.5557856363636362</v>
      </c>
      <c r="AC2862" s="26">
        <v>2.6339731818181815</v>
      </c>
      <c r="AD2862" s="26">
        <v>1.792017909090909</v>
      </c>
      <c r="AE2862" s="26">
        <v>0.82143463636363623</v>
      </c>
      <c r="AF2862" s="26">
        <v>0.50156054545454543</v>
      </c>
      <c r="AG2862" s="26">
        <v>157</v>
      </c>
      <c r="AH2862" s="26">
        <v>3</v>
      </c>
    </row>
    <row r="2863" spans="1:34" x14ac:dyDescent="0.2">
      <c r="A2863" t="s">
        <v>56</v>
      </c>
      <c r="B2863" t="s">
        <v>111</v>
      </c>
      <c r="C2863" t="s">
        <v>1820</v>
      </c>
      <c r="D2863">
        <v>3</v>
      </c>
      <c r="E2863" s="21">
        <v>2</v>
      </c>
      <c r="F2863" s="21" t="s">
        <v>6</v>
      </c>
      <c r="G2863" s="21" t="s">
        <v>114</v>
      </c>
      <c r="H2863" s="21" t="s">
        <v>10</v>
      </c>
      <c r="I2863" s="26">
        <v>2.5704599787234046</v>
      </c>
      <c r="J2863" s="26">
        <v>3.2912842765957446</v>
      </c>
      <c r="K2863" s="26">
        <v>4.7185191276595742</v>
      </c>
      <c r="L2863" s="26">
        <v>5.786744340425531</v>
      </c>
      <c r="M2863" s="26">
        <v>6.1752834255319149</v>
      </c>
      <c r="N2863" s="26">
        <v>7.4389232553191489</v>
      </c>
      <c r="O2863" s="26">
        <v>8.3258416382978737</v>
      </c>
      <c r="P2863" s="26">
        <v>7.8595538936170239</v>
      </c>
      <c r="Q2863" s="26">
        <v>6.1210785531914889</v>
      </c>
      <c r="R2863" s="26">
        <v>4.6706065957446823</v>
      </c>
      <c r="S2863" s="26">
        <v>3.3030311914893624</v>
      </c>
      <c r="T2863" s="26">
        <v>2.5898628723404258</v>
      </c>
      <c r="U2863" s="26">
        <v>1.2808396808510638</v>
      </c>
      <c r="V2863" s="26">
        <v>2.0864080851063829</v>
      </c>
      <c r="W2863" s="26">
        <v>1.6008174042553196</v>
      </c>
      <c r="X2863" s="26">
        <v>2.2870071702127661</v>
      </c>
      <c r="Y2863" s="26">
        <v>3.9638827021276573</v>
      </c>
      <c r="Z2863" s="26">
        <v>2.8153199148936174</v>
      </c>
      <c r="AA2863" s="26">
        <v>1.1956751914893613</v>
      </c>
      <c r="AB2863" s="26">
        <v>1.4266891702127655</v>
      </c>
      <c r="AC2863" s="26">
        <v>3.0618554680851071</v>
      </c>
      <c r="AD2863" s="26">
        <v>2.6103914680851066</v>
      </c>
      <c r="AE2863" s="26">
        <v>1.911492765957447</v>
      </c>
      <c r="AF2863" s="26">
        <v>1.5908009361702125</v>
      </c>
      <c r="AG2863" s="26">
        <v>103</v>
      </c>
      <c r="AH2863" s="26">
        <v>1</v>
      </c>
    </row>
    <row r="2864" spans="1:34" x14ac:dyDescent="0.2">
      <c r="A2864" t="s">
        <v>56</v>
      </c>
      <c r="B2864" t="s">
        <v>111</v>
      </c>
      <c r="C2864" t="s">
        <v>397</v>
      </c>
      <c r="D2864">
        <v>3</v>
      </c>
      <c r="E2864" s="21">
        <v>2</v>
      </c>
      <c r="F2864" s="21" t="s">
        <v>6</v>
      </c>
      <c r="G2864" s="21" t="s">
        <v>114</v>
      </c>
      <c r="H2864" s="21" t="s">
        <v>10</v>
      </c>
      <c r="I2864" s="26">
        <v>2.0824797500000001</v>
      </c>
      <c r="J2864" s="26">
        <v>2.8029817500000003</v>
      </c>
      <c r="K2864" s="26">
        <v>3.9762019999999998</v>
      </c>
      <c r="L2864" s="26">
        <v>5.0827030000000004</v>
      </c>
      <c r="M2864" s="26">
        <v>5.8247847499999992</v>
      </c>
      <c r="N2864" s="26">
        <v>6.8666735000000001</v>
      </c>
      <c r="O2864" s="26">
        <v>7.2605385000000009</v>
      </c>
      <c r="P2864" s="26">
        <v>6.7649269999999992</v>
      </c>
      <c r="Q2864" s="26">
        <v>5.3795800000000007</v>
      </c>
      <c r="R2864" s="26">
        <v>4.0701894999999997</v>
      </c>
      <c r="S2864" s="26">
        <v>2.7901319999999998</v>
      </c>
      <c r="T2864" s="26">
        <v>2.1085760000000002</v>
      </c>
      <c r="U2864" s="26">
        <v>2.9138442499999999</v>
      </c>
      <c r="V2864" s="26">
        <v>2.9624222499999999</v>
      </c>
      <c r="W2864" s="26">
        <v>2.990767</v>
      </c>
      <c r="X2864" s="26">
        <v>3.3894830000000002</v>
      </c>
      <c r="Y2864" s="26">
        <v>4.5779397499999996</v>
      </c>
      <c r="Z2864" s="26">
        <v>3.08043325</v>
      </c>
      <c r="AA2864" s="26">
        <v>2.3590807499999999</v>
      </c>
      <c r="AB2864" s="26">
        <v>2.12043325</v>
      </c>
      <c r="AC2864" s="26">
        <v>3.3456849999999996</v>
      </c>
      <c r="AD2864" s="26">
        <v>2.9489767499999999</v>
      </c>
      <c r="AE2864" s="26">
        <v>3.2668659999999998</v>
      </c>
      <c r="AF2864" s="26">
        <v>3.49420325</v>
      </c>
      <c r="AG2864" s="26">
        <v>153</v>
      </c>
      <c r="AH2864" s="26">
        <v>2</v>
      </c>
    </row>
    <row r="2865" spans="1:34" x14ac:dyDescent="0.2">
      <c r="A2865" t="s">
        <v>56</v>
      </c>
      <c r="B2865" t="s">
        <v>111</v>
      </c>
      <c r="C2865" t="s">
        <v>1821</v>
      </c>
      <c r="D2865">
        <v>3</v>
      </c>
      <c r="E2865" s="21">
        <v>2</v>
      </c>
      <c r="F2865" s="21" t="s">
        <v>6</v>
      </c>
      <c r="G2865" s="21" t="s">
        <v>114</v>
      </c>
      <c r="H2865" s="21" t="s">
        <v>10</v>
      </c>
      <c r="I2865" s="26">
        <v>2.0288375714285714</v>
      </c>
      <c r="J2865" s="26">
        <v>2.759258</v>
      </c>
      <c r="K2865" s="26">
        <v>3.8535287142857149</v>
      </c>
      <c r="L2865" s="26">
        <v>4.9345918571428573</v>
      </c>
      <c r="M2865" s="26">
        <v>5.7547899999999998</v>
      </c>
      <c r="N2865" s="26">
        <v>6.6469018571428569</v>
      </c>
      <c r="O2865" s="26">
        <v>6.7331258571428583</v>
      </c>
      <c r="P2865" s="26">
        <v>6.284337142857142</v>
      </c>
      <c r="Q2865" s="26">
        <v>5.1629959999999997</v>
      </c>
      <c r="R2865" s="26">
        <v>3.959857142857143</v>
      </c>
      <c r="S2865" s="26">
        <v>2.7315219999999996</v>
      </c>
      <c r="T2865" s="26">
        <v>2.0613157142857146</v>
      </c>
      <c r="U2865" s="26">
        <v>3.5624534285714282</v>
      </c>
      <c r="V2865" s="26">
        <v>3.2746581428571426</v>
      </c>
      <c r="W2865" s="26">
        <v>3.1466137142857145</v>
      </c>
      <c r="X2865" s="26">
        <v>3.0567097142857143</v>
      </c>
      <c r="Y2865" s="26">
        <v>4.7631257142857146</v>
      </c>
      <c r="Z2865" s="26">
        <v>3.8223094285714287</v>
      </c>
      <c r="AA2865" s="26">
        <v>3.5541104285714282</v>
      </c>
      <c r="AB2865" s="26">
        <v>3.1115375714285709</v>
      </c>
      <c r="AC2865" s="26">
        <v>3.941461857142857</v>
      </c>
      <c r="AD2865" s="26">
        <v>2.9634881428571433</v>
      </c>
      <c r="AE2865" s="26">
        <v>3.8585642857142859</v>
      </c>
      <c r="AF2865" s="26">
        <v>4.330336428571429</v>
      </c>
      <c r="AG2865" s="26">
        <v>138</v>
      </c>
      <c r="AH2865" s="26">
        <v>2</v>
      </c>
    </row>
    <row r="2866" spans="1:34" x14ac:dyDescent="0.2">
      <c r="A2866" t="s">
        <v>56</v>
      </c>
      <c r="B2866" t="s">
        <v>111</v>
      </c>
      <c r="C2866" t="s">
        <v>1822</v>
      </c>
      <c r="D2866">
        <v>3</v>
      </c>
      <c r="E2866" s="21">
        <v>3</v>
      </c>
      <c r="F2866" s="21" t="s">
        <v>6</v>
      </c>
      <c r="G2866" s="21" t="s">
        <v>114</v>
      </c>
      <c r="H2866" s="21" t="s">
        <v>10</v>
      </c>
      <c r="I2866" s="26">
        <v>1.9372194</v>
      </c>
      <c r="J2866" s="26">
        <v>2.6881980000000003</v>
      </c>
      <c r="K2866" s="26">
        <v>3.9630083999999997</v>
      </c>
      <c r="L2866" s="26">
        <v>5.1036000000000001</v>
      </c>
      <c r="M2866" s="26">
        <v>5.7317844000000004</v>
      </c>
      <c r="N2866" s="26">
        <v>6.8995118000000009</v>
      </c>
      <c r="O2866" s="26">
        <v>7.5190898000000006</v>
      </c>
      <c r="P2866" s="26">
        <v>6.9799381999999994</v>
      </c>
      <c r="Q2866" s="26">
        <v>5.322711</v>
      </c>
      <c r="R2866" s="26">
        <v>3.9195186</v>
      </c>
      <c r="S2866" s="26">
        <v>2.6674962</v>
      </c>
      <c r="T2866" s="26">
        <v>1.9729445999999999</v>
      </c>
      <c r="U2866" s="26">
        <v>2.9104699999999997</v>
      </c>
      <c r="V2866" s="26">
        <v>3.2822624000000005</v>
      </c>
      <c r="W2866" s="26">
        <v>3.4547008000000003</v>
      </c>
      <c r="X2866" s="26">
        <v>3.8716490000000001</v>
      </c>
      <c r="Y2866" s="26">
        <v>4.6525840000000001</v>
      </c>
      <c r="Z2866" s="26">
        <v>3.2435108000000001</v>
      </c>
      <c r="AA2866" s="26">
        <v>2.5289013999999996</v>
      </c>
      <c r="AB2866" s="26">
        <v>1.9407922000000002</v>
      </c>
      <c r="AC2866" s="26">
        <v>3.0805416000000001</v>
      </c>
      <c r="AD2866" s="26">
        <v>3.1993372</v>
      </c>
      <c r="AE2866" s="26">
        <v>3.6138436</v>
      </c>
      <c r="AF2866" s="26">
        <v>3.5242978000000003</v>
      </c>
      <c r="AG2866" s="26">
        <v>169</v>
      </c>
      <c r="AH2866" s="26">
        <v>3</v>
      </c>
    </row>
    <row r="2867" spans="1:34" x14ac:dyDescent="0.2">
      <c r="A2867" t="s">
        <v>56</v>
      </c>
      <c r="B2867" t="s">
        <v>111</v>
      </c>
      <c r="C2867" t="s">
        <v>1823</v>
      </c>
      <c r="D2867">
        <v>3</v>
      </c>
      <c r="E2867" s="21">
        <v>3</v>
      </c>
      <c r="F2867" s="21" t="s">
        <v>74</v>
      </c>
      <c r="G2867" s="21" t="s">
        <v>10</v>
      </c>
      <c r="H2867" s="21" t="s">
        <v>10</v>
      </c>
      <c r="I2867" s="26">
        <v>2.9491719999999999</v>
      </c>
      <c r="J2867" s="26">
        <v>3.9282205000000001</v>
      </c>
      <c r="K2867" s="26">
        <v>6.2269135000000002</v>
      </c>
      <c r="L2867" s="26">
        <v>8.0564955000000005</v>
      </c>
      <c r="M2867" s="26">
        <v>8.8069334999999995</v>
      </c>
      <c r="N2867" s="26">
        <v>9.7262334999999993</v>
      </c>
      <c r="O2867" s="26">
        <v>9.7204595000000005</v>
      </c>
      <c r="P2867" s="26">
        <v>8.6930520000000016</v>
      </c>
      <c r="Q2867" s="26">
        <v>6.5226319999999998</v>
      </c>
      <c r="R2867" s="26">
        <v>5.0386784999999996</v>
      </c>
      <c r="S2867" s="26">
        <v>3.6917435000000003</v>
      </c>
      <c r="T2867" s="26">
        <v>2.8960539999999999</v>
      </c>
      <c r="U2867" s="26">
        <v>0.31880849999999999</v>
      </c>
      <c r="V2867" s="26">
        <v>0.45445749999999996</v>
      </c>
      <c r="W2867" s="26">
        <v>0.31346799999999997</v>
      </c>
      <c r="X2867" s="26">
        <v>0.63375049999999999</v>
      </c>
      <c r="Y2867" s="26">
        <v>1.5952410000000001</v>
      </c>
      <c r="Z2867" s="26">
        <v>1.2821119999999999</v>
      </c>
      <c r="AA2867" s="26">
        <v>0.93047450000000009</v>
      </c>
      <c r="AB2867" s="26">
        <v>1.376323</v>
      </c>
      <c r="AC2867" s="26">
        <v>1.918893</v>
      </c>
      <c r="AD2867" s="26">
        <v>1.1978145</v>
      </c>
      <c r="AE2867" s="26">
        <v>0.43415000000000004</v>
      </c>
      <c r="AF2867" s="26">
        <v>0.37208200000000002</v>
      </c>
      <c r="AG2867" s="26">
        <v>149</v>
      </c>
      <c r="AH2867" s="26">
        <v>3</v>
      </c>
    </row>
    <row r="2868" spans="1:34" x14ac:dyDescent="0.2">
      <c r="A2868" t="s">
        <v>56</v>
      </c>
      <c r="B2868" t="s">
        <v>111</v>
      </c>
      <c r="C2868" t="s">
        <v>1824</v>
      </c>
      <c r="D2868">
        <v>3</v>
      </c>
      <c r="E2868" s="21">
        <v>2</v>
      </c>
      <c r="F2868" s="21" t="s">
        <v>74</v>
      </c>
      <c r="G2868" s="21" t="s">
        <v>10</v>
      </c>
      <c r="H2868" s="21" t="s">
        <v>10</v>
      </c>
      <c r="I2868" s="26">
        <v>2.9579408000000003</v>
      </c>
      <c r="J2868" s="26">
        <v>3.9141466</v>
      </c>
      <c r="K2868" s="26">
        <v>5.7178115999999992</v>
      </c>
      <c r="L2868" s="26">
        <v>6.8152512000000005</v>
      </c>
      <c r="M2868" s="26">
        <v>7.0873609999999996</v>
      </c>
      <c r="N2868" s="26">
        <v>8.3578714000000005</v>
      </c>
      <c r="O2868" s="26">
        <v>8.8232244000000009</v>
      </c>
      <c r="P2868" s="26">
        <v>8.2385457999999989</v>
      </c>
      <c r="Q2868" s="26">
        <v>6.3906678000000001</v>
      </c>
      <c r="R2868" s="26">
        <v>4.8528523999999997</v>
      </c>
      <c r="S2868" s="26">
        <v>3.5255209999999999</v>
      </c>
      <c r="T2868" s="26">
        <v>2.8402439999999998</v>
      </c>
      <c r="U2868" s="26">
        <v>0.58040559999999997</v>
      </c>
      <c r="V2868" s="26">
        <v>0.88018379999999996</v>
      </c>
      <c r="W2868" s="26">
        <v>0.6116298</v>
      </c>
      <c r="X2868" s="26">
        <v>1.2437256000000001</v>
      </c>
      <c r="Y2868" s="26">
        <v>2.4789934000000002</v>
      </c>
      <c r="Z2868" s="26">
        <v>1.8749255999999999</v>
      </c>
      <c r="AA2868" s="26">
        <v>0.87712880000000004</v>
      </c>
      <c r="AB2868" s="26">
        <v>1.4147727999999999</v>
      </c>
      <c r="AC2868" s="26">
        <v>2.4757652000000001</v>
      </c>
      <c r="AD2868" s="26">
        <v>1.4684754</v>
      </c>
      <c r="AE2868" s="26">
        <v>0.84421700000000011</v>
      </c>
      <c r="AF2868" s="26">
        <v>0.62119859999999993</v>
      </c>
      <c r="AG2868" s="26">
        <v>123</v>
      </c>
      <c r="AH2868" s="26">
        <v>2</v>
      </c>
    </row>
    <row r="2869" spans="1:34" x14ac:dyDescent="0.2">
      <c r="A2869" t="s">
        <v>56</v>
      </c>
      <c r="B2869" t="s">
        <v>111</v>
      </c>
      <c r="C2869" t="s">
        <v>1825</v>
      </c>
      <c r="D2869">
        <v>3</v>
      </c>
      <c r="E2869" s="21">
        <v>2</v>
      </c>
      <c r="F2869" s="21" t="s">
        <v>74</v>
      </c>
      <c r="G2869" s="21" t="s">
        <v>10</v>
      </c>
      <c r="H2869" s="21" t="s">
        <v>10</v>
      </c>
      <c r="I2869" s="26">
        <v>2.9692933333333333</v>
      </c>
      <c r="J2869" s="26">
        <v>3.988879666666667</v>
      </c>
      <c r="K2869" s="26">
        <v>6.0627133333333338</v>
      </c>
      <c r="L2869" s="26">
        <v>7.4231876666666672</v>
      </c>
      <c r="M2869" s="26">
        <v>7.8514533333333345</v>
      </c>
      <c r="N2869" s="26">
        <v>8.9429879999999997</v>
      </c>
      <c r="O2869" s="26">
        <v>9.2597760000000005</v>
      </c>
      <c r="P2869" s="26">
        <v>8.4368706666666675</v>
      </c>
      <c r="Q2869" s="26">
        <v>6.4522170000000001</v>
      </c>
      <c r="R2869" s="26">
        <v>4.9347009999999996</v>
      </c>
      <c r="S2869" s="26">
        <v>3.6722163333333331</v>
      </c>
      <c r="T2869" s="26">
        <v>2.8528343333333335</v>
      </c>
      <c r="U2869" s="26">
        <v>0.45826300000000003</v>
      </c>
      <c r="V2869" s="26">
        <v>0.65020699999999998</v>
      </c>
      <c r="W2869" s="26">
        <v>0.43112700000000004</v>
      </c>
      <c r="X2869" s="26">
        <v>1.1958770000000001</v>
      </c>
      <c r="Y2869" s="26">
        <v>1.9062176666666666</v>
      </c>
      <c r="Z2869" s="26">
        <v>1.542359333333333</v>
      </c>
      <c r="AA2869" s="26">
        <v>0.97183000000000008</v>
      </c>
      <c r="AB2869" s="26">
        <v>1.2281586666666666</v>
      </c>
      <c r="AC2869" s="26">
        <v>2.1651210000000001</v>
      </c>
      <c r="AD2869" s="26">
        <v>1.4535140000000002</v>
      </c>
      <c r="AE2869" s="26">
        <v>0.58255000000000001</v>
      </c>
      <c r="AF2869" s="26">
        <v>0.37716833333333333</v>
      </c>
      <c r="AG2869" s="26">
        <v>93</v>
      </c>
      <c r="AH2869" s="26">
        <v>1</v>
      </c>
    </row>
    <row r="2870" spans="1:34" x14ac:dyDescent="0.2">
      <c r="A2870" t="s">
        <v>56</v>
      </c>
      <c r="B2870" t="s">
        <v>111</v>
      </c>
      <c r="C2870" t="s">
        <v>1826</v>
      </c>
      <c r="D2870">
        <v>3</v>
      </c>
      <c r="E2870" s="21">
        <v>3</v>
      </c>
      <c r="F2870" s="21" t="s">
        <v>6</v>
      </c>
      <c r="G2870" s="21" t="s">
        <v>114</v>
      </c>
      <c r="H2870" s="21" t="s">
        <v>10</v>
      </c>
      <c r="I2870" s="26">
        <v>2.0189738571428575</v>
      </c>
      <c r="J2870" s="26">
        <v>2.7581462857142856</v>
      </c>
      <c r="K2870" s="26">
        <v>4.0769752857142851</v>
      </c>
      <c r="L2870" s="26">
        <v>5.2492971428571433</v>
      </c>
      <c r="M2870" s="26">
        <v>5.8619512857142855</v>
      </c>
      <c r="N2870" s="26">
        <v>7.1842805714285713</v>
      </c>
      <c r="O2870" s="26">
        <v>7.9999792857142866</v>
      </c>
      <c r="P2870" s="26">
        <v>7.4337717142857134</v>
      </c>
      <c r="Q2870" s="26">
        <v>5.5982657142857146</v>
      </c>
      <c r="R2870" s="26">
        <v>4.1452859999999996</v>
      </c>
      <c r="S2870" s="26">
        <v>2.8187638571428573</v>
      </c>
      <c r="T2870" s="26">
        <v>2.0883910000000001</v>
      </c>
      <c r="U2870" s="26">
        <v>2.323639285714286</v>
      </c>
      <c r="V2870" s="26">
        <v>2.8810444285714283</v>
      </c>
      <c r="W2870" s="26">
        <v>3.0862364285714285</v>
      </c>
      <c r="X2870" s="26">
        <v>3.5654127142857148</v>
      </c>
      <c r="Y2870" s="26">
        <v>4.8835494285714285</v>
      </c>
      <c r="Z2870" s="26">
        <v>2.9177442857142859</v>
      </c>
      <c r="AA2870" s="26">
        <v>2.1856999999999998</v>
      </c>
      <c r="AB2870" s="26">
        <v>1.7588641428571428</v>
      </c>
      <c r="AC2870" s="26">
        <v>3.1071607142857145</v>
      </c>
      <c r="AD2870" s="26">
        <v>3.2989145714285715</v>
      </c>
      <c r="AE2870" s="26">
        <v>3.1229132857142856</v>
      </c>
      <c r="AF2870" s="26">
        <v>2.8448690000000001</v>
      </c>
      <c r="AG2870" s="26">
        <v>141</v>
      </c>
      <c r="AH2870" s="26">
        <v>2</v>
      </c>
    </row>
    <row r="2871" spans="1:34" x14ac:dyDescent="0.2">
      <c r="A2871" t="s">
        <v>56</v>
      </c>
      <c r="B2871" t="s">
        <v>111</v>
      </c>
      <c r="C2871" t="s">
        <v>1827</v>
      </c>
      <c r="D2871">
        <v>3</v>
      </c>
      <c r="E2871" s="21">
        <v>2</v>
      </c>
      <c r="F2871" s="21" t="s">
        <v>6</v>
      </c>
      <c r="G2871" s="21" t="s">
        <v>114</v>
      </c>
      <c r="H2871" s="21" t="s">
        <v>10</v>
      </c>
      <c r="I2871" s="26">
        <v>2.4262943999999997</v>
      </c>
      <c r="J2871" s="26">
        <v>3.1448194000000003</v>
      </c>
      <c r="K2871" s="26">
        <v>4.3343216000000009</v>
      </c>
      <c r="L2871" s="26">
        <v>5.3171889999999999</v>
      </c>
      <c r="M2871" s="26">
        <v>5.9188458000000006</v>
      </c>
      <c r="N2871" s="26">
        <v>6.942083600000001</v>
      </c>
      <c r="O2871" s="26">
        <v>7.5091403999999997</v>
      </c>
      <c r="P2871" s="26">
        <v>7.041120799999999</v>
      </c>
      <c r="Q2871" s="26">
        <v>5.6657953999999995</v>
      </c>
      <c r="R2871" s="26">
        <v>4.4268312000000005</v>
      </c>
      <c r="S2871" s="26">
        <v>3.1674473999999999</v>
      </c>
      <c r="T2871" s="26">
        <v>2.4922515999999999</v>
      </c>
      <c r="U2871" s="26">
        <v>1.8810258000000002</v>
      </c>
      <c r="V2871" s="26">
        <v>1.7081685999999998</v>
      </c>
      <c r="W2871" s="26">
        <v>1.2823306000000001</v>
      </c>
      <c r="X2871" s="26">
        <v>1.9516175999999998</v>
      </c>
      <c r="Y2871" s="26">
        <v>3.7702585999999996</v>
      </c>
      <c r="Z2871" s="26">
        <v>3.5408955999999998</v>
      </c>
      <c r="AA2871" s="26">
        <v>2.2318034</v>
      </c>
      <c r="AB2871" s="26">
        <v>2.4699672000000001</v>
      </c>
      <c r="AC2871" s="26">
        <v>4.3099525999999999</v>
      </c>
      <c r="AD2871" s="26">
        <v>2.7608963999999996</v>
      </c>
      <c r="AE2871" s="26">
        <v>1.9440236</v>
      </c>
      <c r="AF2871" s="26">
        <v>1.687629</v>
      </c>
      <c r="AG2871" s="26">
        <v>93</v>
      </c>
      <c r="AH2871" s="26">
        <v>1</v>
      </c>
    </row>
    <row r="2872" spans="1:34" x14ac:dyDescent="0.2">
      <c r="A2872" t="s">
        <v>56</v>
      </c>
      <c r="B2872" t="s">
        <v>111</v>
      </c>
      <c r="C2872" t="s">
        <v>241</v>
      </c>
      <c r="D2872">
        <v>3</v>
      </c>
      <c r="E2872" s="21">
        <v>2</v>
      </c>
      <c r="F2872" s="21" t="s">
        <v>6</v>
      </c>
      <c r="G2872" s="21" t="s">
        <v>114</v>
      </c>
      <c r="H2872" s="21" t="s">
        <v>10</v>
      </c>
      <c r="I2872" s="26">
        <v>2.1734430000000002</v>
      </c>
      <c r="J2872" s="26">
        <v>2.9013273333333331</v>
      </c>
      <c r="K2872" s="26">
        <v>4.0445900000000004</v>
      </c>
      <c r="L2872" s="26">
        <v>5.1443936666666668</v>
      </c>
      <c r="M2872" s="26">
        <v>5.8449336666666669</v>
      </c>
      <c r="N2872" s="26">
        <v>6.9134993333333341</v>
      </c>
      <c r="O2872" s="26">
        <v>7.312271</v>
      </c>
      <c r="P2872" s="26">
        <v>6.7822549999999993</v>
      </c>
      <c r="Q2872" s="26">
        <v>5.4064586666666665</v>
      </c>
      <c r="R2872" s="26">
        <v>4.1314406666666672</v>
      </c>
      <c r="S2872" s="26">
        <v>2.8643873333333332</v>
      </c>
      <c r="T2872" s="26">
        <v>2.202226</v>
      </c>
      <c r="U2872" s="26">
        <v>2.8297450000000004</v>
      </c>
      <c r="V2872" s="26">
        <v>2.8032133333333333</v>
      </c>
      <c r="W2872" s="26">
        <v>2.8192470000000003</v>
      </c>
      <c r="X2872" s="26">
        <v>3.1535479999999994</v>
      </c>
      <c r="Y2872" s="26">
        <v>4.7424336666666669</v>
      </c>
      <c r="Z2872" s="26">
        <v>3.3222263333333331</v>
      </c>
      <c r="AA2872" s="26">
        <v>2.4787620000000001</v>
      </c>
      <c r="AB2872" s="26">
        <v>2.2697043333333333</v>
      </c>
      <c r="AC2872" s="26">
        <v>3.8710313333333333</v>
      </c>
      <c r="AD2872" s="26">
        <v>3.1742940000000002</v>
      </c>
      <c r="AE2872" s="26">
        <v>3.3453049999999998</v>
      </c>
      <c r="AF2872" s="26">
        <v>3.2955313333333334</v>
      </c>
      <c r="AG2872" s="26">
        <v>117</v>
      </c>
      <c r="AH2872" s="26">
        <v>2</v>
      </c>
    </row>
    <row r="2873" spans="1:34" x14ac:dyDescent="0.2">
      <c r="A2873" t="s">
        <v>56</v>
      </c>
      <c r="B2873" t="s">
        <v>111</v>
      </c>
      <c r="C2873" t="s">
        <v>1828</v>
      </c>
      <c r="D2873">
        <v>3</v>
      </c>
      <c r="E2873" s="21">
        <v>2</v>
      </c>
      <c r="F2873" s="21" t="s">
        <v>6</v>
      </c>
      <c r="G2873" s="21" t="s">
        <v>114</v>
      </c>
      <c r="H2873" s="21" t="s">
        <v>10</v>
      </c>
      <c r="I2873" s="26">
        <v>2.3014010000000003</v>
      </c>
      <c r="J2873" s="26">
        <v>3.0289004999999998</v>
      </c>
      <c r="K2873" s="26">
        <v>4.2002059999999997</v>
      </c>
      <c r="L2873" s="26">
        <v>5.2846469999999997</v>
      </c>
      <c r="M2873" s="26">
        <v>5.9349319999999999</v>
      </c>
      <c r="N2873" s="26">
        <v>6.9617195000000001</v>
      </c>
      <c r="O2873" s="26">
        <v>7.4352580000000001</v>
      </c>
      <c r="P2873" s="26">
        <v>6.9213825</v>
      </c>
      <c r="Q2873" s="26">
        <v>5.5283325000000003</v>
      </c>
      <c r="R2873" s="26">
        <v>4.2682710000000004</v>
      </c>
      <c r="S2873" s="26">
        <v>3.0123025000000001</v>
      </c>
      <c r="T2873" s="26">
        <v>2.3330549999999999</v>
      </c>
      <c r="U2873" s="26">
        <v>2.6895449999999999</v>
      </c>
      <c r="V2873" s="26">
        <v>2.5727964999999999</v>
      </c>
      <c r="W2873" s="26">
        <v>2.2625454999999999</v>
      </c>
      <c r="X2873" s="26">
        <v>2.805043</v>
      </c>
      <c r="Y2873" s="26">
        <v>4.4332670000000007</v>
      </c>
      <c r="Z2873" s="26">
        <v>3.5923749999999997</v>
      </c>
      <c r="AA2873" s="26">
        <v>2.1648445000000001</v>
      </c>
      <c r="AB2873" s="26">
        <v>2.4590595000000004</v>
      </c>
      <c r="AC2873" s="26">
        <v>4.0658174999999996</v>
      </c>
      <c r="AD2873" s="26">
        <v>3.043784</v>
      </c>
      <c r="AE2873" s="26">
        <v>3.173848</v>
      </c>
      <c r="AF2873" s="26">
        <v>2.8224894999999997</v>
      </c>
      <c r="AG2873" s="26">
        <v>109</v>
      </c>
      <c r="AH2873" s="26">
        <v>1</v>
      </c>
    </row>
    <row r="2874" spans="1:34" x14ac:dyDescent="0.2">
      <c r="A2874" t="s">
        <v>56</v>
      </c>
      <c r="B2874" t="s">
        <v>111</v>
      </c>
      <c r="C2874" t="s">
        <v>1461</v>
      </c>
      <c r="D2874">
        <v>3</v>
      </c>
      <c r="E2874" s="21">
        <v>3</v>
      </c>
      <c r="F2874" s="21" t="s">
        <v>74</v>
      </c>
      <c r="G2874" s="21" t="s">
        <v>10</v>
      </c>
      <c r="H2874" s="21" t="s">
        <v>10</v>
      </c>
      <c r="I2874" s="26">
        <v>3.0859300000000003</v>
      </c>
      <c r="J2874" s="26">
        <v>4.1884545000000006</v>
      </c>
      <c r="K2874" s="26">
        <v>6.5426584999999999</v>
      </c>
      <c r="L2874" s="26">
        <v>8.614692999999999</v>
      </c>
      <c r="M2874" s="26">
        <v>9.59078725</v>
      </c>
      <c r="N2874" s="26">
        <v>10.589333999999999</v>
      </c>
      <c r="O2874" s="26">
        <v>10.04470525</v>
      </c>
      <c r="P2874" s="26">
        <v>8.8079652500000005</v>
      </c>
      <c r="Q2874" s="26">
        <v>6.7715880000000004</v>
      </c>
      <c r="R2874" s="26">
        <v>5.3409797499999998</v>
      </c>
      <c r="S2874" s="26">
        <v>3.9570755000000002</v>
      </c>
      <c r="T2874" s="26">
        <v>3.04619025</v>
      </c>
      <c r="U2874" s="26">
        <v>0.19585425000000001</v>
      </c>
      <c r="V2874" s="26">
        <v>0.27728949999999997</v>
      </c>
      <c r="W2874" s="26">
        <v>0.16763550000000002</v>
      </c>
      <c r="X2874" s="26">
        <v>0.30545</v>
      </c>
      <c r="Y2874" s="26">
        <v>0.9643815</v>
      </c>
      <c r="Z2874" s="26">
        <v>1.0196952499999998</v>
      </c>
      <c r="AA2874" s="26">
        <v>1.0346739999999999</v>
      </c>
      <c r="AB2874" s="26">
        <v>1.0764737499999999</v>
      </c>
      <c r="AC2874" s="26">
        <v>1.38750975</v>
      </c>
      <c r="AD2874" s="26">
        <v>0.74917600000000006</v>
      </c>
      <c r="AE2874" s="26">
        <v>0.22358074999999999</v>
      </c>
      <c r="AF2874" s="26">
        <v>0.22376874999999999</v>
      </c>
      <c r="AG2874" s="26">
        <v>167</v>
      </c>
      <c r="AH2874" s="26">
        <v>3</v>
      </c>
    </row>
    <row r="2875" spans="1:34" x14ac:dyDescent="0.2">
      <c r="A2875" t="s">
        <v>56</v>
      </c>
      <c r="B2875" t="s">
        <v>111</v>
      </c>
      <c r="C2875" t="s">
        <v>242</v>
      </c>
      <c r="D2875">
        <v>3</v>
      </c>
      <c r="E2875" s="21">
        <v>2</v>
      </c>
      <c r="F2875" s="21" t="s">
        <v>6</v>
      </c>
      <c r="G2875" s="21" t="s">
        <v>114</v>
      </c>
      <c r="H2875" s="21" t="s">
        <v>10</v>
      </c>
      <c r="I2875" s="26">
        <v>2.3426767499999999</v>
      </c>
      <c r="J2875" s="26">
        <v>3.0915254999999999</v>
      </c>
      <c r="K2875" s="26">
        <v>4.3540065000000006</v>
      </c>
      <c r="L2875" s="26">
        <v>5.4122534999999994</v>
      </c>
      <c r="M2875" s="26">
        <v>6.0417040000000002</v>
      </c>
      <c r="N2875" s="26">
        <v>7.1640707500000005</v>
      </c>
      <c r="O2875" s="26">
        <v>7.7695335000000005</v>
      </c>
      <c r="P2875" s="26">
        <v>7.3051792500000001</v>
      </c>
      <c r="Q2875" s="26">
        <v>5.7098792500000002</v>
      </c>
      <c r="R2875" s="26">
        <v>4.3726925000000003</v>
      </c>
      <c r="S2875" s="26">
        <v>3.0726677499999999</v>
      </c>
      <c r="T2875" s="26">
        <v>2.3780572500000003</v>
      </c>
      <c r="U2875" s="26">
        <v>2.4990654999999999</v>
      </c>
      <c r="V2875" s="26">
        <v>2.5614482499999998</v>
      </c>
      <c r="W2875" s="26">
        <v>2.2112474999999998</v>
      </c>
      <c r="X2875" s="26">
        <v>3.06734675</v>
      </c>
      <c r="Y2875" s="26">
        <v>4.4873727500000005</v>
      </c>
      <c r="Z2875" s="26">
        <v>3.1939695000000001</v>
      </c>
      <c r="AA2875" s="26">
        <v>1.66257425</v>
      </c>
      <c r="AB2875" s="26">
        <v>1.9268102499999999</v>
      </c>
      <c r="AC2875" s="26">
        <v>3.96229875</v>
      </c>
      <c r="AD2875" s="26">
        <v>2.9668432500000002</v>
      </c>
      <c r="AE2875" s="26">
        <v>3.1882175000000004</v>
      </c>
      <c r="AF2875" s="26">
        <v>2.774629</v>
      </c>
      <c r="AG2875" s="26">
        <v>122</v>
      </c>
      <c r="AH2875" s="26">
        <v>2</v>
      </c>
    </row>
    <row r="2876" spans="1:34" x14ac:dyDescent="0.2">
      <c r="A2876" t="s">
        <v>56</v>
      </c>
      <c r="B2876" t="s">
        <v>111</v>
      </c>
      <c r="C2876" t="s">
        <v>1829</v>
      </c>
      <c r="D2876">
        <v>3</v>
      </c>
      <c r="E2876" s="21">
        <v>2</v>
      </c>
      <c r="F2876" s="21" t="s">
        <v>74</v>
      </c>
      <c r="G2876" s="21" t="s">
        <v>10</v>
      </c>
      <c r="H2876" s="21" t="s">
        <v>10</v>
      </c>
      <c r="I2876" s="26">
        <v>2.9889248571428575</v>
      </c>
      <c r="J2876" s="26">
        <v>3.9468960000000002</v>
      </c>
      <c r="K2876" s="26">
        <v>5.660335142857142</v>
      </c>
      <c r="L2876" s="26">
        <v>6.7554725714285713</v>
      </c>
      <c r="M2876" s="26">
        <v>6.9561687142857149</v>
      </c>
      <c r="N2876" s="26">
        <v>8.1845565714285726</v>
      </c>
      <c r="O2876" s="26">
        <v>8.7038417142857138</v>
      </c>
      <c r="P2876" s="26">
        <v>8.0678517142857142</v>
      </c>
      <c r="Q2876" s="26">
        <v>6.3302090000000009</v>
      </c>
      <c r="R2876" s="26">
        <v>4.8737788571428577</v>
      </c>
      <c r="S2876" s="26">
        <v>3.7266137142857145</v>
      </c>
      <c r="T2876" s="26">
        <v>3.0511234285714286</v>
      </c>
      <c r="U2876" s="26">
        <v>0.38496957142857141</v>
      </c>
      <c r="V2876" s="26">
        <v>0.84396314285714291</v>
      </c>
      <c r="W2876" s="26">
        <v>0.34343685714285721</v>
      </c>
      <c r="X2876" s="26">
        <v>0.95377085714285703</v>
      </c>
      <c r="Y2876" s="26">
        <v>2.0608154285714289</v>
      </c>
      <c r="Z2876" s="26">
        <v>1.5270197142857143</v>
      </c>
      <c r="AA2876" s="26">
        <v>0.60825828571428564</v>
      </c>
      <c r="AB2876" s="26">
        <v>1.2547854285714286</v>
      </c>
      <c r="AC2876" s="26">
        <v>2.6669577142857146</v>
      </c>
      <c r="AD2876" s="26">
        <v>1.2050267142857145</v>
      </c>
      <c r="AE2876" s="26">
        <v>0.76656114285714294</v>
      </c>
      <c r="AF2876" s="26">
        <v>0.46772057142857143</v>
      </c>
      <c r="AG2876" s="26">
        <v>86</v>
      </c>
      <c r="AH2876" s="26">
        <v>1</v>
      </c>
    </row>
    <row r="2877" spans="1:34" x14ac:dyDescent="0.2">
      <c r="A2877" t="s">
        <v>56</v>
      </c>
      <c r="B2877" t="s">
        <v>111</v>
      </c>
      <c r="C2877" t="s">
        <v>1830</v>
      </c>
      <c r="D2877">
        <v>3</v>
      </c>
      <c r="E2877" s="21">
        <v>2</v>
      </c>
      <c r="F2877" s="21" t="s">
        <v>6</v>
      </c>
      <c r="G2877" s="21" t="s">
        <v>114</v>
      </c>
      <c r="H2877" s="21" t="s">
        <v>10</v>
      </c>
      <c r="I2877" s="26">
        <v>2.3326581666666666</v>
      </c>
      <c r="J2877" s="26">
        <v>2.9977273333333332</v>
      </c>
      <c r="K2877" s="26">
        <v>4.1256496666666669</v>
      </c>
      <c r="L2877" s="26">
        <v>5.1951110000000007</v>
      </c>
      <c r="M2877" s="26">
        <v>5.828955333333333</v>
      </c>
      <c r="N2877" s="26">
        <v>6.8042610000000003</v>
      </c>
      <c r="O2877" s="26">
        <v>7.1999379999999995</v>
      </c>
      <c r="P2877" s="26">
        <v>6.7402001666666669</v>
      </c>
      <c r="Q2877" s="26">
        <v>5.5073714999999988</v>
      </c>
      <c r="R2877" s="26">
        <v>4.3029870000000008</v>
      </c>
      <c r="S2877" s="26">
        <v>3.0521216666666668</v>
      </c>
      <c r="T2877" s="26">
        <v>2.3726358333333333</v>
      </c>
      <c r="U2877" s="26">
        <v>2.4861093333333333</v>
      </c>
      <c r="V2877" s="26">
        <v>2.4705193333333333</v>
      </c>
      <c r="W2877" s="26">
        <v>1.7779788333333333</v>
      </c>
      <c r="X2877" s="26">
        <v>2.331360333333333</v>
      </c>
      <c r="Y2877" s="26">
        <v>3.9785633333333337</v>
      </c>
      <c r="Z2877" s="26">
        <v>3.8266420000000001</v>
      </c>
      <c r="AA2877" s="26">
        <v>2.3313618333333332</v>
      </c>
      <c r="AB2877" s="26">
        <v>3.014912666666667</v>
      </c>
      <c r="AC2877" s="26">
        <v>4.1899319999999998</v>
      </c>
      <c r="AD2877" s="26">
        <v>3.0197156666666669</v>
      </c>
      <c r="AE2877" s="26">
        <v>2.6677859999999995</v>
      </c>
      <c r="AF2877" s="26">
        <v>2.5101385000000001</v>
      </c>
      <c r="AG2877" s="26">
        <v>108</v>
      </c>
      <c r="AH2877" s="26">
        <v>1</v>
      </c>
    </row>
    <row r="2878" spans="1:34" x14ac:dyDescent="0.2">
      <c r="A2878" t="s">
        <v>56</v>
      </c>
      <c r="B2878" t="s">
        <v>111</v>
      </c>
      <c r="C2878" t="s">
        <v>623</v>
      </c>
      <c r="D2878">
        <v>3</v>
      </c>
      <c r="E2878" s="21">
        <v>3</v>
      </c>
      <c r="F2878" s="21" t="s">
        <v>74</v>
      </c>
      <c r="G2878" s="21" t="s">
        <v>10</v>
      </c>
      <c r="H2878" s="21" t="s">
        <v>10</v>
      </c>
      <c r="I2878" s="26">
        <v>2.1253627499999999</v>
      </c>
      <c r="J2878" s="26">
        <v>2.7041702500000002</v>
      </c>
      <c r="K2878" s="26">
        <v>4.3615927499999998</v>
      </c>
      <c r="L2878" s="26">
        <v>6.3685580000000002</v>
      </c>
      <c r="M2878" s="26">
        <v>7.1612057500000006</v>
      </c>
      <c r="N2878" s="26">
        <v>8.6709715000000003</v>
      </c>
      <c r="O2878" s="26">
        <v>9.8217522499999994</v>
      </c>
      <c r="P2878" s="26">
        <v>8.4876100000000001</v>
      </c>
      <c r="Q2878" s="26">
        <v>6.2790827500000006</v>
      </c>
      <c r="R2878" s="26">
        <v>4.8119057500000002</v>
      </c>
      <c r="S2878" s="26">
        <v>2.9944257500000004</v>
      </c>
      <c r="T2878" s="26">
        <v>2.1201612500000002</v>
      </c>
      <c r="U2878" s="26">
        <v>0.40645924999999999</v>
      </c>
      <c r="V2878" s="26">
        <v>0.67115650000000004</v>
      </c>
      <c r="W2878" s="26">
        <v>1.0797092500000001</v>
      </c>
      <c r="X2878" s="26">
        <v>1.429406</v>
      </c>
      <c r="Y2878" s="26">
        <v>3.2974935000000003</v>
      </c>
      <c r="Z2878" s="26">
        <v>2.9461304999999998</v>
      </c>
      <c r="AA2878" s="26">
        <v>2.0116879999999999</v>
      </c>
      <c r="AB2878" s="26">
        <v>2.2392497499999999</v>
      </c>
      <c r="AC2878" s="26">
        <v>2.1108539999999998</v>
      </c>
      <c r="AD2878" s="26">
        <v>1.4476547500000001</v>
      </c>
      <c r="AE2878" s="26">
        <v>0.72170599999999996</v>
      </c>
      <c r="AF2878" s="26">
        <v>0.39863925</v>
      </c>
      <c r="AG2878" s="26">
        <v>183</v>
      </c>
      <c r="AH2878" s="26">
        <v>3</v>
      </c>
    </row>
    <row r="2879" spans="1:34" x14ac:dyDescent="0.2">
      <c r="A2879" t="s">
        <v>56</v>
      </c>
      <c r="B2879" t="s">
        <v>111</v>
      </c>
      <c r="C2879" t="s">
        <v>869</v>
      </c>
      <c r="D2879">
        <v>3</v>
      </c>
      <c r="E2879" s="21">
        <v>3</v>
      </c>
      <c r="F2879" s="21" t="s">
        <v>6</v>
      </c>
      <c r="G2879" s="21" t="s">
        <v>10</v>
      </c>
      <c r="H2879" s="21" t="s">
        <v>10</v>
      </c>
      <c r="I2879" s="26">
        <v>2.2278243636363637</v>
      </c>
      <c r="J2879" s="26">
        <v>2.877664272727273</v>
      </c>
      <c r="K2879" s="26">
        <v>4.5819150909090913</v>
      </c>
      <c r="L2879" s="26">
        <v>6.1719979090909085</v>
      </c>
      <c r="M2879" s="26">
        <v>6.96762509090909</v>
      </c>
      <c r="N2879" s="26">
        <v>8.6031487272727283</v>
      </c>
      <c r="O2879" s="26">
        <v>10.062063</v>
      </c>
      <c r="P2879" s="26">
        <v>8.9866868181818162</v>
      </c>
      <c r="Q2879" s="26">
        <v>6.287872090909091</v>
      </c>
      <c r="R2879" s="26">
        <v>4.7246828181818179</v>
      </c>
      <c r="S2879" s="26">
        <v>3.0479577272727267</v>
      </c>
      <c r="T2879" s="26">
        <v>2.2338277272727272</v>
      </c>
      <c r="U2879" s="26">
        <v>0.7572323636363637</v>
      </c>
      <c r="V2879" s="26">
        <v>1.1771686363636364</v>
      </c>
      <c r="W2879" s="26">
        <v>1.8199330909090905</v>
      </c>
      <c r="X2879" s="26">
        <v>2.3047544545454546</v>
      </c>
      <c r="Y2879" s="26">
        <v>3.5420919090909084</v>
      </c>
      <c r="Z2879" s="26">
        <v>2.9383670909090909</v>
      </c>
      <c r="AA2879" s="26">
        <v>1.3990316363636366</v>
      </c>
      <c r="AB2879" s="26">
        <v>1.9461728181818181</v>
      </c>
      <c r="AC2879" s="26">
        <v>3.1154627272727278</v>
      </c>
      <c r="AD2879" s="26">
        <v>2.1674170909090908</v>
      </c>
      <c r="AE2879" s="26">
        <v>1.1429684545454544</v>
      </c>
      <c r="AF2879" s="26">
        <v>0.90571781818181796</v>
      </c>
      <c r="AG2879" s="26">
        <v>160</v>
      </c>
      <c r="AH2879" s="26">
        <v>3</v>
      </c>
    </row>
    <row r="2880" spans="1:34" x14ac:dyDescent="0.2">
      <c r="A2880" t="s">
        <v>56</v>
      </c>
      <c r="B2880" t="s">
        <v>111</v>
      </c>
      <c r="C2880" t="s">
        <v>1831</v>
      </c>
      <c r="D2880">
        <v>3</v>
      </c>
      <c r="E2880" s="21">
        <v>3</v>
      </c>
      <c r="F2880" s="21" t="s">
        <v>74</v>
      </c>
      <c r="G2880" s="21" t="s">
        <v>10</v>
      </c>
      <c r="H2880" s="21" t="s">
        <v>10</v>
      </c>
      <c r="I2880" s="26">
        <v>2.2680662500000004</v>
      </c>
      <c r="J2880" s="26">
        <v>2.9155280000000001</v>
      </c>
      <c r="K2880" s="26">
        <v>4.6818412499999997</v>
      </c>
      <c r="L2880" s="26">
        <v>6.4448219999999994</v>
      </c>
      <c r="M2880" s="26">
        <v>7.3044015</v>
      </c>
      <c r="N2880" s="26">
        <v>8.9172565000000006</v>
      </c>
      <c r="O2880" s="26">
        <v>10.24365375</v>
      </c>
      <c r="P2880" s="26">
        <v>9.0787235000000006</v>
      </c>
      <c r="Q2880" s="26">
        <v>6.4148787499999997</v>
      </c>
      <c r="R2880" s="26">
        <v>4.87517625</v>
      </c>
      <c r="S2880" s="26">
        <v>3.1239802499999998</v>
      </c>
      <c r="T2880" s="26">
        <v>2.2516305000000001</v>
      </c>
      <c r="U2880" s="26">
        <v>0.56439525000000001</v>
      </c>
      <c r="V2880" s="26">
        <v>0.92594374999999995</v>
      </c>
      <c r="W2880" s="26">
        <v>1.4033714999999998</v>
      </c>
      <c r="X2880" s="26">
        <v>1.7016534999999999</v>
      </c>
      <c r="Y2880" s="26">
        <v>3.4746902500000001</v>
      </c>
      <c r="Z2880" s="26">
        <v>2.8637505000000001</v>
      </c>
      <c r="AA2880" s="26">
        <v>1.6012807499999999</v>
      </c>
      <c r="AB2880" s="26">
        <v>1.92712325</v>
      </c>
      <c r="AC2880" s="26">
        <v>2.9002762500000001</v>
      </c>
      <c r="AD2880" s="26">
        <v>1.8920897500000002</v>
      </c>
      <c r="AE2880" s="26">
        <v>0.95289774999999999</v>
      </c>
      <c r="AF2880" s="26">
        <v>0.68686875000000003</v>
      </c>
      <c r="AG2880" s="26">
        <v>169</v>
      </c>
      <c r="AH2880" s="26">
        <v>3</v>
      </c>
    </row>
    <row r="2881" spans="1:34" x14ac:dyDescent="0.2">
      <c r="A2881" t="s">
        <v>56</v>
      </c>
      <c r="B2881" t="s">
        <v>111</v>
      </c>
      <c r="C2881" t="s">
        <v>1832</v>
      </c>
      <c r="D2881">
        <v>3</v>
      </c>
      <c r="E2881" s="21">
        <v>2</v>
      </c>
      <c r="F2881" s="21" t="s">
        <v>6</v>
      </c>
      <c r="G2881" s="21" t="s">
        <v>114</v>
      </c>
      <c r="H2881" s="21" t="s">
        <v>10</v>
      </c>
      <c r="I2881" s="26">
        <v>2.7724747999999999</v>
      </c>
      <c r="J2881" s="26">
        <v>3.5401216</v>
      </c>
      <c r="K2881" s="26">
        <v>4.9622140000000003</v>
      </c>
      <c r="L2881" s="26">
        <v>5.9433002000000013</v>
      </c>
      <c r="M2881" s="26">
        <v>6.4215428000000001</v>
      </c>
      <c r="N2881" s="26">
        <v>7.3732591999999997</v>
      </c>
      <c r="O2881" s="26">
        <v>7.8819955999999989</v>
      </c>
      <c r="P2881" s="26">
        <v>7.3567632000000005</v>
      </c>
      <c r="Q2881" s="26">
        <v>6.0548428000000003</v>
      </c>
      <c r="R2881" s="26">
        <v>4.8277599999999996</v>
      </c>
      <c r="S2881" s="26">
        <v>3.6722726000000003</v>
      </c>
      <c r="T2881" s="26">
        <v>2.8638895999999994</v>
      </c>
      <c r="U2881" s="26">
        <v>1.0558395999999999</v>
      </c>
      <c r="V2881" s="26">
        <v>0.95870900000000003</v>
      </c>
      <c r="W2881" s="26">
        <v>0.41163179999999999</v>
      </c>
      <c r="X2881" s="26">
        <v>0.98000319999999996</v>
      </c>
      <c r="Y2881" s="26">
        <v>2.3651230000000001</v>
      </c>
      <c r="Z2881" s="26">
        <v>2.2269669999999997</v>
      </c>
      <c r="AA2881" s="26">
        <v>0.91379619999999995</v>
      </c>
      <c r="AB2881" s="26">
        <v>1.7941475999999998</v>
      </c>
      <c r="AC2881" s="26">
        <v>4.0218474000000004</v>
      </c>
      <c r="AD2881" s="26">
        <v>2.2272813999999999</v>
      </c>
      <c r="AE2881" s="26">
        <v>0.89985540000000008</v>
      </c>
      <c r="AF2881" s="26">
        <v>0.99112399999999989</v>
      </c>
      <c r="AG2881" s="26">
        <v>74</v>
      </c>
      <c r="AH2881" s="26">
        <v>1</v>
      </c>
    </row>
    <row r="2882" spans="1:34" x14ac:dyDescent="0.2">
      <c r="A2882" t="s">
        <v>56</v>
      </c>
      <c r="B2882" t="s">
        <v>111</v>
      </c>
      <c r="C2882" t="s">
        <v>717</v>
      </c>
      <c r="D2882">
        <v>3</v>
      </c>
      <c r="E2882" s="21">
        <v>2</v>
      </c>
      <c r="F2882" s="21" t="s">
        <v>6</v>
      </c>
      <c r="G2882" s="21" t="s">
        <v>114</v>
      </c>
      <c r="H2882" s="21" t="s">
        <v>10</v>
      </c>
      <c r="I2882" s="26">
        <v>2.4819167777777782</v>
      </c>
      <c r="J2882" s="26">
        <v>3.2071068888888892</v>
      </c>
      <c r="K2882" s="26">
        <v>4.6338332222222212</v>
      </c>
      <c r="L2882" s="26">
        <v>5.7120610555555551</v>
      </c>
      <c r="M2882" s="26">
        <v>6.1805456666666672</v>
      </c>
      <c r="N2882" s="26">
        <v>7.4843157777777769</v>
      </c>
      <c r="O2882" s="26">
        <v>8.4120973333333335</v>
      </c>
      <c r="P2882" s="26">
        <v>7.917087555555554</v>
      </c>
      <c r="Q2882" s="26">
        <v>6.1019055555555548</v>
      </c>
      <c r="R2882" s="26">
        <v>4.6294699444444438</v>
      </c>
      <c r="S2882" s="26">
        <v>3.2171039999999995</v>
      </c>
      <c r="T2882" s="26">
        <v>2.5168093888888885</v>
      </c>
      <c r="U2882" s="26">
        <v>1.3639985000000001</v>
      </c>
      <c r="V2882" s="26">
        <v>2.1370448888888887</v>
      </c>
      <c r="W2882" s="26">
        <v>1.7327254444444444</v>
      </c>
      <c r="X2882" s="26">
        <v>2.3527967777777778</v>
      </c>
      <c r="Y2882" s="26">
        <v>4.0310774444444437</v>
      </c>
      <c r="Z2882" s="26">
        <v>2.7666444444444447</v>
      </c>
      <c r="AA2882" s="26">
        <v>1.2769985555555554</v>
      </c>
      <c r="AB2882" s="26">
        <v>1.4709743888888887</v>
      </c>
      <c r="AC2882" s="26">
        <v>3.0256630555555559</v>
      </c>
      <c r="AD2882" s="26">
        <v>2.6428121666666664</v>
      </c>
      <c r="AE2882" s="26">
        <v>2.0900531111111111</v>
      </c>
      <c r="AF2882" s="26">
        <v>1.6741623333333335</v>
      </c>
      <c r="AG2882" s="26">
        <v>132</v>
      </c>
      <c r="AH2882" s="26">
        <v>2</v>
      </c>
    </row>
    <row r="2883" spans="1:34" x14ac:dyDescent="0.2">
      <c r="A2883" t="s">
        <v>56</v>
      </c>
      <c r="B2883" t="s">
        <v>111</v>
      </c>
      <c r="C2883" t="s">
        <v>870</v>
      </c>
      <c r="D2883">
        <v>3</v>
      </c>
      <c r="E2883" s="21">
        <v>2</v>
      </c>
      <c r="F2883" s="21" t="s">
        <v>6</v>
      </c>
      <c r="G2883" s="21" t="s">
        <v>114</v>
      </c>
      <c r="H2883" s="21" t="s">
        <v>10</v>
      </c>
      <c r="I2883" s="26">
        <v>2.6127029999999998</v>
      </c>
      <c r="J2883" s="26">
        <v>3.4197801999999995</v>
      </c>
      <c r="K2883" s="26">
        <v>4.7802905999999989</v>
      </c>
      <c r="L2883" s="26">
        <v>5.8139547999999994</v>
      </c>
      <c r="M2883" s="26">
        <v>6.1275380000000004</v>
      </c>
      <c r="N2883" s="26">
        <v>7.3748229999999992</v>
      </c>
      <c r="O2883" s="26">
        <v>8.1591033999999993</v>
      </c>
      <c r="P2883" s="26">
        <v>7.7044988000000005</v>
      </c>
      <c r="Q2883" s="26">
        <v>6.0724244000000001</v>
      </c>
      <c r="R2883" s="26">
        <v>4.6761879999999998</v>
      </c>
      <c r="S2883" s="26">
        <v>3.3797954000000003</v>
      </c>
      <c r="T2883" s="26">
        <v>2.6746523999999998</v>
      </c>
      <c r="U2883" s="26">
        <v>1.1633301999999999</v>
      </c>
      <c r="V2883" s="26">
        <v>1.8204964000000001</v>
      </c>
      <c r="W2883" s="26">
        <v>1.1575745999999998</v>
      </c>
      <c r="X2883" s="26">
        <v>1.9399082000000001</v>
      </c>
      <c r="Y2883" s="26">
        <v>3.2256574000000002</v>
      </c>
      <c r="Z2883" s="26">
        <v>2.7120760000000002</v>
      </c>
      <c r="AA2883" s="26">
        <v>1.0526354000000002</v>
      </c>
      <c r="AB2883" s="26">
        <v>1.6235679999999999</v>
      </c>
      <c r="AC2883" s="26">
        <v>3.1882206000000002</v>
      </c>
      <c r="AD2883" s="26">
        <v>2.2284110000000004</v>
      </c>
      <c r="AE2883" s="26">
        <v>1.7820340000000001</v>
      </c>
      <c r="AF2883" s="26">
        <v>1.1996116000000001</v>
      </c>
      <c r="AG2883" s="26">
        <v>141</v>
      </c>
      <c r="AH2883" s="26">
        <v>2</v>
      </c>
    </row>
    <row r="2884" spans="1:34" x14ac:dyDescent="0.2">
      <c r="A2884" t="s">
        <v>56</v>
      </c>
      <c r="B2884" t="s">
        <v>111</v>
      </c>
      <c r="C2884" t="s">
        <v>1833</v>
      </c>
      <c r="D2884">
        <v>3</v>
      </c>
      <c r="E2884" s="21">
        <v>3</v>
      </c>
      <c r="F2884" s="21" t="s">
        <v>74</v>
      </c>
      <c r="G2884" s="21" t="s">
        <v>10</v>
      </c>
      <c r="H2884" s="21" t="s">
        <v>10</v>
      </c>
      <c r="I2884" s="26">
        <v>3.0204415</v>
      </c>
      <c r="J2884" s="26">
        <v>4.0513785000000002</v>
      </c>
      <c r="K2884" s="26">
        <v>6.377885</v>
      </c>
      <c r="L2884" s="26">
        <v>8.4619490000000006</v>
      </c>
      <c r="M2884" s="26">
        <v>9.4707344999999989</v>
      </c>
      <c r="N2884" s="26">
        <v>10.459405</v>
      </c>
      <c r="O2884" s="26">
        <v>9.9073555000000013</v>
      </c>
      <c r="P2884" s="26">
        <v>8.66629</v>
      </c>
      <c r="Q2884" s="26">
        <v>6.6497934999999995</v>
      </c>
      <c r="R2884" s="26">
        <v>5.243995</v>
      </c>
      <c r="S2884" s="26">
        <v>3.8310040000000001</v>
      </c>
      <c r="T2884" s="26">
        <v>2.9772259999999999</v>
      </c>
      <c r="U2884" s="26">
        <v>0.159279</v>
      </c>
      <c r="V2884" s="26">
        <v>0.29166999999999998</v>
      </c>
      <c r="W2884" s="26">
        <v>0.17370550000000001</v>
      </c>
      <c r="X2884" s="26">
        <v>0.34630899999999998</v>
      </c>
      <c r="Y2884" s="26">
        <v>0.8846465</v>
      </c>
      <c r="Z2884" s="26">
        <v>1.1834324999999999</v>
      </c>
      <c r="AA2884" s="26">
        <v>1.2589009999999998</v>
      </c>
      <c r="AB2884" s="26">
        <v>1.1907320000000001</v>
      </c>
      <c r="AC2884" s="26">
        <v>1.472648</v>
      </c>
      <c r="AD2884" s="26">
        <v>0.74710799999999999</v>
      </c>
      <c r="AE2884" s="26">
        <v>0.212058</v>
      </c>
      <c r="AF2884" s="26">
        <v>0.1817155</v>
      </c>
      <c r="AG2884" s="26">
        <v>166</v>
      </c>
      <c r="AH2884" s="26">
        <v>3</v>
      </c>
    </row>
    <row r="2885" spans="1:34" x14ac:dyDescent="0.2">
      <c r="A2885" t="s">
        <v>56</v>
      </c>
      <c r="B2885" t="s">
        <v>111</v>
      </c>
      <c r="C2885" t="s">
        <v>1834</v>
      </c>
      <c r="D2885">
        <v>3</v>
      </c>
      <c r="E2885" s="21">
        <v>3</v>
      </c>
      <c r="F2885" s="21" t="s">
        <v>6</v>
      </c>
      <c r="G2885" s="21" t="s">
        <v>10</v>
      </c>
      <c r="H2885" s="21" t="s">
        <v>10</v>
      </c>
      <c r="I2885" s="26">
        <v>2.2454416250000002</v>
      </c>
      <c r="J2885" s="26">
        <v>2.949071</v>
      </c>
      <c r="K2885" s="26">
        <v>4.4702630000000001</v>
      </c>
      <c r="L2885" s="26">
        <v>5.9214402499999998</v>
      </c>
      <c r="M2885" s="26">
        <v>6.4878496249999991</v>
      </c>
      <c r="N2885" s="26">
        <v>8.1093003750000001</v>
      </c>
      <c r="O2885" s="26">
        <v>9.3612548750000002</v>
      </c>
      <c r="P2885" s="26">
        <v>8.5723469999999988</v>
      </c>
      <c r="Q2885" s="26">
        <v>6.1304809999999996</v>
      </c>
      <c r="R2885" s="26">
        <v>4.607855625</v>
      </c>
      <c r="S2885" s="26">
        <v>3.1301833749999997</v>
      </c>
      <c r="T2885" s="26">
        <v>2.3206672500000001</v>
      </c>
      <c r="U2885" s="26">
        <v>1.2715482499999999</v>
      </c>
      <c r="V2885" s="26">
        <v>1.7153548750000001</v>
      </c>
      <c r="W2885" s="26">
        <v>2.1237293749999999</v>
      </c>
      <c r="X2885" s="26">
        <v>2.8857941249999999</v>
      </c>
      <c r="Y2885" s="26">
        <v>3.8623496249999993</v>
      </c>
      <c r="Z2885" s="26">
        <v>2.8199693750000003</v>
      </c>
      <c r="AA2885" s="26">
        <v>1.7312438749999999</v>
      </c>
      <c r="AB2885" s="26">
        <v>1.879889125</v>
      </c>
      <c r="AC2885" s="26">
        <v>3.2726938749999999</v>
      </c>
      <c r="AD2885" s="26">
        <v>2.4879224999999998</v>
      </c>
      <c r="AE2885" s="26">
        <v>1.5681847500000001</v>
      </c>
      <c r="AF2885" s="26">
        <v>1.2962216249999998</v>
      </c>
      <c r="AG2885" s="26">
        <v>170</v>
      </c>
      <c r="AH2885" s="26">
        <v>3</v>
      </c>
    </row>
    <row r="2886" spans="1:34" x14ac:dyDescent="0.2">
      <c r="A2886" t="s">
        <v>56</v>
      </c>
      <c r="B2886" t="s">
        <v>111</v>
      </c>
      <c r="C2886" t="s">
        <v>1497</v>
      </c>
      <c r="D2886">
        <v>3</v>
      </c>
      <c r="E2886" s="21">
        <v>3</v>
      </c>
      <c r="F2886" s="21" t="s">
        <v>6</v>
      </c>
      <c r="G2886" s="21" t="s">
        <v>114</v>
      </c>
      <c r="H2886" s="21" t="s">
        <v>10</v>
      </c>
      <c r="I2886" s="26">
        <v>1.9715129999999998</v>
      </c>
      <c r="J2886" s="26">
        <v>2.7062213333333331</v>
      </c>
      <c r="K2886" s="26">
        <v>4.0118815000000003</v>
      </c>
      <c r="L2886" s="26">
        <v>5.1850076666666673</v>
      </c>
      <c r="M2886" s="26">
        <v>5.8137136666666658</v>
      </c>
      <c r="N2886" s="26">
        <v>7.0567590000000004</v>
      </c>
      <c r="O2886" s="26">
        <v>7.7908038333333325</v>
      </c>
      <c r="P2886" s="26">
        <v>7.2378659999999995</v>
      </c>
      <c r="Q2886" s="26">
        <v>5.4653423333333331</v>
      </c>
      <c r="R2886" s="26">
        <v>4.0331676666666674</v>
      </c>
      <c r="S2886" s="26">
        <v>2.7354453333333333</v>
      </c>
      <c r="T2886" s="26">
        <v>2.0192786666666667</v>
      </c>
      <c r="U2886" s="26">
        <v>2.5147901666666663</v>
      </c>
      <c r="V2886" s="26">
        <v>3.0269324999999996</v>
      </c>
      <c r="W2886" s="26">
        <v>3.2811839999999997</v>
      </c>
      <c r="X2886" s="26">
        <v>3.7562484999999999</v>
      </c>
      <c r="Y2886" s="26">
        <v>4.8430390000000001</v>
      </c>
      <c r="Z2886" s="26">
        <v>3.0790273333333338</v>
      </c>
      <c r="AA2886" s="26">
        <v>2.4089831666666668</v>
      </c>
      <c r="AB2886" s="26">
        <v>1.8251320000000002</v>
      </c>
      <c r="AC2886" s="26">
        <v>3.1477808333333335</v>
      </c>
      <c r="AD2886" s="26">
        <v>3.311906</v>
      </c>
      <c r="AE2886" s="26">
        <v>3.3981563333333331</v>
      </c>
      <c r="AF2886" s="26">
        <v>3.1064681666666663</v>
      </c>
      <c r="AG2886" s="26">
        <v>166</v>
      </c>
      <c r="AH2886" s="26">
        <v>3</v>
      </c>
    </row>
    <row r="2887" spans="1:34" x14ac:dyDescent="0.2">
      <c r="A2887" t="s">
        <v>56</v>
      </c>
      <c r="B2887" t="s">
        <v>111</v>
      </c>
      <c r="C2887" t="s">
        <v>1835</v>
      </c>
      <c r="D2887">
        <v>3</v>
      </c>
      <c r="E2887" s="21">
        <v>4</v>
      </c>
      <c r="F2887" s="21" t="s">
        <v>74</v>
      </c>
      <c r="G2887" s="21" t="s">
        <v>10</v>
      </c>
      <c r="H2887" s="21" t="s">
        <v>10</v>
      </c>
      <c r="I2887" s="26">
        <v>2.7265186666666668</v>
      </c>
      <c r="J2887" s="26">
        <v>3.6276679999999999</v>
      </c>
      <c r="K2887" s="26">
        <v>5.6994749999999996</v>
      </c>
      <c r="L2887" s="26">
        <v>7.7508503333333332</v>
      </c>
      <c r="M2887" s="26">
        <v>8.726284333333334</v>
      </c>
      <c r="N2887" s="26">
        <v>9.6030676666666661</v>
      </c>
      <c r="O2887" s="26">
        <v>9.3711623333333325</v>
      </c>
      <c r="P2887" s="26">
        <v>8.0443689999999979</v>
      </c>
      <c r="Q2887" s="26">
        <v>6.2309003333333335</v>
      </c>
      <c r="R2887" s="26">
        <v>4.9764586666666668</v>
      </c>
      <c r="S2887" s="26">
        <v>3.5316580000000002</v>
      </c>
      <c r="T2887" s="26">
        <v>2.728666333333333</v>
      </c>
      <c r="U2887" s="26">
        <v>0.25589166666666663</v>
      </c>
      <c r="V2887" s="26">
        <v>0.44299033333333332</v>
      </c>
      <c r="W2887" s="26">
        <v>0.39994400000000002</v>
      </c>
      <c r="X2887" s="26">
        <v>0.58179600000000009</v>
      </c>
      <c r="Y2887" s="26">
        <v>1.7235353333333332</v>
      </c>
      <c r="Z2887" s="26">
        <v>2.0521759999999998</v>
      </c>
      <c r="AA2887" s="26">
        <v>1.9380253333333333</v>
      </c>
      <c r="AB2887" s="26">
        <v>2.0882566666666666</v>
      </c>
      <c r="AC2887" s="26">
        <v>1.8909529999999999</v>
      </c>
      <c r="AD2887" s="26">
        <v>0.8944346666666666</v>
      </c>
      <c r="AE2887" s="26">
        <v>0.44751366666666664</v>
      </c>
      <c r="AF2887" s="26">
        <v>0.34796300000000002</v>
      </c>
      <c r="AG2887" s="26">
        <v>174</v>
      </c>
      <c r="AH2887" s="26">
        <v>3</v>
      </c>
    </row>
    <row r="2888" spans="1:34" x14ac:dyDescent="0.2">
      <c r="A2888" t="s">
        <v>56</v>
      </c>
      <c r="B2888" t="s">
        <v>111</v>
      </c>
      <c r="C2888" t="s">
        <v>1836</v>
      </c>
      <c r="D2888">
        <v>3</v>
      </c>
      <c r="E2888" s="21">
        <v>3</v>
      </c>
      <c r="F2888" s="21" t="s">
        <v>6</v>
      </c>
      <c r="G2888" s="21" t="s">
        <v>10</v>
      </c>
      <c r="H2888" s="21" t="s">
        <v>10</v>
      </c>
      <c r="I2888" s="26">
        <v>2.3863167500000002</v>
      </c>
      <c r="J2888" s="26">
        <v>3.0656717500000004</v>
      </c>
      <c r="K2888" s="26">
        <v>4.7860282500000002</v>
      </c>
      <c r="L2888" s="26">
        <v>6.3494175000000004</v>
      </c>
      <c r="M2888" s="26">
        <v>7.0587605</v>
      </c>
      <c r="N2888" s="26">
        <v>8.559685</v>
      </c>
      <c r="O2888" s="26">
        <v>9.8165662499999993</v>
      </c>
      <c r="P2888" s="26">
        <v>8.8662547499999995</v>
      </c>
      <c r="Q2888" s="26">
        <v>6.3549135000000003</v>
      </c>
      <c r="R2888" s="26">
        <v>4.8258872500000001</v>
      </c>
      <c r="S2888" s="26">
        <v>3.2242007500000001</v>
      </c>
      <c r="T2888" s="26">
        <v>2.4240814999999998</v>
      </c>
      <c r="U2888" s="26">
        <v>0.83298150000000004</v>
      </c>
      <c r="V2888" s="26">
        <v>1.3656855000000001</v>
      </c>
      <c r="W2888" s="26">
        <v>1.6933272500000001</v>
      </c>
      <c r="X2888" s="26">
        <v>2.4863764999999995</v>
      </c>
      <c r="Y2888" s="26">
        <v>3.6223495000000003</v>
      </c>
      <c r="Z2888" s="26">
        <v>2.6655272500000002</v>
      </c>
      <c r="AA2888" s="26">
        <v>1.5314909999999999</v>
      </c>
      <c r="AB2888" s="26">
        <v>2.0028672499999995</v>
      </c>
      <c r="AC2888" s="26">
        <v>3.2410315000000001</v>
      </c>
      <c r="AD2888" s="26">
        <v>2.2702635</v>
      </c>
      <c r="AE2888" s="26">
        <v>1.30135125</v>
      </c>
      <c r="AF2888" s="26">
        <v>0.96395324999999998</v>
      </c>
      <c r="AG2888" s="26">
        <v>167</v>
      </c>
      <c r="AH2888" s="26">
        <v>3</v>
      </c>
    </row>
    <row r="2889" spans="1:34" x14ac:dyDescent="0.2">
      <c r="A2889" t="s">
        <v>56</v>
      </c>
      <c r="B2889" t="s">
        <v>111</v>
      </c>
      <c r="C2889" t="s">
        <v>1837</v>
      </c>
      <c r="D2889">
        <v>3</v>
      </c>
      <c r="E2889" s="21">
        <v>2</v>
      </c>
      <c r="F2889" s="21" t="s">
        <v>74</v>
      </c>
      <c r="G2889" s="21" t="s">
        <v>10</v>
      </c>
      <c r="H2889" s="21" t="s">
        <v>10</v>
      </c>
      <c r="I2889" s="26">
        <v>3.027317</v>
      </c>
      <c r="J2889" s="26">
        <v>3.9493559999999999</v>
      </c>
      <c r="K2889" s="26">
        <v>5.6217869999999994</v>
      </c>
      <c r="L2889" s="26">
        <v>6.7678630000000002</v>
      </c>
      <c r="M2889" s="26">
        <v>7.0200855000000004</v>
      </c>
      <c r="N2889" s="26">
        <v>8.1232879999999987</v>
      </c>
      <c r="O2889" s="26">
        <v>8.6473820000000003</v>
      </c>
      <c r="P2889" s="26">
        <v>8.0450309999999998</v>
      </c>
      <c r="Q2889" s="26">
        <v>6.3043835000000001</v>
      </c>
      <c r="R2889" s="26">
        <v>4.8423040000000004</v>
      </c>
      <c r="S2889" s="26">
        <v>3.7448544999999998</v>
      </c>
      <c r="T2889" s="26">
        <v>3.1390415000000003</v>
      </c>
      <c r="U2889" s="26">
        <v>0.345638</v>
      </c>
      <c r="V2889" s="26">
        <v>0.70587500000000003</v>
      </c>
      <c r="W2889" s="26">
        <v>0.26862249999999999</v>
      </c>
      <c r="X2889" s="26">
        <v>0.83774400000000004</v>
      </c>
      <c r="Y2889" s="26">
        <v>1.844838</v>
      </c>
      <c r="Z2889" s="26">
        <v>1.4541154999999999</v>
      </c>
      <c r="AA2889" s="26">
        <v>0.5755285</v>
      </c>
      <c r="AB2889" s="26">
        <v>1.2367254999999999</v>
      </c>
      <c r="AC2889" s="26">
        <v>2.8907435000000001</v>
      </c>
      <c r="AD2889" s="26">
        <v>1.1253199999999999</v>
      </c>
      <c r="AE2889" s="26">
        <v>0.62431400000000004</v>
      </c>
      <c r="AF2889" s="26">
        <v>0.40120999999999996</v>
      </c>
      <c r="AG2889" s="26">
        <v>69</v>
      </c>
      <c r="AH2889" s="26">
        <v>1</v>
      </c>
    </row>
    <row r="2890" spans="1:34" x14ac:dyDescent="0.2">
      <c r="A2890" t="s">
        <v>56</v>
      </c>
      <c r="B2890" t="s">
        <v>111</v>
      </c>
      <c r="C2890" t="s">
        <v>1838</v>
      </c>
      <c r="D2890">
        <v>3</v>
      </c>
      <c r="E2890" s="21">
        <v>2</v>
      </c>
      <c r="F2890" s="21" t="s">
        <v>74</v>
      </c>
      <c r="G2890" s="21" t="s">
        <v>10</v>
      </c>
      <c r="H2890" s="21" t="s">
        <v>10</v>
      </c>
      <c r="I2890" s="26">
        <v>2.9418590000000004</v>
      </c>
      <c r="J2890" s="26">
        <v>3.9568586666666667</v>
      </c>
      <c r="K2890" s="26">
        <v>5.7959513333333339</v>
      </c>
      <c r="L2890" s="26">
        <v>6.9217036666666667</v>
      </c>
      <c r="M2890" s="26">
        <v>7.1639016666666668</v>
      </c>
      <c r="N2890" s="26">
        <v>8.5950070000000007</v>
      </c>
      <c r="O2890" s="26">
        <v>9.0468233333333341</v>
      </c>
      <c r="P2890" s="26">
        <v>8.3974536666666673</v>
      </c>
      <c r="Q2890" s="26">
        <v>6.5530550000000005</v>
      </c>
      <c r="R2890" s="26">
        <v>4.9005203333333336</v>
      </c>
      <c r="S2890" s="26">
        <v>3.5525073333333332</v>
      </c>
      <c r="T2890" s="26">
        <v>2.8247909999999998</v>
      </c>
      <c r="U2890" s="26">
        <v>0.54244733333333339</v>
      </c>
      <c r="V2890" s="26">
        <v>0.85867466666666659</v>
      </c>
      <c r="W2890" s="26">
        <v>0.5109973333333333</v>
      </c>
      <c r="X2890" s="26">
        <v>1.2836563333333333</v>
      </c>
      <c r="Y2890" s="26">
        <v>2.638640333333333</v>
      </c>
      <c r="Z2890" s="26">
        <v>1.8770559999999998</v>
      </c>
      <c r="AA2890" s="26">
        <v>0.76496066666666662</v>
      </c>
      <c r="AB2890" s="26">
        <v>1.3937600000000001</v>
      </c>
      <c r="AC2890" s="26">
        <v>2.4138143333333333</v>
      </c>
      <c r="AD2890" s="26">
        <v>1.6255119999999998</v>
      </c>
      <c r="AE2890" s="26">
        <v>0.77735666666666658</v>
      </c>
      <c r="AF2890" s="26">
        <v>0.58413599999999999</v>
      </c>
      <c r="AG2890" s="26">
        <v>99</v>
      </c>
      <c r="AH2890" s="26">
        <v>1</v>
      </c>
    </row>
    <row r="2891" spans="1:34" x14ac:dyDescent="0.2">
      <c r="A2891" t="s">
        <v>57</v>
      </c>
      <c r="B2891" t="s">
        <v>82</v>
      </c>
      <c r="C2891" t="s">
        <v>1501</v>
      </c>
      <c r="D2891">
        <v>2</v>
      </c>
      <c r="E2891" s="21">
        <v>5</v>
      </c>
      <c r="F2891" s="21" t="s">
        <v>74</v>
      </c>
      <c r="G2891" s="21" t="s">
        <v>10</v>
      </c>
      <c r="H2891" s="21" t="s">
        <v>10</v>
      </c>
      <c r="I2891" s="26">
        <v>1.2570563333333333</v>
      </c>
      <c r="J2891" s="26">
        <v>1.8753756666666666</v>
      </c>
      <c r="K2891" s="26">
        <v>2.9354753333333332</v>
      </c>
      <c r="L2891" s="26">
        <v>4.5472443333333334</v>
      </c>
      <c r="M2891" s="26">
        <v>6.3687723333333333</v>
      </c>
      <c r="N2891" s="26">
        <v>8.5635756666666669</v>
      </c>
      <c r="O2891" s="26">
        <v>9.1440953333333344</v>
      </c>
      <c r="P2891" s="26">
        <v>7.9184710000000003</v>
      </c>
      <c r="Q2891" s="26">
        <v>6.008999666666667</v>
      </c>
      <c r="R2891" s="26">
        <v>3.7408809999999999</v>
      </c>
      <c r="S2891" s="26">
        <v>2.0067970000000002</v>
      </c>
      <c r="T2891" s="26">
        <v>1.2652136666666667</v>
      </c>
      <c r="U2891" s="26">
        <v>0.7029333333333333</v>
      </c>
      <c r="V2891" s="26">
        <v>0.76916033333333333</v>
      </c>
      <c r="W2891" s="26">
        <v>1.0923826666666667</v>
      </c>
      <c r="X2891" s="26">
        <v>1.0081626666666665</v>
      </c>
      <c r="Y2891" s="26">
        <v>0.85981099999999999</v>
      </c>
      <c r="Z2891" s="26">
        <v>0.42452933333333331</v>
      </c>
      <c r="AA2891" s="26">
        <v>0.95270900000000014</v>
      </c>
      <c r="AB2891" s="26">
        <v>1.1761413333333333</v>
      </c>
      <c r="AC2891" s="26">
        <v>0.77749633333333323</v>
      </c>
      <c r="AD2891" s="26">
        <v>0.75467233333333328</v>
      </c>
      <c r="AE2891" s="26">
        <v>0.8180293333333335</v>
      </c>
      <c r="AF2891" s="26">
        <v>0.72451566666666667</v>
      </c>
      <c r="AG2891" s="26">
        <v>257</v>
      </c>
      <c r="AH2891" s="26">
        <v>5</v>
      </c>
    </row>
    <row r="2892" spans="1:34" x14ac:dyDescent="0.2">
      <c r="A2892" t="s">
        <v>57</v>
      </c>
      <c r="B2892" t="s">
        <v>82</v>
      </c>
      <c r="C2892" t="s">
        <v>1839</v>
      </c>
      <c r="D2892">
        <v>2</v>
      </c>
      <c r="E2892" s="21">
        <v>6</v>
      </c>
      <c r="F2892" s="21" t="s">
        <v>74</v>
      </c>
      <c r="G2892" s="21" t="s">
        <v>10</v>
      </c>
      <c r="H2892" s="21" t="s">
        <v>10</v>
      </c>
      <c r="I2892" s="26">
        <v>0.85737760000000007</v>
      </c>
      <c r="J2892" s="26">
        <v>1.3817032666666667</v>
      </c>
      <c r="K2892" s="26">
        <v>2.5394923333333339</v>
      </c>
      <c r="L2892" s="26">
        <v>4.2057778666666668</v>
      </c>
      <c r="M2892" s="26">
        <v>5.8494206666666653</v>
      </c>
      <c r="N2892" s="26">
        <v>7.7478744666666683</v>
      </c>
      <c r="O2892" s="26">
        <v>9.3551885333333349</v>
      </c>
      <c r="P2892" s="26">
        <v>8.3210719333333341</v>
      </c>
      <c r="Q2892" s="26">
        <v>5.7499019333333328</v>
      </c>
      <c r="R2892" s="26">
        <v>3.2840034666666664</v>
      </c>
      <c r="S2892" s="26">
        <v>1.5438024000000004</v>
      </c>
      <c r="T2892" s="26">
        <v>0.85193413333333334</v>
      </c>
      <c r="U2892" s="26">
        <v>1.4428827333333334</v>
      </c>
      <c r="V2892" s="26">
        <v>1.2036857333333333</v>
      </c>
      <c r="W2892" s="26">
        <v>1.4333316666666667</v>
      </c>
      <c r="X2892" s="26">
        <v>1.5541039999999997</v>
      </c>
      <c r="Y2892" s="26">
        <v>1.4205905333333331</v>
      </c>
      <c r="Z2892" s="26">
        <v>1.1795851333333331</v>
      </c>
      <c r="AA2892" s="26">
        <v>0.56019313333333332</v>
      </c>
      <c r="AB2892" s="26">
        <v>0.5896600666666667</v>
      </c>
      <c r="AC2892" s="26">
        <v>0.80214140000000012</v>
      </c>
      <c r="AD2892" s="26">
        <v>1.2027937999999998</v>
      </c>
      <c r="AE2892" s="26">
        <v>1.3592499333333334</v>
      </c>
      <c r="AF2892" s="26">
        <v>1.2982487333333335</v>
      </c>
      <c r="AG2892" s="26">
        <v>268</v>
      </c>
      <c r="AH2892" s="26">
        <v>5</v>
      </c>
    </row>
    <row r="2893" spans="1:34" x14ac:dyDescent="0.2">
      <c r="A2893" t="s">
        <v>57</v>
      </c>
      <c r="B2893" t="s">
        <v>82</v>
      </c>
      <c r="C2893" t="s">
        <v>1840</v>
      </c>
      <c r="D2893">
        <v>2</v>
      </c>
      <c r="E2893" s="21">
        <v>6</v>
      </c>
      <c r="F2893" s="21" t="s">
        <v>74</v>
      </c>
      <c r="G2893" s="21" t="s">
        <v>10</v>
      </c>
      <c r="H2893" s="21" t="s">
        <v>10</v>
      </c>
      <c r="I2893" s="26">
        <v>0.82938093333333318</v>
      </c>
      <c r="J2893" s="26">
        <v>1.2913392666666668</v>
      </c>
      <c r="K2893" s="26">
        <v>2.3878572666666664</v>
      </c>
      <c r="L2893" s="26">
        <v>4.0069330666666678</v>
      </c>
      <c r="M2893" s="26">
        <v>5.602228199999999</v>
      </c>
      <c r="N2893" s="26">
        <v>7.4440792000000018</v>
      </c>
      <c r="O2893" s="26">
        <v>8.9325618666666671</v>
      </c>
      <c r="P2893" s="26">
        <v>7.9726832000000014</v>
      </c>
      <c r="Q2893" s="26">
        <v>5.4865723333333323</v>
      </c>
      <c r="R2893" s="26">
        <v>3.153391266666667</v>
      </c>
      <c r="S2893" s="26">
        <v>1.4686779999999997</v>
      </c>
      <c r="T2893" s="26">
        <v>0.81946806666666661</v>
      </c>
      <c r="U2893" s="26">
        <v>1.5960200666666668</v>
      </c>
      <c r="V2893" s="26">
        <v>1.4314651333333333</v>
      </c>
      <c r="W2893" s="26">
        <v>1.6998239333333331</v>
      </c>
      <c r="X2893" s="26">
        <v>1.7424393333333332</v>
      </c>
      <c r="Y2893" s="26">
        <v>1.5834167333333333</v>
      </c>
      <c r="Z2893" s="26">
        <v>1.2170508666666666</v>
      </c>
      <c r="AA2893" s="26">
        <v>0.60794500000000018</v>
      </c>
      <c r="AB2893" s="26">
        <v>0.67721380000000009</v>
      </c>
      <c r="AC2893" s="26">
        <v>0.96782386666666675</v>
      </c>
      <c r="AD2893" s="26">
        <v>1.3314007333333333</v>
      </c>
      <c r="AE2893" s="26">
        <v>1.5359844</v>
      </c>
      <c r="AF2893" s="26">
        <v>1.5118262666666666</v>
      </c>
      <c r="AG2893" s="26">
        <v>247</v>
      </c>
      <c r="AH2893" s="26">
        <v>4</v>
      </c>
    </row>
    <row r="2894" spans="1:34" x14ac:dyDescent="0.2">
      <c r="A2894" t="s">
        <v>57</v>
      </c>
      <c r="B2894" t="s">
        <v>82</v>
      </c>
      <c r="C2894" t="s">
        <v>1212</v>
      </c>
      <c r="D2894">
        <v>1</v>
      </c>
      <c r="E2894" s="21">
        <v>6</v>
      </c>
      <c r="F2894" s="21" t="s">
        <v>74</v>
      </c>
      <c r="G2894" s="21" t="s">
        <v>10</v>
      </c>
      <c r="H2894" s="21" t="s">
        <v>10</v>
      </c>
      <c r="I2894" s="26">
        <v>0.89603575000000002</v>
      </c>
      <c r="J2894" s="26">
        <v>1.5108757499999999</v>
      </c>
      <c r="K2894" s="26">
        <v>2.7084597499999998</v>
      </c>
      <c r="L2894" s="26">
        <v>4.412223</v>
      </c>
      <c r="M2894" s="26">
        <v>6.1685610000000004</v>
      </c>
      <c r="N2894" s="26">
        <v>8.1448232499999982</v>
      </c>
      <c r="O2894" s="26">
        <v>8.7709295000000012</v>
      </c>
      <c r="P2894" s="26">
        <v>7.6508629999999993</v>
      </c>
      <c r="Q2894" s="26">
        <v>5.6125302499999998</v>
      </c>
      <c r="R2894" s="26">
        <v>3.3389839999999995</v>
      </c>
      <c r="S2894" s="26">
        <v>1.61751025</v>
      </c>
      <c r="T2894" s="26">
        <v>0.91333925000000005</v>
      </c>
      <c r="U2894" s="26">
        <v>0.84728025000000007</v>
      </c>
      <c r="V2894" s="26">
        <v>0.83934575000000011</v>
      </c>
      <c r="W2894" s="26">
        <v>1.0589649999999999</v>
      </c>
      <c r="X2894" s="26">
        <v>0.89496550000000008</v>
      </c>
      <c r="Y2894" s="26">
        <v>0.95465325000000001</v>
      </c>
      <c r="Z2894" s="26">
        <v>0.5438655</v>
      </c>
      <c r="AA2894" s="26">
        <v>0.94663825000000001</v>
      </c>
      <c r="AB2894" s="26">
        <v>1.2245267500000001</v>
      </c>
      <c r="AC2894" s="26">
        <v>1.0221175</v>
      </c>
      <c r="AD2894" s="26">
        <v>0.93705050000000001</v>
      </c>
      <c r="AE2894" s="26">
        <v>0.8387882499999999</v>
      </c>
      <c r="AF2894" s="26">
        <v>0.78868749999999999</v>
      </c>
      <c r="AG2894" s="26">
        <v>238</v>
      </c>
      <c r="AH2894" s="26">
        <v>4</v>
      </c>
    </row>
    <row r="2895" spans="1:34" x14ac:dyDescent="0.2">
      <c r="A2895" t="s">
        <v>57</v>
      </c>
      <c r="B2895" t="s">
        <v>82</v>
      </c>
      <c r="C2895" t="s">
        <v>1841</v>
      </c>
      <c r="D2895">
        <v>2</v>
      </c>
      <c r="E2895" s="21">
        <v>6</v>
      </c>
      <c r="F2895" s="21" t="s">
        <v>74</v>
      </c>
      <c r="G2895" s="21" t="s">
        <v>10</v>
      </c>
      <c r="H2895" s="21" t="s">
        <v>10</v>
      </c>
      <c r="I2895" s="26">
        <v>0.81381199999999998</v>
      </c>
      <c r="J2895" s="26">
        <v>1.2947875</v>
      </c>
      <c r="K2895" s="26">
        <v>2.3373794999999999</v>
      </c>
      <c r="L2895" s="26">
        <v>3.9087235000000002</v>
      </c>
      <c r="M2895" s="26">
        <v>5.480645</v>
      </c>
      <c r="N2895" s="26">
        <v>7.2074974999999997</v>
      </c>
      <c r="O2895" s="26">
        <v>8.0292145000000001</v>
      </c>
      <c r="P2895" s="26">
        <v>7.0688680000000002</v>
      </c>
      <c r="Q2895" s="26">
        <v>5.0277855000000002</v>
      </c>
      <c r="R2895" s="26">
        <v>3.0063895</v>
      </c>
      <c r="S2895" s="26">
        <v>1.4024030000000001</v>
      </c>
      <c r="T2895" s="26">
        <v>0.81714100000000001</v>
      </c>
      <c r="U2895" s="26">
        <v>0.82821699999999998</v>
      </c>
      <c r="V2895" s="26">
        <v>0.73825399999999997</v>
      </c>
      <c r="W2895" s="26">
        <v>1.0393129999999999</v>
      </c>
      <c r="X2895" s="26">
        <v>0.97548450000000009</v>
      </c>
      <c r="Y2895" s="26">
        <v>1.0372809999999999</v>
      </c>
      <c r="Z2895" s="26">
        <v>0.78185700000000002</v>
      </c>
      <c r="AA2895" s="26">
        <v>0.790551</v>
      </c>
      <c r="AB2895" s="26">
        <v>0.92586599999999997</v>
      </c>
      <c r="AC2895" s="26">
        <v>0.83320700000000003</v>
      </c>
      <c r="AD2895" s="26">
        <v>0.91089900000000001</v>
      </c>
      <c r="AE2895" s="26">
        <v>0.82068549999999996</v>
      </c>
      <c r="AF2895" s="26">
        <v>0.83468399999999998</v>
      </c>
      <c r="AG2895" s="26">
        <v>277</v>
      </c>
      <c r="AH2895" s="26">
        <v>5</v>
      </c>
    </row>
    <row r="2896" spans="1:34" x14ac:dyDescent="0.2">
      <c r="A2896" t="s">
        <v>57</v>
      </c>
      <c r="B2896" t="s">
        <v>82</v>
      </c>
      <c r="C2896" t="s">
        <v>772</v>
      </c>
      <c r="D2896">
        <v>2</v>
      </c>
      <c r="E2896" s="21">
        <v>5</v>
      </c>
      <c r="F2896" s="21" t="s">
        <v>74</v>
      </c>
      <c r="G2896" s="21" t="s">
        <v>10</v>
      </c>
      <c r="H2896" s="21" t="s">
        <v>10</v>
      </c>
      <c r="I2896" s="26">
        <v>0.91983336363636348</v>
      </c>
      <c r="J2896" s="26">
        <v>1.4908212727272727</v>
      </c>
      <c r="K2896" s="26">
        <v>2.737778727272727</v>
      </c>
      <c r="L2896" s="26">
        <v>4.3671117272727278</v>
      </c>
      <c r="M2896" s="26">
        <v>6.1213800909090903</v>
      </c>
      <c r="N2896" s="26">
        <v>8.2535469090909075</v>
      </c>
      <c r="O2896" s="26">
        <v>9.7426356363636373</v>
      </c>
      <c r="P2896" s="26">
        <v>8.5862825454545444</v>
      </c>
      <c r="Q2896" s="26">
        <v>6.0286136363636356</v>
      </c>
      <c r="R2896" s="26">
        <v>3.4430330909090912</v>
      </c>
      <c r="S2896" s="26">
        <v>1.6770240000000001</v>
      </c>
      <c r="T2896" s="26">
        <v>0.92142981818181824</v>
      </c>
      <c r="U2896" s="26">
        <v>1.6315270909090906</v>
      </c>
      <c r="V2896" s="26">
        <v>1.4940510909090909</v>
      </c>
      <c r="W2896" s="26">
        <v>1.844828181818182</v>
      </c>
      <c r="X2896" s="26">
        <v>2.108033909090909</v>
      </c>
      <c r="Y2896" s="26">
        <v>1.6655163636363639</v>
      </c>
      <c r="Z2896" s="26">
        <v>0.98014163636363638</v>
      </c>
      <c r="AA2896" s="26">
        <v>0.53730718181818182</v>
      </c>
      <c r="AB2896" s="26">
        <v>0.69103990909090907</v>
      </c>
      <c r="AC2896" s="26">
        <v>0.93012909090909091</v>
      </c>
      <c r="AD2896" s="26">
        <v>1.3593774545454544</v>
      </c>
      <c r="AE2896" s="26">
        <v>1.6014398181818179</v>
      </c>
      <c r="AF2896" s="26">
        <v>1.5665349999999998</v>
      </c>
      <c r="AG2896" s="26">
        <v>201</v>
      </c>
      <c r="AH2896" s="26">
        <v>3</v>
      </c>
    </row>
    <row r="2897" spans="1:34" x14ac:dyDescent="0.2">
      <c r="A2897" t="s">
        <v>57</v>
      </c>
      <c r="B2897" t="s">
        <v>82</v>
      </c>
      <c r="C2897" t="s">
        <v>1842</v>
      </c>
      <c r="D2897">
        <v>1</v>
      </c>
      <c r="E2897" s="21">
        <v>6</v>
      </c>
      <c r="F2897" s="21" t="s">
        <v>74</v>
      </c>
      <c r="G2897" s="21" t="s">
        <v>10</v>
      </c>
      <c r="H2897" s="21" t="s">
        <v>10</v>
      </c>
      <c r="I2897" s="26">
        <v>0.81288163636363642</v>
      </c>
      <c r="J2897" s="26">
        <v>1.3231877272727273</v>
      </c>
      <c r="K2897" s="26">
        <v>2.4334802727272731</v>
      </c>
      <c r="L2897" s="26">
        <v>4.058059272727272</v>
      </c>
      <c r="M2897" s="26">
        <v>5.685077727272728</v>
      </c>
      <c r="N2897" s="26">
        <v>7.4680078181818184</v>
      </c>
      <c r="O2897" s="26">
        <v>8.2287770909090909</v>
      </c>
      <c r="P2897" s="26">
        <v>7.2161919090909095</v>
      </c>
      <c r="Q2897" s="26">
        <v>5.2202453636363639</v>
      </c>
      <c r="R2897" s="26">
        <v>3.0730860909090909</v>
      </c>
      <c r="S2897" s="26">
        <v>1.4497744545454543</v>
      </c>
      <c r="T2897" s="26">
        <v>0.82716327272727252</v>
      </c>
      <c r="U2897" s="26">
        <v>1.2027543636363638</v>
      </c>
      <c r="V2897" s="26">
        <v>1.1955931818181815</v>
      </c>
      <c r="W2897" s="26">
        <v>1.4746086363636364</v>
      </c>
      <c r="X2897" s="26">
        <v>1.3016853636363637</v>
      </c>
      <c r="Y2897" s="26">
        <v>1.1272269999999998</v>
      </c>
      <c r="Z2897" s="26">
        <v>0.74005372727272734</v>
      </c>
      <c r="AA2897" s="26">
        <v>0.95951254545454534</v>
      </c>
      <c r="AB2897" s="26">
        <v>1.1866432727272727</v>
      </c>
      <c r="AC2897" s="26">
        <v>1.0837850909090909</v>
      </c>
      <c r="AD2897" s="26">
        <v>1.1323304545454544</v>
      </c>
      <c r="AE2897" s="26">
        <v>1.2355831818181819</v>
      </c>
      <c r="AF2897" s="26">
        <v>1.0914968181818183</v>
      </c>
      <c r="AG2897" s="26">
        <v>250</v>
      </c>
      <c r="AH2897" s="26">
        <v>4</v>
      </c>
    </row>
    <row r="2898" spans="1:34" x14ac:dyDescent="0.2">
      <c r="A2898" t="s">
        <v>57</v>
      </c>
      <c r="B2898" t="s">
        <v>82</v>
      </c>
      <c r="C2898" t="s">
        <v>1843</v>
      </c>
      <c r="D2898">
        <v>2</v>
      </c>
      <c r="E2898" s="21">
        <v>5</v>
      </c>
      <c r="F2898" s="21" t="s">
        <v>74</v>
      </c>
      <c r="G2898" s="21" t="s">
        <v>10</v>
      </c>
      <c r="H2898" s="21" t="s">
        <v>10</v>
      </c>
      <c r="I2898" s="26">
        <v>0.99670700000000012</v>
      </c>
      <c r="J2898" s="26">
        <v>1.7207053333333333</v>
      </c>
      <c r="K2898" s="26">
        <v>3.0041583333333333</v>
      </c>
      <c r="L2898" s="26">
        <v>4.813451333333334</v>
      </c>
      <c r="M2898" s="26">
        <v>6.7208526666666666</v>
      </c>
      <c r="N2898" s="26">
        <v>8.8522913333333335</v>
      </c>
      <c r="O2898" s="26">
        <v>9.3269339999999996</v>
      </c>
      <c r="P2898" s="26">
        <v>8.0834246666666676</v>
      </c>
      <c r="Q2898" s="26">
        <v>6.0185509999999995</v>
      </c>
      <c r="R2898" s="26">
        <v>3.6517606666666667</v>
      </c>
      <c r="S2898" s="26">
        <v>1.824592</v>
      </c>
      <c r="T2898" s="26">
        <v>1.0189713333333332</v>
      </c>
      <c r="U2898" s="26">
        <v>0.53710666666666673</v>
      </c>
      <c r="V2898" s="26">
        <v>0.50062700000000004</v>
      </c>
      <c r="W2898" s="26">
        <v>0.64386399999999999</v>
      </c>
      <c r="X2898" s="26">
        <v>0.53563266666666665</v>
      </c>
      <c r="Y2898" s="26">
        <v>0.6946756666666668</v>
      </c>
      <c r="Z2898" s="26">
        <v>0.37571500000000002</v>
      </c>
      <c r="AA2898" s="26">
        <v>0.78029000000000004</v>
      </c>
      <c r="AB2898" s="26">
        <v>1.0143723333333332</v>
      </c>
      <c r="AC2898" s="26">
        <v>0.81229800000000008</v>
      </c>
      <c r="AD2898" s="26">
        <v>0.7434466666666667</v>
      </c>
      <c r="AE2898" s="26">
        <v>0.52908866666666665</v>
      </c>
      <c r="AF2898" s="26">
        <v>0.53113866666666665</v>
      </c>
      <c r="AG2898" s="26">
        <v>259</v>
      </c>
      <c r="AH2898" s="26">
        <v>5</v>
      </c>
    </row>
    <row r="2899" spans="1:34" x14ac:dyDescent="0.2">
      <c r="A2899" t="s">
        <v>57</v>
      </c>
      <c r="B2899" t="s">
        <v>82</v>
      </c>
      <c r="C2899" t="s">
        <v>426</v>
      </c>
      <c r="D2899">
        <v>2</v>
      </c>
      <c r="E2899" s="21">
        <v>5</v>
      </c>
      <c r="F2899" s="21" t="s">
        <v>74</v>
      </c>
      <c r="G2899" s="21" t="s">
        <v>10</v>
      </c>
      <c r="H2899" s="21" t="s">
        <v>10</v>
      </c>
      <c r="I2899" s="26">
        <v>1.1502432499999999</v>
      </c>
      <c r="J2899" s="26">
        <v>1.76160125</v>
      </c>
      <c r="K2899" s="26">
        <v>2.765555</v>
      </c>
      <c r="L2899" s="26">
        <v>4.3657932500000003</v>
      </c>
      <c r="M2899" s="26">
        <v>6.1188834999999999</v>
      </c>
      <c r="N2899" s="26">
        <v>8.0358562500000001</v>
      </c>
      <c r="O2899" s="26">
        <v>8.2010642499999999</v>
      </c>
      <c r="P2899" s="26">
        <v>7.0386764999999993</v>
      </c>
      <c r="Q2899" s="26">
        <v>5.4016782500000007</v>
      </c>
      <c r="R2899" s="26">
        <v>3.45975725</v>
      </c>
      <c r="S2899" s="26">
        <v>1.85119375</v>
      </c>
      <c r="T2899" s="26">
        <v>1.1470897499999999</v>
      </c>
      <c r="U2899" s="26">
        <v>0.73038425000000007</v>
      </c>
      <c r="V2899" s="26">
        <v>0.64532449999999997</v>
      </c>
      <c r="W2899" s="26">
        <v>0.838866</v>
      </c>
      <c r="X2899" s="26">
        <v>0.60895600000000005</v>
      </c>
      <c r="Y2899" s="26">
        <v>0.67264950000000001</v>
      </c>
      <c r="Z2899" s="26">
        <v>0.38216050000000001</v>
      </c>
      <c r="AA2899" s="26">
        <v>1.1453672500000001</v>
      </c>
      <c r="AB2899" s="26">
        <v>1.5381462499999998</v>
      </c>
      <c r="AC2899" s="26">
        <v>0.91800775000000001</v>
      </c>
      <c r="AD2899" s="26">
        <v>0.66965150000000007</v>
      </c>
      <c r="AE2899" s="26">
        <v>0.74697675000000008</v>
      </c>
      <c r="AF2899" s="26">
        <v>0.73281950000000007</v>
      </c>
      <c r="AG2899" s="26">
        <v>262</v>
      </c>
      <c r="AH2899" s="26">
        <v>5</v>
      </c>
    </row>
    <row r="2900" spans="1:34" x14ac:dyDescent="0.2">
      <c r="A2900" t="s">
        <v>57</v>
      </c>
      <c r="B2900" t="s">
        <v>82</v>
      </c>
      <c r="C2900" t="s">
        <v>428</v>
      </c>
      <c r="D2900">
        <v>1</v>
      </c>
      <c r="E2900" s="21">
        <v>5</v>
      </c>
      <c r="F2900" s="21" t="s">
        <v>74</v>
      </c>
      <c r="G2900" s="21" t="s">
        <v>10</v>
      </c>
      <c r="H2900" s="21" t="s">
        <v>10</v>
      </c>
      <c r="I2900" s="26">
        <v>1.0021614999999999</v>
      </c>
      <c r="J2900" s="26">
        <v>1.8654124999999999</v>
      </c>
      <c r="K2900" s="26">
        <v>3.3011949999999999</v>
      </c>
      <c r="L2900" s="26">
        <v>5.2991960000000002</v>
      </c>
      <c r="M2900" s="26">
        <v>7.2933925000000004</v>
      </c>
      <c r="N2900" s="26">
        <v>9.5440494999999999</v>
      </c>
      <c r="O2900" s="26">
        <v>9.7542714999999998</v>
      </c>
      <c r="P2900" s="26">
        <v>8.5071539999999999</v>
      </c>
      <c r="Q2900" s="26">
        <v>6.4300660000000001</v>
      </c>
      <c r="R2900" s="26">
        <v>3.9415404999999999</v>
      </c>
      <c r="S2900" s="26">
        <v>1.9418495</v>
      </c>
      <c r="T2900" s="26">
        <v>1.0642434999999999</v>
      </c>
      <c r="U2900" s="26">
        <v>0.72795100000000001</v>
      </c>
      <c r="V2900" s="26">
        <v>0.59159950000000006</v>
      </c>
      <c r="W2900" s="26">
        <v>0.89912749999999997</v>
      </c>
      <c r="X2900" s="26">
        <v>0.77569549999999998</v>
      </c>
      <c r="Y2900" s="26">
        <v>0.74227449999999995</v>
      </c>
      <c r="Z2900" s="26">
        <v>0.35373300000000002</v>
      </c>
      <c r="AA2900" s="26">
        <v>0.821349</v>
      </c>
      <c r="AB2900" s="26">
        <v>1.0208655</v>
      </c>
      <c r="AC2900" s="26">
        <v>0.82958850000000006</v>
      </c>
      <c r="AD2900" s="26">
        <v>0.92267849999999996</v>
      </c>
      <c r="AE2900" s="26">
        <v>0.78511799999999998</v>
      </c>
      <c r="AF2900" s="26">
        <v>0.71382250000000003</v>
      </c>
      <c r="AG2900" s="26">
        <v>241</v>
      </c>
      <c r="AH2900" s="26">
        <v>4</v>
      </c>
    </row>
    <row r="2901" spans="1:34" x14ac:dyDescent="0.2">
      <c r="A2901" t="s">
        <v>57</v>
      </c>
      <c r="B2901" t="s">
        <v>82</v>
      </c>
      <c r="C2901" t="s">
        <v>1037</v>
      </c>
      <c r="D2901">
        <v>2</v>
      </c>
      <c r="E2901" s="21">
        <v>5</v>
      </c>
      <c r="F2901" s="21" t="s">
        <v>74</v>
      </c>
      <c r="G2901" s="21" t="s">
        <v>10</v>
      </c>
      <c r="H2901" s="21" t="s">
        <v>10</v>
      </c>
      <c r="I2901" s="26">
        <v>1.3482194444444444</v>
      </c>
      <c r="J2901" s="26">
        <v>1.9753596666666668</v>
      </c>
      <c r="K2901" s="26">
        <v>3.0359548888888885</v>
      </c>
      <c r="L2901" s="26">
        <v>4.6736838888888883</v>
      </c>
      <c r="M2901" s="26">
        <v>6.4759902222222232</v>
      </c>
      <c r="N2901" s="26">
        <v>8.6305543333333308</v>
      </c>
      <c r="O2901" s="26">
        <v>9.0337241111111108</v>
      </c>
      <c r="P2901" s="26">
        <v>7.8193606666666664</v>
      </c>
      <c r="Q2901" s="26">
        <v>6.0406882222222222</v>
      </c>
      <c r="R2901" s="26">
        <v>3.8431405555555553</v>
      </c>
      <c r="S2901" s="26">
        <v>2.0963545555555556</v>
      </c>
      <c r="T2901" s="26">
        <v>1.3455211111111112</v>
      </c>
      <c r="U2901" s="26">
        <v>0.78289922222222219</v>
      </c>
      <c r="V2901" s="26">
        <v>0.89086011111111096</v>
      </c>
      <c r="W2901" s="26">
        <v>1.1269336666666667</v>
      </c>
      <c r="X2901" s="26">
        <v>0.89537211111111104</v>
      </c>
      <c r="Y2901" s="26">
        <v>0.73780788888888893</v>
      </c>
      <c r="Z2901" s="26">
        <v>0.3759107777777777</v>
      </c>
      <c r="AA2901" s="26">
        <v>1.0726395555555557</v>
      </c>
      <c r="AB2901" s="26">
        <v>1.2847162222222224</v>
      </c>
      <c r="AC2901" s="26">
        <v>0.75169655555555559</v>
      </c>
      <c r="AD2901" s="26">
        <v>0.83201744444444459</v>
      </c>
      <c r="AE2901" s="26">
        <v>0.89241499999999996</v>
      </c>
      <c r="AF2901" s="26">
        <v>0.792906</v>
      </c>
      <c r="AG2901" s="26">
        <v>291</v>
      </c>
      <c r="AH2901" s="26">
        <v>0</v>
      </c>
    </row>
    <row r="2902" spans="1:34" x14ac:dyDescent="0.2">
      <c r="A2902" t="s">
        <v>57</v>
      </c>
      <c r="B2902" t="s">
        <v>82</v>
      </c>
      <c r="C2902" t="s">
        <v>1844</v>
      </c>
      <c r="D2902">
        <v>2</v>
      </c>
      <c r="E2902" s="21">
        <v>5</v>
      </c>
      <c r="F2902" s="21" t="s">
        <v>74</v>
      </c>
      <c r="G2902" s="21" t="s">
        <v>10</v>
      </c>
      <c r="H2902" s="21" t="s">
        <v>10</v>
      </c>
      <c r="I2902" s="26">
        <v>1.0119326666666666</v>
      </c>
      <c r="J2902" s="26">
        <v>1.6396993333333334</v>
      </c>
      <c r="K2902" s="26">
        <v>2.8506356666666668</v>
      </c>
      <c r="L2902" s="26">
        <v>4.5123053333333338</v>
      </c>
      <c r="M2902" s="26">
        <v>6.3542016666666674</v>
      </c>
      <c r="N2902" s="26">
        <v>8.6312259999999998</v>
      </c>
      <c r="O2902" s="26">
        <v>9.6958496666666658</v>
      </c>
      <c r="P2902" s="26">
        <v>8.4609343333333324</v>
      </c>
      <c r="Q2902" s="26">
        <v>6.1507203333333331</v>
      </c>
      <c r="R2902" s="26">
        <v>3.6002673333333335</v>
      </c>
      <c r="S2902" s="26">
        <v>1.8180913333333333</v>
      </c>
      <c r="T2902" s="26">
        <v>1.0204303333333333</v>
      </c>
      <c r="U2902" s="26">
        <v>1.278902</v>
      </c>
      <c r="V2902" s="26">
        <v>1.186326</v>
      </c>
      <c r="W2902" s="26">
        <v>1.6424779999999999</v>
      </c>
      <c r="X2902" s="26">
        <v>1.4784156666666668</v>
      </c>
      <c r="Y2902" s="26">
        <v>1.2670920000000001</v>
      </c>
      <c r="Z2902" s="26">
        <v>0.63222100000000003</v>
      </c>
      <c r="AA2902" s="26">
        <v>0.70751799999999998</v>
      </c>
      <c r="AB2902" s="26">
        <v>0.9422799999999999</v>
      </c>
      <c r="AC2902" s="26">
        <v>0.92622333333333329</v>
      </c>
      <c r="AD2902" s="26">
        <v>1.2436526666666665</v>
      </c>
      <c r="AE2902" s="26">
        <v>1.38425</v>
      </c>
      <c r="AF2902" s="26">
        <v>1.3049963333333334</v>
      </c>
      <c r="AG2902" s="26">
        <v>264</v>
      </c>
      <c r="AH2902" s="26">
        <v>5</v>
      </c>
    </row>
    <row r="2903" spans="1:34" x14ac:dyDescent="0.2">
      <c r="A2903" t="s">
        <v>57</v>
      </c>
      <c r="B2903" t="s">
        <v>82</v>
      </c>
      <c r="C2903" t="s">
        <v>688</v>
      </c>
      <c r="D2903">
        <v>2</v>
      </c>
      <c r="E2903" s="21">
        <v>5</v>
      </c>
      <c r="F2903" s="21" t="s">
        <v>74</v>
      </c>
      <c r="G2903" s="21" t="s">
        <v>10</v>
      </c>
      <c r="H2903" s="21" t="s">
        <v>10</v>
      </c>
      <c r="I2903" s="26">
        <v>1.4331078000000002</v>
      </c>
      <c r="J2903" s="26">
        <v>2.1258664</v>
      </c>
      <c r="K2903" s="26">
        <v>3.2284546000000001</v>
      </c>
      <c r="L2903" s="26">
        <v>4.9830382000000002</v>
      </c>
      <c r="M2903" s="26">
        <v>6.8959416000000004</v>
      </c>
      <c r="N2903" s="26">
        <v>9.0084752000000012</v>
      </c>
      <c r="O2903" s="26">
        <v>9.0337976000000015</v>
      </c>
      <c r="P2903" s="26">
        <v>7.7741094000000004</v>
      </c>
      <c r="Q2903" s="26">
        <v>6.1042605999999999</v>
      </c>
      <c r="R2903" s="26">
        <v>4.0043711999999996</v>
      </c>
      <c r="S2903" s="26">
        <v>2.2317613999999999</v>
      </c>
      <c r="T2903" s="26">
        <v>1.4211356000000002</v>
      </c>
      <c r="U2903" s="26">
        <v>1.1962116</v>
      </c>
      <c r="V2903" s="26">
        <v>1.0840698</v>
      </c>
      <c r="W2903" s="26">
        <v>1.2497719999999999</v>
      </c>
      <c r="X2903" s="26">
        <v>0.7512778</v>
      </c>
      <c r="Y2903" s="26">
        <v>0.64260300000000004</v>
      </c>
      <c r="Z2903" s="26">
        <v>0.33268759999999997</v>
      </c>
      <c r="AA2903" s="26">
        <v>1.0980422000000001</v>
      </c>
      <c r="AB2903" s="26">
        <v>1.4862506000000002</v>
      </c>
      <c r="AC2903" s="26">
        <v>0.86208200000000001</v>
      </c>
      <c r="AD2903" s="26">
        <v>0.80021500000000001</v>
      </c>
      <c r="AE2903" s="26">
        <v>1.0158905999999999</v>
      </c>
      <c r="AF2903" s="26">
        <v>0.97494079999999994</v>
      </c>
      <c r="AG2903" s="26">
        <v>272</v>
      </c>
      <c r="AH2903" s="26">
        <v>5</v>
      </c>
    </row>
    <row r="2904" spans="1:34" x14ac:dyDescent="0.2">
      <c r="A2904" t="s">
        <v>57</v>
      </c>
      <c r="B2904" t="s">
        <v>82</v>
      </c>
      <c r="C2904" t="s">
        <v>1845</v>
      </c>
      <c r="D2904">
        <v>2</v>
      </c>
      <c r="E2904" s="21">
        <v>5</v>
      </c>
      <c r="F2904" s="21" t="s">
        <v>74</v>
      </c>
      <c r="G2904" s="21" t="s">
        <v>10</v>
      </c>
      <c r="H2904" s="21" t="s">
        <v>10</v>
      </c>
      <c r="I2904" s="26">
        <v>1.1397455000000001</v>
      </c>
      <c r="J2904" s="26">
        <v>1.8227180000000001</v>
      </c>
      <c r="K2904" s="26">
        <v>3.1101587500000001</v>
      </c>
      <c r="L2904" s="26">
        <v>4.8572160000000002</v>
      </c>
      <c r="M2904" s="26">
        <v>6.8150515</v>
      </c>
      <c r="N2904" s="26">
        <v>9.1716745</v>
      </c>
      <c r="O2904" s="26">
        <v>10.22971525</v>
      </c>
      <c r="P2904" s="26">
        <v>8.9144275000000004</v>
      </c>
      <c r="Q2904" s="26">
        <v>6.5410690000000002</v>
      </c>
      <c r="R2904" s="26">
        <v>3.8592127500000002</v>
      </c>
      <c r="S2904" s="26">
        <v>2.0032352499999999</v>
      </c>
      <c r="T2904" s="26">
        <v>1.1481934999999999</v>
      </c>
      <c r="U2904" s="26">
        <v>0.64707724999999994</v>
      </c>
      <c r="V2904" s="26">
        <v>0.60600125000000005</v>
      </c>
      <c r="W2904" s="26">
        <v>0.93475399999999997</v>
      </c>
      <c r="X2904" s="26">
        <v>0.91362774999999985</v>
      </c>
      <c r="Y2904" s="26">
        <v>0.84736750000000005</v>
      </c>
      <c r="Z2904" s="26">
        <v>0.38449299999999997</v>
      </c>
      <c r="AA2904" s="26">
        <v>0.52129249999999994</v>
      </c>
      <c r="AB2904" s="26">
        <v>0.6498815</v>
      </c>
      <c r="AC2904" s="26">
        <v>0.57878350000000001</v>
      </c>
      <c r="AD2904" s="26">
        <v>0.75308249999999988</v>
      </c>
      <c r="AE2904" s="26">
        <v>0.74632350000000003</v>
      </c>
      <c r="AF2904" s="26">
        <v>0.63565425000000009</v>
      </c>
      <c r="AG2904" s="26">
        <v>253</v>
      </c>
      <c r="AH2904" s="26">
        <v>4</v>
      </c>
    </row>
    <row r="2905" spans="1:34" x14ac:dyDescent="0.2">
      <c r="A2905" t="s">
        <v>57</v>
      </c>
      <c r="B2905" t="s">
        <v>82</v>
      </c>
      <c r="C2905" t="s">
        <v>229</v>
      </c>
      <c r="D2905">
        <v>2</v>
      </c>
      <c r="E2905" s="21">
        <v>6</v>
      </c>
      <c r="F2905" s="21" t="s">
        <v>74</v>
      </c>
      <c r="G2905" s="21" t="s">
        <v>10</v>
      </c>
      <c r="H2905" s="21" t="s">
        <v>10</v>
      </c>
      <c r="I2905" s="26">
        <v>0.83961249999999998</v>
      </c>
      <c r="J2905" s="26">
        <v>1.2895799999999999</v>
      </c>
      <c r="K2905" s="26">
        <v>2.2907899999999999</v>
      </c>
      <c r="L2905" s="26">
        <v>3.80097</v>
      </c>
      <c r="M2905" s="26">
        <v>5.3403035000000001</v>
      </c>
      <c r="N2905" s="26">
        <v>7.142849</v>
      </c>
      <c r="O2905" s="26">
        <v>8.3535244999999989</v>
      </c>
      <c r="P2905" s="26">
        <v>7.3895949999999999</v>
      </c>
      <c r="Q2905" s="26">
        <v>5.2110884999999998</v>
      </c>
      <c r="R2905" s="26">
        <v>3.0275670000000003</v>
      </c>
      <c r="S2905" s="26">
        <v>1.439767</v>
      </c>
      <c r="T2905" s="26">
        <v>0.82911000000000001</v>
      </c>
      <c r="U2905" s="26">
        <v>2.0649389999999999</v>
      </c>
      <c r="V2905" s="26">
        <v>1.9611945</v>
      </c>
      <c r="W2905" s="26">
        <v>2.1021065000000001</v>
      </c>
      <c r="X2905" s="26">
        <v>2.0380370000000001</v>
      </c>
      <c r="Y2905" s="26">
        <v>1.5547035</v>
      </c>
      <c r="Z2905" s="26">
        <v>1.0544484999999999</v>
      </c>
      <c r="AA2905" s="26">
        <v>0.7383900000000001</v>
      </c>
      <c r="AB2905" s="26">
        <v>0.90046349999999997</v>
      </c>
      <c r="AC2905" s="26">
        <v>1.1167535000000002</v>
      </c>
      <c r="AD2905" s="26">
        <v>1.5429634999999999</v>
      </c>
      <c r="AE2905" s="26">
        <v>2.0016509999999998</v>
      </c>
      <c r="AF2905" s="26">
        <v>1.965975</v>
      </c>
      <c r="AG2905" s="26">
        <v>260</v>
      </c>
      <c r="AH2905" s="26">
        <v>5</v>
      </c>
    </row>
    <row r="2906" spans="1:34" x14ac:dyDescent="0.2">
      <c r="A2906" t="s">
        <v>57</v>
      </c>
      <c r="B2906" t="s">
        <v>82</v>
      </c>
      <c r="C2906" t="s">
        <v>1846</v>
      </c>
      <c r="D2906">
        <v>1</v>
      </c>
      <c r="E2906" s="21">
        <v>5</v>
      </c>
      <c r="F2906" s="21" t="s">
        <v>74</v>
      </c>
      <c r="G2906" s="21" t="s">
        <v>10</v>
      </c>
      <c r="H2906" s="21" t="s">
        <v>10</v>
      </c>
      <c r="I2906" s="26">
        <v>1.1222685000000001</v>
      </c>
      <c r="J2906" s="26">
        <v>1.668968</v>
      </c>
      <c r="K2906" s="26">
        <v>2.6006840000000002</v>
      </c>
      <c r="L2906" s="26">
        <v>4.084225</v>
      </c>
      <c r="M2906" s="26">
        <v>5.7637610000000006</v>
      </c>
      <c r="N2906" s="26">
        <v>7.6135524999999999</v>
      </c>
      <c r="O2906" s="26">
        <v>8.0483305000000005</v>
      </c>
      <c r="P2906" s="26">
        <v>6.9414715000000005</v>
      </c>
      <c r="Q2906" s="26">
        <v>5.2646355000000007</v>
      </c>
      <c r="R2906" s="26">
        <v>3.3359035000000001</v>
      </c>
      <c r="S2906" s="26">
        <v>1.776389</v>
      </c>
      <c r="T2906" s="26">
        <v>1.1174625</v>
      </c>
      <c r="U2906" s="26">
        <v>0.74350499999999997</v>
      </c>
      <c r="V2906" s="26">
        <v>0.72002650000000001</v>
      </c>
      <c r="W2906" s="26">
        <v>0.97114600000000006</v>
      </c>
      <c r="X2906" s="26">
        <v>0.84753400000000001</v>
      </c>
      <c r="Y2906" s="26">
        <v>0.88837699999999997</v>
      </c>
      <c r="Z2906" s="26">
        <v>0.4796725</v>
      </c>
      <c r="AA2906" s="26">
        <v>1.13182</v>
      </c>
      <c r="AB2906" s="26">
        <v>1.4424995</v>
      </c>
      <c r="AC2906" s="26">
        <v>0.96455200000000008</v>
      </c>
      <c r="AD2906" s="26">
        <v>0.72506499999999996</v>
      </c>
      <c r="AE2906" s="26">
        <v>0.82026299999999996</v>
      </c>
      <c r="AF2906" s="26">
        <v>0.79691500000000004</v>
      </c>
      <c r="AG2906" s="26">
        <v>299</v>
      </c>
      <c r="AH2906" s="26">
        <v>0</v>
      </c>
    </row>
    <row r="2907" spans="1:34" x14ac:dyDescent="0.2">
      <c r="A2907" t="s">
        <v>57</v>
      </c>
      <c r="B2907" t="s">
        <v>82</v>
      </c>
      <c r="C2907" t="s">
        <v>1847</v>
      </c>
      <c r="D2907">
        <v>2</v>
      </c>
      <c r="E2907" s="21">
        <v>6</v>
      </c>
      <c r="F2907" s="21" t="s">
        <v>74</v>
      </c>
      <c r="G2907" s="21" t="s">
        <v>10</v>
      </c>
      <c r="H2907" s="21" t="s">
        <v>10</v>
      </c>
      <c r="I2907" s="26">
        <v>0.7765200000000001</v>
      </c>
      <c r="J2907" s="26">
        <v>1.153014</v>
      </c>
      <c r="K2907" s="26">
        <v>2.0764014999999998</v>
      </c>
      <c r="L2907" s="26">
        <v>3.5920082500000001</v>
      </c>
      <c r="M2907" s="26">
        <v>5.0798687500000002</v>
      </c>
      <c r="N2907" s="26">
        <v>6.7049127500000001</v>
      </c>
      <c r="O2907" s="26">
        <v>7.9510367499999992</v>
      </c>
      <c r="P2907" s="26">
        <v>7.0352174999999999</v>
      </c>
      <c r="Q2907" s="26">
        <v>4.9030404999999995</v>
      </c>
      <c r="R2907" s="26">
        <v>2.8351337500000002</v>
      </c>
      <c r="S2907" s="26">
        <v>1.3181262499999999</v>
      </c>
      <c r="T2907" s="26">
        <v>0.76363449999999999</v>
      </c>
      <c r="U2907" s="26">
        <v>1.08092575</v>
      </c>
      <c r="V2907" s="26">
        <v>1.0065697500000002</v>
      </c>
      <c r="W2907" s="26">
        <v>1.1894515000000001</v>
      </c>
      <c r="X2907" s="26">
        <v>1.22268625</v>
      </c>
      <c r="Y2907" s="26">
        <v>1.19608275</v>
      </c>
      <c r="Z2907" s="26">
        <v>0.98619075</v>
      </c>
      <c r="AA2907" s="26">
        <v>0.68702075000000007</v>
      </c>
      <c r="AB2907" s="26">
        <v>0.75813850000000005</v>
      </c>
      <c r="AC2907" s="26">
        <v>0.93429949999999995</v>
      </c>
      <c r="AD2907" s="26">
        <v>1.0359695</v>
      </c>
      <c r="AE2907" s="26">
        <v>1.1518815</v>
      </c>
      <c r="AF2907" s="26">
        <v>1.0668362499999999</v>
      </c>
      <c r="AG2907" s="26">
        <v>322</v>
      </c>
      <c r="AH2907" s="26">
        <v>0</v>
      </c>
    </row>
    <row r="2908" spans="1:34" x14ac:dyDescent="0.2">
      <c r="A2908" t="s">
        <v>57</v>
      </c>
      <c r="B2908" t="s">
        <v>82</v>
      </c>
      <c r="C2908" t="s">
        <v>1848</v>
      </c>
      <c r="D2908">
        <v>2</v>
      </c>
      <c r="E2908" s="21">
        <v>5</v>
      </c>
      <c r="F2908" s="21" t="s">
        <v>74</v>
      </c>
      <c r="G2908" s="21" t="s">
        <v>10</v>
      </c>
      <c r="H2908" s="21" t="s">
        <v>10</v>
      </c>
      <c r="I2908" s="26">
        <v>0.94693266666666687</v>
      </c>
      <c r="J2908" s="26">
        <v>1.5124786111111115</v>
      </c>
      <c r="K2908" s="26">
        <v>2.7513033611111108</v>
      </c>
      <c r="L2908" s="26">
        <v>4.3788900833333333</v>
      </c>
      <c r="M2908" s="26">
        <v>6.1328731666666663</v>
      </c>
      <c r="N2908" s="26">
        <v>8.2601282777777776</v>
      </c>
      <c r="O2908" s="26">
        <v>9.6770972499999992</v>
      </c>
      <c r="P2908" s="26">
        <v>8.4817156388888897</v>
      </c>
      <c r="Q2908" s="26">
        <v>6.0021174722222215</v>
      </c>
      <c r="R2908" s="26">
        <v>3.4169931111111116</v>
      </c>
      <c r="S2908" s="26">
        <v>1.6858391666666666</v>
      </c>
      <c r="T2908" s="26">
        <v>0.94064352777777793</v>
      </c>
      <c r="U2908" s="26">
        <v>1.6573386666666667</v>
      </c>
      <c r="V2908" s="26">
        <v>1.6082112222222222</v>
      </c>
      <c r="W2908" s="26">
        <v>2.0185815833333329</v>
      </c>
      <c r="X2908" s="26">
        <v>2.1199261666666676</v>
      </c>
      <c r="Y2908" s="26">
        <v>1.6135239166666664</v>
      </c>
      <c r="Z2908" s="26">
        <v>0.86452499999999988</v>
      </c>
      <c r="AA2908" s="26">
        <v>0.65799033333333323</v>
      </c>
      <c r="AB2908" s="26">
        <v>0.8797556666666666</v>
      </c>
      <c r="AC2908" s="26">
        <v>0.95388049999999991</v>
      </c>
      <c r="AD2908" s="26">
        <v>1.440884055555556</v>
      </c>
      <c r="AE2908" s="26">
        <v>1.7198962777777778</v>
      </c>
      <c r="AF2908" s="26">
        <v>1.6995768333333336</v>
      </c>
      <c r="AG2908" s="26">
        <v>202</v>
      </c>
      <c r="AH2908" s="26">
        <v>3</v>
      </c>
    </row>
    <row r="2909" spans="1:34" x14ac:dyDescent="0.2">
      <c r="A2909" t="s">
        <v>57</v>
      </c>
      <c r="B2909" t="s">
        <v>82</v>
      </c>
      <c r="C2909" t="s">
        <v>452</v>
      </c>
      <c r="D2909">
        <v>2</v>
      </c>
      <c r="E2909" s="21">
        <v>5</v>
      </c>
      <c r="F2909" s="21" t="s">
        <v>74</v>
      </c>
      <c r="G2909" s="21" t="s">
        <v>10</v>
      </c>
      <c r="H2909" s="21" t="s">
        <v>10</v>
      </c>
      <c r="I2909" s="26">
        <v>1.2360988333333334</v>
      </c>
      <c r="J2909" s="26">
        <v>2.2213661666666664</v>
      </c>
      <c r="K2909" s="26">
        <v>3.7524181666666667</v>
      </c>
      <c r="L2909" s="26">
        <v>5.8882319999999995</v>
      </c>
      <c r="M2909" s="26">
        <v>8.0284921666666662</v>
      </c>
      <c r="N2909" s="26">
        <v>10.393616666666667</v>
      </c>
      <c r="O2909" s="26">
        <v>10.051523833333334</v>
      </c>
      <c r="P2909" s="26">
        <v>8.657628833333332</v>
      </c>
      <c r="Q2909" s="26">
        <v>6.7452624999999999</v>
      </c>
      <c r="R2909" s="26">
        <v>4.2786633333333333</v>
      </c>
      <c r="S2909" s="26">
        <v>2.2561278333333337</v>
      </c>
      <c r="T2909" s="26">
        <v>1.2685216666666665</v>
      </c>
      <c r="U2909" s="26">
        <v>0.59336616666666664</v>
      </c>
      <c r="V2909" s="26">
        <v>0.54851633333333327</v>
      </c>
      <c r="W2909" s="26">
        <v>0.59770966666666669</v>
      </c>
      <c r="X2909" s="26">
        <v>0.45663949999999992</v>
      </c>
      <c r="Y2909" s="26">
        <v>0.40930333333333335</v>
      </c>
      <c r="Z2909" s="26">
        <v>0.18503499999999998</v>
      </c>
      <c r="AA2909" s="26">
        <v>0.83221650000000003</v>
      </c>
      <c r="AB2909" s="26">
        <v>0.95510466666666671</v>
      </c>
      <c r="AC2909" s="26">
        <v>0.70083316666666662</v>
      </c>
      <c r="AD2909" s="26">
        <v>0.80510999999999999</v>
      </c>
      <c r="AE2909" s="26">
        <v>0.66109249999999997</v>
      </c>
      <c r="AF2909" s="26">
        <v>0.63687416666666663</v>
      </c>
      <c r="AG2909" s="26">
        <v>233</v>
      </c>
      <c r="AH2909" s="26">
        <v>4</v>
      </c>
    </row>
    <row r="2910" spans="1:34" x14ac:dyDescent="0.2">
      <c r="A2910" t="s">
        <v>57</v>
      </c>
      <c r="B2910" t="s">
        <v>82</v>
      </c>
      <c r="C2910" t="s">
        <v>1849</v>
      </c>
      <c r="D2910">
        <v>1</v>
      </c>
      <c r="E2910" s="21">
        <v>5</v>
      </c>
      <c r="F2910" s="21" t="s">
        <v>74</v>
      </c>
      <c r="G2910" s="21" t="s">
        <v>10</v>
      </c>
      <c r="H2910" s="21" t="s">
        <v>10</v>
      </c>
      <c r="I2910" s="26">
        <v>1.0142399999999998</v>
      </c>
      <c r="J2910" s="26">
        <v>1.6162218750000001</v>
      </c>
      <c r="K2910" s="26">
        <v>2.7122958749999997</v>
      </c>
      <c r="L2910" s="26">
        <v>4.3061532500000004</v>
      </c>
      <c r="M2910" s="26">
        <v>6.0302756250000007</v>
      </c>
      <c r="N2910" s="26">
        <v>8.0709206249999994</v>
      </c>
      <c r="O2910" s="26">
        <v>8.7716088750000001</v>
      </c>
      <c r="P2910" s="26">
        <v>7.6234931249999995</v>
      </c>
      <c r="Q2910" s="26">
        <v>5.6766496250000005</v>
      </c>
      <c r="R2910" s="26">
        <v>3.4397958749999997</v>
      </c>
      <c r="S2910" s="26">
        <v>1.7557499999999999</v>
      </c>
      <c r="T2910" s="26">
        <v>1.0171628749999999</v>
      </c>
      <c r="U2910" s="26">
        <v>1.2145991249999999</v>
      </c>
      <c r="V2910" s="26">
        <v>1.13002325</v>
      </c>
      <c r="W2910" s="26">
        <v>1.5257871249999999</v>
      </c>
      <c r="X2910" s="26">
        <v>1.2938686250000002</v>
      </c>
      <c r="Y2910" s="26">
        <v>1.1760351249999998</v>
      </c>
      <c r="Z2910" s="26">
        <v>0.58839837500000014</v>
      </c>
      <c r="AA2910" s="26">
        <v>0.90472312500000007</v>
      </c>
      <c r="AB2910" s="26">
        <v>1.1346646250000001</v>
      </c>
      <c r="AC2910" s="26">
        <v>1.07176</v>
      </c>
      <c r="AD2910" s="26">
        <v>1.1343248749999999</v>
      </c>
      <c r="AE2910" s="26">
        <v>1.2515248750000001</v>
      </c>
      <c r="AF2910" s="26">
        <v>1.213249375</v>
      </c>
      <c r="AG2910" s="26">
        <v>253</v>
      </c>
      <c r="AH2910" s="26">
        <v>4</v>
      </c>
    </row>
    <row r="2911" spans="1:34" x14ac:dyDescent="0.2">
      <c r="A2911" t="s">
        <v>57</v>
      </c>
      <c r="B2911" t="s">
        <v>82</v>
      </c>
      <c r="C2911" t="s">
        <v>339</v>
      </c>
      <c r="D2911">
        <v>1</v>
      </c>
      <c r="E2911" s="21">
        <v>5</v>
      </c>
      <c r="F2911" s="21" t="s">
        <v>74</v>
      </c>
      <c r="G2911" s="21" t="s">
        <v>10</v>
      </c>
      <c r="H2911" s="21" t="s">
        <v>10</v>
      </c>
      <c r="I2911" s="26">
        <v>1.1166242</v>
      </c>
      <c r="J2911" s="26">
        <v>1.6969366000000001</v>
      </c>
      <c r="K2911" s="26">
        <v>2.712291</v>
      </c>
      <c r="L2911" s="26">
        <v>4.2457182000000007</v>
      </c>
      <c r="M2911" s="26">
        <v>5.9670415999999999</v>
      </c>
      <c r="N2911" s="26">
        <v>7.9177998000000001</v>
      </c>
      <c r="O2911" s="26">
        <v>8.4610383999999996</v>
      </c>
      <c r="P2911" s="26">
        <v>7.3312455999999999</v>
      </c>
      <c r="Q2911" s="26">
        <v>5.5165744000000005</v>
      </c>
      <c r="R2911" s="26">
        <v>3.4464972000000005</v>
      </c>
      <c r="S2911" s="26">
        <v>1.8098958000000001</v>
      </c>
      <c r="T2911" s="26">
        <v>1.1121684000000001</v>
      </c>
      <c r="U2911" s="26">
        <v>0.81930440000000004</v>
      </c>
      <c r="V2911" s="26">
        <v>0.79463379999999995</v>
      </c>
      <c r="W2911" s="26">
        <v>1.0924963999999999</v>
      </c>
      <c r="X2911" s="26">
        <v>0.9661206</v>
      </c>
      <c r="Y2911" s="26">
        <v>0.96763319999999986</v>
      </c>
      <c r="Z2911" s="26">
        <v>0.49340460000000003</v>
      </c>
      <c r="AA2911" s="26">
        <v>1.006524</v>
      </c>
      <c r="AB2911" s="26">
        <v>1.236578</v>
      </c>
      <c r="AC2911" s="26">
        <v>0.95323380000000013</v>
      </c>
      <c r="AD2911" s="26">
        <v>0.83486680000000002</v>
      </c>
      <c r="AE2911" s="26">
        <v>0.88344300000000009</v>
      </c>
      <c r="AF2911" s="26">
        <v>0.85450099999999996</v>
      </c>
      <c r="AG2911" s="26">
        <v>268</v>
      </c>
      <c r="AH2911" s="26">
        <v>5</v>
      </c>
    </row>
    <row r="2912" spans="1:34" x14ac:dyDescent="0.2">
      <c r="A2912" t="s">
        <v>57</v>
      </c>
      <c r="B2912" t="s">
        <v>82</v>
      </c>
      <c r="C2912" t="s">
        <v>455</v>
      </c>
      <c r="D2912">
        <v>2</v>
      </c>
      <c r="E2912" s="21">
        <v>6</v>
      </c>
      <c r="F2912" s="21" t="s">
        <v>74</v>
      </c>
      <c r="G2912" s="21" t="s">
        <v>10</v>
      </c>
      <c r="H2912" s="21" t="s">
        <v>10</v>
      </c>
      <c r="I2912" s="26">
        <v>0.85185849999999996</v>
      </c>
      <c r="J2912" s="26">
        <v>1.2975556666666666</v>
      </c>
      <c r="K2912" s="26">
        <v>2.2663293333333332</v>
      </c>
      <c r="L2912" s="26">
        <v>3.734233833333334</v>
      </c>
      <c r="M2912" s="26">
        <v>5.2580483333333339</v>
      </c>
      <c r="N2912" s="26">
        <v>7.0007196666666678</v>
      </c>
      <c r="O2912" s="26">
        <v>8.0554563333333338</v>
      </c>
      <c r="P2912" s="26">
        <v>7.1032548333333336</v>
      </c>
      <c r="Q2912" s="26">
        <v>5.0527871666666675</v>
      </c>
      <c r="R2912" s="26">
        <v>2.9796043333333331</v>
      </c>
      <c r="S2912" s="26">
        <v>1.4192859999999998</v>
      </c>
      <c r="T2912" s="26">
        <v>0.83701049999999999</v>
      </c>
      <c r="U2912" s="26">
        <v>2.4921733333333336</v>
      </c>
      <c r="V2912" s="26">
        <v>2.3917911666666662</v>
      </c>
      <c r="W2912" s="26">
        <v>2.5474968333333332</v>
      </c>
      <c r="X2912" s="26">
        <v>2.261517</v>
      </c>
      <c r="Y2912" s="26">
        <v>1.6503590000000001</v>
      </c>
      <c r="Z2912" s="26">
        <v>1.0349838333333332</v>
      </c>
      <c r="AA2912" s="26">
        <v>0.93845299999999987</v>
      </c>
      <c r="AB2912" s="26">
        <v>1.1640926666666667</v>
      </c>
      <c r="AC2912" s="26">
        <v>1.2890239999999999</v>
      </c>
      <c r="AD2912" s="26">
        <v>1.761271</v>
      </c>
      <c r="AE2912" s="26">
        <v>2.4206374999999998</v>
      </c>
      <c r="AF2912" s="26">
        <v>2.3409763333333333</v>
      </c>
      <c r="AG2912" s="26">
        <v>342</v>
      </c>
      <c r="AH2912" s="26">
        <v>0</v>
      </c>
    </row>
    <row r="2913" spans="1:34" x14ac:dyDescent="0.2">
      <c r="A2913" t="s">
        <v>57</v>
      </c>
      <c r="B2913" t="s">
        <v>82</v>
      </c>
      <c r="C2913" t="s">
        <v>1850</v>
      </c>
      <c r="D2913">
        <v>2</v>
      </c>
      <c r="E2913" s="21">
        <v>5</v>
      </c>
      <c r="F2913" s="21" t="s">
        <v>74</v>
      </c>
      <c r="G2913" s="21" t="s">
        <v>10</v>
      </c>
      <c r="H2913" s="21" t="s">
        <v>10</v>
      </c>
      <c r="I2913" s="26">
        <v>1.0277834285714287</v>
      </c>
      <c r="J2913" s="26">
        <v>1.6206437142857142</v>
      </c>
      <c r="K2913" s="26">
        <v>2.8510871428571427</v>
      </c>
      <c r="L2913" s="26">
        <v>4.5115254285714288</v>
      </c>
      <c r="M2913" s="26">
        <v>6.3327771428571422</v>
      </c>
      <c r="N2913" s="26">
        <v>8.4973192857142852</v>
      </c>
      <c r="O2913" s="26">
        <v>9.8937644285714281</v>
      </c>
      <c r="P2913" s="26">
        <v>8.6462240000000001</v>
      </c>
      <c r="Q2913" s="26">
        <v>6.1565404285714296</v>
      </c>
      <c r="R2913" s="26">
        <v>3.528289285714286</v>
      </c>
      <c r="S2913" s="26">
        <v>1.7720880000000001</v>
      </c>
      <c r="T2913" s="26">
        <v>1.0140209999999998</v>
      </c>
      <c r="U2913" s="26">
        <v>1.0767411428571427</v>
      </c>
      <c r="V2913" s="26">
        <v>1.0676000000000001</v>
      </c>
      <c r="W2913" s="26">
        <v>1.4834625714285716</v>
      </c>
      <c r="X2913" s="26">
        <v>1.5440682857142858</v>
      </c>
      <c r="Y2913" s="26">
        <v>1.2355358571428572</v>
      </c>
      <c r="Z2913" s="26">
        <v>0.68936971428571436</v>
      </c>
      <c r="AA2913" s="26">
        <v>0.58547057142857128</v>
      </c>
      <c r="AB2913" s="26">
        <v>0.6840520000000001</v>
      </c>
      <c r="AC2913" s="26">
        <v>0.65931314285714282</v>
      </c>
      <c r="AD2913" s="26">
        <v>1.0856498571428572</v>
      </c>
      <c r="AE2913" s="26">
        <v>1.2403324285714288</v>
      </c>
      <c r="AF2913" s="26">
        <v>1.130916</v>
      </c>
      <c r="AG2913" s="26">
        <v>250</v>
      </c>
      <c r="AH2913" s="26">
        <v>4</v>
      </c>
    </row>
    <row r="2914" spans="1:34" x14ac:dyDescent="0.2">
      <c r="A2914" t="s">
        <v>57</v>
      </c>
      <c r="B2914" t="s">
        <v>82</v>
      </c>
      <c r="C2914" t="s">
        <v>1851</v>
      </c>
      <c r="D2914">
        <v>1</v>
      </c>
      <c r="E2914" s="21">
        <v>6</v>
      </c>
      <c r="F2914" s="21" t="s">
        <v>74</v>
      </c>
      <c r="G2914" s="21" t="s">
        <v>10</v>
      </c>
      <c r="H2914" s="21" t="s">
        <v>10</v>
      </c>
      <c r="I2914" s="26">
        <v>0.78907442857142851</v>
      </c>
      <c r="J2914" s="26">
        <v>1.3970655714285714</v>
      </c>
      <c r="K2914" s="26">
        <v>2.7509117142857145</v>
      </c>
      <c r="L2914" s="26">
        <v>4.6335632857142857</v>
      </c>
      <c r="M2914" s="26">
        <v>6.4305394285714286</v>
      </c>
      <c r="N2914" s="26">
        <v>8.4637768571428573</v>
      </c>
      <c r="O2914" s="26">
        <v>9.2578201428571418</v>
      </c>
      <c r="P2914" s="26">
        <v>8.1312225714285713</v>
      </c>
      <c r="Q2914" s="26">
        <v>5.8947504285714283</v>
      </c>
      <c r="R2914" s="26">
        <v>3.4363612857142862</v>
      </c>
      <c r="S2914" s="26">
        <v>1.6138997142857139</v>
      </c>
      <c r="T2914" s="26">
        <v>0.84687242857142853</v>
      </c>
      <c r="U2914" s="26">
        <v>0.46135599999999999</v>
      </c>
      <c r="V2914" s="26">
        <v>0.4217408571428572</v>
      </c>
      <c r="W2914" s="26">
        <v>0.63576157142857137</v>
      </c>
      <c r="X2914" s="26">
        <v>0.68819728571428573</v>
      </c>
      <c r="Y2914" s="26">
        <v>0.74142885714285711</v>
      </c>
      <c r="Z2914" s="26">
        <v>0.53039814285714282</v>
      </c>
      <c r="AA2914" s="26">
        <v>0.55862528571428571</v>
      </c>
      <c r="AB2914" s="26">
        <v>0.68029600000000001</v>
      </c>
      <c r="AC2914" s="26">
        <v>0.66873271428571435</v>
      </c>
      <c r="AD2914" s="26">
        <v>0.78862971428571416</v>
      </c>
      <c r="AE2914" s="26">
        <v>0.51508414285714288</v>
      </c>
      <c r="AF2914" s="26">
        <v>0.49785957142857146</v>
      </c>
      <c r="AG2914" s="26">
        <v>238</v>
      </c>
      <c r="AH2914" s="26">
        <v>4</v>
      </c>
    </row>
    <row r="2915" spans="1:34" x14ac:dyDescent="0.2">
      <c r="A2915" t="s">
        <v>57</v>
      </c>
      <c r="B2915" t="s">
        <v>82</v>
      </c>
      <c r="C2915" t="s">
        <v>1852</v>
      </c>
      <c r="D2915">
        <v>2</v>
      </c>
      <c r="E2915" s="21">
        <v>5</v>
      </c>
      <c r="F2915" s="21" t="s">
        <v>74</v>
      </c>
      <c r="G2915" s="21" t="s">
        <v>10</v>
      </c>
      <c r="H2915" s="21" t="s">
        <v>10</v>
      </c>
      <c r="I2915" s="26">
        <v>0.95045785714285724</v>
      </c>
      <c r="J2915" s="26">
        <v>1.5249449047619048</v>
      </c>
      <c r="K2915" s="26">
        <v>2.6988222380952385</v>
      </c>
      <c r="L2915" s="26">
        <v>4.3149422380952371</v>
      </c>
      <c r="M2915" s="26">
        <v>6.1259745714285714</v>
      </c>
      <c r="N2915" s="26">
        <v>8.1920150476190461</v>
      </c>
      <c r="O2915" s="26">
        <v>9.3826809047619051</v>
      </c>
      <c r="P2915" s="26">
        <v>8.1601172857142839</v>
      </c>
      <c r="Q2915" s="26">
        <v>5.8696189047619045</v>
      </c>
      <c r="R2915" s="26">
        <v>3.4097265238095247</v>
      </c>
      <c r="S2915" s="26">
        <v>1.6873661428571427</v>
      </c>
      <c r="T2915" s="26">
        <v>0.95085180952380943</v>
      </c>
      <c r="U2915" s="26">
        <v>1.9103827619047622</v>
      </c>
      <c r="V2915" s="26">
        <v>1.8131861428571432</v>
      </c>
      <c r="W2915" s="26">
        <v>2.04528419047619</v>
      </c>
      <c r="X2915" s="26">
        <v>1.8913348095238089</v>
      </c>
      <c r="Y2915" s="26">
        <v>1.5103966666666666</v>
      </c>
      <c r="Z2915" s="26">
        <v>0.790027238095238</v>
      </c>
      <c r="AA2915" s="26">
        <v>0.77644709523809519</v>
      </c>
      <c r="AB2915" s="26">
        <v>1.0577315714285713</v>
      </c>
      <c r="AC2915" s="26">
        <v>1.082924</v>
      </c>
      <c r="AD2915" s="26">
        <v>1.5618665238095242</v>
      </c>
      <c r="AE2915" s="26">
        <v>1.9181983809523808</v>
      </c>
      <c r="AF2915" s="26">
        <v>1.8496316666666666</v>
      </c>
      <c r="AG2915" s="26">
        <v>203</v>
      </c>
      <c r="AH2915" s="26">
        <v>3</v>
      </c>
    </row>
    <row r="2916" spans="1:34" x14ac:dyDescent="0.2">
      <c r="A2916" t="s">
        <v>57</v>
      </c>
      <c r="B2916" t="s">
        <v>82</v>
      </c>
      <c r="C2916" t="s">
        <v>1853</v>
      </c>
      <c r="D2916">
        <v>2</v>
      </c>
      <c r="E2916" s="21">
        <v>6</v>
      </c>
      <c r="F2916" s="21" t="s">
        <v>74</v>
      </c>
      <c r="G2916" s="21" t="s">
        <v>10</v>
      </c>
      <c r="H2916" s="21" t="s">
        <v>10</v>
      </c>
      <c r="I2916" s="26">
        <v>0.8862496666666666</v>
      </c>
      <c r="J2916" s="26">
        <v>1.3597956666666666</v>
      </c>
      <c r="K2916" s="26">
        <v>2.3591329999999999</v>
      </c>
      <c r="L2916" s="26">
        <v>3.8521803333333331</v>
      </c>
      <c r="M2916" s="26">
        <v>5.4164129999999995</v>
      </c>
      <c r="N2916" s="26">
        <v>7.2145970000000004</v>
      </c>
      <c r="O2916" s="26">
        <v>8.1633003333333338</v>
      </c>
      <c r="P2916" s="26">
        <v>7.1595366666666669</v>
      </c>
      <c r="Q2916" s="26">
        <v>5.149432</v>
      </c>
      <c r="R2916" s="26">
        <v>3.0582436666666664</v>
      </c>
      <c r="S2916" s="26">
        <v>1.4816666666666667</v>
      </c>
      <c r="T2916" s="26">
        <v>0.87266966666666657</v>
      </c>
      <c r="U2916" s="26">
        <v>2.8396113333333335</v>
      </c>
      <c r="V2916" s="26">
        <v>2.6989860000000001</v>
      </c>
      <c r="W2916" s="26">
        <v>2.8675110000000004</v>
      </c>
      <c r="X2916" s="26">
        <v>2.4264503333333334</v>
      </c>
      <c r="Y2916" s="26">
        <v>1.7336099999999999</v>
      </c>
      <c r="Z2916" s="26">
        <v>0.99064833333333346</v>
      </c>
      <c r="AA2916" s="26">
        <v>1.0776403333333333</v>
      </c>
      <c r="AB2916" s="26">
        <v>1.3660759999999998</v>
      </c>
      <c r="AC2916" s="26">
        <v>1.4166326666666667</v>
      </c>
      <c r="AD2916" s="26">
        <v>1.9386189999999999</v>
      </c>
      <c r="AE2916" s="26">
        <v>2.7272746666666667</v>
      </c>
      <c r="AF2916" s="26">
        <v>2.6280626666666667</v>
      </c>
      <c r="AG2916" s="26">
        <v>286</v>
      </c>
      <c r="AH2916" s="26">
        <v>0</v>
      </c>
    </row>
    <row r="2917" spans="1:34" x14ac:dyDescent="0.2">
      <c r="A2917" t="s">
        <v>57</v>
      </c>
      <c r="B2917" t="s">
        <v>82</v>
      </c>
      <c r="C2917" t="s">
        <v>242</v>
      </c>
      <c r="D2917">
        <v>2</v>
      </c>
      <c r="E2917" s="21">
        <v>3</v>
      </c>
      <c r="F2917" s="21" t="s">
        <v>74</v>
      </c>
      <c r="G2917" s="21" t="s">
        <v>10</v>
      </c>
      <c r="H2917" s="21" t="s">
        <v>10</v>
      </c>
      <c r="I2917" s="26">
        <v>1.7898859166666667</v>
      </c>
      <c r="J2917" s="26">
        <v>2.6709207500000001</v>
      </c>
      <c r="K2917" s="26">
        <v>4.0319832500000006</v>
      </c>
      <c r="L2917" s="26">
        <v>6.0271870833333345</v>
      </c>
      <c r="M2917" s="26">
        <v>8.1876773333333333</v>
      </c>
      <c r="N2917" s="26">
        <v>10.61485925</v>
      </c>
      <c r="O2917" s="26">
        <v>10.860283416666668</v>
      </c>
      <c r="P2917" s="26">
        <v>9.452005999999999</v>
      </c>
      <c r="Q2917" s="26">
        <v>7.4805354166666662</v>
      </c>
      <c r="R2917" s="26">
        <v>4.8983453333333342</v>
      </c>
      <c r="S2917" s="26">
        <v>2.7727339999999998</v>
      </c>
      <c r="T2917" s="26">
        <v>1.7751339166666666</v>
      </c>
      <c r="U2917" s="26">
        <v>0.87277016666666674</v>
      </c>
      <c r="V2917" s="26">
        <v>0.91532499999999983</v>
      </c>
      <c r="W2917" s="26">
        <v>1.0448693333333334</v>
      </c>
      <c r="X2917" s="26">
        <v>0.62049433333333326</v>
      </c>
      <c r="Y2917" s="26">
        <v>0.47443516666666663</v>
      </c>
      <c r="Z2917" s="26">
        <v>0.24228691666666669</v>
      </c>
      <c r="AA2917" s="26">
        <v>0.84422974999999989</v>
      </c>
      <c r="AB2917" s="26">
        <v>1.0160715</v>
      </c>
      <c r="AC2917" s="26">
        <v>0.56264841666666665</v>
      </c>
      <c r="AD2917" s="26">
        <v>0.62900274999999994</v>
      </c>
      <c r="AE2917" s="26">
        <v>0.81482958333333333</v>
      </c>
      <c r="AF2917" s="26">
        <v>0.72790391666666665</v>
      </c>
      <c r="AG2917" s="26">
        <v>173</v>
      </c>
      <c r="AH2917" s="26">
        <v>3</v>
      </c>
    </row>
    <row r="2918" spans="1:34" x14ac:dyDescent="0.2">
      <c r="A2918" t="s">
        <v>57</v>
      </c>
      <c r="B2918" t="s">
        <v>82</v>
      </c>
      <c r="C2918" t="s">
        <v>621</v>
      </c>
      <c r="D2918">
        <v>2</v>
      </c>
      <c r="E2918" s="21">
        <v>5</v>
      </c>
      <c r="F2918" s="21" t="s">
        <v>74</v>
      </c>
      <c r="G2918" s="21" t="s">
        <v>10</v>
      </c>
      <c r="H2918" s="21" t="s">
        <v>10</v>
      </c>
      <c r="I2918" s="26">
        <v>1.0890727499999999</v>
      </c>
      <c r="J2918" s="26">
        <v>1.731039</v>
      </c>
      <c r="K2918" s="26">
        <v>2.8116432499999999</v>
      </c>
      <c r="L2918" s="26">
        <v>4.4451924999999992</v>
      </c>
      <c r="M2918" s="26">
        <v>6.2174302499999996</v>
      </c>
      <c r="N2918" s="26">
        <v>8.1687602500000001</v>
      </c>
      <c r="O2918" s="26">
        <v>8.3509917500000004</v>
      </c>
      <c r="P2918" s="26">
        <v>7.1975795000000007</v>
      </c>
      <c r="Q2918" s="26">
        <v>5.4601904999999995</v>
      </c>
      <c r="R2918" s="26">
        <v>3.4439187499999995</v>
      </c>
      <c r="S2918" s="26">
        <v>1.8049639999999998</v>
      </c>
      <c r="T2918" s="26">
        <v>1.0878035000000001</v>
      </c>
      <c r="U2918" s="26">
        <v>0.60988575</v>
      </c>
      <c r="V2918" s="26">
        <v>0.53190399999999993</v>
      </c>
      <c r="W2918" s="26">
        <v>0.72233449999999999</v>
      </c>
      <c r="X2918" s="26">
        <v>0.54424549999999994</v>
      </c>
      <c r="Y2918" s="26">
        <v>0.67219924999999991</v>
      </c>
      <c r="Z2918" s="26">
        <v>0.38148474999999998</v>
      </c>
      <c r="AA2918" s="26">
        <v>1.0688175</v>
      </c>
      <c r="AB2918" s="26">
        <v>1.3867940000000001</v>
      </c>
      <c r="AC2918" s="26">
        <v>0.89506124999999992</v>
      </c>
      <c r="AD2918" s="26">
        <v>0.68843349999999992</v>
      </c>
      <c r="AE2918" s="26">
        <v>0.61407924999999997</v>
      </c>
      <c r="AF2918" s="26">
        <v>0.62392824999999996</v>
      </c>
      <c r="AG2918" s="26">
        <v>198</v>
      </c>
      <c r="AH2918" s="26">
        <v>4</v>
      </c>
    </row>
    <row r="2919" spans="1:34" x14ac:dyDescent="0.2">
      <c r="A2919" t="s">
        <v>57</v>
      </c>
      <c r="B2919" t="s">
        <v>82</v>
      </c>
      <c r="C2919" t="s">
        <v>1854</v>
      </c>
      <c r="D2919">
        <v>2</v>
      </c>
      <c r="E2919" s="21">
        <v>5</v>
      </c>
      <c r="F2919" s="21" t="s">
        <v>74</v>
      </c>
      <c r="G2919" s="21" t="s">
        <v>10</v>
      </c>
      <c r="H2919" s="21" t="s">
        <v>10</v>
      </c>
      <c r="I2919" s="26">
        <v>0.89930640000000006</v>
      </c>
      <c r="J2919" s="26">
        <v>1.4393737</v>
      </c>
      <c r="K2919" s="26">
        <v>2.6182726000000001</v>
      </c>
      <c r="L2919" s="26">
        <v>4.2352144999999997</v>
      </c>
      <c r="M2919" s="26">
        <v>5.9509134000000001</v>
      </c>
      <c r="N2919" s="26">
        <v>7.9377069999999987</v>
      </c>
      <c r="O2919" s="26">
        <v>9.4222611999999994</v>
      </c>
      <c r="P2919" s="26">
        <v>8.3275265000000012</v>
      </c>
      <c r="Q2919" s="26">
        <v>5.8069381000000009</v>
      </c>
      <c r="R2919" s="26">
        <v>3.3355637000000002</v>
      </c>
      <c r="S2919" s="26">
        <v>1.6114865999999999</v>
      </c>
      <c r="T2919" s="26">
        <v>0.89030199999999993</v>
      </c>
      <c r="U2919" s="26">
        <v>1.7875821999999999</v>
      </c>
      <c r="V2919" s="26">
        <v>1.5697638</v>
      </c>
      <c r="W2919" s="26">
        <v>1.8513206</v>
      </c>
      <c r="X2919" s="26">
        <v>2.0521874999999996</v>
      </c>
      <c r="Y2919" s="26">
        <v>1.6434921</v>
      </c>
      <c r="Z2919" s="26">
        <v>1.1110323999999998</v>
      </c>
      <c r="AA2919" s="26">
        <v>0.5459446</v>
      </c>
      <c r="AB2919" s="26">
        <v>0.66665070000000004</v>
      </c>
      <c r="AC2919" s="26">
        <v>0.97060699999999989</v>
      </c>
      <c r="AD2919" s="26">
        <v>1.4094779000000002</v>
      </c>
      <c r="AE2919" s="26">
        <v>1.6882097999999999</v>
      </c>
      <c r="AF2919" s="26">
        <v>1.6375535999999999</v>
      </c>
      <c r="AG2919" s="26">
        <v>206</v>
      </c>
      <c r="AH2919" s="26">
        <v>4</v>
      </c>
    </row>
    <row r="2920" spans="1:34" x14ac:dyDescent="0.2">
      <c r="A2920" t="s">
        <v>59</v>
      </c>
      <c r="B2920" t="s">
        <v>83</v>
      </c>
      <c r="C2920" t="s">
        <v>1855</v>
      </c>
      <c r="D2920">
        <v>2</v>
      </c>
      <c r="E2920" s="21">
        <v>6</v>
      </c>
      <c r="F2920" s="21" t="s">
        <v>6</v>
      </c>
      <c r="G2920" s="21" t="s">
        <v>10</v>
      </c>
      <c r="H2920" s="21" t="s">
        <v>10</v>
      </c>
      <c r="I2920" s="26">
        <v>0.71760031250000011</v>
      </c>
      <c r="J2920" s="26">
        <v>0.96242656249999992</v>
      </c>
      <c r="K2920" s="26">
        <v>1.7734483125</v>
      </c>
      <c r="L2920" s="26">
        <v>3.1613108124999996</v>
      </c>
      <c r="M2920" s="26">
        <v>4.4748593125000005</v>
      </c>
      <c r="N2920" s="26">
        <v>5.1912826250000004</v>
      </c>
      <c r="O2920" s="26">
        <v>5.5026018749999999</v>
      </c>
      <c r="P2920" s="26">
        <v>4.4240700000000004</v>
      </c>
      <c r="Q2920" s="26">
        <v>2.9998451249999998</v>
      </c>
      <c r="R2920" s="26">
        <v>1.9798627499999997</v>
      </c>
      <c r="S2920" s="26">
        <v>1.1616652500000002</v>
      </c>
      <c r="T2920" s="26">
        <v>0.71068212500000005</v>
      </c>
      <c r="U2920" s="26">
        <v>2.0071232499999998</v>
      </c>
      <c r="V2920" s="26">
        <v>1.8739919999999999</v>
      </c>
      <c r="W2920" s="26">
        <v>2.423402625</v>
      </c>
      <c r="X2920" s="26">
        <v>2.7061329374999996</v>
      </c>
      <c r="Y2920" s="26">
        <v>3.1666115624999995</v>
      </c>
      <c r="Z2920" s="26">
        <v>3.1473624374999996</v>
      </c>
      <c r="AA2920" s="26">
        <v>3.3360690000000002</v>
      </c>
      <c r="AB2920" s="26">
        <v>3.9240804375000007</v>
      </c>
      <c r="AC2920" s="26">
        <v>3.1183473124999992</v>
      </c>
      <c r="AD2920" s="26">
        <v>2.7856349999999996</v>
      </c>
      <c r="AE2920" s="26">
        <v>3.1499530000000004</v>
      </c>
      <c r="AF2920" s="26">
        <v>2.6529416875000003</v>
      </c>
      <c r="AG2920" s="26">
        <v>247</v>
      </c>
      <c r="AH2920" s="26">
        <v>4</v>
      </c>
    </row>
    <row r="2921" spans="1:34" x14ac:dyDescent="0.2">
      <c r="A2921" t="s">
        <v>59</v>
      </c>
      <c r="B2921" t="s">
        <v>83</v>
      </c>
      <c r="C2921" t="s">
        <v>1856</v>
      </c>
      <c r="D2921">
        <v>2</v>
      </c>
      <c r="E2921" s="21">
        <v>6</v>
      </c>
      <c r="F2921" s="21" t="s">
        <v>6</v>
      </c>
      <c r="G2921" s="21" t="s">
        <v>10</v>
      </c>
      <c r="H2921" s="21" t="s">
        <v>10</v>
      </c>
      <c r="I2921" s="26">
        <v>0.77303546666666656</v>
      </c>
      <c r="J2921" s="26">
        <v>1.0486277333333334</v>
      </c>
      <c r="K2921" s="26">
        <v>1.8743992666666669</v>
      </c>
      <c r="L2921" s="26">
        <v>3.2088186666666663</v>
      </c>
      <c r="M2921" s="26">
        <v>4.3936721333333333</v>
      </c>
      <c r="N2921" s="26">
        <v>5.0320522666666667</v>
      </c>
      <c r="O2921" s="26">
        <v>5.3084090666666661</v>
      </c>
      <c r="P2921" s="26">
        <v>4.321561066666666</v>
      </c>
      <c r="Q2921" s="26">
        <v>2.9668802000000003</v>
      </c>
      <c r="R2921" s="26">
        <v>2.0151958000000003</v>
      </c>
      <c r="S2921" s="26">
        <v>1.2293156666666669</v>
      </c>
      <c r="T2921" s="26">
        <v>0.76137146666666666</v>
      </c>
      <c r="U2921" s="26">
        <v>3.0170681333333329</v>
      </c>
      <c r="V2921" s="26">
        <v>2.9335791999999996</v>
      </c>
      <c r="W2921" s="26">
        <v>3.5101734666666671</v>
      </c>
      <c r="X2921" s="26">
        <v>3.7228357999999995</v>
      </c>
      <c r="Y2921" s="26">
        <v>3.838991533333334</v>
      </c>
      <c r="Z2921" s="26">
        <v>3.7450523999999992</v>
      </c>
      <c r="AA2921" s="26">
        <v>3.5975562666666665</v>
      </c>
      <c r="AB2921" s="26">
        <v>4.0153299333333328</v>
      </c>
      <c r="AC2921" s="26">
        <v>3.4991986666666666</v>
      </c>
      <c r="AD2921" s="26">
        <v>3.3644342000000003</v>
      </c>
      <c r="AE2921" s="26">
        <v>3.9963349999999997</v>
      </c>
      <c r="AF2921" s="26">
        <v>3.6367806666666667</v>
      </c>
      <c r="AG2921" s="26">
        <v>257</v>
      </c>
      <c r="AH2921" s="26">
        <v>4</v>
      </c>
    </row>
    <row r="2922" spans="1:34" x14ac:dyDescent="0.2">
      <c r="A2922" t="s">
        <v>59</v>
      </c>
      <c r="B2922" t="s">
        <v>83</v>
      </c>
      <c r="C2922" t="s">
        <v>1857</v>
      </c>
      <c r="D2922">
        <v>2</v>
      </c>
      <c r="E2922" s="21">
        <v>6</v>
      </c>
      <c r="F2922" s="21" t="s">
        <v>6</v>
      </c>
      <c r="G2922" s="21" t="s">
        <v>10</v>
      </c>
      <c r="H2922" s="21" t="s">
        <v>10</v>
      </c>
      <c r="I2922" s="26">
        <v>0.6417204999999998</v>
      </c>
      <c r="J2922" s="26">
        <v>0.88088100000000003</v>
      </c>
      <c r="K2922" s="26">
        <v>1.6012659999999999</v>
      </c>
      <c r="L2922" s="26">
        <v>2.8384418750000004</v>
      </c>
      <c r="M2922" s="26">
        <v>4.1932910000000003</v>
      </c>
      <c r="N2922" s="26">
        <v>4.7575674375000006</v>
      </c>
      <c r="O2922" s="26">
        <v>4.9945971875000001</v>
      </c>
      <c r="P2922" s="26">
        <v>3.9939723749999998</v>
      </c>
      <c r="Q2922" s="26">
        <v>2.7081213124999999</v>
      </c>
      <c r="R2922" s="26">
        <v>1.767745125</v>
      </c>
      <c r="S2922" s="26">
        <v>0.985763375</v>
      </c>
      <c r="T2922" s="26">
        <v>0.6131060625000001</v>
      </c>
      <c r="U2922" s="26">
        <v>2.4479881250000002</v>
      </c>
      <c r="V2922" s="26">
        <v>2.3294196250000003</v>
      </c>
      <c r="W2922" s="26">
        <v>2.7688354999999998</v>
      </c>
      <c r="X2922" s="26">
        <v>3.0029427499999999</v>
      </c>
      <c r="Y2922" s="26">
        <v>3.4000089375000004</v>
      </c>
      <c r="Z2922" s="26">
        <v>3.8919613749999993</v>
      </c>
      <c r="AA2922" s="26">
        <v>3.7606246874999996</v>
      </c>
      <c r="AB2922" s="26">
        <v>4.2195784999999999</v>
      </c>
      <c r="AC2922" s="26">
        <v>3.2968016875000004</v>
      </c>
      <c r="AD2922" s="26">
        <v>3.1967155000000003</v>
      </c>
      <c r="AE2922" s="26">
        <v>3.6745738749999997</v>
      </c>
      <c r="AF2922" s="26">
        <v>3.3367038124999997</v>
      </c>
      <c r="AG2922" s="26">
        <v>240</v>
      </c>
      <c r="AH2922" s="26">
        <v>4</v>
      </c>
    </row>
    <row r="2923" spans="1:34" x14ac:dyDescent="0.2">
      <c r="A2923" t="s">
        <v>59</v>
      </c>
      <c r="B2923" t="s">
        <v>83</v>
      </c>
      <c r="C2923" t="s">
        <v>1858</v>
      </c>
      <c r="D2923">
        <v>3</v>
      </c>
      <c r="E2923" s="21">
        <v>6</v>
      </c>
      <c r="F2923" s="21" t="s">
        <v>6</v>
      </c>
      <c r="G2923" s="21" t="s">
        <v>10</v>
      </c>
      <c r="H2923" s="21" t="s">
        <v>10</v>
      </c>
      <c r="I2923" s="26">
        <v>0.68152747368421063</v>
      </c>
      <c r="J2923" s="26">
        <v>0.89737742105263152</v>
      </c>
      <c r="K2923" s="26">
        <v>1.6984465789473684</v>
      </c>
      <c r="L2923" s="26">
        <v>3.080349473684211</v>
      </c>
      <c r="M2923" s="26">
        <v>4.507439578947368</v>
      </c>
      <c r="N2923" s="26">
        <v>5.2389373684210536</v>
      </c>
      <c r="O2923" s="26">
        <v>5.5605254736842102</v>
      </c>
      <c r="P2923" s="26">
        <v>4.4261910526315793</v>
      </c>
      <c r="Q2923" s="26">
        <v>2.995994210526316</v>
      </c>
      <c r="R2923" s="26">
        <v>1.9419934736842104</v>
      </c>
      <c r="S2923" s="26">
        <v>1.1251941052631578</v>
      </c>
      <c r="T2923" s="26">
        <v>0.68207742105263158</v>
      </c>
      <c r="U2923" s="26">
        <v>1.8491265263157894</v>
      </c>
      <c r="V2923" s="26">
        <v>1.6802023684210525</v>
      </c>
      <c r="W2923" s="26">
        <v>2.2540958947368419</v>
      </c>
      <c r="X2923" s="26">
        <v>2.7243644736842101</v>
      </c>
      <c r="Y2923" s="26">
        <v>3.0395166315789468</v>
      </c>
      <c r="Z2923" s="26">
        <v>3.2677003684210524</v>
      </c>
      <c r="AA2923" s="26">
        <v>3.4599083157894746</v>
      </c>
      <c r="AB2923" s="26">
        <v>3.9298485789473685</v>
      </c>
      <c r="AC2923" s="26">
        <v>3.1339922105263156</v>
      </c>
      <c r="AD2923" s="26">
        <v>2.8224309999999999</v>
      </c>
      <c r="AE2923" s="26">
        <v>3.0878904736842103</v>
      </c>
      <c r="AF2923" s="26">
        <v>2.4202104210526314</v>
      </c>
      <c r="AG2923" s="26">
        <v>235</v>
      </c>
      <c r="AH2923" s="26">
        <v>4</v>
      </c>
    </row>
    <row r="2924" spans="1:34" x14ac:dyDescent="0.2">
      <c r="A2924" t="s">
        <v>59</v>
      </c>
      <c r="B2924" t="s">
        <v>83</v>
      </c>
      <c r="C2924" t="s">
        <v>1005</v>
      </c>
      <c r="D2924">
        <v>2</v>
      </c>
      <c r="E2924" s="21">
        <v>6</v>
      </c>
      <c r="F2924" s="21" t="s">
        <v>6</v>
      </c>
      <c r="G2924" s="21" t="s">
        <v>10</v>
      </c>
      <c r="H2924" s="21" t="s">
        <v>10</v>
      </c>
      <c r="I2924" s="26">
        <v>0.59351999999999994</v>
      </c>
      <c r="J2924" s="26">
        <v>0.81795509090909091</v>
      </c>
      <c r="K2924" s="26">
        <v>1.4946962727272728</v>
      </c>
      <c r="L2924" s="26">
        <v>2.6516860909090907</v>
      </c>
      <c r="M2924" s="26">
        <v>3.970574727272727</v>
      </c>
      <c r="N2924" s="26">
        <v>4.5246159090909082</v>
      </c>
      <c r="O2924" s="26">
        <v>4.7197768181818178</v>
      </c>
      <c r="P2924" s="26">
        <v>3.7873136363636366</v>
      </c>
      <c r="Q2924" s="26">
        <v>2.5479760909090907</v>
      </c>
      <c r="R2924" s="26">
        <v>1.6490314545454547</v>
      </c>
      <c r="S2924" s="26">
        <v>0.89998527272727247</v>
      </c>
      <c r="T2924" s="26">
        <v>0.57290536363636357</v>
      </c>
      <c r="U2924" s="26">
        <v>2.5536560909090911</v>
      </c>
      <c r="V2924" s="26">
        <v>2.3393099090909089</v>
      </c>
      <c r="W2924" s="26">
        <v>2.8251139999999997</v>
      </c>
      <c r="X2924" s="26">
        <v>3.0459097272727278</v>
      </c>
      <c r="Y2924" s="26">
        <v>3.5490173636363638</v>
      </c>
      <c r="Z2924" s="26">
        <v>4.1670485454545449</v>
      </c>
      <c r="AA2924" s="26">
        <v>3.8695971818181816</v>
      </c>
      <c r="AB2924" s="26">
        <v>4.5760254545454551</v>
      </c>
      <c r="AC2924" s="26">
        <v>3.4919282727272729</v>
      </c>
      <c r="AD2924" s="26">
        <v>3.360319090909091</v>
      </c>
      <c r="AE2924" s="26">
        <v>3.7847208181818179</v>
      </c>
      <c r="AF2924" s="26">
        <v>3.4919359090909095</v>
      </c>
      <c r="AG2924" s="26">
        <v>274</v>
      </c>
      <c r="AH2924" s="26">
        <v>5</v>
      </c>
    </row>
    <row r="2925" spans="1:34" x14ac:dyDescent="0.2">
      <c r="A2925" t="s">
        <v>59</v>
      </c>
      <c r="B2925" t="s">
        <v>83</v>
      </c>
      <c r="C2925" t="s">
        <v>207</v>
      </c>
      <c r="D2925">
        <v>2</v>
      </c>
      <c r="E2925" s="21">
        <v>6</v>
      </c>
      <c r="F2925" s="21" t="s">
        <v>6</v>
      </c>
      <c r="G2925" s="21" t="s">
        <v>10</v>
      </c>
      <c r="H2925" s="21" t="s">
        <v>10</v>
      </c>
      <c r="I2925" s="26">
        <v>0.63912349999999996</v>
      </c>
      <c r="J2925" s="26">
        <v>0.8544488333333331</v>
      </c>
      <c r="K2925" s="26">
        <v>1.5809613333333334</v>
      </c>
      <c r="L2925" s="26">
        <v>2.9036350833333331</v>
      </c>
      <c r="M2925" s="26">
        <v>4.3440812499999995</v>
      </c>
      <c r="N2925" s="26">
        <v>5.0173201666666669</v>
      </c>
      <c r="O2925" s="26">
        <v>5.2711734999999997</v>
      </c>
      <c r="P2925" s="26">
        <v>4.1952618333333334</v>
      </c>
      <c r="Q2925" s="26">
        <v>2.8229102500000001</v>
      </c>
      <c r="R2925" s="26">
        <v>1.8450817500000001</v>
      </c>
      <c r="S2925" s="26">
        <v>1.0389295833333332</v>
      </c>
      <c r="T2925" s="26">
        <v>0.63181841666666672</v>
      </c>
      <c r="U2925" s="26">
        <v>2.4365635000000001</v>
      </c>
      <c r="V2925" s="26">
        <v>2.1889084166666666</v>
      </c>
      <c r="W2925" s="26">
        <v>2.7690418333333331</v>
      </c>
      <c r="X2925" s="26">
        <v>3.2160961666666665</v>
      </c>
      <c r="Y2925" s="26">
        <v>3.5792160000000006</v>
      </c>
      <c r="Z2925" s="26">
        <v>3.7713706666666664</v>
      </c>
      <c r="AA2925" s="26">
        <v>4.1029567500000006</v>
      </c>
      <c r="AB2925" s="26">
        <v>4.7313435833333335</v>
      </c>
      <c r="AC2925" s="26">
        <v>3.669530416666666</v>
      </c>
      <c r="AD2925" s="26">
        <v>3.5076013333333336</v>
      </c>
      <c r="AE2925" s="26">
        <v>3.8635686666666662</v>
      </c>
      <c r="AF2925" s="26">
        <v>3.2899953333333336</v>
      </c>
      <c r="AG2925" s="26">
        <v>252</v>
      </c>
      <c r="AH2925" s="26">
        <v>5</v>
      </c>
    </row>
    <row r="2926" spans="1:34" x14ac:dyDescent="0.2">
      <c r="A2926" t="s">
        <v>59</v>
      </c>
      <c r="B2926" t="s">
        <v>83</v>
      </c>
      <c r="C2926" t="s">
        <v>1859</v>
      </c>
      <c r="D2926">
        <v>3</v>
      </c>
      <c r="E2926" s="21">
        <v>6</v>
      </c>
      <c r="F2926" s="21" t="s">
        <v>6</v>
      </c>
      <c r="G2926" s="21" t="s">
        <v>10</v>
      </c>
      <c r="H2926" s="21" t="s">
        <v>10</v>
      </c>
      <c r="I2926" s="26">
        <v>0.67535719999999999</v>
      </c>
      <c r="J2926" s="26">
        <v>0.87980419999999993</v>
      </c>
      <c r="K2926" s="26">
        <v>1.6387828</v>
      </c>
      <c r="L2926" s="26">
        <v>3.0483167999999998</v>
      </c>
      <c r="M2926" s="26">
        <v>4.5318458000000001</v>
      </c>
      <c r="N2926" s="26">
        <v>5.2887888000000007</v>
      </c>
      <c r="O2926" s="26">
        <v>5.5619019999999999</v>
      </c>
      <c r="P2926" s="26">
        <v>4.4629754000000004</v>
      </c>
      <c r="Q2926" s="26">
        <v>3.0116300000000003</v>
      </c>
      <c r="R2926" s="26">
        <v>1.9395060000000002</v>
      </c>
      <c r="S2926" s="26">
        <v>1.1295194</v>
      </c>
      <c r="T2926" s="26">
        <v>0.68537879999999995</v>
      </c>
      <c r="U2926" s="26">
        <v>1.6786234</v>
      </c>
      <c r="V2926" s="26">
        <v>1.5631280000000003</v>
      </c>
      <c r="W2926" s="26">
        <v>1.9667524000000001</v>
      </c>
      <c r="X2926" s="26">
        <v>2.5645462000000001</v>
      </c>
      <c r="Y2926" s="26">
        <v>2.7662507999999999</v>
      </c>
      <c r="Z2926" s="26">
        <v>2.8669848</v>
      </c>
      <c r="AA2926" s="26">
        <v>3.2231960000000002</v>
      </c>
      <c r="AB2926" s="26">
        <v>3.7339100000000003</v>
      </c>
      <c r="AC2926" s="26">
        <v>2.9287519999999998</v>
      </c>
      <c r="AD2926" s="26">
        <v>2.7067198000000001</v>
      </c>
      <c r="AE2926" s="26">
        <v>2.7322686000000003</v>
      </c>
      <c r="AF2926" s="26">
        <v>2.1993815999999997</v>
      </c>
      <c r="AG2926" s="26">
        <v>237</v>
      </c>
      <c r="AH2926" s="26">
        <v>4</v>
      </c>
    </row>
    <row r="2927" spans="1:34" x14ac:dyDescent="0.2">
      <c r="A2927" t="s">
        <v>59</v>
      </c>
      <c r="B2927" t="s">
        <v>83</v>
      </c>
      <c r="C2927" t="s">
        <v>1860</v>
      </c>
      <c r="D2927">
        <v>2</v>
      </c>
      <c r="E2927" s="21">
        <v>6</v>
      </c>
      <c r="F2927" s="21" t="s">
        <v>6</v>
      </c>
      <c r="G2927" s="21" t="s">
        <v>10</v>
      </c>
      <c r="H2927" s="21" t="s">
        <v>10</v>
      </c>
      <c r="I2927" s="26">
        <v>0.62650099999999997</v>
      </c>
      <c r="J2927" s="26">
        <v>0.84533609999999992</v>
      </c>
      <c r="K2927" s="26">
        <v>1.5702681000000001</v>
      </c>
      <c r="L2927" s="26">
        <v>2.8279798999999999</v>
      </c>
      <c r="M2927" s="26">
        <v>4.1944784999999998</v>
      </c>
      <c r="N2927" s="26">
        <v>4.7947001</v>
      </c>
      <c r="O2927" s="26">
        <v>5.0545261999999997</v>
      </c>
      <c r="P2927" s="26">
        <v>4.0292002</v>
      </c>
      <c r="Q2927" s="26">
        <v>2.7085832999999999</v>
      </c>
      <c r="R2927" s="26">
        <v>1.7676737000000002</v>
      </c>
      <c r="S2927" s="26">
        <v>0.98976909999999996</v>
      </c>
      <c r="T2927" s="26">
        <v>0.60787910000000012</v>
      </c>
      <c r="U2927" s="26">
        <v>2.5887555</v>
      </c>
      <c r="V2927" s="26">
        <v>2.3934801000000006</v>
      </c>
      <c r="W2927" s="26">
        <v>2.9136847999999995</v>
      </c>
      <c r="X2927" s="26">
        <v>3.2019262000000004</v>
      </c>
      <c r="Y2927" s="26">
        <v>3.6184874000000002</v>
      </c>
      <c r="Z2927" s="26">
        <v>3.9384785999999998</v>
      </c>
      <c r="AA2927" s="26">
        <v>4.0106365000000004</v>
      </c>
      <c r="AB2927" s="26">
        <v>4.6065385000000001</v>
      </c>
      <c r="AC2927" s="26">
        <v>3.6393476000000007</v>
      </c>
      <c r="AD2927" s="26">
        <v>3.4562289000000002</v>
      </c>
      <c r="AE2927" s="26">
        <v>3.9275232999999998</v>
      </c>
      <c r="AF2927" s="26">
        <v>3.4108383999999994</v>
      </c>
      <c r="AG2927" s="26">
        <v>257</v>
      </c>
      <c r="AH2927" s="26">
        <v>5</v>
      </c>
    </row>
    <row r="2928" spans="1:34" x14ac:dyDescent="0.2">
      <c r="A2928" t="s">
        <v>59</v>
      </c>
      <c r="B2928" t="s">
        <v>83</v>
      </c>
      <c r="C2928" t="s">
        <v>375</v>
      </c>
      <c r="D2928">
        <v>2</v>
      </c>
      <c r="E2928" s="21">
        <v>6</v>
      </c>
      <c r="F2928" s="21" t="s">
        <v>6</v>
      </c>
      <c r="G2928" s="21" t="s">
        <v>10</v>
      </c>
      <c r="H2928" s="21" t="s">
        <v>10</v>
      </c>
      <c r="I2928" s="26">
        <v>0.68493204347826087</v>
      </c>
      <c r="J2928" s="26">
        <v>0.94102756521739139</v>
      </c>
      <c r="K2928" s="26">
        <v>1.6852428260869567</v>
      </c>
      <c r="L2928" s="26">
        <v>2.960539956521739</v>
      </c>
      <c r="M2928" s="26">
        <v>4.2611156956521743</v>
      </c>
      <c r="N2928" s="26">
        <v>4.8964621304347826</v>
      </c>
      <c r="O2928" s="26">
        <v>5.1530297391304352</v>
      </c>
      <c r="P2928" s="26">
        <v>4.1666096086956523</v>
      </c>
      <c r="Q2928" s="26">
        <v>2.8266169130434786</v>
      </c>
      <c r="R2928" s="26">
        <v>1.8532076956521737</v>
      </c>
      <c r="S2928" s="26">
        <v>1.0738898260869565</v>
      </c>
      <c r="T2928" s="26">
        <v>0.65750973913043465</v>
      </c>
      <c r="U2928" s="26">
        <v>2.4225995217391301</v>
      </c>
      <c r="V2928" s="26">
        <v>2.3111836086956519</v>
      </c>
      <c r="W2928" s="26">
        <v>2.7618739130434782</v>
      </c>
      <c r="X2928" s="26">
        <v>2.9791785652173912</v>
      </c>
      <c r="Y2928" s="26">
        <v>3.2819667391304344</v>
      </c>
      <c r="Z2928" s="26">
        <v>3.3624969565217389</v>
      </c>
      <c r="AA2928" s="26">
        <v>3.4824637826086962</v>
      </c>
      <c r="AB2928" s="26">
        <v>3.7432176521739136</v>
      </c>
      <c r="AC2928" s="26">
        <v>3.195772260869564</v>
      </c>
      <c r="AD2928" s="26">
        <v>3.0510058260869557</v>
      </c>
      <c r="AE2928" s="26">
        <v>3.5010362608695651</v>
      </c>
      <c r="AF2928" s="26">
        <v>3.0885397391304337</v>
      </c>
      <c r="AG2928" s="26">
        <v>274</v>
      </c>
      <c r="AH2928" s="26">
        <v>5</v>
      </c>
    </row>
    <row r="2929" spans="1:34" x14ac:dyDescent="0.2">
      <c r="A2929" t="s">
        <v>59</v>
      </c>
      <c r="B2929" t="s">
        <v>83</v>
      </c>
      <c r="C2929" t="s">
        <v>951</v>
      </c>
      <c r="D2929">
        <v>2</v>
      </c>
      <c r="E2929" s="21">
        <v>6</v>
      </c>
      <c r="F2929" s="21" t="s">
        <v>6</v>
      </c>
      <c r="G2929" s="21" t="s">
        <v>10</v>
      </c>
      <c r="H2929" s="21" t="s">
        <v>10</v>
      </c>
      <c r="I2929" s="26">
        <v>0.59784909090909089</v>
      </c>
      <c r="J2929" s="26">
        <v>0.81690036363636365</v>
      </c>
      <c r="K2929" s="26">
        <v>1.5055129999999999</v>
      </c>
      <c r="L2929" s="26">
        <v>2.7227381818181815</v>
      </c>
      <c r="M2929" s="26">
        <v>4.0805449090909081</v>
      </c>
      <c r="N2929" s="26">
        <v>4.6504520000000005</v>
      </c>
      <c r="O2929" s="26">
        <v>4.8764695909090916</v>
      </c>
      <c r="P2929" s="26">
        <v>3.8741305909090897</v>
      </c>
      <c r="Q2929" s="26">
        <v>2.6071639545454541</v>
      </c>
      <c r="R2929" s="26">
        <v>1.6919598636363633</v>
      </c>
      <c r="S2929" s="26">
        <v>0.93134349999999988</v>
      </c>
      <c r="T2929" s="26">
        <v>0.57613795454545469</v>
      </c>
      <c r="U2929" s="26">
        <v>2.7789207727272731</v>
      </c>
      <c r="V2929" s="26">
        <v>2.556278863636364</v>
      </c>
      <c r="W2929" s="26">
        <v>3.0174227272727268</v>
      </c>
      <c r="X2929" s="26">
        <v>3.219783181818181</v>
      </c>
      <c r="Y2929" s="26">
        <v>3.6590623181818187</v>
      </c>
      <c r="Z2929" s="26">
        <v>4.144036909090909</v>
      </c>
      <c r="AA2929" s="26">
        <v>4.118965272727273</v>
      </c>
      <c r="AB2929" s="26">
        <v>4.6404799545454543</v>
      </c>
      <c r="AC2929" s="26">
        <v>3.5899780000000003</v>
      </c>
      <c r="AD2929" s="26">
        <v>3.5421352272727273</v>
      </c>
      <c r="AE2929" s="26">
        <v>3.9672839090909089</v>
      </c>
      <c r="AF2929" s="26">
        <v>3.7145025909090914</v>
      </c>
      <c r="AG2929" s="26">
        <v>247</v>
      </c>
      <c r="AH2929" s="26">
        <v>4</v>
      </c>
    </row>
    <row r="2930" spans="1:34" x14ac:dyDescent="0.2">
      <c r="A2930" t="s">
        <v>59</v>
      </c>
      <c r="B2930" t="s">
        <v>83</v>
      </c>
      <c r="C2930" t="s">
        <v>1861</v>
      </c>
      <c r="D2930">
        <v>2</v>
      </c>
      <c r="E2930" s="21">
        <v>6</v>
      </c>
      <c r="F2930" s="21" t="s">
        <v>6</v>
      </c>
      <c r="G2930" s="21" t="s">
        <v>10</v>
      </c>
      <c r="H2930" s="21" t="s">
        <v>10</v>
      </c>
      <c r="I2930" s="26">
        <v>0.73195260000000006</v>
      </c>
      <c r="J2930" s="26">
        <v>0.99375468000000011</v>
      </c>
      <c r="K2930" s="26">
        <v>1.8028834000000002</v>
      </c>
      <c r="L2930" s="26">
        <v>3.1442818799999999</v>
      </c>
      <c r="M2930" s="26">
        <v>4.4045397200000007</v>
      </c>
      <c r="N2930" s="26">
        <v>5.065502920000001</v>
      </c>
      <c r="O2930" s="26">
        <v>5.3672168000000013</v>
      </c>
      <c r="P2930" s="26">
        <v>4.3214765200000009</v>
      </c>
      <c r="Q2930" s="26">
        <v>2.9539060399999988</v>
      </c>
      <c r="R2930" s="26">
        <v>1.95642772</v>
      </c>
      <c r="S2930" s="26">
        <v>1.16955604</v>
      </c>
      <c r="T2930" s="26">
        <v>0.71738475999999995</v>
      </c>
      <c r="U2930" s="26">
        <v>2.61747744</v>
      </c>
      <c r="V2930" s="26">
        <v>2.4627738399999997</v>
      </c>
      <c r="W2930" s="26">
        <v>3.094201</v>
      </c>
      <c r="X2930" s="26">
        <v>3.2858603599999996</v>
      </c>
      <c r="Y2930" s="26">
        <v>3.5630950000000006</v>
      </c>
      <c r="Z2930" s="26">
        <v>3.4341814800000003</v>
      </c>
      <c r="AA2930" s="26">
        <v>3.4460614399999998</v>
      </c>
      <c r="AB2930" s="26">
        <v>3.9493267999999997</v>
      </c>
      <c r="AC2930" s="26">
        <v>3.3217528399999998</v>
      </c>
      <c r="AD2930" s="26">
        <v>3.1222624000000003</v>
      </c>
      <c r="AE2930" s="26">
        <v>3.6471680799999988</v>
      </c>
      <c r="AF2930" s="26">
        <v>3.2531524800000011</v>
      </c>
      <c r="AG2930" s="26">
        <v>252</v>
      </c>
      <c r="AH2930" s="26">
        <v>4</v>
      </c>
    </row>
    <row r="2931" spans="1:34" x14ac:dyDescent="0.2">
      <c r="A2931" t="s">
        <v>59</v>
      </c>
      <c r="B2931" t="s">
        <v>83</v>
      </c>
      <c r="C2931" t="s">
        <v>242</v>
      </c>
      <c r="D2931">
        <v>2</v>
      </c>
      <c r="E2931" s="21">
        <v>6</v>
      </c>
      <c r="F2931" s="21" t="s">
        <v>6</v>
      </c>
      <c r="G2931" s="21" t="s">
        <v>10</v>
      </c>
      <c r="H2931" s="21" t="s">
        <v>10</v>
      </c>
      <c r="I2931" s="26">
        <v>0.65204960000000001</v>
      </c>
      <c r="J2931" s="26">
        <v>0.88517200000000007</v>
      </c>
      <c r="K2931" s="26">
        <v>1.6179526499999999</v>
      </c>
      <c r="L2931" s="26">
        <v>2.8767898499999998</v>
      </c>
      <c r="M2931" s="26">
        <v>4.2098183000000002</v>
      </c>
      <c r="N2931" s="26">
        <v>4.8156339999999993</v>
      </c>
      <c r="O2931" s="26">
        <v>5.0960073499999998</v>
      </c>
      <c r="P2931" s="26">
        <v>4.0620407500000004</v>
      </c>
      <c r="Q2931" s="26">
        <v>2.7364989</v>
      </c>
      <c r="R2931" s="26">
        <v>1.8060599499999994</v>
      </c>
      <c r="S2931" s="26">
        <v>1.02710985</v>
      </c>
      <c r="T2931" s="26">
        <v>0.62993779999999988</v>
      </c>
      <c r="U2931" s="26">
        <v>2.4173268999999999</v>
      </c>
      <c r="V2931" s="26">
        <v>2.2818142000000003</v>
      </c>
      <c r="W2931" s="26">
        <v>2.7665367000000001</v>
      </c>
      <c r="X2931" s="26">
        <v>2.9218027999999996</v>
      </c>
      <c r="Y2931" s="26">
        <v>3.3236598000000006</v>
      </c>
      <c r="Z2931" s="26">
        <v>3.63901385</v>
      </c>
      <c r="AA2931" s="26">
        <v>3.5606370499999995</v>
      </c>
      <c r="AB2931" s="26">
        <v>4.0416980999999996</v>
      </c>
      <c r="AC2931" s="26">
        <v>3.2775704000000006</v>
      </c>
      <c r="AD2931" s="26">
        <v>3.0581379999999991</v>
      </c>
      <c r="AE2931" s="26">
        <v>3.5258299000000002</v>
      </c>
      <c r="AF2931" s="26">
        <v>3.1220290999999998</v>
      </c>
      <c r="AG2931" s="26">
        <v>249</v>
      </c>
      <c r="AH2931" s="26">
        <v>4</v>
      </c>
    </row>
    <row r="2932" spans="1:34" x14ac:dyDescent="0.2">
      <c r="A2932" t="s">
        <v>59</v>
      </c>
      <c r="B2932" t="s">
        <v>83</v>
      </c>
      <c r="C2932" t="s">
        <v>465</v>
      </c>
      <c r="D2932">
        <v>2</v>
      </c>
      <c r="E2932" s="21">
        <v>6</v>
      </c>
      <c r="F2932" s="21" t="s">
        <v>6</v>
      </c>
      <c r="G2932" s="21" t="s">
        <v>10</v>
      </c>
      <c r="H2932" s="21" t="s">
        <v>10</v>
      </c>
      <c r="I2932" s="26">
        <v>0.80806304166666665</v>
      </c>
      <c r="J2932" s="26">
        <v>1.0962924583333333</v>
      </c>
      <c r="K2932" s="26">
        <v>1.9256669166666667</v>
      </c>
      <c r="L2932" s="26">
        <v>3.2606927083333321</v>
      </c>
      <c r="M2932" s="26">
        <v>4.4760092083333332</v>
      </c>
      <c r="N2932" s="26">
        <v>5.1066962916666663</v>
      </c>
      <c r="O2932" s="26">
        <v>5.3896231666666665</v>
      </c>
      <c r="P2932" s="26">
        <v>4.4060350416666667</v>
      </c>
      <c r="Q2932" s="26">
        <v>3.0357237500000003</v>
      </c>
      <c r="R2932" s="26">
        <v>2.0663052499999996</v>
      </c>
      <c r="S2932" s="26">
        <v>1.2575717499999999</v>
      </c>
      <c r="T2932" s="26">
        <v>0.78293687499999998</v>
      </c>
      <c r="U2932" s="26">
        <v>3.0219906249999995</v>
      </c>
      <c r="V2932" s="26">
        <v>2.9709451250000001</v>
      </c>
      <c r="W2932" s="26">
        <v>3.4986798749999992</v>
      </c>
      <c r="X2932" s="26">
        <v>3.7415694166666671</v>
      </c>
      <c r="Y2932" s="26">
        <v>3.7997376250000006</v>
      </c>
      <c r="Z2932" s="26">
        <v>3.7353597083333336</v>
      </c>
      <c r="AA2932" s="26">
        <v>3.6316149166666669</v>
      </c>
      <c r="AB2932" s="26">
        <v>3.9101289999999991</v>
      </c>
      <c r="AC2932" s="26">
        <v>3.4410496250000002</v>
      </c>
      <c r="AD2932" s="26">
        <v>3.4019030416666669</v>
      </c>
      <c r="AE2932" s="26">
        <v>4.0451893749999996</v>
      </c>
      <c r="AF2932" s="26">
        <v>3.6883054166666667</v>
      </c>
      <c r="AG2932" s="26">
        <v>258</v>
      </c>
      <c r="AH2932" s="26">
        <v>5</v>
      </c>
    </row>
    <row r="2933" spans="1:34" x14ac:dyDescent="0.2">
      <c r="A2933" t="s">
        <v>59</v>
      </c>
      <c r="B2933" t="s">
        <v>83</v>
      </c>
      <c r="C2933" t="s">
        <v>1862</v>
      </c>
      <c r="D2933">
        <v>2</v>
      </c>
      <c r="E2933" s="21">
        <v>6</v>
      </c>
      <c r="F2933" s="21" t="s">
        <v>6</v>
      </c>
      <c r="G2933" s="21" t="s">
        <v>10</v>
      </c>
      <c r="H2933" s="21" t="s">
        <v>10</v>
      </c>
      <c r="I2933" s="26">
        <v>0.72346026666666663</v>
      </c>
      <c r="J2933" s="26">
        <v>0.99088096666666692</v>
      </c>
      <c r="K2933" s="26">
        <v>1.7719559666666669</v>
      </c>
      <c r="L2933" s="26">
        <v>3.0587005</v>
      </c>
      <c r="M2933" s="26">
        <v>4.3598328000000013</v>
      </c>
      <c r="N2933" s="26">
        <v>4.9832786000000002</v>
      </c>
      <c r="O2933" s="26">
        <v>5.2629322333333333</v>
      </c>
      <c r="P2933" s="26">
        <v>4.2614966000000001</v>
      </c>
      <c r="Q2933" s="26">
        <v>2.9002467000000012</v>
      </c>
      <c r="R2933" s="26">
        <v>1.9252654</v>
      </c>
      <c r="S2933" s="26">
        <v>1.1353972333333333</v>
      </c>
      <c r="T2933" s="26">
        <v>0.70038650000000013</v>
      </c>
      <c r="U2933" s="26">
        <v>2.7569808666666669</v>
      </c>
      <c r="V2933" s="26">
        <v>2.6226546666666661</v>
      </c>
      <c r="W2933" s="26">
        <v>3.1847775333333339</v>
      </c>
      <c r="X2933" s="26">
        <v>3.4131331</v>
      </c>
      <c r="Y2933" s="26">
        <v>3.5630996000000001</v>
      </c>
      <c r="Z2933" s="26">
        <v>3.4664994333333339</v>
      </c>
      <c r="AA2933" s="26">
        <v>3.519012866666666</v>
      </c>
      <c r="AB2933" s="26">
        <v>3.7687193999999997</v>
      </c>
      <c r="AC2933" s="26">
        <v>3.3635749333333336</v>
      </c>
      <c r="AD2933" s="26">
        <v>3.2789479000000004</v>
      </c>
      <c r="AE2933" s="26">
        <v>3.8192450666666673</v>
      </c>
      <c r="AF2933" s="26">
        <v>3.4024608333333339</v>
      </c>
      <c r="AG2933" s="26">
        <v>248</v>
      </c>
      <c r="AH2933" s="26">
        <v>4</v>
      </c>
    </row>
    <row r="2934" spans="1:34" x14ac:dyDescent="0.2">
      <c r="A2934" t="s">
        <v>69</v>
      </c>
      <c r="C2934" t="s">
        <v>1863</v>
      </c>
      <c r="D2934" t="s">
        <v>10</v>
      </c>
      <c r="E2934" s="21">
        <v>1</v>
      </c>
      <c r="F2934" s="21" t="s">
        <v>6</v>
      </c>
      <c r="G2934" s="21" t="s">
        <v>114</v>
      </c>
      <c r="H2934" s="21" t="s">
        <v>2029</v>
      </c>
      <c r="AG2934" s="65">
        <v>0</v>
      </c>
      <c r="AH2934" s="65">
        <v>1</v>
      </c>
    </row>
    <row r="2935" spans="1:34" x14ac:dyDescent="0.2">
      <c r="A2935" t="s">
        <v>58</v>
      </c>
      <c r="B2935" t="s">
        <v>112</v>
      </c>
      <c r="C2935" t="s">
        <v>1864</v>
      </c>
      <c r="D2935">
        <v>3</v>
      </c>
      <c r="E2935" s="21">
        <v>4</v>
      </c>
      <c r="F2935" s="21" t="s">
        <v>6</v>
      </c>
      <c r="G2935" s="21" t="s">
        <v>10</v>
      </c>
      <c r="H2935" s="21" t="s">
        <v>10</v>
      </c>
      <c r="I2935" s="65">
        <v>1.5759499999999995</v>
      </c>
      <c r="J2935" s="65">
        <v>2.0299809545454544</v>
      </c>
      <c r="K2935" s="65">
        <v>3.007412681818181</v>
      </c>
      <c r="L2935" s="65">
        <v>4.381086954545454</v>
      </c>
      <c r="M2935" s="65">
        <v>5.0357811363636351</v>
      </c>
      <c r="N2935" s="65">
        <v>5.9896168636363631</v>
      </c>
      <c r="O2935" s="65">
        <v>6.0796401818181813</v>
      </c>
      <c r="P2935" s="65">
        <v>5.3090937727272722</v>
      </c>
      <c r="Q2935">
        <v>4.232416818181818</v>
      </c>
      <c r="R2935" s="65">
        <v>3.0179628636363636</v>
      </c>
      <c r="S2935" s="65">
        <v>2.2184105000000001</v>
      </c>
      <c r="T2935" s="65">
        <v>1.6674922727272727</v>
      </c>
      <c r="U2935" s="65">
        <v>3.1701087727272723</v>
      </c>
      <c r="V2935" s="65">
        <v>2.9761924545454543</v>
      </c>
      <c r="W2935" s="65">
        <v>3.6406917727272727</v>
      </c>
      <c r="X2935" s="65">
        <v>2.6897721818181819</v>
      </c>
      <c r="Y2935" s="65">
        <v>3.1217098636363634</v>
      </c>
      <c r="Z2935" s="65">
        <v>2.7863945454545451</v>
      </c>
      <c r="AA2935" s="65">
        <v>3.594665181818181</v>
      </c>
      <c r="AB2935" s="65">
        <v>3.906501636363636</v>
      </c>
      <c r="AC2935" s="65">
        <v>2.9931021363636359</v>
      </c>
      <c r="AD2935" s="65">
        <v>2.6924450909090911</v>
      </c>
      <c r="AE2935" s="65">
        <v>2.6094924090909086</v>
      </c>
      <c r="AF2935" s="65">
        <v>3.0898064545454549</v>
      </c>
      <c r="AG2935" s="65">
        <v>166</v>
      </c>
      <c r="AH2935" s="65">
        <v>3</v>
      </c>
    </row>
    <row r="2936" spans="1:34" x14ac:dyDescent="0.2">
      <c r="A2936" t="s">
        <v>58</v>
      </c>
      <c r="B2936" t="s">
        <v>112</v>
      </c>
      <c r="C2936" t="s">
        <v>1865</v>
      </c>
      <c r="D2936">
        <v>2</v>
      </c>
      <c r="E2936" s="21">
        <v>4</v>
      </c>
      <c r="F2936" s="21" t="s">
        <v>6</v>
      </c>
      <c r="G2936" s="21" t="s">
        <v>10</v>
      </c>
      <c r="H2936" s="21" t="s">
        <v>10</v>
      </c>
      <c r="I2936" s="65">
        <v>1.4516666666666669</v>
      </c>
      <c r="J2936" s="65">
        <v>1.9632681666666667</v>
      </c>
      <c r="K2936" s="65">
        <v>3.0899329166666667</v>
      </c>
      <c r="L2936" s="65">
        <v>4.6422240833333328</v>
      </c>
      <c r="M2936" s="65">
        <v>5.0984506666666674</v>
      </c>
      <c r="N2936" s="65">
        <v>5.9456552500000006</v>
      </c>
      <c r="O2936" s="65">
        <v>5.7662678333333339</v>
      </c>
      <c r="P2936" s="65">
        <v>5.0243952499999995</v>
      </c>
      <c r="Q2936">
        <v>3.9903697499999997</v>
      </c>
      <c r="R2936" s="65">
        <v>2.8219725833333329</v>
      </c>
      <c r="S2936" s="65">
        <v>2.0925664166666667</v>
      </c>
      <c r="T2936" s="65">
        <v>1.4227058333333336</v>
      </c>
      <c r="U2936" s="65">
        <v>2.523739</v>
      </c>
      <c r="V2936" s="65">
        <v>2.7011800833333335</v>
      </c>
      <c r="W2936" s="65">
        <v>3.3242460833333332</v>
      </c>
      <c r="X2936" s="65">
        <v>2.8579210000000006</v>
      </c>
      <c r="Y2936" s="65">
        <v>3.8786803333333335</v>
      </c>
      <c r="Z2936" s="65">
        <v>3.0093349999999996</v>
      </c>
      <c r="AA2936" s="65">
        <v>3.9288518333333333</v>
      </c>
      <c r="AB2936" s="65">
        <v>3.6635277499999996</v>
      </c>
      <c r="AC2936" s="65">
        <v>3.0626633333333331</v>
      </c>
      <c r="AD2936" s="65">
        <v>3.2190760833333329</v>
      </c>
      <c r="AE2936" s="65">
        <v>2.8822657499999997</v>
      </c>
      <c r="AF2936" s="65">
        <v>2.7120016666666671</v>
      </c>
      <c r="AG2936" s="65">
        <v>168</v>
      </c>
      <c r="AH2936" s="65">
        <v>3</v>
      </c>
    </row>
    <row r="2937" spans="1:34" x14ac:dyDescent="0.2">
      <c r="A2937" t="s">
        <v>58</v>
      </c>
      <c r="B2937" t="s">
        <v>112</v>
      </c>
      <c r="C2937" t="s">
        <v>1866</v>
      </c>
      <c r="D2937">
        <v>3</v>
      </c>
      <c r="E2937" s="21">
        <v>4</v>
      </c>
      <c r="F2937" s="21" t="s">
        <v>6</v>
      </c>
      <c r="G2937" s="21" t="s">
        <v>10</v>
      </c>
      <c r="H2937" s="21" t="s">
        <v>10</v>
      </c>
      <c r="I2937" s="65">
        <v>1.5686126666666667</v>
      </c>
      <c r="J2937" s="65">
        <v>2.0100558333333334</v>
      </c>
      <c r="K2937" s="65">
        <v>3.2138876666666665</v>
      </c>
      <c r="L2937" s="65">
        <v>4.6254003333333333</v>
      </c>
      <c r="M2937" s="65">
        <v>5.4201896666666665</v>
      </c>
      <c r="N2937" s="65">
        <v>6.5122749999999998</v>
      </c>
      <c r="O2937" s="65">
        <v>6.6195921666666671</v>
      </c>
      <c r="P2937" s="65">
        <v>5.7801978333333333</v>
      </c>
      <c r="Q2937">
        <v>4.3901838333333343</v>
      </c>
      <c r="R2937" s="65">
        <v>3.0797186666666669</v>
      </c>
      <c r="S2937" s="65">
        <v>2.2170839999999998</v>
      </c>
      <c r="T2937" s="65">
        <v>1.6038228333333331</v>
      </c>
      <c r="U2937" s="65">
        <v>2.5668864999999998</v>
      </c>
      <c r="V2937" s="65">
        <v>2.5711184999999999</v>
      </c>
      <c r="W2937" s="65">
        <v>3.2275594999999999</v>
      </c>
      <c r="X2937" s="65">
        <v>2.7177681666666662</v>
      </c>
      <c r="Y2937" s="65">
        <v>3.211357</v>
      </c>
      <c r="Z2937" s="65">
        <v>2.8844620000000005</v>
      </c>
      <c r="AA2937" s="65">
        <v>3.4308211666666666</v>
      </c>
      <c r="AB2937" s="65">
        <v>3.5307381666666671</v>
      </c>
      <c r="AC2937" s="65">
        <v>2.875389666666667</v>
      </c>
      <c r="AD2937" s="65">
        <v>2.6308346666666669</v>
      </c>
      <c r="AE2937" s="65">
        <v>2.8081888333333329</v>
      </c>
      <c r="AF2937" s="65">
        <v>2.963473</v>
      </c>
      <c r="AG2937" s="65">
        <v>151</v>
      </c>
      <c r="AH2937" s="65">
        <v>3</v>
      </c>
    </row>
    <row r="2938" spans="1:34" x14ac:dyDescent="0.2">
      <c r="A2938" t="s">
        <v>58</v>
      </c>
      <c r="B2938" t="s">
        <v>112</v>
      </c>
      <c r="C2938" t="s">
        <v>1369</v>
      </c>
      <c r="D2938">
        <v>1</v>
      </c>
      <c r="E2938" s="21">
        <v>4</v>
      </c>
      <c r="F2938" s="21" t="s">
        <v>6</v>
      </c>
      <c r="G2938" s="21" t="s">
        <v>10</v>
      </c>
      <c r="H2938" s="21" t="s">
        <v>10</v>
      </c>
      <c r="I2938" s="65">
        <v>1.368528</v>
      </c>
      <c r="J2938" s="65">
        <v>1.812203</v>
      </c>
      <c r="K2938" s="65">
        <v>2.9183020000000002</v>
      </c>
      <c r="L2938" s="65">
        <v>4.3268300000000002</v>
      </c>
      <c r="M2938" s="65">
        <v>4.8848469999999997</v>
      </c>
      <c r="N2938" s="65">
        <v>5.5011219999999996</v>
      </c>
      <c r="O2938" s="65">
        <v>5.3317810000000003</v>
      </c>
      <c r="P2938" s="65">
        <v>4.6860470000000003</v>
      </c>
      <c r="Q2938">
        <v>3.6268159999999998</v>
      </c>
      <c r="R2938" s="65">
        <v>2.6204230000000002</v>
      </c>
      <c r="S2938" s="65">
        <v>1.914895</v>
      </c>
      <c r="T2938" s="65">
        <v>1.3452500000000001</v>
      </c>
      <c r="U2938" s="65">
        <v>2.5017649999999998</v>
      </c>
      <c r="V2938" s="65">
        <v>2.71584</v>
      </c>
      <c r="W2938" s="65">
        <v>3.3468930000000001</v>
      </c>
      <c r="X2938" s="65">
        <v>2.957827</v>
      </c>
      <c r="Y2938" s="65">
        <v>3.6530260000000001</v>
      </c>
      <c r="Z2938" s="65">
        <v>3.0837050000000001</v>
      </c>
      <c r="AA2938" s="65">
        <v>3.8241770000000002</v>
      </c>
      <c r="AB2938" s="65">
        <v>3.265943</v>
      </c>
      <c r="AC2938" s="65">
        <v>2.8696410000000001</v>
      </c>
      <c r="AD2938" s="65">
        <v>3.0083000000000002</v>
      </c>
      <c r="AE2938" s="65">
        <v>2.7447080000000001</v>
      </c>
      <c r="AF2938" s="65">
        <v>2.6792859999999998</v>
      </c>
      <c r="AG2938" s="65">
        <v>216</v>
      </c>
      <c r="AH2938" s="65">
        <v>4</v>
      </c>
    </row>
    <row r="2939" spans="1:34" x14ac:dyDescent="0.2">
      <c r="A2939" t="s">
        <v>58</v>
      </c>
      <c r="B2939" t="s">
        <v>112</v>
      </c>
      <c r="C2939" t="s">
        <v>1867</v>
      </c>
      <c r="D2939">
        <v>1</v>
      </c>
      <c r="E2939" s="21">
        <v>4</v>
      </c>
      <c r="F2939" s="21" t="s">
        <v>6</v>
      </c>
      <c r="G2939" s="21" t="s">
        <v>10</v>
      </c>
      <c r="H2939" s="21" t="s">
        <v>10</v>
      </c>
      <c r="I2939" s="65">
        <v>1.5679365000000001</v>
      </c>
      <c r="J2939" s="65">
        <v>2.1187225000000001</v>
      </c>
      <c r="K2939" s="65">
        <v>3.301933</v>
      </c>
      <c r="L2939" s="65">
        <v>4.8699110000000001</v>
      </c>
      <c r="M2939" s="65">
        <v>5.3010425000000003</v>
      </c>
      <c r="N2939" s="65">
        <v>6.1612419999999997</v>
      </c>
      <c r="O2939" s="65">
        <v>6.0132194999999999</v>
      </c>
      <c r="P2939" s="65">
        <v>5.2590349999999999</v>
      </c>
      <c r="Q2939">
        <v>4.1661144999999999</v>
      </c>
      <c r="R2939" s="65">
        <v>2.9538504999999997</v>
      </c>
      <c r="S2939" s="65">
        <v>2.2367204999999997</v>
      </c>
      <c r="T2939" s="65">
        <v>1.5702205</v>
      </c>
      <c r="U2939" s="65">
        <v>2.9775165000000001</v>
      </c>
      <c r="V2939" s="65">
        <v>3.0499295000000002</v>
      </c>
      <c r="W2939" s="65">
        <v>3.5741265000000002</v>
      </c>
      <c r="X2939" s="65">
        <v>2.8718655000000002</v>
      </c>
      <c r="Y2939" s="65">
        <v>3.5881429999999996</v>
      </c>
      <c r="Z2939" s="65">
        <v>2.9791755000000002</v>
      </c>
      <c r="AA2939" s="65">
        <v>3.9795115000000001</v>
      </c>
      <c r="AB2939" s="65">
        <v>3.8069895000000002</v>
      </c>
      <c r="AC2939" s="65">
        <v>2.8964939999999997</v>
      </c>
      <c r="AD2939" s="65">
        <v>2.9286044999999996</v>
      </c>
      <c r="AE2939" s="65">
        <v>2.9027639999999999</v>
      </c>
      <c r="AF2939" s="65">
        <v>2.9334864999999999</v>
      </c>
      <c r="AG2939" s="65">
        <v>190</v>
      </c>
      <c r="AH2939" s="65">
        <v>3</v>
      </c>
    </row>
    <row r="2940" spans="1:34" x14ac:dyDescent="0.2">
      <c r="A2940" t="s">
        <v>58</v>
      </c>
      <c r="B2940" t="s">
        <v>112</v>
      </c>
      <c r="C2940" t="s">
        <v>1868</v>
      </c>
      <c r="D2940">
        <v>2</v>
      </c>
      <c r="E2940" s="21">
        <v>4</v>
      </c>
      <c r="F2940" s="21" t="s">
        <v>6</v>
      </c>
      <c r="G2940" s="21" t="s">
        <v>10</v>
      </c>
      <c r="H2940" s="21" t="s">
        <v>10</v>
      </c>
      <c r="I2940" s="65">
        <v>1.4907656666666667</v>
      </c>
      <c r="J2940" s="65">
        <v>2.0698266666666663</v>
      </c>
      <c r="K2940" s="65">
        <v>3.1761953333333328</v>
      </c>
      <c r="L2940" s="65">
        <v>4.8438066666666666</v>
      </c>
      <c r="M2940" s="65">
        <v>5.0934023333333336</v>
      </c>
      <c r="N2940" s="65">
        <v>5.9626416666666673</v>
      </c>
      <c r="O2940" s="65">
        <v>5.6795679999999997</v>
      </c>
      <c r="P2940" s="65">
        <v>4.9832436666666666</v>
      </c>
      <c r="Q2940">
        <v>4.0552273333333337</v>
      </c>
      <c r="R2940" s="65">
        <v>2.9036690000000003</v>
      </c>
      <c r="S2940" s="65">
        <v>2.1294490000000006</v>
      </c>
      <c r="T2940" s="65">
        <v>1.4742029999999999</v>
      </c>
      <c r="U2940" s="65">
        <v>2.5421606666666663</v>
      </c>
      <c r="V2940" s="65">
        <v>2.7798403333333339</v>
      </c>
      <c r="W2940" s="65">
        <v>3.3391016666666666</v>
      </c>
      <c r="X2940" s="65">
        <v>2.8186243333333336</v>
      </c>
      <c r="Y2940" s="65">
        <v>3.5587070000000001</v>
      </c>
      <c r="Z2940" s="65">
        <v>2.945881</v>
      </c>
      <c r="AA2940" s="65">
        <v>3.6778103333333334</v>
      </c>
      <c r="AB2940" s="65">
        <v>3.2223263333333332</v>
      </c>
      <c r="AC2940" s="65">
        <v>2.781625</v>
      </c>
      <c r="AD2940" s="65">
        <v>2.9146273333333332</v>
      </c>
      <c r="AE2940" s="65">
        <v>2.734961666666667</v>
      </c>
      <c r="AF2940" s="65">
        <v>2.8146206666666664</v>
      </c>
      <c r="AG2940" s="65">
        <v>200</v>
      </c>
      <c r="AH2940" s="65">
        <v>4</v>
      </c>
    </row>
    <row r="2941" spans="1:34" x14ac:dyDescent="0.2">
      <c r="A2941" t="s">
        <v>58</v>
      </c>
      <c r="B2941" t="s">
        <v>112</v>
      </c>
      <c r="C2941" t="s">
        <v>1869</v>
      </c>
      <c r="D2941">
        <v>1</v>
      </c>
      <c r="E2941" s="21">
        <v>4</v>
      </c>
      <c r="F2941" s="21" t="s">
        <v>6</v>
      </c>
      <c r="G2941" s="21" t="s">
        <v>10</v>
      </c>
      <c r="H2941" s="21" t="s">
        <v>10</v>
      </c>
      <c r="I2941" s="65">
        <v>1.5463189999999998</v>
      </c>
      <c r="J2941" s="65">
        <v>2.1371866666666666</v>
      </c>
      <c r="K2941" s="65">
        <v>3.2776589999999999</v>
      </c>
      <c r="L2941" s="65">
        <v>4.9293129999999996</v>
      </c>
      <c r="M2941" s="65">
        <v>5.1910006666666666</v>
      </c>
      <c r="N2941" s="65">
        <v>6.1086959999999992</v>
      </c>
      <c r="O2941" s="65">
        <v>5.8373349999999995</v>
      </c>
      <c r="P2941" s="65">
        <v>5.112009333333333</v>
      </c>
      <c r="Q2941">
        <v>4.1635576666666667</v>
      </c>
      <c r="R2941" s="65">
        <v>2.9861070000000001</v>
      </c>
      <c r="S2941" s="65">
        <v>2.2201369999999998</v>
      </c>
      <c r="T2941" s="65">
        <v>1.5412583333333334</v>
      </c>
      <c r="U2941" s="65">
        <v>2.8361283333333329</v>
      </c>
      <c r="V2941" s="65">
        <v>2.9616193333333332</v>
      </c>
      <c r="W2941" s="65">
        <v>3.5379853333333333</v>
      </c>
      <c r="X2941" s="65">
        <v>2.8730483333333332</v>
      </c>
      <c r="Y2941" s="65">
        <v>3.6340426666666663</v>
      </c>
      <c r="Z2941" s="65">
        <v>2.9565466666666667</v>
      </c>
      <c r="AA2941" s="65">
        <v>3.8471066666666665</v>
      </c>
      <c r="AB2941" s="65">
        <v>3.4776806666666666</v>
      </c>
      <c r="AC2941" s="65">
        <v>2.8425500000000006</v>
      </c>
      <c r="AD2941" s="65">
        <v>2.9005716666666665</v>
      </c>
      <c r="AE2941" s="65">
        <v>2.8546536666666662</v>
      </c>
      <c r="AF2941" s="65">
        <v>2.9390736666666668</v>
      </c>
      <c r="AG2941" s="65">
        <v>195</v>
      </c>
      <c r="AH2941" s="65">
        <v>3</v>
      </c>
    </row>
    <row r="2942" spans="1:34" x14ac:dyDescent="0.2">
      <c r="A2942" t="s">
        <v>58</v>
      </c>
      <c r="B2942" t="s">
        <v>112</v>
      </c>
      <c r="C2942" t="s">
        <v>1870</v>
      </c>
      <c r="D2942">
        <v>2</v>
      </c>
      <c r="E2942" s="21">
        <v>4</v>
      </c>
      <c r="F2942" s="21" t="s">
        <v>6</v>
      </c>
      <c r="G2942" s="21" t="s">
        <v>10</v>
      </c>
      <c r="H2942" s="21" t="s">
        <v>10</v>
      </c>
      <c r="I2942" s="65">
        <v>1.5475915</v>
      </c>
      <c r="J2942" s="65">
        <v>2.0000972999999997</v>
      </c>
      <c r="K2942" s="65">
        <v>3.2001263999999998</v>
      </c>
      <c r="L2942" s="65">
        <v>4.6095697999999992</v>
      </c>
      <c r="M2942" s="65">
        <v>5.3967505000000005</v>
      </c>
      <c r="N2942" s="65">
        <v>6.4730961000000011</v>
      </c>
      <c r="O2942" s="65">
        <v>6.5828421000000006</v>
      </c>
      <c r="P2942" s="65">
        <v>5.7576764000000002</v>
      </c>
      <c r="Q2942">
        <v>4.3680551000000012</v>
      </c>
      <c r="R2942" s="65">
        <v>3.0499417000000002</v>
      </c>
      <c r="S2942" s="65">
        <v>2.1962609</v>
      </c>
      <c r="T2942" s="65">
        <v>1.5889994000000001</v>
      </c>
      <c r="U2942" s="65">
        <v>2.5738610999999998</v>
      </c>
      <c r="V2942" s="65">
        <v>2.5672378999999999</v>
      </c>
      <c r="W2942" s="65">
        <v>3.1897609000000005</v>
      </c>
      <c r="X2942" s="65">
        <v>2.7234684000000002</v>
      </c>
      <c r="Y2942" s="65">
        <v>3.3683123000000004</v>
      </c>
      <c r="Z2942" s="65">
        <v>2.9299632</v>
      </c>
      <c r="AA2942" s="65">
        <v>3.4513980000000002</v>
      </c>
      <c r="AB2942" s="65">
        <v>3.5053567000000001</v>
      </c>
      <c r="AC2942" s="65">
        <v>2.8946822999999999</v>
      </c>
      <c r="AD2942" s="65">
        <v>2.6942525000000002</v>
      </c>
      <c r="AE2942" s="65">
        <v>2.8653993999999998</v>
      </c>
      <c r="AF2942" s="65">
        <v>2.9619035999999999</v>
      </c>
      <c r="AG2942" s="65">
        <v>191</v>
      </c>
      <c r="AH2942" s="65">
        <v>3</v>
      </c>
    </row>
    <row r="2943" spans="1:34" x14ac:dyDescent="0.2">
      <c r="A2943" t="s">
        <v>58</v>
      </c>
      <c r="B2943" t="s">
        <v>112</v>
      </c>
      <c r="C2943" t="s">
        <v>1871</v>
      </c>
      <c r="D2943">
        <v>1</v>
      </c>
      <c r="E2943" s="21">
        <v>4</v>
      </c>
      <c r="F2943" s="21" t="s">
        <v>6</v>
      </c>
      <c r="G2943" s="21" t="s">
        <v>10</v>
      </c>
      <c r="H2943" s="21" t="s">
        <v>10</v>
      </c>
      <c r="I2943" s="65">
        <v>1.2923915000000001</v>
      </c>
      <c r="J2943" s="65">
        <v>1.745017375</v>
      </c>
      <c r="K2943" s="65">
        <v>2.7885126249999996</v>
      </c>
      <c r="L2943" s="65">
        <v>4.2030227499999997</v>
      </c>
      <c r="M2943" s="65">
        <v>4.7473074374999999</v>
      </c>
      <c r="N2943" s="65">
        <v>5.4470000000000001</v>
      </c>
      <c r="O2943" s="65">
        <v>5.2642053750000013</v>
      </c>
      <c r="P2943" s="65">
        <v>4.5973539375000003</v>
      </c>
      <c r="Q2943">
        <v>3.5932998749999996</v>
      </c>
      <c r="R2943" s="65">
        <v>2.5502528125000001</v>
      </c>
      <c r="S2943" s="65">
        <v>1.8609</v>
      </c>
      <c r="T2943" s="65">
        <v>1.2663164374999998</v>
      </c>
      <c r="U2943" s="65">
        <v>2.3618410624999999</v>
      </c>
      <c r="V2943" s="65">
        <v>2.4576328125000004</v>
      </c>
      <c r="W2943" s="65">
        <v>3.1513361249999998</v>
      </c>
      <c r="X2943" s="65">
        <v>2.8371502499999992</v>
      </c>
      <c r="Y2943" s="65">
        <v>3.6134015000000002</v>
      </c>
      <c r="Z2943" s="65">
        <v>3.0077505625000001</v>
      </c>
      <c r="AA2943" s="65">
        <v>3.6519757499999996</v>
      </c>
      <c r="AB2943" s="65">
        <v>3.3355895000000002</v>
      </c>
      <c r="AC2943" s="65">
        <v>3.0159219374999999</v>
      </c>
      <c r="AD2943" s="65">
        <v>2.8639598125000001</v>
      </c>
      <c r="AE2943" s="65">
        <v>2.6871269375000004</v>
      </c>
      <c r="AF2943" s="65">
        <v>2.5613039375</v>
      </c>
      <c r="AG2943" s="65">
        <v>209</v>
      </c>
      <c r="AH2943" s="65">
        <v>4</v>
      </c>
    </row>
    <row r="2944" spans="1:34" x14ac:dyDescent="0.2">
      <c r="A2944" t="s">
        <v>58</v>
      </c>
      <c r="B2944" t="s">
        <v>112</v>
      </c>
      <c r="C2944" t="s">
        <v>875</v>
      </c>
      <c r="D2944">
        <v>1</v>
      </c>
      <c r="E2944" s="21">
        <v>4</v>
      </c>
      <c r="F2944" s="21" t="s">
        <v>6</v>
      </c>
      <c r="G2944" s="21" t="s">
        <v>10</v>
      </c>
      <c r="H2944" s="21" t="s">
        <v>10</v>
      </c>
      <c r="I2944" s="65">
        <v>1.2154557500000001</v>
      </c>
      <c r="J2944" s="65">
        <v>1.6243892499999999</v>
      </c>
      <c r="K2944" s="65">
        <v>2.6555457499999999</v>
      </c>
      <c r="L2944" s="65">
        <v>3.9769584999999998</v>
      </c>
      <c r="M2944" s="65">
        <v>4.6532997499999995</v>
      </c>
      <c r="N2944" s="65">
        <v>5.1629402500000001</v>
      </c>
      <c r="O2944" s="65">
        <v>5.0167209999999995</v>
      </c>
      <c r="P2944" s="65">
        <v>4.3941552500000007</v>
      </c>
      <c r="Q2944">
        <v>3.391696</v>
      </c>
      <c r="R2944" s="65">
        <v>2.4450287499999996</v>
      </c>
      <c r="S2944" s="65">
        <v>1.7576925000000001</v>
      </c>
      <c r="T2944" s="65">
        <v>1.2038104999999999</v>
      </c>
      <c r="U2944" s="65">
        <v>2.8651477500000002</v>
      </c>
      <c r="V2944" s="65">
        <v>2.9494119999999997</v>
      </c>
      <c r="W2944" s="65">
        <v>3.7020485000000001</v>
      </c>
      <c r="X2944" s="65">
        <v>3.344719</v>
      </c>
      <c r="Y2944" s="65">
        <v>3.9695600000000004</v>
      </c>
      <c r="Z2944" s="65">
        <v>3.4090092499999995</v>
      </c>
      <c r="AA2944" s="65">
        <v>4.2185620000000004</v>
      </c>
      <c r="AB2944" s="65">
        <v>3.5536110000000001</v>
      </c>
      <c r="AC2944" s="65">
        <v>3.1812879999999999</v>
      </c>
      <c r="AD2944" s="65">
        <v>3.1463527500000001</v>
      </c>
      <c r="AE2944" s="65">
        <v>3.0140447500000001</v>
      </c>
      <c r="AF2944" s="65">
        <v>3.0228757499999999</v>
      </c>
      <c r="AG2944" s="65">
        <v>223</v>
      </c>
      <c r="AH2944" s="65">
        <v>4</v>
      </c>
    </row>
    <row r="2945" spans="1:34" x14ac:dyDescent="0.2">
      <c r="A2945" t="s">
        <v>58</v>
      </c>
      <c r="B2945" t="s">
        <v>112</v>
      </c>
      <c r="C2945" t="s">
        <v>1558</v>
      </c>
      <c r="D2945">
        <v>2</v>
      </c>
      <c r="E2945" s="21">
        <v>4</v>
      </c>
      <c r="F2945" s="21" t="s">
        <v>6</v>
      </c>
      <c r="G2945" s="21" t="s">
        <v>10</v>
      </c>
      <c r="H2945" s="21" t="s">
        <v>10</v>
      </c>
      <c r="I2945" s="65">
        <v>1.5717385454545456</v>
      </c>
      <c r="J2945" s="65">
        <v>2.1390563636363638</v>
      </c>
      <c r="K2945" s="65">
        <v>3.2891490000000001</v>
      </c>
      <c r="L2945" s="65">
        <v>4.8827641818181826</v>
      </c>
      <c r="M2945" s="65">
        <v>5.1839020000000007</v>
      </c>
      <c r="N2945" s="65">
        <v>5.9910807272727276</v>
      </c>
      <c r="O2945" s="65">
        <v>5.7547612727272721</v>
      </c>
      <c r="P2945" s="65">
        <v>5.08498109090909</v>
      </c>
      <c r="Q2945">
        <v>4.0784945454545456</v>
      </c>
      <c r="R2945" s="65">
        <v>2.9487093636363637</v>
      </c>
      <c r="S2945" s="65">
        <v>2.1758379090909092</v>
      </c>
      <c r="T2945" s="65">
        <v>1.5522458181818182</v>
      </c>
      <c r="U2945" s="65">
        <v>2.5691641818181821</v>
      </c>
      <c r="V2945" s="65">
        <v>2.855535181818182</v>
      </c>
      <c r="W2945" s="65">
        <v>3.387655090909091</v>
      </c>
      <c r="X2945" s="65">
        <v>2.9248128181818185</v>
      </c>
      <c r="Y2945" s="65">
        <v>3.562560454545455</v>
      </c>
      <c r="Z2945" s="65">
        <v>3.0269274545454548</v>
      </c>
      <c r="AA2945" s="65">
        <v>3.7813927272727272</v>
      </c>
      <c r="AB2945" s="65">
        <v>3.3408815454545451</v>
      </c>
      <c r="AC2945" s="65">
        <v>2.8408009090909085</v>
      </c>
      <c r="AD2945" s="65">
        <v>2.960830636363637</v>
      </c>
      <c r="AE2945" s="65">
        <v>2.7330553636363635</v>
      </c>
      <c r="AF2945" s="65">
        <v>2.8259860909090908</v>
      </c>
      <c r="AG2945" s="65">
        <v>189</v>
      </c>
      <c r="AH2945" s="65">
        <v>3</v>
      </c>
    </row>
    <row r="2946" spans="1:34" x14ac:dyDescent="0.2">
      <c r="A2946" t="s">
        <v>58</v>
      </c>
      <c r="B2946" t="s">
        <v>112</v>
      </c>
      <c r="C2946" t="s">
        <v>1872</v>
      </c>
      <c r="D2946">
        <v>1</v>
      </c>
      <c r="E2946" s="21">
        <v>4</v>
      </c>
      <c r="F2946" s="21" t="s">
        <v>6</v>
      </c>
      <c r="G2946" s="21" t="s">
        <v>10</v>
      </c>
      <c r="H2946" s="21" t="s">
        <v>10</v>
      </c>
      <c r="I2946" s="65">
        <v>1.2407207500000001</v>
      </c>
      <c r="J2946" s="65">
        <v>1.6664057499999998</v>
      </c>
      <c r="K2946" s="65">
        <v>2.8284642499999997</v>
      </c>
      <c r="L2946" s="65">
        <v>4.1542305000000006</v>
      </c>
      <c r="M2946" s="65">
        <v>4.7060217499999997</v>
      </c>
      <c r="N2946" s="65">
        <v>5.1492684999999998</v>
      </c>
      <c r="O2946" s="65">
        <v>5.07602625</v>
      </c>
      <c r="P2946" s="65">
        <v>4.4542944999999996</v>
      </c>
      <c r="Q2946">
        <v>3.4388000000000001</v>
      </c>
      <c r="R2946" s="65">
        <v>2.5429602500000001</v>
      </c>
      <c r="S2946" s="65">
        <v>1.83860125</v>
      </c>
      <c r="T2946" s="65">
        <v>1.28771075</v>
      </c>
      <c r="U2946" s="65">
        <v>2.718124</v>
      </c>
      <c r="V2946" s="65">
        <v>2.8515177499999997</v>
      </c>
      <c r="W2946" s="65">
        <v>3.4052707500000006</v>
      </c>
      <c r="X2946" s="65">
        <v>3.3430525000000002</v>
      </c>
      <c r="Y2946" s="65">
        <v>3.9943547500000003</v>
      </c>
      <c r="Z2946" s="65">
        <v>3.3362305000000001</v>
      </c>
      <c r="AA2946" s="65">
        <v>4.0576505000000003</v>
      </c>
      <c r="AB2946" s="65">
        <v>3.4651125000000005</v>
      </c>
      <c r="AC2946" s="65">
        <v>2.9424485000000002</v>
      </c>
      <c r="AD2946" s="65">
        <v>2.7189277499999998</v>
      </c>
      <c r="AE2946" s="65">
        <v>2.7631744999999999</v>
      </c>
      <c r="AF2946" s="65">
        <v>2.8733087499999996</v>
      </c>
      <c r="AG2946" s="65">
        <v>238</v>
      </c>
      <c r="AH2946" s="65">
        <v>4</v>
      </c>
    </row>
    <row r="2947" spans="1:34" x14ac:dyDescent="0.2">
      <c r="A2947" t="s">
        <v>58</v>
      </c>
      <c r="B2947" t="s">
        <v>112</v>
      </c>
      <c r="C2947" t="s">
        <v>1873</v>
      </c>
      <c r="D2947">
        <v>1</v>
      </c>
      <c r="E2947" s="21">
        <v>4</v>
      </c>
      <c r="F2947" s="21" t="s">
        <v>6</v>
      </c>
      <c r="G2947" s="21" t="s">
        <v>10</v>
      </c>
      <c r="H2947" s="21" t="s">
        <v>10</v>
      </c>
      <c r="I2947" s="65">
        <v>1.5311607142857142</v>
      </c>
      <c r="J2947" s="65">
        <v>2.0179814285714284</v>
      </c>
      <c r="K2947" s="65">
        <v>3.1908584285714285</v>
      </c>
      <c r="L2947" s="65">
        <v>4.6285428571428566</v>
      </c>
      <c r="M2947" s="65">
        <v>5.1096512857142855</v>
      </c>
      <c r="N2947" s="65">
        <v>5.7811234285714281</v>
      </c>
      <c r="O2947" s="65">
        <v>5.6498491428571427</v>
      </c>
      <c r="P2947" s="65">
        <v>4.9845427142857144</v>
      </c>
      <c r="Q2947">
        <v>3.8653152857142858</v>
      </c>
      <c r="R2947" s="65">
        <v>2.8054719999999995</v>
      </c>
      <c r="S2947" s="65">
        <v>2.0997482857142855</v>
      </c>
      <c r="T2947" s="65">
        <v>1.5120914285714286</v>
      </c>
      <c r="U2947" s="65">
        <v>2.4554175714285718</v>
      </c>
      <c r="V2947" s="65">
        <v>2.7943275714285716</v>
      </c>
      <c r="W2947" s="65">
        <v>3.2969110000000001</v>
      </c>
      <c r="X2947" s="65">
        <v>2.9390194285714282</v>
      </c>
      <c r="Y2947" s="65">
        <v>3.6366445714285711</v>
      </c>
      <c r="Z2947" s="65">
        <v>2.9877085714285712</v>
      </c>
      <c r="AA2947" s="65">
        <v>3.7322309999999996</v>
      </c>
      <c r="AB2947" s="65">
        <v>3.4873271428571435</v>
      </c>
      <c r="AC2947" s="65">
        <v>2.8529148571428569</v>
      </c>
      <c r="AD2947" s="65">
        <v>3.0779542857142856</v>
      </c>
      <c r="AE2947" s="65">
        <v>2.7306251428571433</v>
      </c>
      <c r="AF2947" s="65">
        <v>2.7226902857142856</v>
      </c>
      <c r="AG2947" s="65">
        <v>197</v>
      </c>
      <c r="AH2947" s="65">
        <v>4</v>
      </c>
    </row>
    <row r="2948" spans="1:34" x14ac:dyDescent="0.2">
      <c r="A2948" t="s">
        <v>58</v>
      </c>
      <c r="B2948" t="s">
        <v>112</v>
      </c>
      <c r="C2948" t="s">
        <v>1874</v>
      </c>
      <c r="D2948">
        <v>1</v>
      </c>
      <c r="E2948" s="21">
        <v>4</v>
      </c>
      <c r="F2948" s="21" t="s">
        <v>6</v>
      </c>
      <c r="G2948" s="21" t="s">
        <v>10</v>
      </c>
      <c r="H2948" s="21" t="s">
        <v>10</v>
      </c>
      <c r="I2948" s="65">
        <v>1.3549850000000001</v>
      </c>
      <c r="J2948" s="65">
        <v>1.876741</v>
      </c>
      <c r="K2948" s="65">
        <v>3.1108410000000002</v>
      </c>
      <c r="L2948" s="65">
        <v>4.4316149999999999</v>
      </c>
      <c r="M2948" s="65">
        <v>4.9284679999999996</v>
      </c>
      <c r="N2948" s="65">
        <v>5.5089030000000001</v>
      </c>
      <c r="O2948" s="65">
        <v>5.4040559999999997</v>
      </c>
      <c r="P2948" s="65">
        <v>4.8107889999999998</v>
      </c>
      <c r="Q2948">
        <v>3.8046609999999998</v>
      </c>
      <c r="R2948" s="65">
        <v>2.7742360000000001</v>
      </c>
      <c r="S2948" s="65">
        <v>1.94913</v>
      </c>
      <c r="T2948" s="65">
        <v>1.3975280000000001</v>
      </c>
      <c r="U2948" s="65">
        <v>3.10554</v>
      </c>
      <c r="V2948" s="65">
        <v>3.2565059999999999</v>
      </c>
      <c r="W2948" s="65">
        <v>3.549293</v>
      </c>
      <c r="X2948" s="65">
        <v>3.326956</v>
      </c>
      <c r="Y2948" s="65">
        <v>3.760195</v>
      </c>
      <c r="Z2948" s="65">
        <v>3.4403419999999998</v>
      </c>
      <c r="AA2948" s="65">
        <v>4.1649370000000001</v>
      </c>
      <c r="AB2948" s="65">
        <v>3.2909039999999998</v>
      </c>
      <c r="AC2948" s="65">
        <v>3.0612270000000001</v>
      </c>
      <c r="AD2948" s="65">
        <v>2.5384630000000001</v>
      </c>
      <c r="AE2948" s="65">
        <v>2.9062760000000001</v>
      </c>
      <c r="AF2948" s="65">
        <v>3.1369199999999999</v>
      </c>
      <c r="AG2948" s="65">
        <v>212</v>
      </c>
      <c r="AH2948" s="65">
        <v>4</v>
      </c>
    </row>
    <row r="2949" spans="1:34" x14ac:dyDescent="0.2">
      <c r="A2949" t="s">
        <v>58</v>
      </c>
      <c r="B2949" t="s">
        <v>112</v>
      </c>
      <c r="C2949" t="s">
        <v>1376</v>
      </c>
      <c r="D2949">
        <v>1</v>
      </c>
      <c r="E2949" s="21">
        <v>4</v>
      </c>
      <c r="F2949" s="21" t="s">
        <v>6</v>
      </c>
      <c r="G2949" s="21" t="s">
        <v>10</v>
      </c>
      <c r="H2949" s="21" t="s">
        <v>10</v>
      </c>
      <c r="I2949" s="65">
        <v>1.6576446363636366</v>
      </c>
      <c r="J2949" s="65">
        <v>2.1957654545454548</v>
      </c>
      <c r="K2949" s="65">
        <v>3.4077922727272725</v>
      </c>
      <c r="L2949" s="65">
        <v>4.9515701818181821</v>
      </c>
      <c r="M2949" s="65">
        <v>5.3618557272727267</v>
      </c>
      <c r="N2949" s="65">
        <v>6.2281736363636364</v>
      </c>
      <c r="O2949" s="65">
        <v>6.0804643636363638</v>
      </c>
      <c r="P2949" s="65">
        <v>5.3155968181818176</v>
      </c>
      <c r="Q2949">
        <v>4.2581899090909099</v>
      </c>
      <c r="R2949" s="65">
        <v>3.0708450909090912</v>
      </c>
      <c r="S2949" s="65">
        <v>2.3204150000000001</v>
      </c>
      <c r="T2949" s="65">
        <v>1.6804677272727273</v>
      </c>
      <c r="U2949" s="65">
        <v>3.2178767272727269</v>
      </c>
      <c r="V2949" s="65">
        <v>3.3893601818181822</v>
      </c>
      <c r="W2949" s="65">
        <v>3.6608125454545455</v>
      </c>
      <c r="X2949" s="65">
        <v>2.8683515454545447</v>
      </c>
      <c r="Y2949" s="65">
        <v>3.5338938181818182</v>
      </c>
      <c r="Z2949" s="65">
        <v>3.2889128181818181</v>
      </c>
      <c r="AA2949" s="65">
        <v>4.2774621818181817</v>
      </c>
      <c r="AB2949" s="65">
        <v>4.2883214545454544</v>
      </c>
      <c r="AC2949" s="65">
        <v>3.1213275454545455</v>
      </c>
      <c r="AD2949" s="65">
        <v>2.6737273636363637</v>
      </c>
      <c r="AE2949" s="65">
        <v>2.8374676363636366</v>
      </c>
      <c r="AF2949" s="65">
        <v>2.9978580909090908</v>
      </c>
      <c r="AG2949" s="65">
        <v>192</v>
      </c>
      <c r="AH2949" s="65">
        <v>3</v>
      </c>
    </row>
    <row r="2950" spans="1:34" x14ac:dyDescent="0.2">
      <c r="A2950" t="s">
        <v>58</v>
      </c>
      <c r="B2950" t="s">
        <v>112</v>
      </c>
      <c r="C2950" t="s">
        <v>767</v>
      </c>
      <c r="D2950">
        <v>2</v>
      </c>
      <c r="E2950" s="21">
        <v>4</v>
      </c>
      <c r="F2950" s="21" t="s">
        <v>6</v>
      </c>
      <c r="G2950" s="21" t="s">
        <v>10</v>
      </c>
      <c r="H2950" s="21" t="s">
        <v>10</v>
      </c>
      <c r="I2950" s="65">
        <v>1.2785798181818178</v>
      </c>
      <c r="J2950" s="65">
        <v>1.7718842727272728</v>
      </c>
      <c r="K2950" s="65">
        <v>2.9982111818181818</v>
      </c>
      <c r="L2950" s="65">
        <v>4.3669022727272742</v>
      </c>
      <c r="M2950" s="65">
        <v>4.9129334545454544</v>
      </c>
      <c r="N2950" s="65">
        <v>5.4277122727272733</v>
      </c>
      <c r="O2950" s="65">
        <v>5.3534349090909084</v>
      </c>
      <c r="P2950" s="65">
        <v>4.7656448181818183</v>
      </c>
      <c r="Q2950">
        <v>3.6878854545454547</v>
      </c>
      <c r="R2950" s="65">
        <v>2.678704818181818</v>
      </c>
      <c r="S2950" s="65">
        <v>1.8976587272727274</v>
      </c>
      <c r="T2950" s="65">
        <v>1.3302023636363638</v>
      </c>
      <c r="U2950" s="65">
        <v>3.1036186363636364</v>
      </c>
      <c r="V2950" s="65">
        <v>3.1739314545454547</v>
      </c>
      <c r="W2950" s="65">
        <v>3.541800363636364</v>
      </c>
      <c r="X2950" s="65">
        <v>3.4837220000000002</v>
      </c>
      <c r="Y2950" s="65">
        <v>3.9317378181818174</v>
      </c>
      <c r="Z2950" s="65">
        <v>3.5226132727272725</v>
      </c>
      <c r="AA2950" s="65">
        <v>4.375131636363637</v>
      </c>
      <c r="AB2950" s="65">
        <v>3.5558373636363636</v>
      </c>
      <c r="AC2950" s="65">
        <v>3.0433353636363636</v>
      </c>
      <c r="AD2950" s="65">
        <v>2.6298424545454546</v>
      </c>
      <c r="AE2950" s="65">
        <v>3.0379344545454545</v>
      </c>
      <c r="AF2950" s="65">
        <v>3.1795128181818182</v>
      </c>
      <c r="AG2950" s="65">
        <v>207</v>
      </c>
      <c r="AH2950" s="65">
        <v>4</v>
      </c>
    </row>
    <row r="2951" spans="1:34" x14ac:dyDescent="0.2">
      <c r="A2951" t="s">
        <v>58</v>
      </c>
      <c r="B2951" t="s">
        <v>112</v>
      </c>
      <c r="C2951" t="s">
        <v>1875</v>
      </c>
      <c r="D2951">
        <v>1</v>
      </c>
      <c r="E2951" s="21">
        <v>4</v>
      </c>
      <c r="F2951" s="21" t="s">
        <v>6</v>
      </c>
      <c r="G2951" s="21" t="s">
        <v>10</v>
      </c>
      <c r="H2951" s="21" t="s">
        <v>10</v>
      </c>
      <c r="I2951" s="65">
        <v>1.5082259999999998</v>
      </c>
      <c r="J2951" s="65">
        <v>2.0679148333333335</v>
      </c>
      <c r="K2951" s="65">
        <v>3.2205105000000001</v>
      </c>
      <c r="L2951" s="65">
        <v>4.8361636666666667</v>
      </c>
      <c r="M2951" s="65">
        <v>5.1842323333333331</v>
      </c>
      <c r="N2951" s="65">
        <v>6.0617389999999993</v>
      </c>
      <c r="O2951" s="65">
        <v>5.8497221666666661</v>
      </c>
      <c r="P2951" s="65">
        <v>5.1125268333333329</v>
      </c>
      <c r="Q2951">
        <v>4.1200676666666665</v>
      </c>
      <c r="R2951" s="65">
        <v>2.9192010000000006</v>
      </c>
      <c r="S2951" s="65">
        <v>2.1863418333333335</v>
      </c>
      <c r="T2951" s="65">
        <v>1.5030873333333334</v>
      </c>
      <c r="U2951" s="65">
        <v>2.6664908333333339</v>
      </c>
      <c r="V2951" s="65">
        <v>2.8055346666666665</v>
      </c>
      <c r="W2951" s="65">
        <v>3.4512765000000001</v>
      </c>
      <c r="X2951" s="65">
        <v>2.8473656666666667</v>
      </c>
      <c r="Y2951" s="65">
        <v>3.6876718333333329</v>
      </c>
      <c r="Z2951" s="65">
        <v>2.8388195000000001</v>
      </c>
      <c r="AA2951" s="65">
        <v>3.8274626666666669</v>
      </c>
      <c r="AB2951" s="65">
        <v>3.564458333333334</v>
      </c>
      <c r="AC2951" s="65">
        <v>2.8627386666666665</v>
      </c>
      <c r="AD2951" s="65">
        <v>3.0613799999999998</v>
      </c>
      <c r="AE2951" s="65">
        <v>2.8481850000000004</v>
      </c>
      <c r="AF2951" s="65">
        <v>2.7961818333333333</v>
      </c>
      <c r="AG2951" s="65">
        <v>199</v>
      </c>
      <c r="AH2951" s="65">
        <v>4</v>
      </c>
    </row>
    <row r="2952" spans="1:34" x14ac:dyDescent="0.2">
      <c r="A2952" t="s">
        <v>58</v>
      </c>
      <c r="B2952" t="s">
        <v>112</v>
      </c>
      <c r="C2952" t="s">
        <v>1876</v>
      </c>
      <c r="D2952">
        <v>1</v>
      </c>
      <c r="E2952" s="21">
        <v>4</v>
      </c>
      <c r="F2952" s="21" t="s">
        <v>6</v>
      </c>
      <c r="G2952" s="21" t="s">
        <v>10</v>
      </c>
      <c r="H2952" s="21" t="s">
        <v>10</v>
      </c>
      <c r="I2952" s="65">
        <v>1.434733</v>
      </c>
      <c r="J2952" s="65">
        <v>1.95252</v>
      </c>
      <c r="K2952" s="65">
        <v>3.076549</v>
      </c>
      <c r="L2952" s="65">
        <v>4.6097619999999999</v>
      </c>
      <c r="M2952" s="65">
        <v>5.0153100000000004</v>
      </c>
      <c r="N2952" s="65">
        <v>5.700914</v>
      </c>
      <c r="O2952" s="65">
        <v>5.4775400000000003</v>
      </c>
      <c r="P2952" s="65">
        <v>4.797377</v>
      </c>
      <c r="Q2952">
        <v>3.845453</v>
      </c>
      <c r="R2952" s="65">
        <v>2.7641990000000001</v>
      </c>
      <c r="S2952" s="65">
        <v>2.0240710000000002</v>
      </c>
      <c r="T2952" s="65">
        <v>1.408285</v>
      </c>
      <c r="U2952" s="65">
        <v>2.486227</v>
      </c>
      <c r="V2952" s="65">
        <v>2.7653889999999999</v>
      </c>
      <c r="W2952" s="65">
        <v>3.3399040000000002</v>
      </c>
      <c r="X2952" s="65">
        <v>2.8373360000000001</v>
      </c>
      <c r="Y2952" s="65">
        <v>3.5798800000000002</v>
      </c>
      <c r="Z2952" s="65">
        <v>3.0486789999999999</v>
      </c>
      <c r="AA2952" s="65">
        <v>3.6409029999999998</v>
      </c>
      <c r="AB2952" s="65">
        <v>3.1255829999999998</v>
      </c>
      <c r="AC2952" s="65">
        <v>2.8175029999999999</v>
      </c>
      <c r="AD2952" s="65">
        <v>2.9477319999999998</v>
      </c>
      <c r="AE2952" s="65">
        <v>2.7359749999999998</v>
      </c>
      <c r="AF2952" s="65">
        <v>2.781752</v>
      </c>
      <c r="AG2952" s="65">
        <v>214</v>
      </c>
      <c r="AH2952" s="65">
        <v>4</v>
      </c>
    </row>
    <row r="2953" spans="1:34" x14ac:dyDescent="0.2">
      <c r="A2953" t="s">
        <v>58</v>
      </c>
      <c r="B2953" t="s">
        <v>112</v>
      </c>
      <c r="C2953" t="s">
        <v>885</v>
      </c>
      <c r="D2953">
        <v>1</v>
      </c>
      <c r="E2953" s="21">
        <v>4</v>
      </c>
      <c r="F2953" s="21" t="s">
        <v>6</v>
      </c>
      <c r="G2953" s="21" t="s">
        <v>10</v>
      </c>
      <c r="H2953" s="21" t="s">
        <v>10</v>
      </c>
      <c r="I2953" s="65">
        <v>1.5763191428571428</v>
      </c>
      <c r="J2953" s="65">
        <v>2.1919115714285717</v>
      </c>
      <c r="K2953" s="65">
        <v>3.3303755714285712</v>
      </c>
      <c r="L2953" s="65">
        <v>5.0313092857142863</v>
      </c>
      <c r="M2953" s="65">
        <v>5.2138877142857138</v>
      </c>
      <c r="N2953" s="65">
        <v>6.1488064285714286</v>
      </c>
      <c r="O2953" s="65">
        <v>5.8568207142857149</v>
      </c>
      <c r="P2953" s="65">
        <v>5.1534575714285724</v>
      </c>
      <c r="Q2953">
        <v>4.2331264285714285</v>
      </c>
      <c r="R2953" s="65">
        <v>3.0434709999999998</v>
      </c>
      <c r="S2953" s="65">
        <v>2.2390699999999999</v>
      </c>
      <c r="T2953" s="65">
        <v>1.5792462857142857</v>
      </c>
      <c r="U2953" s="65">
        <v>2.7445234285714286</v>
      </c>
      <c r="V2953" s="65">
        <v>2.9254128571428568</v>
      </c>
      <c r="W2953" s="65">
        <v>3.4490131428571429</v>
      </c>
      <c r="X2953" s="65">
        <v>2.8988928571428567</v>
      </c>
      <c r="Y2953" s="65">
        <v>3.5412728571428573</v>
      </c>
      <c r="Z2953" s="65">
        <v>3.0045590000000004</v>
      </c>
      <c r="AA2953" s="65">
        <v>3.8025905714285715</v>
      </c>
      <c r="AB2953" s="65">
        <v>3.3513541428571427</v>
      </c>
      <c r="AC2953" s="65">
        <v>2.7890735714285713</v>
      </c>
      <c r="AD2953" s="65">
        <v>2.8509310000000001</v>
      </c>
      <c r="AE2953" s="65">
        <v>2.7699664285714287</v>
      </c>
      <c r="AF2953" s="65">
        <v>2.9205895714285717</v>
      </c>
      <c r="AG2953" s="65">
        <v>202</v>
      </c>
      <c r="AH2953" s="65">
        <v>4</v>
      </c>
    </row>
    <row r="2954" spans="1:34" x14ac:dyDescent="0.2">
      <c r="A2954" t="s">
        <v>58</v>
      </c>
      <c r="B2954" t="s">
        <v>112</v>
      </c>
      <c r="C2954" t="s">
        <v>989</v>
      </c>
      <c r="D2954">
        <v>3</v>
      </c>
      <c r="E2954" s="21">
        <v>4</v>
      </c>
      <c r="F2954" s="21" t="s">
        <v>6</v>
      </c>
      <c r="G2954" s="21" t="s">
        <v>10</v>
      </c>
      <c r="H2954" s="21" t="s">
        <v>10</v>
      </c>
      <c r="I2954" s="65">
        <v>1.5414684999999999</v>
      </c>
      <c r="J2954" s="65">
        <v>2.0250101666666667</v>
      </c>
      <c r="K2954" s="65">
        <v>3.2423985000000002</v>
      </c>
      <c r="L2954" s="65">
        <v>4.6828283333333331</v>
      </c>
      <c r="M2954" s="65">
        <v>5.3612771666666665</v>
      </c>
      <c r="N2954" s="65">
        <v>6.3415954999999995</v>
      </c>
      <c r="O2954" s="65">
        <v>6.3141530000000001</v>
      </c>
      <c r="P2954" s="65">
        <v>5.5084236666666655</v>
      </c>
      <c r="Q2954">
        <v>4.2401939999999998</v>
      </c>
      <c r="R2954" s="65">
        <v>2.9664668333333331</v>
      </c>
      <c r="S2954" s="65">
        <v>2.2155430000000003</v>
      </c>
      <c r="T2954" s="65">
        <v>1.5843640000000001</v>
      </c>
      <c r="U2954" s="65">
        <v>2.8901391666666663</v>
      </c>
      <c r="V2954" s="65">
        <v>2.7808844999999995</v>
      </c>
      <c r="W2954" s="65">
        <v>3.4233194999999998</v>
      </c>
      <c r="X2954" s="65">
        <v>2.7855848333333331</v>
      </c>
      <c r="Y2954" s="65">
        <v>3.4563964999999999</v>
      </c>
      <c r="Z2954" s="65">
        <v>3.0519254999999998</v>
      </c>
      <c r="AA2954" s="65">
        <v>3.6724744999999999</v>
      </c>
      <c r="AB2954" s="65">
        <v>3.5339401666666661</v>
      </c>
      <c r="AC2954" s="65">
        <v>2.9216920000000002</v>
      </c>
      <c r="AD2954" s="65">
        <v>3.0121354999999999</v>
      </c>
      <c r="AE2954" s="65">
        <v>2.9049761666666662</v>
      </c>
      <c r="AF2954" s="65">
        <v>2.9827901666666663</v>
      </c>
      <c r="AG2954" s="65">
        <v>201</v>
      </c>
      <c r="AH2954" s="65">
        <v>4</v>
      </c>
    </row>
    <row r="2955" spans="1:34" x14ac:dyDescent="0.2">
      <c r="A2955" t="s">
        <v>58</v>
      </c>
      <c r="B2955" t="s">
        <v>112</v>
      </c>
      <c r="C2955" t="s">
        <v>296</v>
      </c>
      <c r="D2955">
        <v>2</v>
      </c>
      <c r="E2955" s="21">
        <v>4</v>
      </c>
      <c r="F2955" s="21" t="s">
        <v>6</v>
      </c>
      <c r="G2955" s="21" t="s">
        <v>10</v>
      </c>
      <c r="H2955" s="21" t="s">
        <v>10</v>
      </c>
      <c r="I2955" s="65">
        <v>1.4182842857142859</v>
      </c>
      <c r="J2955" s="65">
        <v>1.9170909999999999</v>
      </c>
      <c r="K2955" s="65">
        <v>3.0703128571428571</v>
      </c>
      <c r="L2955" s="65">
        <v>4.3917477142857146</v>
      </c>
      <c r="M2955" s="65">
        <v>4.9102961428571428</v>
      </c>
      <c r="N2955" s="65">
        <v>5.4224831428571418</v>
      </c>
      <c r="O2955" s="65">
        <v>5.3537601428571424</v>
      </c>
      <c r="P2955" s="65">
        <v>4.7223025714285711</v>
      </c>
      <c r="Q2955">
        <v>3.6662975714285717</v>
      </c>
      <c r="R2955" s="65">
        <v>2.6950881428571427</v>
      </c>
      <c r="S2955" s="65">
        <v>1.9628714285714286</v>
      </c>
      <c r="T2955" s="65">
        <v>1.4267075714285713</v>
      </c>
      <c r="U2955" s="65">
        <v>3.0116564285714285</v>
      </c>
      <c r="V2955" s="65">
        <v>3.2030982857142862</v>
      </c>
      <c r="W2955" s="65">
        <v>3.915056857142857</v>
      </c>
      <c r="X2955" s="65">
        <v>3.5603308571428571</v>
      </c>
      <c r="Y2955" s="65">
        <v>4.08005</v>
      </c>
      <c r="Z2955" s="65">
        <v>3.4980114285714281</v>
      </c>
      <c r="AA2955" s="65">
        <v>4.1650690000000008</v>
      </c>
      <c r="AB2955" s="65">
        <v>3.6856611428571426</v>
      </c>
      <c r="AC2955" s="65">
        <v>3.2898384285714286</v>
      </c>
      <c r="AD2955" s="65">
        <v>3.0802484285714291</v>
      </c>
      <c r="AE2955" s="65">
        <v>2.9239477142857138</v>
      </c>
      <c r="AF2955" s="65">
        <v>3.0907768571428571</v>
      </c>
      <c r="AG2955" s="65">
        <v>214</v>
      </c>
      <c r="AH2955" s="65">
        <v>4</v>
      </c>
    </row>
    <row r="2956" spans="1:34" x14ac:dyDescent="0.2">
      <c r="A2956" t="s">
        <v>58</v>
      </c>
      <c r="B2956" t="s">
        <v>112</v>
      </c>
      <c r="C2956" t="s">
        <v>1877</v>
      </c>
      <c r="D2956">
        <v>3</v>
      </c>
      <c r="E2956" s="21">
        <v>4</v>
      </c>
      <c r="F2956" s="21" t="s">
        <v>6</v>
      </c>
      <c r="G2956" s="21" t="s">
        <v>10</v>
      </c>
      <c r="H2956" s="21" t="s">
        <v>10</v>
      </c>
      <c r="I2956" s="65">
        <v>1.6743760000000001</v>
      </c>
      <c r="J2956" s="65">
        <v>2.1632180000000001</v>
      </c>
      <c r="K2956" s="65">
        <v>3.4301400000000002</v>
      </c>
      <c r="L2956" s="65">
        <v>4.9262420000000002</v>
      </c>
      <c r="M2956" s="65">
        <v>5.5029000000000003</v>
      </c>
      <c r="N2956" s="65">
        <v>6.399292</v>
      </c>
      <c r="O2956" s="65">
        <v>6.3693799999999996</v>
      </c>
      <c r="P2956" s="65">
        <v>5.5685690000000001</v>
      </c>
      <c r="Q2956">
        <v>4.3314389999999996</v>
      </c>
      <c r="R2956" s="65">
        <v>3.0814439999999998</v>
      </c>
      <c r="S2956" s="65">
        <v>2.3452440000000001</v>
      </c>
      <c r="T2956" s="65">
        <v>1.7403230000000001</v>
      </c>
      <c r="U2956" s="65">
        <v>3.3320340000000002</v>
      </c>
      <c r="V2956" s="65">
        <v>3.1875909999999998</v>
      </c>
      <c r="W2956" s="65">
        <v>3.6249020000000001</v>
      </c>
      <c r="X2956" s="65">
        <v>2.8091840000000001</v>
      </c>
      <c r="Y2956" s="65">
        <v>3.7691479999999999</v>
      </c>
      <c r="Z2956" s="65">
        <v>3.2451099999999999</v>
      </c>
      <c r="AA2956" s="65">
        <v>4.2483709999999997</v>
      </c>
      <c r="AB2956" s="65">
        <v>4.1234039999999998</v>
      </c>
      <c r="AC2956" s="65">
        <v>3.2634479999999999</v>
      </c>
      <c r="AD2956" s="65">
        <v>2.9158110000000002</v>
      </c>
      <c r="AE2956" s="65">
        <v>2.9468169999999998</v>
      </c>
      <c r="AF2956" s="65">
        <v>3.0218029999999998</v>
      </c>
      <c r="AG2956" s="65">
        <v>164</v>
      </c>
      <c r="AH2956" s="65">
        <v>3</v>
      </c>
    </row>
    <row r="2957" spans="1:34" x14ac:dyDescent="0.2">
      <c r="A2957" t="s">
        <v>58</v>
      </c>
      <c r="B2957" t="s">
        <v>112</v>
      </c>
      <c r="C2957" t="s">
        <v>476</v>
      </c>
      <c r="D2957">
        <v>2</v>
      </c>
      <c r="E2957" s="21">
        <v>4</v>
      </c>
      <c r="F2957" s="21" t="s">
        <v>6</v>
      </c>
      <c r="G2957" s="21" t="s">
        <v>10</v>
      </c>
      <c r="H2957" s="21" t="s">
        <v>10</v>
      </c>
      <c r="I2957" s="65">
        <v>1.5973267000000002</v>
      </c>
      <c r="J2957" s="65">
        <v>2.1941854999999997</v>
      </c>
      <c r="K2957" s="65">
        <v>3.3643133000000001</v>
      </c>
      <c r="L2957" s="65">
        <v>4.9774681999999997</v>
      </c>
      <c r="M2957" s="65">
        <v>5.2717070000000001</v>
      </c>
      <c r="N2957" s="65">
        <v>6.1549199000000003</v>
      </c>
      <c r="O2957" s="65">
        <v>5.9314342999999994</v>
      </c>
      <c r="P2957" s="65">
        <v>5.1823668999999999</v>
      </c>
      <c r="Q2957">
        <v>4.2164864000000009</v>
      </c>
      <c r="R2957" s="65">
        <v>3.0206949000000001</v>
      </c>
      <c r="S2957" s="65">
        <v>2.2677173000000002</v>
      </c>
      <c r="T2957" s="65">
        <v>1.6100848999999999</v>
      </c>
      <c r="U2957" s="65">
        <v>3.0454130000000004</v>
      </c>
      <c r="V2957" s="65">
        <v>3.1100509000000001</v>
      </c>
      <c r="W2957" s="65">
        <v>3.6220061999999991</v>
      </c>
      <c r="X2957" s="65">
        <v>2.8585565999999996</v>
      </c>
      <c r="Y2957" s="65">
        <v>3.6220391999999997</v>
      </c>
      <c r="Z2957" s="65">
        <v>3.0615259000000004</v>
      </c>
      <c r="AA2957" s="65">
        <v>3.8602764999999999</v>
      </c>
      <c r="AB2957" s="65">
        <v>3.6605607</v>
      </c>
      <c r="AC2957" s="65">
        <v>2.9149020000000001</v>
      </c>
      <c r="AD2957" s="65">
        <v>2.8486680999999998</v>
      </c>
      <c r="AE2957" s="65">
        <v>2.8932516000000001</v>
      </c>
      <c r="AF2957" s="65">
        <v>2.9924958999999998</v>
      </c>
      <c r="AG2957" s="65">
        <v>184</v>
      </c>
      <c r="AH2957" s="65">
        <v>3</v>
      </c>
    </row>
    <row r="2958" spans="1:34" x14ac:dyDescent="0.2">
      <c r="A2958" t="s">
        <v>58</v>
      </c>
      <c r="B2958" t="s">
        <v>112</v>
      </c>
      <c r="C2958" t="s">
        <v>1878</v>
      </c>
      <c r="D2958">
        <v>2</v>
      </c>
      <c r="E2958" s="21">
        <v>4</v>
      </c>
      <c r="F2958" s="21" t="s">
        <v>6</v>
      </c>
      <c r="G2958" s="21" t="s">
        <v>10</v>
      </c>
      <c r="H2958" s="21" t="s">
        <v>10</v>
      </c>
      <c r="I2958" s="65">
        <v>1.4828409999999999</v>
      </c>
      <c r="J2958" s="65">
        <v>2.0014540000000003</v>
      </c>
      <c r="K2958" s="65">
        <v>3.1426610000000004</v>
      </c>
      <c r="L2958" s="65">
        <v>4.7104223333333337</v>
      </c>
      <c r="M2958" s="65">
        <v>5.1579319999999997</v>
      </c>
      <c r="N2958" s="65">
        <v>6.0255086666666671</v>
      </c>
      <c r="O2958" s="65">
        <v>5.8427743333333337</v>
      </c>
      <c r="P2958" s="65">
        <v>5.0965353333333328</v>
      </c>
      <c r="Q2958">
        <v>4.0539866666666668</v>
      </c>
      <c r="R2958" s="65">
        <v>2.873110333333333</v>
      </c>
      <c r="S2958" s="65">
        <v>2.1352693333333335</v>
      </c>
      <c r="T2958" s="65">
        <v>1.450361</v>
      </c>
      <c r="U2958" s="65">
        <v>2.5592096666666664</v>
      </c>
      <c r="V2958" s="65">
        <v>2.7569863333333333</v>
      </c>
      <c r="W2958" s="65">
        <v>3.3736036666666664</v>
      </c>
      <c r="X2958" s="65">
        <v>2.8812526666666667</v>
      </c>
      <c r="Y2958" s="65">
        <v>3.9471056666666668</v>
      </c>
      <c r="Z2958" s="65">
        <v>3.0301559999999998</v>
      </c>
      <c r="AA2958" s="65">
        <v>4.0032779999999999</v>
      </c>
      <c r="AB2958" s="65">
        <v>3.7360766666666669</v>
      </c>
      <c r="AC2958" s="65">
        <v>3.0842986666666667</v>
      </c>
      <c r="AD2958" s="65">
        <v>3.303801</v>
      </c>
      <c r="AE2958" s="65">
        <v>2.903457</v>
      </c>
      <c r="AF2958" s="65">
        <v>2.7473506666666663</v>
      </c>
      <c r="AG2958" s="65">
        <v>168</v>
      </c>
      <c r="AH2958" s="65">
        <v>3</v>
      </c>
    </row>
    <row r="2959" spans="1:34" x14ac:dyDescent="0.2">
      <c r="A2959" t="s">
        <v>58</v>
      </c>
      <c r="B2959" t="s">
        <v>112</v>
      </c>
      <c r="C2959" t="s">
        <v>1879</v>
      </c>
      <c r="D2959">
        <v>3</v>
      </c>
      <c r="E2959" s="21">
        <v>4</v>
      </c>
      <c r="F2959" s="21" t="s">
        <v>6</v>
      </c>
      <c r="G2959" s="21" t="s">
        <v>10</v>
      </c>
      <c r="H2959" s="21" t="s">
        <v>10</v>
      </c>
      <c r="I2959" s="65">
        <v>1.8702290000000001</v>
      </c>
      <c r="J2959" s="65">
        <v>2.298875666666667</v>
      </c>
      <c r="K2959" s="65">
        <v>3.3860795000000006</v>
      </c>
      <c r="L2959" s="65">
        <v>4.799471333333333</v>
      </c>
      <c r="M2959" s="65">
        <v>5.4967715000000004</v>
      </c>
      <c r="N2959" s="65">
        <v>6.3382321666666677</v>
      </c>
      <c r="O2959" s="65">
        <v>6.363989666666666</v>
      </c>
      <c r="P2959" s="65">
        <v>5.621721833333333</v>
      </c>
      <c r="Q2959">
        <v>4.567398166666667</v>
      </c>
      <c r="R2959" s="65">
        <v>3.2717383333333334</v>
      </c>
      <c r="S2959" s="65">
        <v>2.4884621666666669</v>
      </c>
      <c r="T2959" s="65">
        <v>1.9543776666666668</v>
      </c>
      <c r="U2959" s="65">
        <v>3.3914126666666662</v>
      </c>
      <c r="V2959" s="65">
        <v>3.2422823333333337</v>
      </c>
      <c r="W2959" s="65">
        <v>3.5113656666666664</v>
      </c>
      <c r="X2959" s="65">
        <v>2.6706388333333333</v>
      </c>
      <c r="Y2959" s="65">
        <v>3.3914231666666672</v>
      </c>
      <c r="Z2959" s="65">
        <v>3.3671341666666668</v>
      </c>
      <c r="AA2959" s="65">
        <v>4.5376896666666662</v>
      </c>
      <c r="AB2959" s="65">
        <v>4.4769336666666666</v>
      </c>
      <c r="AC2959" s="65">
        <v>3.2833493333333332</v>
      </c>
      <c r="AD2959" s="65">
        <v>2.6645495000000001</v>
      </c>
      <c r="AE2959" s="65">
        <v>2.4707386666666666</v>
      </c>
      <c r="AF2959" s="65">
        <v>2.843590166666667</v>
      </c>
      <c r="AG2959" s="65">
        <v>140</v>
      </c>
      <c r="AH2959" s="65">
        <v>3</v>
      </c>
    </row>
    <row r="2960" spans="1:34" x14ac:dyDescent="0.2">
      <c r="A2960" t="s">
        <v>58</v>
      </c>
      <c r="B2960" t="s">
        <v>112</v>
      </c>
      <c r="C2960" t="s">
        <v>1597</v>
      </c>
      <c r="D2960">
        <v>1</v>
      </c>
      <c r="E2960" s="21">
        <v>4</v>
      </c>
      <c r="F2960" s="21" t="s">
        <v>6</v>
      </c>
      <c r="G2960" s="21" t="s">
        <v>10</v>
      </c>
      <c r="H2960" s="21" t="s">
        <v>10</v>
      </c>
      <c r="I2960" s="65">
        <v>1.5772300000000001</v>
      </c>
      <c r="J2960" s="65">
        <v>2.1074769999999998</v>
      </c>
      <c r="K2960" s="65">
        <v>3.3616921666666664</v>
      </c>
      <c r="L2960" s="65">
        <v>4.8991810000000005</v>
      </c>
      <c r="M2960" s="65">
        <v>5.4078159999999995</v>
      </c>
      <c r="N2960" s="65">
        <v>6.3054122499999998</v>
      </c>
      <c r="O2960" s="65">
        <v>6.2083501666666665</v>
      </c>
      <c r="P2960" s="65">
        <v>5.4287464166666668</v>
      </c>
      <c r="Q2960">
        <v>4.2193421666666664</v>
      </c>
      <c r="R2960" s="65">
        <v>2.9764820833333334</v>
      </c>
      <c r="S2960" s="65">
        <v>2.2522466666666667</v>
      </c>
      <c r="T2960" s="65">
        <v>1.6127830833333328</v>
      </c>
      <c r="U2960" s="65">
        <v>3.0163810833333335</v>
      </c>
      <c r="V2960" s="65">
        <v>3.0216660833333333</v>
      </c>
      <c r="W2960" s="65">
        <v>3.4401103333333336</v>
      </c>
      <c r="X2960" s="65">
        <v>2.8122396666666662</v>
      </c>
      <c r="Y2960" s="65">
        <v>3.5855158333333335</v>
      </c>
      <c r="Z2960" s="65">
        <v>3.0961844166666666</v>
      </c>
      <c r="AA2960" s="65">
        <v>4.1896945000000008</v>
      </c>
      <c r="AB2960" s="65">
        <v>3.9357804999999999</v>
      </c>
      <c r="AC2960" s="65">
        <v>2.9506963333333331</v>
      </c>
      <c r="AD2960" s="65">
        <v>3.0177504166666664</v>
      </c>
      <c r="AE2960" s="65">
        <v>2.8782562499999997</v>
      </c>
      <c r="AF2960" s="65">
        <v>2.9550203333333331</v>
      </c>
      <c r="AG2960" s="65">
        <v>173</v>
      </c>
      <c r="AH2960" s="65">
        <v>3</v>
      </c>
    </row>
    <row r="2961" spans="1:34" x14ac:dyDescent="0.2">
      <c r="A2961" t="s">
        <v>58</v>
      </c>
      <c r="B2961" t="s">
        <v>112</v>
      </c>
      <c r="C2961" t="s">
        <v>190</v>
      </c>
      <c r="D2961">
        <v>1</v>
      </c>
      <c r="E2961" s="21">
        <v>4</v>
      </c>
      <c r="F2961" s="21" t="s">
        <v>6</v>
      </c>
      <c r="G2961" s="21" t="s">
        <v>10</v>
      </c>
      <c r="H2961" s="21" t="s">
        <v>10</v>
      </c>
      <c r="I2961" s="65">
        <v>1.3430823999999999</v>
      </c>
      <c r="J2961" s="65">
        <v>1.7931726000000001</v>
      </c>
      <c r="K2961" s="65">
        <v>2.9149840000000005</v>
      </c>
      <c r="L2961" s="65">
        <v>4.3139246</v>
      </c>
      <c r="M2961" s="65">
        <v>5.0761805999999998</v>
      </c>
      <c r="N2961" s="65">
        <v>5.9492766000000001</v>
      </c>
      <c r="O2961" s="65">
        <v>5.9804900000000005</v>
      </c>
      <c r="P2961" s="65">
        <v>5.1790664000000008</v>
      </c>
      <c r="Q2961">
        <v>3.9356792</v>
      </c>
      <c r="R2961" s="65">
        <v>2.7276814000000003</v>
      </c>
      <c r="S2961" s="65">
        <v>1.9349651999999999</v>
      </c>
      <c r="T2961" s="65">
        <v>1.3611124000000001</v>
      </c>
      <c r="U2961" s="65">
        <v>2.3634399999999998</v>
      </c>
      <c r="V2961" s="65">
        <v>2.3214069999999998</v>
      </c>
      <c r="W2961" s="65">
        <v>3.1176840000000001</v>
      </c>
      <c r="X2961" s="65">
        <v>2.9697974</v>
      </c>
      <c r="Y2961" s="65">
        <v>3.8066114</v>
      </c>
      <c r="Z2961" s="65">
        <v>3.3127681999999998</v>
      </c>
      <c r="AA2961" s="65">
        <v>3.3384545999999999</v>
      </c>
      <c r="AB2961" s="65">
        <v>3.2415980000000006</v>
      </c>
      <c r="AC2961" s="65">
        <v>2.8232164000000006</v>
      </c>
      <c r="AD2961" s="65">
        <v>2.7992841999999998</v>
      </c>
      <c r="AE2961" s="65">
        <v>2.8458061999999997</v>
      </c>
      <c r="AF2961" s="65">
        <v>2.6072578000000002</v>
      </c>
      <c r="AG2961" s="65">
        <v>195</v>
      </c>
      <c r="AH2961" s="65">
        <v>4</v>
      </c>
    </row>
    <row r="2962" spans="1:34" x14ac:dyDescent="0.2">
      <c r="A2962" t="s">
        <v>58</v>
      </c>
      <c r="B2962" t="s">
        <v>112</v>
      </c>
      <c r="C2962" t="s">
        <v>1880</v>
      </c>
      <c r="D2962">
        <v>3</v>
      </c>
      <c r="E2962" s="21">
        <v>4</v>
      </c>
      <c r="F2962" s="21" t="s">
        <v>6</v>
      </c>
      <c r="G2962" s="21" t="s">
        <v>10</v>
      </c>
      <c r="H2962" s="21" t="s">
        <v>10</v>
      </c>
      <c r="I2962" s="65">
        <v>1.6111439999999999</v>
      </c>
      <c r="J2962" s="65">
        <v>2.1570040000000001</v>
      </c>
      <c r="K2962" s="65">
        <v>3.441856</v>
      </c>
      <c r="L2962" s="65">
        <v>4.9345879999999998</v>
      </c>
      <c r="M2962" s="65">
        <v>5.4837759999999998</v>
      </c>
      <c r="N2962" s="65">
        <v>6.3856440000000001</v>
      </c>
      <c r="O2962" s="65">
        <v>6.2925690000000003</v>
      </c>
      <c r="P2962" s="65">
        <v>5.5071529999999997</v>
      </c>
      <c r="Q2962">
        <v>4.290044</v>
      </c>
      <c r="R2962" s="65">
        <v>3.0454469999999998</v>
      </c>
      <c r="S2962" s="65">
        <v>2.304462</v>
      </c>
      <c r="T2962" s="65">
        <v>1.6713659999999999</v>
      </c>
      <c r="U2962" s="65">
        <v>3.2358750000000001</v>
      </c>
      <c r="V2962" s="65">
        <v>3.1446909999999999</v>
      </c>
      <c r="W2962" s="65">
        <v>3.462653</v>
      </c>
      <c r="X2962" s="65">
        <v>2.8413930000000001</v>
      </c>
      <c r="Y2962" s="65">
        <v>3.6395710000000001</v>
      </c>
      <c r="Z2962" s="65">
        <v>3.0674549999999998</v>
      </c>
      <c r="AA2962" s="65">
        <v>4.153454</v>
      </c>
      <c r="AB2962" s="65">
        <v>4.0400349999999996</v>
      </c>
      <c r="AC2962" s="65">
        <v>3.1162130000000001</v>
      </c>
      <c r="AD2962" s="65">
        <v>2.986281</v>
      </c>
      <c r="AE2962" s="65">
        <v>2.8805890000000001</v>
      </c>
      <c r="AF2962" s="65">
        <v>2.9736989999999999</v>
      </c>
      <c r="AG2962" s="65">
        <v>164</v>
      </c>
      <c r="AH2962" s="65">
        <v>3</v>
      </c>
    </row>
    <row r="2963" spans="1:34" x14ac:dyDescent="0.2">
      <c r="A2963" t="s">
        <v>58</v>
      </c>
      <c r="B2963" t="s">
        <v>112</v>
      </c>
      <c r="C2963" t="s">
        <v>1881</v>
      </c>
      <c r="D2963">
        <v>1</v>
      </c>
      <c r="E2963" s="21">
        <v>4</v>
      </c>
      <c r="F2963" s="21" t="s">
        <v>6</v>
      </c>
      <c r="G2963" s="21" t="s">
        <v>10</v>
      </c>
      <c r="H2963" s="21" t="s">
        <v>10</v>
      </c>
      <c r="I2963" s="65">
        <v>1.307283</v>
      </c>
      <c r="J2963" s="65">
        <v>1.7255739999999999</v>
      </c>
      <c r="K2963" s="65">
        <v>2.8137470000000002</v>
      </c>
      <c r="L2963" s="65">
        <v>4.1814390000000001</v>
      </c>
      <c r="M2963" s="65">
        <v>4.8124440000000002</v>
      </c>
      <c r="N2963" s="65">
        <v>5.3392530000000002</v>
      </c>
      <c r="O2963" s="65">
        <v>5.221031</v>
      </c>
      <c r="P2963" s="65">
        <v>4.5804850000000004</v>
      </c>
      <c r="Q2963">
        <v>3.525493</v>
      </c>
      <c r="R2963" s="65">
        <v>2.5716420000000002</v>
      </c>
      <c r="S2963" s="65">
        <v>1.8753089999999999</v>
      </c>
      <c r="T2963" s="65">
        <v>1.3025370000000001</v>
      </c>
      <c r="U2963" s="65">
        <v>2.6087159999999998</v>
      </c>
      <c r="V2963" s="65">
        <v>2.7981829999999999</v>
      </c>
      <c r="W2963" s="65">
        <v>3.3799160000000001</v>
      </c>
      <c r="X2963" s="65">
        <v>3.1264159999999999</v>
      </c>
      <c r="Y2963" s="65">
        <v>3.6971780000000001</v>
      </c>
      <c r="Z2963" s="65">
        <v>3.134169</v>
      </c>
      <c r="AA2963" s="65">
        <v>3.987161</v>
      </c>
      <c r="AB2963" s="65">
        <v>3.438698</v>
      </c>
      <c r="AC2963" s="65">
        <v>2.8287900000000001</v>
      </c>
      <c r="AD2963" s="65">
        <v>2.9710510000000001</v>
      </c>
      <c r="AE2963" s="65">
        <v>2.7701639999999998</v>
      </c>
      <c r="AF2963" s="65">
        <v>2.7961170000000002</v>
      </c>
      <c r="AG2963" s="65">
        <v>216</v>
      </c>
      <c r="AH2963" s="65">
        <v>4</v>
      </c>
    </row>
    <row r="2964" spans="1:34" x14ac:dyDescent="0.2">
      <c r="A2964" t="s">
        <v>58</v>
      </c>
      <c r="B2964" t="s">
        <v>112</v>
      </c>
      <c r="C2964" t="s">
        <v>1507</v>
      </c>
      <c r="D2964">
        <v>1</v>
      </c>
      <c r="E2964" s="21">
        <v>4</v>
      </c>
      <c r="F2964" s="21" t="s">
        <v>6</v>
      </c>
      <c r="G2964" s="21" t="s">
        <v>10</v>
      </c>
      <c r="H2964" s="21" t="s">
        <v>10</v>
      </c>
      <c r="I2964" s="65">
        <v>1.3244635</v>
      </c>
      <c r="J2964" s="65">
        <v>1.7388619999999999</v>
      </c>
      <c r="K2964" s="65">
        <v>2.8524585</v>
      </c>
      <c r="L2964" s="65">
        <v>4.1915565000000008</v>
      </c>
      <c r="M2964" s="65">
        <v>4.7924880000000005</v>
      </c>
      <c r="N2964" s="65">
        <v>5.2966440000000006</v>
      </c>
      <c r="O2964" s="65">
        <v>5.2273674999999997</v>
      </c>
      <c r="P2964" s="65">
        <v>4.5928789999999999</v>
      </c>
      <c r="Q2964">
        <v>3.5073664999999998</v>
      </c>
      <c r="R2964" s="65">
        <v>2.5657814999999999</v>
      </c>
      <c r="S2964" s="65">
        <v>1.8733469999999999</v>
      </c>
      <c r="T2964" s="65">
        <v>1.314378</v>
      </c>
      <c r="U2964" s="65">
        <v>2.645934</v>
      </c>
      <c r="V2964" s="65">
        <v>2.8563399999999999</v>
      </c>
      <c r="W2964" s="65">
        <v>3.420868</v>
      </c>
      <c r="X2964" s="65">
        <v>3.21801</v>
      </c>
      <c r="Y2964" s="65">
        <v>3.7342255</v>
      </c>
      <c r="Z2964" s="65">
        <v>3.1466289999999999</v>
      </c>
      <c r="AA2964" s="65">
        <v>3.9616690000000001</v>
      </c>
      <c r="AB2964" s="65">
        <v>3.5113025000000002</v>
      </c>
      <c r="AC2964" s="65">
        <v>2.8020240000000003</v>
      </c>
      <c r="AD2964" s="65">
        <v>2.9459274999999998</v>
      </c>
      <c r="AE2964" s="65">
        <v>2.7394505000000002</v>
      </c>
      <c r="AF2964" s="65">
        <v>2.8105025000000001</v>
      </c>
      <c r="AG2964" s="65">
        <v>233</v>
      </c>
      <c r="AH2964" s="65">
        <v>4</v>
      </c>
    </row>
    <row r="2965" spans="1:34" x14ac:dyDescent="0.2">
      <c r="A2965" t="s">
        <v>58</v>
      </c>
      <c r="B2965" t="s">
        <v>112</v>
      </c>
      <c r="C2965" t="s">
        <v>1882</v>
      </c>
      <c r="D2965">
        <v>2</v>
      </c>
      <c r="E2965" s="21">
        <v>4</v>
      </c>
      <c r="F2965" s="21" t="s">
        <v>6</v>
      </c>
      <c r="G2965" s="21" t="s">
        <v>10</v>
      </c>
      <c r="H2965" s="21" t="s">
        <v>10</v>
      </c>
      <c r="I2965" s="65">
        <v>1.4407940000000001</v>
      </c>
      <c r="J2965" s="65">
        <v>1.9255445833333331</v>
      </c>
      <c r="K2965" s="65">
        <v>3.0835481666666666</v>
      </c>
      <c r="L2965" s="65">
        <v>4.5071739166666669</v>
      </c>
      <c r="M2965" s="65">
        <v>5.2006724166666665</v>
      </c>
      <c r="N2965" s="65">
        <v>6.0743289999999996</v>
      </c>
      <c r="O2965" s="65">
        <v>6.0313403333333326</v>
      </c>
      <c r="P2965" s="65">
        <v>5.2464287500000006</v>
      </c>
      <c r="Q2965">
        <v>4.0496590000000001</v>
      </c>
      <c r="R2965" s="65">
        <v>2.8274523333333335</v>
      </c>
      <c r="S2965" s="65">
        <v>2.0540542500000005</v>
      </c>
      <c r="T2965" s="65">
        <v>1.4468394166666669</v>
      </c>
      <c r="U2965" s="65">
        <v>2.50660675</v>
      </c>
      <c r="V2965" s="65">
        <v>2.4871942499999999</v>
      </c>
      <c r="W2965" s="65">
        <v>3.1232500000000001</v>
      </c>
      <c r="X2965" s="65">
        <v>2.8523821666666667</v>
      </c>
      <c r="Y2965" s="65">
        <v>3.7114259999999999</v>
      </c>
      <c r="Z2965" s="65">
        <v>3.2326766666666669</v>
      </c>
      <c r="AA2965" s="65">
        <v>3.4393241666666672</v>
      </c>
      <c r="AB2965" s="65">
        <v>3.336802</v>
      </c>
      <c r="AC2965" s="65">
        <v>3.0124708333333334</v>
      </c>
      <c r="AD2965" s="65">
        <v>3.0272944166666664</v>
      </c>
      <c r="AE2965" s="65">
        <v>3.0231130833333331</v>
      </c>
      <c r="AF2965" s="65">
        <v>2.7012579166666666</v>
      </c>
      <c r="AG2965" s="65">
        <v>211</v>
      </c>
      <c r="AH2965" s="65">
        <v>4</v>
      </c>
    </row>
    <row r="2966" spans="1:34" x14ac:dyDescent="0.2">
      <c r="A2966" t="s">
        <v>58</v>
      </c>
      <c r="B2966" t="s">
        <v>112</v>
      </c>
      <c r="C2966" t="s">
        <v>675</v>
      </c>
      <c r="D2966">
        <v>1</v>
      </c>
      <c r="E2966" s="21">
        <v>4</v>
      </c>
      <c r="F2966" s="21" t="s">
        <v>6</v>
      </c>
      <c r="G2966" s="21" t="s">
        <v>10</v>
      </c>
      <c r="H2966" s="21" t="s">
        <v>10</v>
      </c>
      <c r="I2966" s="65">
        <v>1.5248124999999999</v>
      </c>
      <c r="J2966" s="65">
        <v>2.0764385000000001</v>
      </c>
      <c r="K2966" s="65">
        <v>3.2319640000000001</v>
      </c>
      <c r="L2966" s="65">
        <v>4.823664</v>
      </c>
      <c r="M2966" s="65">
        <v>5.2318055000000001</v>
      </c>
      <c r="N2966" s="65">
        <v>6.1243099999999995</v>
      </c>
      <c r="O2966" s="65">
        <v>5.9479430000000004</v>
      </c>
      <c r="P2966" s="65">
        <v>5.1917305000000002</v>
      </c>
      <c r="Q2966">
        <v>4.1225635</v>
      </c>
      <c r="R2966" s="65">
        <v>2.9151224999999998</v>
      </c>
      <c r="S2966" s="65">
        <v>2.1896520000000002</v>
      </c>
      <c r="T2966" s="65">
        <v>1.5227170000000001</v>
      </c>
      <c r="U2966" s="65">
        <v>2.7194764999999999</v>
      </c>
      <c r="V2966" s="65">
        <v>2.828281</v>
      </c>
      <c r="W2966" s="65">
        <v>3.4619949999999999</v>
      </c>
      <c r="X2966" s="65">
        <v>2.8516845000000002</v>
      </c>
      <c r="Y2966" s="65">
        <v>3.5669244999999998</v>
      </c>
      <c r="Z2966" s="65">
        <v>2.823242</v>
      </c>
      <c r="AA2966" s="65">
        <v>3.7760850000000001</v>
      </c>
      <c r="AB2966" s="65">
        <v>3.6428265</v>
      </c>
      <c r="AC2966" s="65">
        <v>2.8004484999999999</v>
      </c>
      <c r="AD2966" s="65">
        <v>3.0234905000000003</v>
      </c>
      <c r="AE2966" s="65">
        <v>2.8733569999999999</v>
      </c>
      <c r="AF2966" s="65">
        <v>2.8051105000000001</v>
      </c>
      <c r="AG2966" s="65">
        <v>199</v>
      </c>
      <c r="AH2966" s="65">
        <v>4</v>
      </c>
    </row>
    <row r="2967" spans="1:34" x14ac:dyDescent="0.2">
      <c r="A2967" t="s">
        <v>58</v>
      </c>
      <c r="B2967" t="s">
        <v>112</v>
      </c>
      <c r="C2967" t="s">
        <v>1883</v>
      </c>
      <c r="D2967">
        <v>1</v>
      </c>
      <c r="E2967" s="21">
        <v>4</v>
      </c>
      <c r="F2967" s="21" t="s">
        <v>6</v>
      </c>
      <c r="G2967" s="21" t="s">
        <v>10</v>
      </c>
      <c r="H2967" s="21" t="s">
        <v>10</v>
      </c>
      <c r="I2967" s="65">
        <v>1.6909725</v>
      </c>
      <c r="J2967" s="65">
        <v>2.2888419999999998</v>
      </c>
      <c r="K2967" s="65">
        <v>3.4701780000000002</v>
      </c>
      <c r="L2967" s="65">
        <v>5.0459135000000002</v>
      </c>
      <c r="M2967" s="65">
        <v>5.3443269999999998</v>
      </c>
      <c r="N2967" s="65">
        <v>6.1536489999999997</v>
      </c>
      <c r="O2967" s="65">
        <v>5.9953804999999996</v>
      </c>
      <c r="P2967" s="65">
        <v>5.3083764999999996</v>
      </c>
      <c r="Q2967">
        <v>4.2640465000000001</v>
      </c>
      <c r="R2967" s="65">
        <v>3.0642569999999996</v>
      </c>
      <c r="S2967" s="65">
        <v>2.2971009999999996</v>
      </c>
      <c r="T2967" s="65">
        <v>1.6588514999999999</v>
      </c>
      <c r="U2967" s="65">
        <v>3.1564420000000002</v>
      </c>
      <c r="V2967" s="65">
        <v>3.1685235</v>
      </c>
      <c r="W2967" s="65">
        <v>3.6848885</v>
      </c>
      <c r="X2967" s="65">
        <v>3.1605370000000002</v>
      </c>
      <c r="Y2967" s="65">
        <v>3.6014964999999997</v>
      </c>
      <c r="Z2967" s="65">
        <v>3.2787495</v>
      </c>
      <c r="AA2967" s="65">
        <v>4.0996380000000006</v>
      </c>
      <c r="AB2967" s="65">
        <v>3.465535</v>
      </c>
      <c r="AC2967" s="65">
        <v>2.9539074999999997</v>
      </c>
      <c r="AD2967" s="65">
        <v>2.9360730000000004</v>
      </c>
      <c r="AE2967" s="65">
        <v>2.7838579999999999</v>
      </c>
      <c r="AF2967" s="65">
        <v>2.9769625</v>
      </c>
      <c r="AG2967" s="65">
        <v>179</v>
      </c>
      <c r="AH2967" s="65">
        <v>3</v>
      </c>
    </row>
    <row r="2968" spans="1:34" x14ac:dyDescent="0.2">
      <c r="A2968" t="s">
        <v>58</v>
      </c>
      <c r="B2968" t="s">
        <v>112</v>
      </c>
      <c r="C2968" t="s">
        <v>1884</v>
      </c>
      <c r="D2968">
        <v>2</v>
      </c>
      <c r="E2968" s="21">
        <v>4</v>
      </c>
      <c r="F2968" s="21" t="s">
        <v>6</v>
      </c>
      <c r="G2968" s="21" t="s">
        <v>10</v>
      </c>
      <c r="H2968" s="21" t="s">
        <v>10</v>
      </c>
      <c r="I2968" s="65">
        <v>1.2922904285714285</v>
      </c>
      <c r="J2968" s="65">
        <v>1.7975451428571427</v>
      </c>
      <c r="K2968" s="65">
        <v>3.0387484285714286</v>
      </c>
      <c r="L2968" s="65">
        <v>4.4195984285714278</v>
      </c>
      <c r="M2968" s="65">
        <v>4.9305627142857142</v>
      </c>
      <c r="N2968" s="65">
        <v>5.4937437142857144</v>
      </c>
      <c r="O2968" s="65">
        <v>5.4081247142857132</v>
      </c>
      <c r="P2968" s="65">
        <v>4.8240935714285706</v>
      </c>
      <c r="Q2968">
        <v>3.7333491428571426</v>
      </c>
      <c r="R2968" s="65">
        <v>2.7179322857142858</v>
      </c>
      <c r="S2968" s="65">
        <v>1.9084941428571429</v>
      </c>
      <c r="T2968" s="65">
        <v>1.3454385714285717</v>
      </c>
      <c r="U2968" s="65">
        <v>3.3087928571428571</v>
      </c>
      <c r="V2968" s="65">
        <v>3.3803677142857143</v>
      </c>
      <c r="W2968" s="65">
        <v>3.7147228571428568</v>
      </c>
      <c r="X2968" s="65">
        <v>3.5250177142857142</v>
      </c>
      <c r="Y2968" s="65">
        <v>3.9787257142857149</v>
      </c>
      <c r="Z2968" s="65">
        <v>3.607560571428571</v>
      </c>
      <c r="AA2968" s="65">
        <v>4.4659518571428567</v>
      </c>
      <c r="AB2968" s="65">
        <v>3.4955970000000001</v>
      </c>
      <c r="AC2968" s="65">
        <v>3.1141694285714285</v>
      </c>
      <c r="AD2968" s="65">
        <v>2.6099277142857145</v>
      </c>
      <c r="AE2968" s="65">
        <v>3.1571855714285713</v>
      </c>
      <c r="AF2968" s="65">
        <v>3.4123224285714291</v>
      </c>
      <c r="AG2968" s="65">
        <v>205</v>
      </c>
      <c r="AH2968" s="65">
        <v>4</v>
      </c>
    </row>
    <row r="2969" spans="1:34" x14ac:dyDescent="0.2">
      <c r="A2969" t="s">
        <v>58</v>
      </c>
      <c r="B2969" t="s">
        <v>112</v>
      </c>
      <c r="C2969" t="s">
        <v>1885</v>
      </c>
      <c r="D2969">
        <v>1</v>
      </c>
      <c r="E2969" s="21">
        <v>4</v>
      </c>
      <c r="F2969" s="21" t="s">
        <v>6</v>
      </c>
      <c r="G2969" s="21" t="s">
        <v>10</v>
      </c>
      <c r="H2969" s="21" t="s">
        <v>10</v>
      </c>
      <c r="I2969" s="65">
        <v>1.6233953749999999</v>
      </c>
      <c r="J2969" s="65">
        <v>2.1634722499999999</v>
      </c>
      <c r="K2969" s="65">
        <v>3.3976838750000002</v>
      </c>
      <c r="L2969" s="65">
        <v>4.9240651250000003</v>
      </c>
      <c r="M2969" s="65">
        <v>5.4247267500000005</v>
      </c>
      <c r="N2969" s="65">
        <v>6.2815568749999997</v>
      </c>
      <c r="O2969" s="65">
        <v>6.1626925000000004</v>
      </c>
      <c r="P2969" s="65">
        <v>5.3842332500000003</v>
      </c>
      <c r="Q2969">
        <v>4.2434317500000001</v>
      </c>
      <c r="R2969" s="65">
        <v>3.0277308749999996</v>
      </c>
      <c r="S2969" s="65">
        <v>2.2900084999999999</v>
      </c>
      <c r="T2969" s="65">
        <v>1.6539981250000002</v>
      </c>
      <c r="U2969" s="65">
        <v>3.2038164999999998</v>
      </c>
      <c r="V2969" s="65">
        <v>3.2394470000000006</v>
      </c>
      <c r="W2969" s="65">
        <v>3.5626235000000008</v>
      </c>
      <c r="X2969" s="65">
        <v>2.8814012500000001</v>
      </c>
      <c r="Y2969" s="65">
        <v>3.6048391249999998</v>
      </c>
      <c r="Z2969" s="65">
        <v>3.1456201250000002</v>
      </c>
      <c r="AA2969" s="65">
        <v>4.2015431250000006</v>
      </c>
      <c r="AB2969" s="65">
        <v>4.0932342500000001</v>
      </c>
      <c r="AC2969" s="65">
        <v>3.0864286249999999</v>
      </c>
      <c r="AD2969" s="65">
        <v>2.8551467500000003</v>
      </c>
      <c r="AE2969" s="65">
        <v>2.8708387500000003</v>
      </c>
      <c r="AF2969" s="65">
        <v>2.9807899999999998</v>
      </c>
      <c r="AG2969" s="65">
        <v>183</v>
      </c>
      <c r="AH2969" s="65">
        <v>3</v>
      </c>
    </row>
    <row r="2970" spans="1:34" x14ac:dyDescent="0.2">
      <c r="A2970" t="s">
        <v>58</v>
      </c>
      <c r="B2970" t="s">
        <v>112</v>
      </c>
      <c r="C2970" t="s">
        <v>1005</v>
      </c>
      <c r="D2970">
        <v>3</v>
      </c>
      <c r="E2970" s="21">
        <v>4</v>
      </c>
      <c r="F2970" s="21" t="s">
        <v>6</v>
      </c>
      <c r="G2970" s="21" t="s">
        <v>10</v>
      </c>
      <c r="H2970" s="21" t="s">
        <v>10</v>
      </c>
      <c r="I2970" s="65">
        <v>1.6119268750000002</v>
      </c>
      <c r="J2970" s="65">
        <v>2.0808770000000001</v>
      </c>
      <c r="K2970" s="65">
        <v>3.2785347500000004</v>
      </c>
      <c r="L2970" s="65">
        <v>4.7403584999999993</v>
      </c>
      <c r="M2970" s="65">
        <v>5.4123228750000001</v>
      </c>
      <c r="N2970" s="65">
        <v>6.3880149999999993</v>
      </c>
      <c r="O2970" s="65">
        <v>6.3992732500000002</v>
      </c>
      <c r="P2970" s="65">
        <v>5.6003768750000011</v>
      </c>
      <c r="Q2970">
        <v>4.3293179999999998</v>
      </c>
      <c r="R2970" s="65">
        <v>3.0313893749999998</v>
      </c>
      <c r="S2970" s="65">
        <v>2.2710241250000003</v>
      </c>
      <c r="T2970" s="65">
        <v>1.6522481249999998</v>
      </c>
      <c r="U2970" s="65">
        <v>3.0350887499999999</v>
      </c>
      <c r="V2970" s="65">
        <v>2.9182688749999999</v>
      </c>
      <c r="W2970" s="65">
        <v>3.5889658750000004</v>
      </c>
      <c r="X2970" s="65">
        <v>2.7726103750000002</v>
      </c>
      <c r="Y2970" s="65">
        <v>3.5215762500000003</v>
      </c>
      <c r="Z2970" s="65">
        <v>3.1374236250000003</v>
      </c>
      <c r="AA2970" s="65">
        <v>3.8393778749999994</v>
      </c>
      <c r="AB2970" s="65">
        <v>3.7463920000000002</v>
      </c>
      <c r="AC2970" s="65">
        <v>3.0478485000000006</v>
      </c>
      <c r="AD2970" s="65">
        <v>2.8717086250000001</v>
      </c>
      <c r="AE2970" s="65">
        <v>2.8918222500000001</v>
      </c>
      <c r="AF2970" s="65">
        <v>3.0230164999999998</v>
      </c>
      <c r="AG2970" s="65">
        <v>178</v>
      </c>
      <c r="AH2970" s="65">
        <v>3</v>
      </c>
    </row>
    <row r="2971" spans="1:34" x14ac:dyDescent="0.2">
      <c r="A2971" t="s">
        <v>58</v>
      </c>
      <c r="B2971" t="s">
        <v>112</v>
      </c>
      <c r="C2971" t="s">
        <v>1886</v>
      </c>
      <c r="D2971">
        <v>1</v>
      </c>
      <c r="E2971" s="21">
        <v>4</v>
      </c>
      <c r="F2971" s="21" t="s">
        <v>6</v>
      </c>
      <c r="G2971" s="21" t="s">
        <v>10</v>
      </c>
      <c r="H2971" s="21" t="s">
        <v>10</v>
      </c>
      <c r="I2971" s="65">
        <v>1.4913912093023256</v>
      </c>
      <c r="J2971" s="65">
        <v>1.9288280232558139</v>
      </c>
      <c r="K2971" s="65">
        <v>3.0954523953488375</v>
      </c>
      <c r="L2971" s="65">
        <v>4.4961348604651157</v>
      </c>
      <c r="M2971" s="65">
        <v>5.2746365348837223</v>
      </c>
      <c r="N2971" s="65">
        <v>6.3247495813953494</v>
      </c>
      <c r="O2971" s="65">
        <v>6.4053332558139546</v>
      </c>
      <c r="P2971" s="65">
        <v>5.586975302325583</v>
      </c>
      <c r="Q2971">
        <v>4.2542508139534894</v>
      </c>
      <c r="R2971" s="65">
        <v>2.934415488372093</v>
      </c>
      <c r="S2971" s="65">
        <v>2.1271585581395347</v>
      </c>
      <c r="T2971" s="65">
        <v>1.5306395348837207</v>
      </c>
      <c r="U2971" s="65">
        <v>2.5561965116279066</v>
      </c>
      <c r="V2971" s="65">
        <v>2.553373837209302</v>
      </c>
      <c r="W2971" s="65">
        <v>3.218902325581396</v>
      </c>
      <c r="X2971" s="65">
        <v>2.7780712325581396</v>
      </c>
      <c r="Y2971" s="65">
        <v>3.3313777209302327</v>
      </c>
      <c r="Z2971" s="65">
        <v>2.9168223953488366</v>
      </c>
      <c r="AA2971" s="65">
        <v>3.301105581395348</v>
      </c>
      <c r="AB2971" s="65">
        <v>3.4570359767441858</v>
      </c>
      <c r="AC2971" s="65">
        <v>2.9016202325581393</v>
      </c>
      <c r="AD2971" s="65">
        <v>2.676292348837209</v>
      </c>
      <c r="AE2971" s="65">
        <v>2.8818302790697681</v>
      </c>
      <c r="AF2971" s="65">
        <v>2.9920406279069769</v>
      </c>
      <c r="AG2971" s="65">
        <v>189</v>
      </c>
      <c r="AH2971" s="65">
        <v>3</v>
      </c>
    </row>
    <row r="2972" spans="1:34" x14ac:dyDescent="0.2">
      <c r="A2972" t="s">
        <v>58</v>
      </c>
      <c r="B2972" t="s">
        <v>112</v>
      </c>
      <c r="C2972" t="s">
        <v>1887</v>
      </c>
      <c r="D2972">
        <v>1</v>
      </c>
      <c r="E2972" s="21">
        <v>4</v>
      </c>
      <c r="F2972" s="21" t="s">
        <v>6</v>
      </c>
      <c r="G2972" s="21" t="s">
        <v>10</v>
      </c>
      <c r="H2972" s="21" t="s">
        <v>10</v>
      </c>
      <c r="I2972" s="65">
        <v>1.44892</v>
      </c>
      <c r="J2972" s="65">
        <v>1.89602</v>
      </c>
      <c r="K2972" s="65">
        <v>3.048108</v>
      </c>
      <c r="L2972" s="65">
        <v>4.4392610000000001</v>
      </c>
      <c r="M2972" s="65">
        <v>5.1923060000000003</v>
      </c>
      <c r="N2972" s="65">
        <v>6.2223990000000002</v>
      </c>
      <c r="O2972" s="65">
        <v>6.2957859999999997</v>
      </c>
      <c r="P2972" s="65">
        <v>5.48773</v>
      </c>
      <c r="Q2972">
        <v>4.1847139999999996</v>
      </c>
      <c r="R2972" s="65">
        <v>2.8699319999999999</v>
      </c>
      <c r="S2972" s="65">
        <v>2.087872</v>
      </c>
      <c r="T2972" s="65">
        <v>1.4923869999999999</v>
      </c>
      <c r="U2972" s="65">
        <v>2.5503140000000002</v>
      </c>
      <c r="V2972" s="65">
        <v>2.5438339999999999</v>
      </c>
      <c r="W2972" s="65">
        <v>3.2091319999999999</v>
      </c>
      <c r="X2972" s="65">
        <v>2.8018879999999999</v>
      </c>
      <c r="Y2972" s="65">
        <v>3.3864190000000001</v>
      </c>
      <c r="Z2972" s="65">
        <v>2.928677</v>
      </c>
      <c r="AA2972" s="65">
        <v>3.2412100000000001</v>
      </c>
      <c r="AB2972" s="65">
        <v>3.4294419999999999</v>
      </c>
      <c r="AC2972" s="65">
        <v>2.9116770000000001</v>
      </c>
      <c r="AD2972" s="65">
        <v>2.7081119999999999</v>
      </c>
      <c r="AE2972" s="65">
        <v>2.914034</v>
      </c>
      <c r="AF2972" s="65">
        <v>3.0034079999999999</v>
      </c>
      <c r="AG2972" s="65">
        <v>189</v>
      </c>
      <c r="AH2972" s="65">
        <v>3</v>
      </c>
    </row>
    <row r="2973" spans="1:34" x14ac:dyDescent="0.2">
      <c r="A2973" t="s">
        <v>58</v>
      </c>
      <c r="B2973" t="s">
        <v>112</v>
      </c>
      <c r="C2973" t="s">
        <v>1888</v>
      </c>
      <c r="D2973">
        <v>1</v>
      </c>
      <c r="E2973" s="21">
        <v>4</v>
      </c>
      <c r="F2973" s="21" t="s">
        <v>6</v>
      </c>
      <c r="G2973" s="21" t="s">
        <v>10</v>
      </c>
      <c r="H2973" s="21" t="s">
        <v>10</v>
      </c>
      <c r="I2973" s="65">
        <v>1.512799</v>
      </c>
      <c r="J2973" s="65">
        <v>1.9528909999999999</v>
      </c>
      <c r="K2973" s="65">
        <v>3.131942</v>
      </c>
      <c r="L2973" s="65">
        <v>4.534192</v>
      </c>
      <c r="M2973" s="65">
        <v>5.32369</v>
      </c>
      <c r="N2973" s="65">
        <v>6.3857739999999996</v>
      </c>
      <c r="O2973" s="65">
        <v>6.4694269999999996</v>
      </c>
      <c r="P2973" s="65">
        <v>5.6520400000000004</v>
      </c>
      <c r="Q2973">
        <v>4.298743</v>
      </c>
      <c r="R2973" s="65">
        <v>2.9673880000000001</v>
      </c>
      <c r="S2973" s="65">
        <v>2.1502599999999998</v>
      </c>
      <c r="T2973" s="65">
        <v>1.5593030000000001</v>
      </c>
      <c r="U2973" s="65">
        <v>2.5684209999999998</v>
      </c>
      <c r="V2973" s="65">
        <v>2.5627550000000001</v>
      </c>
      <c r="W2973" s="65">
        <v>3.1910750000000001</v>
      </c>
      <c r="X2973" s="65">
        <v>2.7492220000000001</v>
      </c>
      <c r="Y2973" s="65">
        <v>3.398393</v>
      </c>
      <c r="Z2973" s="65">
        <v>2.9282050000000002</v>
      </c>
      <c r="AA2973" s="65">
        <v>3.3786320000000001</v>
      </c>
      <c r="AB2973" s="65">
        <v>3.4625029999999999</v>
      </c>
      <c r="AC2973" s="65">
        <v>2.9076590000000002</v>
      </c>
      <c r="AD2973" s="65">
        <v>2.7019880000000001</v>
      </c>
      <c r="AE2973" s="65">
        <v>2.8967719999999999</v>
      </c>
      <c r="AF2973" s="65">
        <v>2.9852069999999999</v>
      </c>
      <c r="AG2973" s="65">
        <v>191</v>
      </c>
      <c r="AH2973" s="65">
        <v>3</v>
      </c>
    </row>
    <row r="2974" spans="1:34" x14ac:dyDescent="0.2">
      <c r="A2974" t="s">
        <v>58</v>
      </c>
      <c r="B2974" t="s">
        <v>112</v>
      </c>
      <c r="C2974" t="s">
        <v>1889</v>
      </c>
      <c r="D2974">
        <v>2</v>
      </c>
      <c r="E2974" s="21">
        <v>4</v>
      </c>
      <c r="F2974" s="21" t="s">
        <v>6</v>
      </c>
      <c r="G2974" s="21" t="s">
        <v>10</v>
      </c>
      <c r="H2974" s="21" t="s">
        <v>10</v>
      </c>
      <c r="I2974" s="65">
        <v>1.4113927333333331</v>
      </c>
      <c r="J2974" s="65">
        <v>1.8727343999999997</v>
      </c>
      <c r="K2974" s="65">
        <v>3.0242686666666665</v>
      </c>
      <c r="L2974" s="65">
        <v>4.4215165333333326</v>
      </c>
      <c r="M2974" s="65">
        <v>5.1574954666666679</v>
      </c>
      <c r="N2974" s="65">
        <v>6.0555008000000008</v>
      </c>
      <c r="O2974" s="65">
        <v>6.0503892666666665</v>
      </c>
      <c r="P2974" s="65">
        <v>5.2690671999999994</v>
      </c>
      <c r="Q2974">
        <v>4.0383891333333342</v>
      </c>
      <c r="R2974" s="65">
        <v>2.8032918666666666</v>
      </c>
      <c r="S2974" s="65">
        <v>2.0264114000000002</v>
      </c>
      <c r="T2974" s="65">
        <v>1.4232112666666665</v>
      </c>
      <c r="U2974" s="65">
        <v>2.5402996666666664</v>
      </c>
      <c r="V2974" s="65">
        <v>2.4721766000000001</v>
      </c>
      <c r="W2974" s="65">
        <v>3.1797882</v>
      </c>
      <c r="X2974" s="65">
        <v>2.9174621333333333</v>
      </c>
      <c r="Y2974" s="65">
        <v>3.7126955999999995</v>
      </c>
      <c r="Z2974" s="65">
        <v>3.2373023333333331</v>
      </c>
      <c r="AA2974" s="65">
        <v>3.3510714666666668</v>
      </c>
      <c r="AB2974" s="65">
        <v>3.3285284000000002</v>
      </c>
      <c r="AC2974" s="65">
        <v>2.9445832666666663</v>
      </c>
      <c r="AD2974" s="65">
        <v>2.9290924</v>
      </c>
      <c r="AE2974" s="65">
        <v>2.9778926000000001</v>
      </c>
      <c r="AF2974" s="65">
        <v>2.7838787333333328</v>
      </c>
      <c r="AG2974" s="65">
        <v>185</v>
      </c>
      <c r="AH2974" s="65">
        <v>3</v>
      </c>
    </row>
    <row r="2975" spans="1:34" x14ac:dyDescent="0.2">
      <c r="A2975" t="s">
        <v>58</v>
      </c>
      <c r="B2975" t="s">
        <v>112</v>
      </c>
      <c r="C2975" t="s">
        <v>561</v>
      </c>
      <c r="D2975">
        <v>2</v>
      </c>
      <c r="E2975" s="21">
        <v>4</v>
      </c>
      <c r="F2975" s="21" t="s">
        <v>6</v>
      </c>
      <c r="G2975" s="21" t="s">
        <v>10</v>
      </c>
      <c r="H2975" s="21" t="s">
        <v>10</v>
      </c>
      <c r="I2975" s="65">
        <v>1.4048867999999999</v>
      </c>
      <c r="J2975" s="65">
        <v>1.8720828</v>
      </c>
      <c r="K2975" s="65">
        <v>2.9865048000000001</v>
      </c>
      <c r="L2975" s="65">
        <v>4.3185653999999998</v>
      </c>
      <c r="M2975" s="65">
        <v>4.8330466000000003</v>
      </c>
      <c r="N2975" s="65">
        <v>5.3614841999999996</v>
      </c>
      <c r="O2975" s="65">
        <v>5.2909629999999996</v>
      </c>
      <c r="P2975" s="65">
        <v>4.6681198000000004</v>
      </c>
      <c r="Q2975">
        <v>3.610535</v>
      </c>
      <c r="R2975" s="65">
        <v>2.6455484</v>
      </c>
      <c r="S2975" s="65">
        <v>1.9428254000000003</v>
      </c>
      <c r="T2975" s="65">
        <v>1.4031828000000002</v>
      </c>
      <c r="U2975" s="65">
        <v>2.9490843999999998</v>
      </c>
      <c r="V2975" s="65">
        <v>3.1040826000000004</v>
      </c>
      <c r="W2975" s="65">
        <v>3.8262500000000004</v>
      </c>
      <c r="X2975" s="65">
        <v>3.5323872000000001</v>
      </c>
      <c r="Y2975" s="65">
        <v>3.9801766000000001</v>
      </c>
      <c r="Z2975" s="65">
        <v>3.3895741999999998</v>
      </c>
      <c r="AA2975" s="65">
        <v>4.1449898000000003</v>
      </c>
      <c r="AB2975" s="65">
        <v>3.7118060000000002</v>
      </c>
      <c r="AC2975" s="65">
        <v>3.1715568000000003</v>
      </c>
      <c r="AD2975" s="65">
        <v>3.1034034000000004</v>
      </c>
      <c r="AE2975" s="65">
        <v>2.8654198000000002</v>
      </c>
      <c r="AF2975" s="65">
        <v>2.9742550000000003</v>
      </c>
      <c r="AG2975" s="65">
        <v>236</v>
      </c>
      <c r="AH2975" s="65">
        <v>4</v>
      </c>
    </row>
    <row r="2976" spans="1:34" x14ac:dyDescent="0.2">
      <c r="A2976" t="s">
        <v>58</v>
      </c>
      <c r="B2976" t="s">
        <v>112</v>
      </c>
      <c r="C2976" t="s">
        <v>1890</v>
      </c>
      <c r="D2976">
        <v>1</v>
      </c>
      <c r="E2976" s="21">
        <v>4</v>
      </c>
      <c r="F2976" s="21" t="s">
        <v>6</v>
      </c>
      <c r="G2976" s="21" t="s">
        <v>10</v>
      </c>
      <c r="H2976" s="21" t="s">
        <v>10</v>
      </c>
      <c r="I2976" s="65">
        <v>1.4983385999999999</v>
      </c>
      <c r="J2976" s="65">
        <v>2.0383681999999999</v>
      </c>
      <c r="K2976" s="65">
        <v>3.1805916000000001</v>
      </c>
      <c r="L2976" s="65">
        <v>4.7495944000000003</v>
      </c>
      <c r="M2976" s="65">
        <v>5.2058840000000002</v>
      </c>
      <c r="N2976" s="65">
        <v>6.0870392000000013</v>
      </c>
      <c r="O2976" s="65">
        <v>5.9241510000000002</v>
      </c>
      <c r="P2976" s="65">
        <v>5.1747080000000008</v>
      </c>
      <c r="Q2976">
        <v>4.1087512000000004</v>
      </c>
      <c r="R2976" s="65">
        <v>2.8888303999999998</v>
      </c>
      <c r="S2976" s="65">
        <v>2.1531607999999998</v>
      </c>
      <c r="T2976" s="65">
        <v>1.4936365999999999</v>
      </c>
      <c r="U2976" s="65">
        <v>2.5271284000000001</v>
      </c>
      <c r="V2976" s="65">
        <v>2.6872859999999998</v>
      </c>
      <c r="W2976" s="65">
        <v>3.3206426000000002</v>
      </c>
      <c r="X2976" s="65">
        <v>2.8695361999999998</v>
      </c>
      <c r="Y2976" s="65">
        <v>3.6445470000000002</v>
      </c>
      <c r="Z2976" s="65">
        <v>2.8854088</v>
      </c>
      <c r="AA2976" s="65">
        <v>3.6949122000000001</v>
      </c>
      <c r="AB2976" s="65">
        <v>3.6346824</v>
      </c>
      <c r="AC2976" s="65">
        <v>2.8546079999999998</v>
      </c>
      <c r="AD2976" s="65">
        <v>3.1832967999999999</v>
      </c>
      <c r="AE2976" s="65">
        <v>2.9059131999999996</v>
      </c>
      <c r="AF2976" s="65">
        <v>2.7233411999999997</v>
      </c>
      <c r="AG2976" s="65">
        <v>217</v>
      </c>
      <c r="AH2976" s="65">
        <v>4</v>
      </c>
    </row>
    <row r="2977" spans="1:34" x14ac:dyDescent="0.2">
      <c r="A2977" t="s">
        <v>58</v>
      </c>
      <c r="B2977" t="s">
        <v>112</v>
      </c>
      <c r="C2977" t="s">
        <v>207</v>
      </c>
      <c r="D2977">
        <v>2</v>
      </c>
      <c r="E2977" s="21">
        <v>4</v>
      </c>
      <c r="F2977" s="21" t="s">
        <v>6</v>
      </c>
      <c r="G2977" s="21" t="s">
        <v>10</v>
      </c>
      <c r="H2977" s="21" t="s">
        <v>10</v>
      </c>
      <c r="I2977" s="65">
        <v>1.6325337999999998</v>
      </c>
      <c r="J2977" s="65">
        <v>2.1883255000000004</v>
      </c>
      <c r="K2977" s="65">
        <v>3.3391171000000002</v>
      </c>
      <c r="L2977" s="65">
        <v>4.8248754999999992</v>
      </c>
      <c r="M2977" s="65">
        <v>5.200704</v>
      </c>
      <c r="N2977" s="65">
        <v>5.9263143999999999</v>
      </c>
      <c r="O2977" s="65">
        <v>5.8049562999999988</v>
      </c>
      <c r="P2977" s="65">
        <v>5.1419340999999994</v>
      </c>
      <c r="Q2977">
        <v>4.0433092000000004</v>
      </c>
      <c r="R2977" s="65">
        <v>2.945714699999999</v>
      </c>
      <c r="S2977" s="65">
        <v>2.2070197999999999</v>
      </c>
      <c r="T2977" s="65">
        <v>1.6102380000000001</v>
      </c>
      <c r="U2977" s="65">
        <v>2.8098932000000003</v>
      </c>
      <c r="V2977" s="65">
        <v>2.9929931000000005</v>
      </c>
      <c r="W2977" s="65">
        <v>3.6562391999999995</v>
      </c>
      <c r="X2977" s="65">
        <v>3.2363777999999996</v>
      </c>
      <c r="Y2977" s="65">
        <v>3.6771087000000007</v>
      </c>
      <c r="Z2977" s="65">
        <v>3.2239941999999999</v>
      </c>
      <c r="AA2977" s="65">
        <v>4.1420778</v>
      </c>
      <c r="AB2977" s="65">
        <v>3.6262403000000001</v>
      </c>
      <c r="AC2977" s="65">
        <v>3.1510072</v>
      </c>
      <c r="AD2977" s="65">
        <v>3.0448708</v>
      </c>
      <c r="AE2977" s="65">
        <v>2.7619675999999993</v>
      </c>
      <c r="AF2977" s="65">
        <v>2.8539835</v>
      </c>
      <c r="AG2977" s="65">
        <v>210</v>
      </c>
      <c r="AH2977" s="65">
        <v>4</v>
      </c>
    </row>
    <row r="2978" spans="1:34" x14ac:dyDescent="0.2">
      <c r="A2978" t="s">
        <v>58</v>
      </c>
      <c r="B2978" t="s">
        <v>112</v>
      </c>
      <c r="C2978" t="s">
        <v>1891</v>
      </c>
      <c r="D2978">
        <v>2</v>
      </c>
      <c r="E2978" s="21">
        <v>4</v>
      </c>
      <c r="F2978" s="21" t="s">
        <v>6</v>
      </c>
      <c r="G2978" s="21" t="s">
        <v>10</v>
      </c>
      <c r="H2978" s="21" t="s">
        <v>10</v>
      </c>
      <c r="I2978" s="65">
        <v>1.7715609999999999</v>
      </c>
      <c r="J2978" s="65">
        <v>2.2759960000000001</v>
      </c>
      <c r="K2978" s="65">
        <v>3.4569920000000001</v>
      </c>
      <c r="L2978" s="65">
        <v>4.9240649999999997</v>
      </c>
      <c r="M2978" s="65">
        <v>5.5222810000000004</v>
      </c>
      <c r="N2978" s="65">
        <v>6.3304460000000002</v>
      </c>
      <c r="O2978" s="65">
        <v>6.2952510000000004</v>
      </c>
      <c r="P2978" s="65">
        <v>5.5258640000000003</v>
      </c>
      <c r="Q2978">
        <v>4.4267890000000003</v>
      </c>
      <c r="R2978" s="65">
        <v>3.2094279999999999</v>
      </c>
      <c r="S2978" s="65">
        <v>2.4314269999999998</v>
      </c>
      <c r="T2978" s="65">
        <v>1.8335920000000001</v>
      </c>
      <c r="U2978" s="65">
        <v>3.4807769999999998</v>
      </c>
      <c r="V2978" s="65">
        <v>3.4018950000000001</v>
      </c>
      <c r="W2978" s="65">
        <v>3.6975210000000001</v>
      </c>
      <c r="X2978" s="65">
        <v>2.8985509999999999</v>
      </c>
      <c r="Y2978" s="65">
        <v>3.7230240000000001</v>
      </c>
      <c r="Z2978" s="65">
        <v>3.6249340000000001</v>
      </c>
      <c r="AA2978" s="65">
        <v>4.5782689999999997</v>
      </c>
      <c r="AB2978" s="65">
        <v>4.4863530000000003</v>
      </c>
      <c r="AC2978" s="65">
        <v>3.4403489999999999</v>
      </c>
      <c r="AD2978" s="65">
        <v>2.5973449999999998</v>
      </c>
      <c r="AE2978" s="65">
        <v>2.6604610000000002</v>
      </c>
      <c r="AF2978" s="65">
        <v>2.9031880000000001</v>
      </c>
      <c r="AG2978" s="65">
        <v>183</v>
      </c>
      <c r="AH2978" s="65">
        <v>3</v>
      </c>
    </row>
    <row r="2979" spans="1:34" x14ac:dyDescent="0.2">
      <c r="A2979" t="s">
        <v>58</v>
      </c>
      <c r="B2979" t="s">
        <v>112</v>
      </c>
      <c r="C2979" t="s">
        <v>993</v>
      </c>
      <c r="D2979">
        <v>1</v>
      </c>
      <c r="E2979" s="21">
        <v>4</v>
      </c>
      <c r="F2979" s="21" t="s">
        <v>6</v>
      </c>
      <c r="G2979" s="21" t="s">
        <v>10</v>
      </c>
      <c r="H2979" s="21" t="s">
        <v>10</v>
      </c>
      <c r="I2979" s="65">
        <v>1.2863321111111112</v>
      </c>
      <c r="J2979" s="65">
        <v>1.7127163333333333</v>
      </c>
      <c r="K2979" s="65">
        <v>2.8086403333333338</v>
      </c>
      <c r="L2979" s="65">
        <v>4.1990685555555558</v>
      </c>
      <c r="M2979" s="65">
        <v>4.9759487777777771</v>
      </c>
      <c r="N2979" s="65">
        <v>5.7909753333333338</v>
      </c>
      <c r="O2979" s="65">
        <v>5.7957126666666667</v>
      </c>
      <c r="P2979" s="65">
        <v>5.0241894444444437</v>
      </c>
      <c r="Q2979">
        <v>3.7958836666666662</v>
      </c>
      <c r="R2979" s="65">
        <v>2.6328481111111111</v>
      </c>
      <c r="S2979" s="65">
        <v>1.8747038888888892</v>
      </c>
      <c r="T2979" s="65">
        <v>1.2905971111111114</v>
      </c>
      <c r="U2979" s="65">
        <v>2.2537338888888891</v>
      </c>
      <c r="V2979" s="65">
        <v>2.2198154444444445</v>
      </c>
      <c r="W2979" s="65">
        <v>3.0183499999999999</v>
      </c>
      <c r="X2979" s="65">
        <v>2.8906624444444446</v>
      </c>
      <c r="Y2979" s="65">
        <v>3.6031051111111116</v>
      </c>
      <c r="Z2979" s="65">
        <v>3.1692540000000005</v>
      </c>
      <c r="AA2979" s="65">
        <v>3.3216704444444449</v>
      </c>
      <c r="AB2979" s="65">
        <v>3.0720967777777783</v>
      </c>
      <c r="AC2979" s="65">
        <v>2.7868935555555558</v>
      </c>
      <c r="AD2979" s="65">
        <v>2.6495464444444448</v>
      </c>
      <c r="AE2979" s="65">
        <v>2.6585742222222226</v>
      </c>
      <c r="AF2979" s="65">
        <v>2.4664244444444448</v>
      </c>
      <c r="AG2979" s="65">
        <v>190</v>
      </c>
      <c r="AH2979" s="65">
        <v>3</v>
      </c>
    </row>
    <row r="2980" spans="1:34" x14ac:dyDescent="0.2">
      <c r="A2980" t="s">
        <v>58</v>
      </c>
      <c r="B2980" t="s">
        <v>112</v>
      </c>
      <c r="C2980" t="s">
        <v>1892</v>
      </c>
      <c r="D2980">
        <v>1</v>
      </c>
      <c r="E2980" s="21">
        <v>4</v>
      </c>
      <c r="F2980" s="21" t="s">
        <v>6</v>
      </c>
      <c r="G2980" s="21" t="s">
        <v>10</v>
      </c>
      <c r="H2980" s="21" t="s">
        <v>10</v>
      </c>
      <c r="I2980" s="65">
        <v>1.4996959999999999</v>
      </c>
      <c r="J2980" s="65">
        <v>1.9661029999999999</v>
      </c>
      <c r="K2980" s="65">
        <v>3.1648740000000002</v>
      </c>
      <c r="L2980" s="65">
        <v>4.5645179999999996</v>
      </c>
      <c r="M2980" s="65">
        <v>5.2678659999999997</v>
      </c>
      <c r="N2980" s="65">
        <v>6.2719589999999998</v>
      </c>
      <c r="O2980" s="65">
        <v>6.2569249999999998</v>
      </c>
      <c r="P2980" s="65">
        <v>5.4345100000000004</v>
      </c>
      <c r="Q2980">
        <v>4.186623</v>
      </c>
      <c r="R2980" s="65">
        <v>2.9117890000000002</v>
      </c>
      <c r="S2980" s="65">
        <v>2.1495250000000001</v>
      </c>
      <c r="T2980" s="65">
        <v>1.5289170000000001</v>
      </c>
      <c r="U2980" s="65">
        <v>2.8456619999999999</v>
      </c>
      <c r="V2980" s="65">
        <v>2.678547</v>
      </c>
      <c r="W2980" s="65">
        <v>3.3218610000000002</v>
      </c>
      <c r="X2980" s="65">
        <v>2.8293940000000002</v>
      </c>
      <c r="Y2980" s="65">
        <v>3.462923</v>
      </c>
      <c r="Z2980" s="65">
        <v>3.0072779999999999</v>
      </c>
      <c r="AA2980" s="65">
        <v>3.3533110000000002</v>
      </c>
      <c r="AB2980" s="65">
        <v>3.26084</v>
      </c>
      <c r="AC2980" s="65">
        <v>2.9281380000000001</v>
      </c>
      <c r="AD2980" s="65">
        <v>3.0777700000000001</v>
      </c>
      <c r="AE2980" s="65">
        <v>2.9417870000000002</v>
      </c>
      <c r="AF2980" s="65">
        <v>2.9561030000000001</v>
      </c>
      <c r="AG2980" s="65">
        <v>186</v>
      </c>
      <c r="AH2980" s="65">
        <v>3</v>
      </c>
    </row>
    <row r="2981" spans="1:34" x14ac:dyDescent="0.2">
      <c r="A2981" t="s">
        <v>58</v>
      </c>
      <c r="B2981" t="s">
        <v>112</v>
      </c>
      <c r="C2981" t="s">
        <v>1893</v>
      </c>
      <c r="D2981">
        <v>2</v>
      </c>
      <c r="E2981" s="21">
        <v>4</v>
      </c>
      <c r="F2981" s="21" t="s">
        <v>6</v>
      </c>
      <c r="G2981" s="21" t="s">
        <v>10</v>
      </c>
      <c r="H2981" s="21" t="s">
        <v>10</v>
      </c>
      <c r="I2981" s="65">
        <v>1.3898109999999999</v>
      </c>
      <c r="J2981" s="65">
        <v>1.874406</v>
      </c>
      <c r="K2981" s="65">
        <v>3.0174669999999999</v>
      </c>
      <c r="L2981" s="65">
        <v>4.3281179999999999</v>
      </c>
      <c r="M2981" s="65">
        <v>4.8367800000000001</v>
      </c>
      <c r="N2981" s="65">
        <v>5.3395210000000004</v>
      </c>
      <c r="O2981" s="65">
        <v>5.2801900000000002</v>
      </c>
      <c r="P2981" s="65">
        <v>4.6275019999999998</v>
      </c>
      <c r="Q2981">
        <v>3.603707</v>
      </c>
      <c r="R2981" s="65">
        <v>2.6630259999999999</v>
      </c>
      <c r="S2981" s="65">
        <v>1.9286970000000001</v>
      </c>
      <c r="T2981" s="65">
        <v>1.394031</v>
      </c>
      <c r="U2981" s="65">
        <v>3.0071889999999999</v>
      </c>
      <c r="V2981" s="65">
        <v>3.2122649999999999</v>
      </c>
      <c r="W2981" s="65">
        <v>3.9006539999999998</v>
      </c>
      <c r="X2981" s="65">
        <v>3.525118</v>
      </c>
      <c r="Y2981" s="65">
        <v>4.1189429999999998</v>
      </c>
      <c r="Z2981" s="65">
        <v>3.5822150000000001</v>
      </c>
      <c r="AA2981" s="65">
        <v>4.1642900000000003</v>
      </c>
      <c r="AB2981" s="65">
        <v>3.6988889999999999</v>
      </c>
      <c r="AC2981" s="65">
        <v>3.2592669999999999</v>
      </c>
      <c r="AD2981" s="65">
        <v>3.0369459999999999</v>
      </c>
      <c r="AE2981" s="65">
        <v>2.954539</v>
      </c>
      <c r="AF2981" s="65">
        <v>3.0894659999999998</v>
      </c>
      <c r="AG2981" s="65">
        <v>224</v>
      </c>
      <c r="AH2981" s="65">
        <v>4</v>
      </c>
    </row>
    <row r="2982" spans="1:34" x14ac:dyDescent="0.2">
      <c r="A2982" t="s">
        <v>58</v>
      </c>
      <c r="B2982" t="s">
        <v>112</v>
      </c>
      <c r="C2982" t="s">
        <v>1662</v>
      </c>
      <c r="D2982">
        <v>1</v>
      </c>
      <c r="E2982" s="21">
        <v>4</v>
      </c>
      <c r="F2982" s="21" t="s">
        <v>6</v>
      </c>
      <c r="G2982" s="21" t="s">
        <v>10</v>
      </c>
      <c r="H2982" s="21" t="s">
        <v>10</v>
      </c>
      <c r="I2982" s="65">
        <v>1.283247111111111</v>
      </c>
      <c r="J2982" s="65">
        <v>1.7037855555555557</v>
      </c>
      <c r="K2982" s="65">
        <v>2.8490652222222219</v>
      </c>
      <c r="L2982" s="65">
        <v>4.199339666666666</v>
      </c>
      <c r="M2982" s="65">
        <v>4.7844835555555552</v>
      </c>
      <c r="N2982" s="65">
        <v>5.2354311111111107</v>
      </c>
      <c r="O2982" s="65">
        <v>5.1738055555555551</v>
      </c>
      <c r="P2982" s="65">
        <v>4.5435485555555557</v>
      </c>
      <c r="Q2982">
        <v>3.4986861111111107</v>
      </c>
      <c r="R2982" s="65">
        <v>2.5838925555555559</v>
      </c>
      <c r="S2982" s="65">
        <v>1.8871104444444444</v>
      </c>
      <c r="T2982" s="65">
        <v>1.3222728888888886</v>
      </c>
      <c r="U2982" s="65">
        <v>2.6368966666666669</v>
      </c>
      <c r="V2982" s="65">
        <v>2.7738851111111114</v>
      </c>
      <c r="W2982" s="65">
        <v>3.3779521111111106</v>
      </c>
      <c r="X2982" s="65">
        <v>3.3247423333333335</v>
      </c>
      <c r="Y2982" s="65">
        <v>3.8032681111111111</v>
      </c>
      <c r="Z2982" s="65">
        <v>3.1886376666666667</v>
      </c>
      <c r="AA2982" s="65">
        <v>3.9484227777777772</v>
      </c>
      <c r="AB2982" s="65">
        <v>3.3961453333333331</v>
      </c>
      <c r="AC2982" s="65">
        <v>2.8719979999999996</v>
      </c>
      <c r="AD2982" s="65">
        <v>2.771678333333333</v>
      </c>
      <c r="AE2982" s="65">
        <v>2.6403426666666667</v>
      </c>
      <c r="AF2982" s="65">
        <v>2.7544002222222219</v>
      </c>
      <c r="AG2982" s="65">
        <v>227</v>
      </c>
      <c r="AH2982" s="65">
        <v>4</v>
      </c>
    </row>
    <row r="2983" spans="1:34" x14ac:dyDescent="0.2">
      <c r="A2983" t="s">
        <v>58</v>
      </c>
      <c r="B2983" t="s">
        <v>112</v>
      </c>
      <c r="C2983" t="s">
        <v>1307</v>
      </c>
      <c r="D2983">
        <v>3</v>
      </c>
      <c r="E2983" s="21">
        <v>4</v>
      </c>
      <c r="F2983" s="21" t="s">
        <v>6</v>
      </c>
      <c r="G2983" s="21" t="s">
        <v>10</v>
      </c>
      <c r="H2983" s="21" t="s">
        <v>10</v>
      </c>
      <c r="I2983" s="65">
        <v>1.7234857499999998</v>
      </c>
      <c r="J2983" s="65">
        <v>2.1916517500000001</v>
      </c>
      <c r="K2983" s="65">
        <v>3.3309087499999999</v>
      </c>
      <c r="L2983" s="65">
        <v>4.7968810000000008</v>
      </c>
      <c r="M2983" s="65">
        <v>5.4340287500000004</v>
      </c>
      <c r="N2983" s="65">
        <v>6.3363882500000006</v>
      </c>
      <c r="O2983" s="65">
        <v>6.3314112500000004</v>
      </c>
      <c r="P2983" s="65">
        <v>5.5481769999999999</v>
      </c>
      <c r="Q2983">
        <v>4.4310092500000007</v>
      </c>
      <c r="R2983" s="65">
        <v>3.1193974999999998</v>
      </c>
      <c r="S2983" s="65">
        <v>2.3869972500000003</v>
      </c>
      <c r="T2983" s="65">
        <v>1.7950355</v>
      </c>
      <c r="U2983" s="65">
        <v>3.3832892499999998</v>
      </c>
      <c r="V2983" s="65">
        <v>3.2690915</v>
      </c>
      <c r="W2983" s="65">
        <v>3.80432975</v>
      </c>
      <c r="X2983" s="65">
        <v>2.7315345</v>
      </c>
      <c r="Y2983" s="65">
        <v>3.69646425</v>
      </c>
      <c r="Z2983" s="65">
        <v>3.3956119999999999</v>
      </c>
      <c r="AA2983" s="65">
        <v>4.2533192499999997</v>
      </c>
      <c r="AB2983" s="65">
        <v>4.1311792499999997</v>
      </c>
      <c r="AC2983" s="65">
        <v>3.4506022499999998</v>
      </c>
      <c r="AD2983" s="65">
        <v>2.7872599999999998</v>
      </c>
      <c r="AE2983" s="65">
        <v>2.8890477499999996</v>
      </c>
      <c r="AF2983" s="65">
        <v>3.0878597499999998</v>
      </c>
      <c r="AG2983" s="65">
        <v>169</v>
      </c>
      <c r="AH2983" s="65">
        <v>3</v>
      </c>
    </row>
    <row r="2984" spans="1:34" x14ac:dyDescent="0.2">
      <c r="A2984" t="s">
        <v>58</v>
      </c>
      <c r="B2984" t="s">
        <v>112</v>
      </c>
      <c r="C2984" t="s">
        <v>1894</v>
      </c>
      <c r="D2984">
        <v>1</v>
      </c>
      <c r="E2984" s="21">
        <v>4</v>
      </c>
      <c r="F2984" s="21" t="s">
        <v>6</v>
      </c>
      <c r="G2984" s="21" t="s">
        <v>10</v>
      </c>
      <c r="H2984" s="21" t="s">
        <v>10</v>
      </c>
      <c r="I2984" s="65">
        <v>1.5286216666666668</v>
      </c>
      <c r="J2984" s="65">
        <v>2.0411438888888891</v>
      </c>
      <c r="K2984" s="65">
        <v>3.2323365555555554</v>
      </c>
      <c r="L2984" s="65">
        <v>4.7808420000000007</v>
      </c>
      <c r="M2984" s="65">
        <v>5.281758</v>
      </c>
      <c r="N2984" s="65">
        <v>6.203037444444444</v>
      </c>
      <c r="O2984" s="65">
        <v>6.0468441111111115</v>
      </c>
      <c r="P2984" s="65">
        <v>5.2805340000000003</v>
      </c>
      <c r="Q2984">
        <v>4.1546318888888889</v>
      </c>
      <c r="R2984" s="65">
        <v>2.9139137777777773</v>
      </c>
      <c r="S2984" s="65">
        <v>2.1976002222222224</v>
      </c>
      <c r="T2984" s="65">
        <v>1.5358001111111108</v>
      </c>
      <c r="U2984" s="65">
        <v>2.7107593333333337</v>
      </c>
      <c r="V2984" s="65">
        <v>2.7924448888888884</v>
      </c>
      <c r="W2984" s="65">
        <v>3.354889111111111</v>
      </c>
      <c r="X2984" s="65">
        <v>2.8321867777777774</v>
      </c>
      <c r="Y2984" s="65">
        <v>3.5465900000000001</v>
      </c>
      <c r="Z2984" s="65">
        <v>2.9764778888888888</v>
      </c>
      <c r="AA2984" s="65">
        <v>3.8163952222222224</v>
      </c>
      <c r="AB2984" s="65">
        <v>3.6795506666666671</v>
      </c>
      <c r="AC2984" s="65">
        <v>2.8375859999999999</v>
      </c>
      <c r="AD2984" s="65">
        <v>3.1041937777777782</v>
      </c>
      <c r="AE2984" s="65">
        <v>2.9079277777777777</v>
      </c>
      <c r="AF2984" s="65">
        <v>2.8309772222222223</v>
      </c>
      <c r="AG2984" s="65">
        <v>208</v>
      </c>
      <c r="AH2984" s="65">
        <v>4</v>
      </c>
    </row>
    <row r="2985" spans="1:34" x14ac:dyDescent="0.2">
      <c r="A2985" t="s">
        <v>58</v>
      </c>
      <c r="B2985" t="s">
        <v>112</v>
      </c>
      <c r="C2985" t="s">
        <v>895</v>
      </c>
      <c r="D2985">
        <v>2</v>
      </c>
      <c r="E2985" s="21">
        <v>4</v>
      </c>
      <c r="F2985" s="21" t="s">
        <v>6</v>
      </c>
      <c r="G2985" s="21" t="s">
        <v>10</v>
      </c>
      <c r="H2985" s="21" t="s">
        <v>10</v>
      </c>
      <c r="I2985" s="65">
        <v>1.2920271666666667</v>
      </c>
      <c r="J2985" s="65">
        <v>1.7518708333333333</v>
      </c>
      <c r="K2985" s="65">
        <v>2.8550358333333334</v>
      </c>
      <c r="L2985" s="65">
        <v>4.1218006666666662</v>
      </c>
      <c r="M2985" s="65">
        <v>4.6506651666666672</v>
      </c>
      <c r="N2985" s="65">
        <v>5.1195953333333328</v>
      </c>
      <c r="O2985" s="65">
        <v>5.0531938333333333</v>
      </c>
      <c r="P2985" s="65">
        <v>4.4417616666666673</v>
      </c>
      <c r="Q2985">
        <v>3.4424798333333335</v>
      </c>
      <c r="R2985" s="65">
        <v>2.5314611666666669</v>
      </c>
      <c r="S2985" s="65">
        <v>1.825137833333333</v>
      </c>
      <c r="T2985" s="65">
        <v>1.3074919999999999</v>
      </c>
      <c r="U2985" s="65">
        <v>3.0913205000000001</v>
      </c>
      <c r="V2985" s="65">
        <v>3.2707466666666671</v>
      </c>
      <c r="W2985" s="65">
        <v>3.8806228333333332</v>
      </c>
      <c r="X2985" s="65">
        <v>3.5375564999999995</v>
      </c>
      <c r="Y2985" s="65">
        <v>4.1548059999999998</v>
      </c>
      <c r="Z2985" s="65">
        <v>3.6773506666666669</v>
      </c>
      <c r="AA2985" s="65">
        <v>4.2570024999999996</v>
      </c>
      <c r="AB2985" s="65">
        <v>3.7621948333333335</v>
      </c>
      <c r="AC2985" s="65">
        <v>3.1899593333333329</v>
      </c>
      <c r="AD2985" s="65">
        <v>2.9660604999999998</v>
      </c>
      <c r="AE2985" s="65">
        <v>3.0317560000000001</v>
      </c>
      <c r="AF2985" s="65">
        <v>3.0977539999999997</v>
      </c>
      <c r="AG2985" s="65">
        <v>248</v>
      </c>
      <c r="AH2985" s="65">
        <v>4</v>
      </c>
    </row>
    <row r="2986" spans="1:34" x14ac:dyDescent="0.2">
      <c r="A2986" t="s">
        <v>58</v>
      </c>
      <c r="B2986" t="s">
        <v>112</v>
      </c>
      <c r="C2986" t="s">
        <v>209</v>
      </c>
      <c r="D2986">
        <v>2</v>
      </c>
      <c r="E2986" s="21">
        <v>4</v>
      </c>
      <c r="F2986" s="21" t="s">
        <v>6</v>
      </c>
      <c r="G2986" s="21" t="s">
        <v>10</v>
      </c>
      <c r="H2986" s="21" t="s">
        <v>10</v>
      </c>
      <c r="I2986" s="65">
        <v>1.3837426666666666</v>
      </c>
      <c r="J2986" s="65">
        <v>1.8783579999999998</v>
      </c>
      <c r="K2986" s="65">
        <v>2.9714153333333333</v>
      </c>
      <c r="L2986" s="65">
        <v>4.4816786666666664</v>
      </c>
      <c r="M2986" s="65">
        <v>5.0157850000000002</v>
      </c>
      <c r="N2986" s="65">
        <v>5.8393513333333331</v>
      </c>
      <c r="O2986" s="65">
        <v>5.6943790000000005</v>
      </c>
      <c r="P2986" s="65">
        <v>4.9567446666666664</v>
      </c>
      <c r="Q2986">
        <v>3.8861080000000001</v>
      </c>
      <c r="R2986" s="65">
        <v>2.7253803333333337</v>
      </c>
      <c r="S2986" s="65">
        <v>1.9886403333333333</v>
      </c>
      <c r="T2986" s="65">
        <v>1.3671490000000002</v>
      </c>
      <c r="U2986" s="65">
        <v>2.4317023333333334</v>
      </c>
      <c r="V2986" s="65">
        <v>2.5841543333333337</v>
      </c>
      <c r="W2986" s="65">
        <v>3.20004</v>
      </c>
      <c r="X2986" s="65">
        <v>2.8573206666666664</v>
      </c>
      <c r="Y2986" s="65">
        <v>3.894633666666667</v>
      </c>
      <c r="Z2986" s="65">
        <v>3.1890496666666661</v>
      </c>
      <c r="AA2986" s="65">
        <v>3.9011099999999996</v>
      </c>
      <c r="AB2986" s="65">
        <v>3.6209670000000003</v>
      </c>
      <c r="AC2986" s="65">
        <v>3.1484513333333335</v>
      </c>
      <c r="AD2986" s="65">
        <v>3.136063333333333</v>
      </c>
      <c r="AE2986" s="65">
        <v>2.9438033333333333</v>
      </c>
      <c r="AF2986" s="65">
        <v>2.6478223333333335</v>
      </c>
      <c r="AG2986" s="65">
        <v>197</v>
      </c>
      <c r="AH2986" s="65">
        <v>3</v>
      </c>
    </row>
    <row r="2987" spans="1:34" x14ac:dyDescent="0.2">
      <c r="A2987" t="s">
        <v>58</v>
      </c>
      <c r="B2987" t="s">
        <v>112</v>
      </c>
      <c r="C2987" t="s">
        <v>1895</v>
      </c>
      <c r="D2987">
        <v>3</v>
      </c>
      <c r="E2987" s="21">
        <v>4</v>
      </c>
      <c r="F2987" s="21" t="s">
        <v>6</v>
      </c>
      <c r="G2987" s="21" t="s">
        <v>10</v>
      </c>
      <c r="H2987" s="21" t="s">
        <v>10</v>
      </c>
      <c r="I2987" s="65">
        <v>1.676512</v>
      </c>
      <c r="J2987" s="65">
        <v>2.2253073333333333</v>
      </c>
      <c r="K2987" s="65">
        <v>3.4359060000000006</v>
      </c>
      <c r="L2987" s="65">
        <v>4.9669906666666668</v>
      </c>
      <c r="M2987" s="65">
        <v>5.4525126666666672</v>
      </c>
      <c r="N2987" s="65">
        <v>6.2918133333333337</v>
      </c>
      <c r="O2987" s="65">
        <v>6.1828793333333332</v>
      </c>
      <c r="P2987" s="65">
        <v>5.4136793333333335</v>
      </c>
      <c r="Q2987">
        <v>4.3333170000000001</v>
      </c>
      <c r="R2987" s="65">
        <v>3.135431333333333</v>
      </c>
      <c r="S2987" s="65">
        <v>2.3752686666666665</v>
      </c>
      <c r="T2987" s="65">
        <v>1.7359</v>
      </c>
      <c r="U2987" s="65">
        <v>3.2691996666666667</v>
      </c>
      <c r="V2987" s="65">
        <v>3.4533816666666666</v>
      </c>
      <c r="W2987" s="65">
        <v>3.6441743333333334</v>
      </c>
      <c r="X2987" s="65">
        <v>2.8944076666666665</v>
      </c>
      <c r="Y2987" s="65">
        <v>3.5074159999999996</v>
      </c>
      <c r="Z2987" s="65">
        <v>3.3999929999999998</v>
      </c>
      <c r="AA2987" s="65">
        <v>4.484839</v>
      </c>
      <c r="AB2987" s="65">
        <v>4.4338196666666674</v>
      </c>
      <c r="AC2987" s="65">
        <v>3.1926939999999999</v>
      </c>
      <c r="AD2987" s="65">
        <v>2.5531109999999999</v>
      </c>
      <c r="AE2987" s="65">
        <v>2.7474726666666665</v>
      </c>
      <c r="AF2987" s="65">
        <v>2.9717940000000005</v>
      </c>
      <c r="AG2987" s="65">
        <v>174</v>
      </c>
      <c r="AH2987" s="65">
        <v>3</v>
      </c>
    </row>
    <row r="2988" spans="1:34" x14ac:dyDescent="0.2">
      <c r="A2988" t="s">
        <v>58</v>
      </c>
      <c r="B2988" t="s">
        <v>112</v>
      </c>
      <c r="C2988" t="s">
        <v>1396</v>
      </c>
      <c r="D2988">
        <v>2</v>
      </c>
      <c r="E2988" s="21">
        <v>4</v>
      </c>
      <c r="F2988" s="21" t="s">
        <v>6</v>
      </c>
      <c r="G2988" s="21" t="s">
        <v>10</v>
      </c>
      <c r="H2988" s="21" t="s">
        <v>10</v>
      </c>
      <c r="I2988" s="65">
        <v>1.6507825555555555</v>
      </c>
      <c r="J2988" s="65">
        <v>2.2655997777777781</v>
      </c>
      <c r="K2988" s="65">
        <v>3.4212157777777779</v>
      </c>
      <c r="L2988" s="65">
        <v>5.0575397777777775</v>
      </c>
      <c r="M2988" s="65">
        <v>5.310538666666667</v>
      </c>
      <c r="N2988" s="65">
        <v>6.1828793333333332</v>
      </c>
      <c r="O2988" s="65">
        <v>5.9670232222222221</v>
      </c>
      <c r="P2988" s="65">
        <v>5.2493532222222221</v>
      </c>
      <c r="Q2988">
        <v>4.2700707777777778</v>
      </c>
      <c r="R2988" s="65">
        <v>3.0619017777777779</v>
      </c>
      <c r="S2988" s="65">
        <v>2.3029973333333333</v>
      </c>
      <c r="T2988" s="65">
        <v>1.6454340000000001</v>
      </c>
      <c r="U2988" s="65">
        <v>3.0735130000000002</v>
      </c>
      <c r="V2988" s="65">
        <v>3.1346991111111109</v>
      </c>
      <c r="W2988" s="65">
        <v>3.5850087777777779</v>
      </c>
      <c r="X2988" s="65">
        <v>2.8815382222222223</v>
      </c>
      <c r="Y2988" s="65">
        <v>3.6114131111111112</v>
      </c>
      <c r="Z2988" s="65">
        <v>3.1431064444444443</v>
      </c>
      <c r="AA2988" s="65">
        <v>3.8175491111111111</v>
      </c>
      <c r="AB2988" s="65">
        <v>3.5817449999999997</v>
      </c>
      <c r="AC2988" s="65">
        <v>2.879529777777778</v>
      </c>
      <c r="AD2988" s="65">
        <v>2.8518140000000001</v>
      </c>
      <c r="AE2988" s="65">
        <v>2.8487867777777782</v>
      </c>
      <c r="AF2988" s="65">
        <v>2.982750777777778</v>
      </c>
      <c r="AG2988" s="65">
        <v>198</v>
      </c>
      <c r="AH2988" s="65">
        <v>4</v>
      </c>
    </row>
    <row r="2989" spans="1:34" x14ac:dyDescent="0.2">
      <c r="A2989" t="s">
        <v>58</v>
      </c>
      <c r="B2989" t="s">
        <v>112</v>
      </c>
      <c r="C2989" t="s">
        <v>1896</v>
      </c>
      <c r="D2989">
        <v>3</v>
      </c>
      <c r="E2989" s="21">
        <v>4</v>
      </c>
      <c r="F2989" s="21" t="s">
        <v>6</v>
      </c>
      <c r="G2989" s="21" t="s">
        <v>10</v>
      </c>
      <c r="H2989" s="21" t="s">
        <v>10</v>
      </c>
      <c r="I2989" s="65">
        <v>1.7970701666666669</v>
      </c>
      <c r="J2989" s="65">
        <v>2.2437966666666669</v>
      </c>
      <c r="K2989" s="65">
        <v>3.3389219999999997</v>
      </c>
      <c r="L2989" s="65">
        <v>4.7606815000000005</v>
      </c>
      <c r="M2989" s="65">
        <v>5.4314666666666662</v>
      </c>
      <c r="N2989" s="65">
        <v>6.3043706666666672</v>
      </c>
      <c r="O2989" s="65">
        <v>6.3144041666666668</v>
      </c>
      <c r="P2989" s="65">
        <v>5.5751728333333332</v>
      </c>
      <c r="Q2989">
        <v>4.4868171666666674</v>
      </c>
      <c r="R2989" s="65">
        <v>3.1878741666666666</v>
      </c>
      <c r="S2989" s="65">
        <v>2.4477644999999999</v>
      </c>
      <c r="T2989" s="65">
        <v>1.8599741666666667</v>
      </c>
      <c r="U2989" s="65">
        <v>3.3138946666666662</v>
      </c>
      <c r="V2989" s="65">
        <v>3.2967943333333332</v>
      </c>
      <c r="W2989" s="65">
        <v>3.6995801666666668</v>
      </c>
      <c r="X2989" s="65">
        <v>2.689092</v>
      </c>
      <c r="Y2989" s="65">
        <v>3.3662723333333329</v>
      </c>
      <c r="Z2989" s="65">
        <v>3.3540765000000001</v>
      </c>
      <c r="AA2989" s="65">
        <v>4.3070078333333335</v>
      </c>
      <c r="AB2989" s="65">
        <v>4.2386441666666661</v>
      </c>
      <c r="AC2989" s="65">
        <v>3.4869109999999996</v>
      </c>
      <c r="AD2989" s="65">
        <v>2.7029713333333327</v>
      </c>
      <c r="AE2989" s="65">
        <v>2.6582803333333334</v>
      </c>
      <c r="AF2989" s="65">
        <v>3.0400811666666665</v>
      </c>
      <c r="AG2989" s="65">
        <v>149</v>
      </c>
      <c r="AH2989" s="65">
        <v>3</v>
      </c>
    </row>
    <row r="2990" spans="1:34" x14ac:dyDescent="0.2">
      <c r="A2990" t="s">
        <v>58</v>
      </c>
      <c r="B2990" t="s">
        <v>112</v>
      </c>
      <c r="C2990" t="s">
        <v>1897</v>
      </c>
      <c r="D2990">
        <v>3</v>
      </c>
      <c r="E2990" s="21">
        <v>4</v>
      </c>
      <c r="F2990" s="21" t="s">
        <v>6</v>
      </c>
      <c r="G2990" s="21" t="s">
        <v>10</v>
      </c>
      <c r="H2990" s="21" t="s">
        <v>10</v>
      </c>
      <c r="I2990" s="65">
        <v>1.5536946250000001</v>
      </c>
      <c r="J2990" s="65">
        <v>2.0572906250000003</v>
      </c>
      <c r="K2990" s="65">
        <v>3.278092</v>
      </c>
      <c r="L2990" s="65">
        <v>4.7974138750000002</v>
      </c>
      <c r="M2990" s="65">
        <v>5.379335124999999</v>
      </c>
      <c r="N2990" s="65">
        <v>6.3202071250000005</v>
      </c>
      <c r="O2990" s="65">
        <v>6.2344794999999991</v>
      </c>
      <c r="P2990" s="65">
        <v>5.4508774999999998</v>
      </c>
      <c r="Q2990">
        <v>4.208602</v>
      </c>
      <c r="R2990" s="65">
        <v>2.9435986249999999</v>
      </c>
      <c r="S2990" s="65">
        <v>2.2322941250000001</v>
      </c>
      <c r="T2990" s="65">
        <v>1.5810346249999998</v>
      </c>
      <c r="U2990" s="65">
        <v>2.8568276250000002</v>
      </c>
      <c r="V2990" s="65">
        <v>2.8468877500000001</v>
      </c>
      <c r="W2990" s="65">
        <v>3.4127569999999996</v>
      </c>
      <c r="X2990" s="65">
        <v>2.7794032499999997</v>
      </c>
      <c r="Y2990" s="65">
        <v>3.5420920000000002</v>
      </c>
      <c r="Z2990" s="65">
        <v>3.1161221250000004</v>
      </c>
      <c r="AA2990" s="65">
        <v>4.0239864999999995</v>
      </c>
      <c r="AB2990" s="65">
        <v>3.7689792499999997</v>
      </c>
      <c r="AC2990" s="65">
        <v>2.9034451249999997</v>
      </c>
      <c r="AD2990" s="65">
        <v>3.0684083749999997</v>
      </c>
      <c r="AE2990" s="65">
        <v>2.9098027499999999</v>
      </c>
      <c r="AF2990" s="65">
        <v>2.9465367499999999</v>
      </c>
      <c r="AG2990" s="65">
        <v>186</v>
      </c>
      <c r="AH2990" s="65">
        <v>3</v>
      </c>
    </row>
    <row r="2991" spans="1:34" x14ac:dyDescent="0.2">
      <c r="A2991" t="s">
        <v>58</v>
      </c>
      <c r="B2991" t="s">
        <v>112</v>
      </c>
      <c r="C2991" t="s">
        <v>1898</v>
      </c>
      <c r="D2991">
        <v>1</v>
      </c>
      <c r="E2991" s="21">
        <v>4</v>
      </c>
      <c r="F2991" s="21" t="s">
        <v>6</v>
      </c>
      <c r="G2991" s="21" t="s">
        <v>10</v>
      </c>
      <c r="H2991" s="21" t="s">
        <v>10</v>
      </c>
      <c r="I2991" s="65">
        <v>1.2866836666666668</v>
      </c>
      <c r="J2991" s="65">
        <v>1.7521776666666666</v>
      </c>
      <c r="K2991" s="65">
        <v>2.8070590000000002</v>
      </c>
      <c r="L2991" s="65">
        <v>4.2251036666666666</v>
      </c>
      <c r="M2991" s="65">
        <v>4.8362116666666664</v>
      </c>
      <c r="N2991" s="65">
        <v>5.6105803333333339</v>
      </c>
      <c r="O2991" s="65">
        <v>5.4415559999999994</v>
      </c>
      <c r="P2991" s="65">
        <v>4.7202376666666668</v>
      </c>
      <c r="Q2991">
        <v>3.6808423333333331</v>
      </c>
      <c r="R2991" s="65">
        <v>2.5910926666666665</v>
      </c>
      <c r="S2991" s="65">
        <v>1.8553513333333334</v>
      </c>
      <c r="T2991" s="65">
        <v>1.2660566666666666</v>
      </c>
      <c r="U2991" s="65">
        <v>1.9088309999999999</v>
      </c>
      <c r="V2991" s="65">
        <v>2.0631583333333334</v>
      </c>
      <c r="W2991" s="65">
        <v>2.632762</v>
      </c>
      <c r="X2991" s="65">
        <v>2.5200530000000003</v>
      </c>
      <c r="Y2991" s="65">
        <v>3.3971630000000004</v>
      </c>
      <c r="Z2991" s="65">
        <v>2.8995983333333335</v>
      </c>
      <c r="AA2991" s="65">
        <v>3.4589110000000005</v>
      </c>
      <c r="AB2991" s="65">
        <v>3.2840143333333334</v>
      </c>
      <c r="AC2991" s="65">
        <v>2.8968793333333331</v>
      </c>
      <c r="AD2991" s="65">
        <v>2.529711666666667</v>
      </c>
      <c r="AE2991" s="65">
        <v>2.4630170000000002</v>
      </c>
      <c r="AF2991" s="65">
        <v>2.1764116666666666</v>
      </c>
      <c r="AG2991" s="65">
        <v>218</v>
      </c>
      <c r="AH2991" s="65">
        <v>4</v>
      </c>
    </row>
    <row r="2992" spans="1:34" x14ac:dyDescent="0.2">
      <c r="A2992" t="s">
        <v>58</v>
      </c>
      <c r="B2992" t="s">
        <v>112</v>
      </c>
      <c r="C2992" t="s">
        <v>1899</v>
      </c>
      <c r="D2992">
        <v>3</v>
      </c>
      <c r="E2992" s="21">
        <v>4</v>
      </c>
      <c r="F2992" s="21" t="s">
        <v>6</v>
      </c>
      <c r="G2992" s="21" t="s">
        <v>10</v>
      </c>
      <c r="H2992" s="21" t="s">
        <v>10</v>
      </c>
      <c r="I2992" s="65">
        <v>1.5769202142857146</v>
      </c>
      <c r="J2992" s="65">
        <v>2.0917057142857143</v>
      </c>
      <c r="K2992" s="65">
        <v>3.3375053571428572</v>
      </c>
      <c r="L2992" s="65">
        <v>4.8715352857142866</v>
      </c>
      <c r="M2992" s="65">
        <v>5.4043948571428571</v>
      </c>
      <c r="N2992" s="65">
        <v>6.3237736428571427</v>
      </c>
      <c r="O2992" s="65">
        <v>6.2373103571428583</v>
      </c>
      <c r="P2992" s="65">
        <v>5.4568174999999997</v>
      </c>
      <c r="Q2992">
        <v>4.2191780714285718</v>
      </c>
      <c r="R2992" s="65">
        <v>2.9583555714285703</v>
      </c>
      <c r="S2992" s="65">
        <v>2.2385384285714287</v>
      </c>
      <c r="T2992" s="65">
        <v>1.6034550714285718</v>
      </c>
      <c r="U2992" s="65">
        <v>2.9179787857142858</v>
      </c>
      <c r="V2992" s="65">
        <v>2.9267513571428565</v>
      </c>
      <c r="W2992" s="65">
        <v>3.4241135000000003</v>
      </c>
      <c r="X2992" s="65">
        <v>2.7686287142857142</v>
      </c>
      <c r="Y2992" s="65">
        <v>3.5538992142857144</v>
      </c>
      <c r="Z2992" s="65">
        <v>3.1361926428571429</v>
      </c>
      <c r="AA2992" s="65">
        <v>4.222003285714286</v>
      </c>
      <c r="AB2992" s="65">
        <v>3.9105347142857143</v>
      </c>
      <c r="AC2992" s="65">
        <v>2.9041105000000003</v>
      </c>
      <c r="AD2992" s="65">
        <v>3.0441072857142859</v>
      </c>
      <c r="AE2992" s="65">
        <v>2.8785420714285714</v>
      </c>
      <c r="AF2992" s="65">
        <v>2.9606090714285713</v>
      </c>
      <c r="AG2992" s="65">
        <v>180</v>
      </c>
      <c r="AH2992" s="65">
        <v>3</v>
      </c>
    </row>
    <row r="2993" spans="1:34" x14ac:dyDescent="0.2">
      <c r="A2993" t="s">
        <v>58</v>
      </c>
      <c r="B2993" t="s">
        <v>112</v>
      </c>
      <c r="C2993" t="s">
        <v>211</v>
      </c>
      <c r="D2993">
        <v>1</v>
      </c>
      <c r="E2993" s="21">
        <v>4</v>
      </c>
      <c r="F2993" s="21" t="s">
        <v>6</v>
      </c>
      <c r="G2993" s="21" t="s">
        <v>10</v>
      </c>
      <c r="H2993" s="21" t="s">
        <v>10</v>
      </c>
      <c r="I2993" s="65">
        <v>1.6689002857142856</v>
      </c>
      <c r="J2993" s="65">
        <v>2.2483955714285715</v>
      </c>
      <c r="K2993" s="65">
        <v>3.4142168571428573</v>
      </c>
      <c r="L2993" s="65">
        <v>4.9070742857142857</v>
      </c>
      <c r="M2993" s="65">
        <v>5.2755485714285717</v>
      </c>
      <c r="N2993" s="65">
        <v>5.9943462857142853</v>
      </c>
      <c r="O2993" s="65">
        <v>5.9002488571428566</v>
      </c>
      <c r="P2993" s="65">
        <v>5.2091708571428574</v>
      </c>
      <c r="Q2993">
        <v>4.1248768571428567</v>
      </c>
      <c r="R2993" s="65">
        <v>3.0013192857142852</v>
      </c>
      <c r="S2993" s="65">
        <v>2.2404381428571432</v>
      </c>
      <c r="T2993" s="65">
        <v>1.654529714285714</v>
      </c>
      <c r="U2993" s="65">
        <v>3.0021545714285716</v>
      </c>
      <c r="V2993" s="65">
        <v>3.1010464285714283</v>
      </c>
      <c r="W2993" s="65">
        <v>3.7891791428571429</v>
      </c>
      <c r="X2993" s="65">
        <v>3.3128734285714287</v>
      </c>
      <c r="Y2993" s="65">
        <v>3.6424234285714285</v>
      </c>
      <c r="Z2993" s="65">
        <v>3.2994421428571425</v>
      </c>
      <c r="AA2993" s="65">
        <v>4.1916955714285713</v>
      </c>
      <c r="AB2993" s="65">
        <v>3.5645787142857146</v>
      </c>
      <c r="AC2993" s="65">
        <v>3.1626335714285712</v>
      </c>
      <c r="AD2993" s="65">
        <v>2.9817114285714288</v>
      </c>
      <c r="AE2993" s="65">
        <v>2.7156152857142857</v>
      </c>
      <c r="AF2993" s="65">
        <v>2.9423321428571425</v>
      </c>
      <c r="AG2993" s="65">
        <v>213</v>
      </c>
      <c r="AH2993" s="65">
        <v>4</v>
      </c>
    </row>
    <row r="2994" spans="1:34" x14ac:dyDescent="0.2">
      <c r="A2994" t="s">
        <v>58</v>
      </c>
      <c r="B2994" t="s">
        <v>112</v>
      </c>
      <c r="C2994" t="s">
        <v>1478</v>
      </c>
      <c r="D2994">
        <v>1</v>
      </c>
      <c r="E2994" s="21">
        <v>4</v>
      </c>
      <c r="F2994" s="21" t="s">
        <v>6</v>
      </c>
      <c r="G2994" s="21" t="s">
        <v>10</v>
      </c>
      <c r="H2994" s="21" t="s">
        <v>10</v>
      </c>
      <c r="I2994" s="65">
        <v>1.116536</v>
      </c>
      <c r="J2994" s="65">
        <v>1.4973303333333332</v>
      </c>
      <c r="K2994" s="65">
        <v>2.4653054999999999</v>
      </c>
      <c r="L2994" s="65">
        <v>3.7213468333333335</v>
      </c>
      <c r="M2994" s="65">
        <v>4.4391373333333339</v>
      </c>
      <c r="N2994" s="65">
        <v>4.8890268333333333</v>
      </c>
      <c r="O2994" s="65">
        <v>4.7485721666666665</v>
      </c>
      <c r="P2994" s="65">
        <v>4.1406361666666669</v>
      </c>
      <c r="Q2994">
        <v>3.2012005000000001</v>
      </c>
      <c r="R2994" s="65">
        <v>2.287719333333333</v>
      </c>
      <c r="S2994" s="65">
        <v>1.6160151666666664</v>
      </c>
      <c r="T2994" s="65">
        <v>1.0825531666666668</v>
      </c>
      <c r="U2994" s="65">
        <v>3.2111856666666672</v>
      </c>
      <c r="V2994" s="65">
        <v>3.2258868333333335</v>
      </c>
      <c r="W2994" s="65">
        <v>4.0345616666666668</v>
      </c>
      <c r="X2994" s="65">
        <v>3.7806583333333337</v>
      </c>
      <c r="Y2994" s="65">
        <v>4.332401833333333</v>
      </c>
      <c r="Z2994" s="65">
        <v>3.8428231666666668</v>
      </c>
      <c r="AA2994" s="65">
        <v>4.5574231666666662</v>
      </c>
      <c r="AB2994" s="65">
        <v>3.9443038333333331</v>
      </c>
      <c r="AC2994" s="65">
        <v>3.5188085</v>
      </c>
      <c r="AD2994" s="65">
        <v>3.250075666666667</v>
      </c>
      <c r="AE2994" s="65">
        <v>3.3359733333333335</v>
      </c>
      <c r="AF2994" s="65">
        <v>3.4896271666666663</v>
      </c>
      <c r="AG2994" s="65">
        <v>239</v>
      </c>
      <c r="AH2994" s="65">
        <v>4</v>
      </c>
    </row>
    <row r="2995" spans="1:34" x14ac:dyDescent="0.2">
      <c r="A2995" t="s">
        <v>58</v>
      </c>
      <c r="B2995" t="s">
        <v>112</v>
      </c>
      <c r="C2995" t="s">
        <v>1900</v>
      </c>
      <c r="D2995">
        <v>3</v>
      </c>
      <c r="E2995" s="21">
        <v>4</v>
      </c>
      <c r="F2995" s="21" t="s">
        <v>6</v>
      </c>
      <c r="G2995" s="21" t="s">
        <v>10</v>
      </c>
      <c r="H2995" s="21" t="s">
        <v>10</v>
      </c>
      <c r="I2995" s="65">
        <v>1.6538079999999999</v>
      </c>
      <c r="J2995" s="65">
        <v>2.1636540000000002</v>
      </c>
      <c r="K2995" s="65">
        <v>3.4500039999999998</v>
      </c>
      <c r="L2995" s="65">
        <v>4.9413179999999999</v>
      </c>
      <c r="M2995" s="65">
        <v>5.5006550000000001</v>
      </c>
      <c r="N2995" s="65">
        <v>6.3975200000000001</v>
      </c>
      <c r="O2995" s="65">
        <v>6.3384970000000003</v>
      </c>
      <c r="P2995" s="65">
        <v>5.545147</v>
      </c>
      <c r="Q2995">
        <v>4.3198850000000002</v>
      </c>
      <c r="R2995" s="65">
        <v>3.0808260000000001</v>
      </c>
      <c r="S2995" s="65">
        <v>2.3386070000000001</v>
      </c>
      <c r="T2995" s="65">
        <v>1.7065159999999999</v>
      </c>
      <c r="U2995" s="65">
        <v>3.3593199999999999</v>
      </c>
      <c r="V2995" s="65">
        <v>3.2000160000000002</v>
      </c>
      <c r="W2995" s="65">
        <v>3.5340690000000001</v>
      </c>
      <c r="X2995" s="65">
        <v>2.8562379999999998</v>
      </c>
      <c r="Y2995" s="65">
        <v>3.7133759999999998</v>
      </c>
      <c r="Z2995" s="65">
        <v>3.1043910000000001</v>
      </c>
      <c r="AA2995" s="65">
        <v>4.1257400000000004</v>
      </c>
      <c r="AB2995" s="65">
        <v>4.0918140000000003</v>
      </c>
      <c r="AC2995" s="65">
        <v>3.245196</v>
      </c>
      <c r="AD2995" s="65">
        <v>2.9629799999999999</v>
      </c>
      <c r="AE2995" s="65">
        <v>2.9153790000000002</v>
      </c>
      <c r="AF2995" s="65">
        <v>2.9944959999999998</v>
      </c>
      <c r="AG2995" s="65">
        <v>164</v>
      </c>
      <c r="AH2995" s="65">
        <v>3</v>
      </c>
    </row>
    <row r="2996" spans="1:34" x14ac:dyDescent="0.2">
      <c r="A2996" t="s">
        <v>58</v>
      </c>
      <c r="B2996" t="s">
        <v>112</v>
      </c>
      <c r="C2996" t="s">
        <v>1901</v>
      </c>
      <c r="D2996">
        <v>3</v>
      </c>
      <c r="E2996" s="21">
        <v>4</v>
      </c>
      <c r="F2996" s="21" t="s">
        <v>6</v>
      </c>
      <c r="G2996" s="21" t="s">
        <v>10</v>
      </c>
      <c r="H2996" s="21" t="s">
        <v>10</v>
      </c>
      <c r="I2996" s="65">
        <v>1.7923618000000001</v>
      </c>
      <c r="J2996" s="65">
        <v>2.2708234000000003</v>
      </c>
      <c r="K2996" s="65">
        <v>3.4188306000000006</v>
      </c>
      <c r="L2996" s="65">
        <v>4.8779104000000002</v>
      </c>
      <c r="M2996" s="65">
        <v>5.5172077999999996</v>
      </c>
      <c r="N2996" s="65">
        <v>6.3543137999999999</v>
      </c>
      <c r="O2996" s="65">
        <v>6.3274907999999996</v>
      </c>
      <c r="P2996" s="65">
        <v>5.5568048000000001</v>
      </c>
      <c r="Q2996">
        <v>4.4494943999999998</v>
      </c>
      <c r="R2996" s="65">
        <v>3.1931702</v>
      </c>
      <c r="S2996" s="65">
        <v>2.4415518</v>
      </c>
      <c r="T2996" s="65">
        <v>1.8593647999999998</v>
      </c>
      <c r="U2996" s="65">
        <v>3.4426961999999994</v>
      </c>
      <c r="V2996" s="65">
        <v>3.3475958000000006</v>
      </c>
      <c r="W2996" s="65">
        <v>3.6890446000000003</v>
      </c>
      <c r="X2996" s="65">
        <v>2.8112032</v>
      </c>
      <c r="Y2996" s="65">
        <v>3.6661025999999999</v>
      </c>
      <c r="Z2996" s="65">
        <v>3.5189374</v>
      </c>
      <c r="AA2996" s="65">
        <v>4.4668808000000002</v>
      </c>
      <c r="AB2996" s="65">
        <v>4.3285663999999997</v>
      </c>
      <c r="AC2996" s="65">
        <v>3.4480409999999999</v>
      </c>
      <c r="AD2996" s="65">
        <v>2.6589985999999999</v>
      </c>
      <c r="AE2996" s="65">
        <v>2.7047186000000005</v>
      </c>
      <c r="AF2996" s="65">
        <v>2.9412048</v>
      </c>
      <c r="AG2996" s="65">
        <v>152</v>
      </c>
      <c r="AH2996" s="65">
        <v>3</v>
      </c>
    </row>
    <row r="2997" spans="1:34" x14ac:dyDescent="0.2">
      <c r="A2997" t="s">
        <v>58</v>
      </c>
      <c r="B2997" t="s">
        <v>112</v>
      </c>
      <c r="C2997" t="s">
        <v>1902</v>
      </c>
      <c r="D2997">
        <v>3</v>
      </c>
      <c r="E2997" s="21">
        <v>4</v>
      </c>
      <c r="F2997" s="21" t="s">
        <v>6</v>
      </c>
      <c r="G2997" s="21" t="s">
        <v>10</v>
      </c>
      <c r="H2997" s="21" t="s">
        <v>10</v>
      </c>
      <c r="I2997" s="65">
        <v>1.7240803333333334</v>
      </c>
      <c r="J2997" s="65">
        <v>2.1989210000000003</v>
      </c>
      <c r="K2997" s="65">
        <v>3.4084603333333336</v>
      </c>
      <c r="L2997" s="65">
        <v>4.8783849999999997</v>
      </c>
      <c r="M2997" s="65">
        <v>5.4961186666666668</v>
      </c>
      <c r="N2997" s="65">
        <v>6.3815353333333329</v>
      </c>
      <c r="O2997" s="65">
        <v>6.3620456666666669</v>
      </c>
      <c r="P2997" s="65">
        <v>5.573086</v>
      </c>
      <c r="Q2997">
        <v>4.4150830000000001</v>
      </c>
      <c r="R2997" s="65">
        <v>3.1118600000000001</v>
      </c>
      <c r="S2997" s="65">
        <v>2.3924063333333336</v>
      </c>
      <c r="T2997" s="65">
        <v>1.7919903333333334</v>
      </c>
      <c r="U2997" s="65">
        <v>3.4630193333333334</v>
      </c>
      <c r="V2997" s="65">
        <v>3.289615</v>
      </c>
      <c r="W2997" s="65">
        <v>3.7899586666666667</v>
      </c>
      <c r="X2997" s="65">
        <v>2.7814743333333332</v>
      </c>
      <c r="Y2997" s="65">
        <v>3.9136016666666666</v>
      </c>
      <c r="Z2997" s="65">
        <v>3.4683510000000002</v>
      </c>
      <c r="AA2997" s="65">
        <v>4.3588429999999994</v>
      </c>
      <c r="AB2997" s="65">
        <v>4.1437793333333337</v>
      </c>
      <c r="AC2997" s="65">
        <v>3.4371193333333334</v>
      </c>
      <c r="AD2997" s="65">
        <v>2.828624</v>
      </c>
      <c r="AE2997" s="65">
        <v>3.0059076666666669</v>
      </c>
      <c r="AF2997" s="65">
        <v>3.0692116666666664</v>
      </c>
      <c r="AG2997" s="65">
        <v>169</v>
      </c>
      <c r="AH2997" s="65">
        <v>3</v>
      </c>
    </row>
    <row r="2998" spans="1:34" x14ac:dyDescent="0.2">
      <c r="A2998" t="s">
        <v>58</v>
      </c>
      <c r="B2998" t="s">
        <v>112</v>
      </c>
      <c r="C2998" t="s">
        <v>1903</v>
      </c>
      <c r="D2998">
        <v>3</v>
      </c>
      <c r="E2998" s="21">
        <v>4</v>
      </c>
      <c r="F2998" s="21" t="s">
        <v>6</v>
      </c>
      <c r="G2998" s="21" t="s">
        <v>10</v>
      </c>
      <c r="H2998" s="21" t="s">
        <v>10</v>
      </c>
      <c r="I2998" s="65">
        <v>1.6269876666666669</v>
      </c>
      <c r="J2998" s="65">
        <v>2.1219391111111108</v>
      </c>
      <c r="K2998" s="65">
        <v>3.3222888888888886</v>
      </c>
      <c r="L2998" s="65">
        <v>4.8017767777777776</v>
      </c>
      <c r="M2998" s="65">
        <v>5.4708604444444449</v>
      </c>
      <c r="N2998" s="65">
        <v>6.3927741111111107</v>
      </c>
      <c r="O2998" s="65">
        <v>6.3829627777777773</v>
      </c>
      <c r="P2998" s="65">
        <v>5.5751927777777786</v>
      </c>
      <c r="Q2998">
        <v>4.3440105555555553</v>
      </c>
      <c r="R2998" s="65">
        <v>3.0510889999999997</v>
      </c>
      <c r="S2998" s="65">
        <v>2.2991144444444451</v>
      </c>
      <c r="T2998" s="65">
        <v>1.6892086666666666</v>
      </c>
      <c r="U2998" s="65">
        <v>3.1564783333333333</v>
      </c>
      <c r="V2998" s="65">
        <v>3.0366653333333335</v>
      </c>
      <c r="W2998" s="65">
        <v>3.6532816666666665</v>
      </c>
      <c r="X2998" s="65">
        <v>2.769665888888889</v>
      </c>
      <c r="Y2998" s="65">
        <v>3.6613376666666664</v>
      </c>
      <c r="Z2998" s="65">
        <v>3.239268</v>
      </c>
      <c r="AA2998" s="65">
        <v>4.0766284444444443</v>
      </c>
      <c r="AB2998" s="65">
        <v>3.9151501111111111</v>
      </c>
      <c r="AC2998" s="65">
        <v>3.145861222222222</v>
      </c>
      <c r="AD2998" s="65">
        <v>2.8942052222222219</v>
      </c>
      <c r="AE2998" s="65">
        <v>2.9363102222222226</v>
      </c>
      <c r="AF2998" s="65">
        <v>3.0434181111111105</v>
      </c>
      <c r="AG2998" s="65">
        <v>196</v>
      </c>
      <c r="AH2998" s="65">
        <v>4</v>
      </c>
    </row>
    <row r="2999" spans="1:34" x14ac:dyDescent="0.2">
      <c r="A2999" t="s">
        <v>58</v>
      </c>
      <c r="B2999" t="s">
        <v>112</v>
      </c>
      <c r="C2999" t="s">
        <v>1904</v>
      </c>
      <c r="D2999">
        <v>3</v>
      </c>
      <c r="E2999" s="21">
        <v>4</v>
      </c>
      <c r="F2999" s="21" t="s">
        <v>6</v>
      </c>
      <c r="G2999" s="21" t="s">
        <v>10</v>
      </c>
      <c r="H2999" s="21" t="s">
        <v>10</v>
      </c>
      <c r="I2999" s="65">
        <v>1.5707054999999999</v>
      </c>
      <c r="J2999" s="65">
        <v>2.0277745</v>
      </c>
      <c r="K2999" s="65">
        <v>3.2263635000000002</v>
      </c>
      <c r="L2999" s="65">
        <v>4.6822910000000002</v>
      </c>
      <c r="M2999" s="65">
        <v>5.3962965000000001</v>
      </c>
      <c r="N2999" s="65">
        <v>6.4262145000000004</v>
      </c>
      <c r="O2999" s="65">
        <v>6.439146</v>
      </c>
      <c r="P2999" s="65">
        <v>5.5991770000000001</v>
      </c>
      <c r="Q2999">
        <v>4.3272794999999995</v>
      </c>
      <c r="R2999" s="65">
        <v>3.0312589999999999</v>
      </c>
      <c r="S2999" s="65">
        <v>2.2321049999999998</v>
      </c>
      <c r="T2999" s="65">
        <v>1.6182559999999999</v>
      </c>
      <c r="U2999" s="65">
        <v>2.8080280000000002</v>
      </c>
      <c r="V2999" s="65">
        <v>2.704844</v>
      </c>
      <c r="W2999" s="65">
        <v>3.4322344999999999</v>
      </c>
      <c r="X2999" s="65">
        <v>2.7642794999999998</v>
      </c>
      <c r="Y2999" s="65">
        <v>3.252399</v>
      </c>
      <c r="Z2999" s="65">
        <v>2.9604355</v>
      </c>
      <c r="AA2999" s="65">
        <v>3.4436849999999999</v>
      </c>
      <c r="AB2999" s="65">
        <v>3.5320100000000001</v>
      </c>
      <c r="AC2999" s="65">
        <v>2.8821079999999997</v>
      </c>
      <c r="AD2999" s="65">
        <v>2.7781585</v>
      </c>
      <c r="AE2999" s="65">
        <v>2.8388095</v>
      </c>
      <c r="AF2999" s="65">
        <v>2.9863970000000002</v>
      </c>
      <c r="AG2999" s="65">
        <v>201</v>
      </c>
      <c r="AH2999" s="65">
        <v>4</v>
      </c>
    </row>
    <row r="3000" spans="1:34" x14ac:dyDescent="0.2">
      <c r="A3000" t="s">
        <v>58</v>
      </c>
      <c r="B3000" t="s">
        <v>112</v>
      </c>
      <c r="C3000" t="s">
        <v>1905</v>
      </c>
      <c r="D3000">
        <v>3</v>
      </c>
      <c r="E3000" s="21">
        <v>4</v>
      </c>
      <c r="F3000" s="21" t="s">
        <v>6</v>
      </c>
      <c r="G3000" s="21" t="s">
        <v>10</v>
      </c>
      <c r="H3000" s="21" t="s">
        <v>10</v>
      </c>
      <c r="I3000" s="65">
        <v>1.6094605</v>
      </c>
      <c r="J3000" s="65">
        <v>2.1128807499999995</v>
      </c>
      <c r="K3000" s="65">
        <v>3.3329325000000001</v>
      </c>
      <c r="L3000" s="65">
        <v>4.8321880000000004</v>
      </c>
      <c r="M3000" s="65">
        <v>5.4841939999999996</v>
      </c>
      <c r="N3000" s="65">
        <v>6.4108497499999997</v>
      </c>
      <c r="O3000" s="65">
        <v>6.35164975</v>
      </c>
      <c r="P3000" s="65">
        <v>5.5532620000000001</v>
      </c>
      <c r="Q3000">
        <v>4.3032532499999991</v>
      </c>
      <c r="R3000" s="65">
        <v>3.0084584999999997</v>
      </c>
      <c r="S3000" s="65">
        <v>2.2939499999999997</v>
      </c>
      <c r="T3000" s="65">
        <v>1.6715170000000001</v>
      </c>
      <c r="U3000" s="65">
        <v>3.0691692499999998</v>
      </c>
      <c r="V3000" s="65">
        <v>2.98344875</v>
      </c>
      <c r="W3000" s="65">
        <v>3.5776824999999999</v>
      </c>
      <c r="X3000" s="65">
        <v>2.7595580000000002</v>
      </c>
      <c r="Y3000" s="65">
        <v>3.6119924999999999</v>
      </c>
      <c r="Z3000" s="65">
        <v>3.1982057499999996</v>
      </c>
      <c r="AA3000" s="65">
        <v>4.1286217499999998</v>
      </c>
      <c r="AB3000" s="65">
        <v>3.9288664999999998</v>
      </c>
      <c r="AC3000" s="65">
        <v>3.0585665000000004</v>
      </c>
      <c r="AD3000" s="65">
        <v>2.9447169999999998</v>
      </c>
      <c r="AE3000" s="65">
        <v>2.9187319999999999</v>
      </c>
      <c r="AF3000" s="65">
        <v>3.0215462499999997</v>
      </c>
      <c r="AG3000" s="65">
        <v>196</v>
      </c>
      <c r="AH3000" s="65">
        <v>4</v>
      </c>
    </row>
    <row r="3001" spans="1:34" x14ac:dyDescent="0.2">
      <c r="A3001" t="s">
        <v>58</v>
      </c>
      <c r="B3001" t="s">
        <v>112</v>
      </c>
      <c r="C3001" t="s">
        <v>1270</v>
      </c>
      <c r="D3001">
        <v>3</v>
      </c>
      <c r="E3001" s="21">
        <v>4</v>
      </c>
      <c r="F3001" s="21" t="s">
        <v>6</v>
      </c>
      <c r="G3001" s="21" t="s">
        <v>10</v>
      </c>
      <c r="H3001" s="21" t="s">
        <v>10</v>
      </c>
      <c r="I3001" s="65">
        <v>1.6563670000000001</v>
      </c>
      <c r="J3001" s="65">
        <v>2.1390485999999997</v>
      </c>
      <c r="K3001" s="65">
        <v>3.2527111999999994</v>
      </c>
      <c r="L3001" s="65">
        <v>4.7139964000000001</v>
      </c>
      <c r="M3001" s="65">
        <v>5.4438947999999998</v>
      </c>
      <c r="N3001" s="65">
        <v>6.3435603999999994</v>
      </c>
      <c r="O3001" s="65">
        <v>6.3793709999999999</v>
      </c>
      <c r="P3001" s="65">
        <v>5.5813834</v>
      </c>
      <c r="Q3001">
        <v>4.3856845999999994</v>
      </c>
      <c r="R3001" s="65">
        <v>3.1027285999999998</v>
      </c>
      <c r="S3001" s="65">
        <v>2.3162585999999998</v>
      </c>
      <c r="T3001" s="65">
        <v>1.7360536</v>
      </c>
      <c r="U3001" s="65">
        <v>3.2429464000000001</v>
      </c>
      <c r="V3001" s="65">
        <v>3.1171283999999995</v>
      </c>
      <c r="W3001" s="65">
        <v>3.7424914</v>
      </c>
      <c r="X3001" s="65">
        <v>2.7607422000000001</v>
      </c>
      <c r="Y3001" s="65">
        <v>3.5905076</v>
      </c>
      <c r="Z3001" s="65">
        <v>3.2165720000000002</v>
      </c>
      <c r="AA3001" s="65">
        <v>3.9882925999999999</v>
      </c>
      <c r="AB3001" s="65">
        <v>3.9554178000000002</v>
      </c>
      <c r="AC3001" s="65">
        <v>3.247363</v>
      </c>
      <c r="AD3001" s="65">
        <v>2.7874091999999999</v>
      </c>
      <c r="AE3001" s="65">
        <v>2.8467760000000002</v>
      </c>
      <c r="AF3001" s="65">
        <v>3.0499549999999997</v>
      </c>
      <c r="AG3001" s="65">
        <v>194</v>
      </c>
      <c r="AH3001" s="65">
        <v>3</v>
      </c>
    </row>
    <row r="3002" spans="1:34" x14ac:dyDescent="0.2">
      <c r="A3002" t="s">
        <v>58</v>
      </c>
      <c r="B3002" t="s">
        <v>112</v>
      </c>
      <c r="C3002" t="s">
        <v>218</v>
      </c>
      <c r="D3002">
        <v>1</v>
      </c>
      <c r="E3002" s="21">
        <v>4</v>
      </c>
      <c r="F3002" s="21" t="s">
        <v>6</v>
      </c>
      <c r="G3002" s="21" t="s">
        <v>10</v>
      </c>
      <c r="H3002" s="21" t="s">
        <v>10</v>
      </c>
      <c r="I3002" s="65">
        <v>1.3267942500000001</v>
      </c>
      <c r="J3002" s="65">
        <v>1.85661075</v>
      </c>
      <c r="K3002" s="65">
        <v>3.1359559999999997</v>
      </c>
      <c r="L3002" s="65">
        <v>4.5209537500000003</v>
      </c>
      <c r="M3002" s="65">
        <v>5.0117863749999998</v>
      </c>
      <c r="N3002" s="65">
        <v>5.6582341249999999</v>
      </c>
      <c r="O3002" s="65">
        <v>5.5819667500000003</v>
      </c>
      <c r="P3002" s="65">
        <v>5.0013726250000001</v>
      </c>
      <c r="Q3002">
        <v>3.8994978749999993</v>
      </c>
      <c r="R3002" s="65">
        <v>2.7869902500000001</v>
      </c>
      <c r="S3002" s="65">
        <v>1.9186199999999998</v>
      </c>
      <c r="T3002" s="65">
        <v>1.3650957499999998</v>
      </c>
      <c r="U3002" s="65">
        <v>4.0394355000000006</v>
      </c>
      <c r="V3002" s="65">
        <v>4.0372587500000003</v>
      </c>
      <c r="W3002" s="65">
        <v>4.4655787499999997</v>
      </c>
      <c r="X3002" s="65">
        <v>3.889329375</v>
      </c>
      <c r="Y3002" s="65">
        <v>4.3795444999999997</v>
      </c>
      <c r="Z3002" s="65">
        <v>3.8751743749999998</v>
      </c>
      <c r="AA3002" s="65">
        <v>4.5911986250000005</v>
      </c>
      <c r="AB3002" s="65">
        <v>3.6656279999999999</v>
      </c>
      <c r="AC3002" s="65">
        <v>3.1982243750000001</v>
      </c>
      <c r="AD3002" s="65">
        <v>2.7669857499999999</v>
      </c>
      <c r="AE3002" s="65">
        <v>3.7090359999999998</v>
      </c>
      <c r="AF3002" s="65">
        <v>4.2324297500000005</v>
      </c>
      <c r="AG3002" s="65">
        <v>220</v>
      </c>
      <c r="AH3002" s="65">
        <v>4</v>
      </c>
    </row>
    <row r="3003" spans="1:34" x14ac:dyDescent="0.2">
      <c r="A3003" t="s">
        <v>58</v>
      </c>
      <c r="B3003" t="s">
        <v>112</v>
      </c>
      <c r="C3003" t="s">
        <v>1906</v>
      </c>
      <c r="D3003">
        <v>1</v>
      </c>
      <c r="E3003" s="21">
        <v>4</v>
      </c>
      <c r="F3003" s="21" t="s">
        <v>6</v>
      </c>
      <c r="G3003" s="21" t="s">
        <v>10</v>
      </c>
      <c r="H3003" s="21" t="s">
        <v>10</v>
      </c>
      <c r="I3003" s="65">
        <v>1.41954</v>
      </c>
      <c r="J3003" s="65">
        <v>1.9036649999999999</v>
      </c>
      <c r="K3003" s="65">
        <v>3.0316920000000001</v>
      </c>
      <c r="L3003" s="65">
        <v>4.5097430000000003</v>
      </c>
      <c r="M3003" s="65">
        <v>4.9679760000000002</v>
      </c>
      <c r="N3003" s="65">
        <v>5.6407860000000003</v>
      </c>
      <c r="O3003" s="65">
        <v>5.4182269999999999</v>
      </c>
      <c r="P3003" s="65">
        <v>4.7680680000000004</v>
      </c>
      <c r="Q3003">
        <v>3.7677800000000001</v>
      </c>
      <c r="R3003" s="65">
        <v>2.7039949999999999</v>
      </c>
      <c r="S3003" s="65">
        <v>1.978861</v>
      </c>
      <c r="T3003" s="65">
        <v>1.3905190000000001</v>
      </c>
      <c r="U3003" s="65">
        <v>2.4545330000000001</v>
      </c>
      <c r="V3003" s="65">
        <v>2.726871</v>
      </c>
      <c r="W3003" s="65">
        <v>3.320201</v>
      </c>
      <c r="X3003" s="65">
        <v>2.8599579999999998</v>
      </c>
      <c r="Y3003" s="65">
        <v>3.5828220000000002</v>
      </c>
      <c r="Z3003" s="65">
        <v>3.0711629999999999</v>
      </c>
      <c r="AA3003" s="65">
        <v>3.6752799999999999</v>
      </c>
      <c r="AB3003" s="65">
        <v>3.1371120000000001</v>
      </c>
      <c r="AC3003" s="65">
        <v>2.824195</v>
      </c>
      <c r="AD3003" s="65">
        <v>2.9497589999999998</v>
      </c>
      <c r="AE3003" s="65">
        <v>2.7147890000000001</v>
      </c>
      <c r="AF3003" s="65">
        <v>2.7159490000000002</v>
      </c>
      <c r="AG3003" s="65">
        <v>214</v>
      </c>
      <c r="AH3003" s="65">
        <v>4</v>
      </c>
    </row>
    <row r="3004" spans="1:34" x14ac:dyDescent="0.2">
      <c r="A3004" t="s">
        <v>58</v>
      </c>
      <c r="B3004" t="s">
        <v>112</v>
      </c>
      <c r="C3004" t="s">
        <v>1907</v>
      </c>
      <c r="D3004">
        <v>2</v>
      </c>
      <c r="E3004" s="21">
        <v>4</v>
      </c>
      <c r="F3004" s="21" t="s">
        <v>6</v>
      </c>
      <c r="G3004" s="21" t="s">
        <v>10</v>
      </c>
      <c r="H3004" s="21" t="s">
        <v>10</v>
      </c>
      <c r="I3004" s="65">
        <v>1.3856612500000001</v>
      </c>
      <c r="J3004" s="65">
        <v>1.83477</v>
      </c>
      <c r="K3004" s="65">
        <v>2.9761918124999998</v>
      </c>
      <c r="L3004" s="65">
        <v>4.3423326875000008</v>
      </c>
      <c r="M3004" s="65">
        <v>5.1336363749999991</v>
      </c>
      <c r="N3004" s="65">
        <v>6.0640772499999995</v>
      </c>
      <c r="O3004" s="65">
        <v>6.1557506874999994</v>
      </c>
      <c r="P3004" s="65">
        <v>5.3585259374999996</v>
      </c>
      <c r="Q3004">
        <v>4.0505344375000005</v>
      </c>
      <c r="R3004" s="65">
        <v>2.7825886874999997</v>
      </c>
      <c r="S3004" s="65">
        <v>2.0124400000000002</v>
      </c>
      <c r="T3004" s="65">
        <v>1.413176625</v>
      </c>
      <c r="U3004" s="65">
        <v>2.5225081250000003</v>
      </c>
      <c r="V3004" s="65">
        <v>2.4572331874999995</v>
      </c>
      <c r="W3004" s="65">
        <v>3.2278171250000005</v>
      </c>
      <c r="X3004" s="65">
        <v>2.9994603749999995</v>
      </c>
      <c r="Y3004" s="65">
        <v>3.8240638124999999</v>
      </c>
      <c r="Z3004" s="65">
        <v>3.2845089375000005</v>
      </c>
      <c r="AA3004" s="65">
        <v>3.2652640625</v>
      </c>
      <c r="AB3004" s="65">
        <v>3.400335375</v>
      </c>
      <c r="AC3004" s="65">
        <v>2.9290250624999992</v>
      </c>
      <c r="AD3004" s="65">
        <v>2.8241226875000005</v>
      </c>
      <c r="AE3004" s="65">
        <v>3.0253134374999995</v>
      </c>
      <c r="AF3004" s="65">
        <v>2.8929590000000003</v>
      </c>
      <c r="AG3004" s="65">
        <v>210</v>
      </c>
      <c r="AH3004" s="65">
        <v>4</v>
      </c>
    </row>
    <row r="3005" spans="1:34" x14ac:dyDescent="0.2">
      <c r="A3005" t="s">
        <v>58</v>
      </c>
      <c r="B3005" t="s">
        <v>112</v>
      </c>
      <c r="C3005" t="s">
        <v>783</v>
      </c>
      <c r="D3005">
        <v>1</v>
      </c>
      <c r="E3005" s="21">
        <v>4</v>
      </c>
      <c r="F3005" s="21" t="s">
        <v>6</v>
      </c>
      <c r="G3005" s="21" t="s">
        <v>10</v>
      </c>
      <c r="H3005" s="21" t="s">
        <v>10</v>
      </c>
      <c r="I3005" s="65">
        <v>1.4967126666666666</v>
      </c>
      <c r="J3005" s="65">
        <v>1.9959693333333333</v>
      </c>
      <c r="K3005" s="65">
        <v>3.1707713333333332</v>
      </c>
      <c r="L3005" s="65">
        <v>4.693392666666667</v>
      </c>
      <c r="M3005" s="65">
        <v>5.239954</v>
      </c>
      <c r="N3005" s="65">
        <v>6.1510506666666664</v>
      </c>
      <c r="O3005" s="65">
        <v>6.039944666666667</v>
      </c>
      <c r="P3005" s="65">
        <v>5.2669120000000005</v>
      </c>
      <c r="Q3005">
        <v>4.1181190000000001</v>
      </c>
      <c r="R3005" s="65">
        <v>2.8727716666666665</v>
      </c>
      <c r="S3005" s="65">
        <v>2.149113666666667</v>
      </c>
      <c r="T3005" s="65">
        <v>1.5063273333333331</v>
      </c>
      <c r="U3005" s="65">
        <v>2.6418349999999999</v>
      </c>
      <c r="V3005" s="65">
        <v>2.7024483333333329</v>
      </c>
      <c r="W3005" s="65">
        <v>3.2952673333333333</v>
      </c>
      <c r="X3005" s="65">
        <v>2.864509</v>
      </c>
      <c r="Y3005" s="65">
        <v>3.6507116666666666</v>
      </c>
      <c r="Z3005" s="65">
        <v>3.095297</v>
      </c>
      <c r="AA3005" s="65">
        <v>3.6830253333333332</v>
      </c>
      <c r="AB3005" s="65">
        <v>3.5768116666666665</v>
      </c>
      <c r="AC3005" s="65">
        <v>2.9376380000000002</v>
      </c>
      <c r="AD3005" s="65">
        <v>3.1766343333333329</v>
      </c>
      <c r="AE3005" s="65">
        <v>3.0252413333333332</v>
      </c>
      <c r="AF3005" s="65">
        <v>2.8099713333333334</v>
      </c>
      <c r="AG3005" s="65">
        <v>210</v>
      </c>
      <c r="AH3005" s="65">
        <v>4</v>
      </c>
    </row>
    <row r="3006" spans="1:34" x14ac:dyDescent="0.2">
      <c r="A3006" t="s">
        <v>58</v>
      </c>
      <c r="B3006" t="s">
        <v>112</v>
      </c>
      <c r="C3006" t="s">
        <v>1908</v>
      </c>
      <c r="D3006">
        <v>2</v>
      </c>
      <c r="E3006" s="21">
        <v>4</v>
      </c>
      <c r="F3006" s="21" t="s">
        <v>6</v>
      </c>
      <c r="G3006" s="21" t="s">
        <v>10</v>
      </c>
      <c r="H3006" s="21" t="s">
        <v>10</v>
      </c>
      <c r="I3006" s="65">
        <v>1.6124087499999999</v>
      </c>
      <c r="J3006" s="65">
        <v>2.17026875</v>
      </c>
      <c r="K3006" s="65">
        <v>3.3591510000000002</v>
      </c>
      <c r="L3006" s="65">
        <v>4.9254982499999995</v>
      </c>
      <c r="M3006" s="65">
        <v>5.2889379999999999</v>
      </c>
      <c r="N3006" s="65">
        <v>6.1606217500000007</v>
      </c>
      <c r="O3006" s="65">
        <v>5.9812037500000006</v>
      </c>
      <c r="P3006" s="65">
        <v>5.22889625</v>
      </c>
      <c r="Q3006">
        <v>4.2021077499999997</v>
      </c>
      <c r="R3006" s="65">
        <v>3.0108897499999996</v>
      </c>
      <c r="S3006" s="65">
        <v>2.2664004999999996</v>
      </c>
      <c r="T3006" s="65">
        <v>1.61282725</v>
      </c>
      <c r="U3006" s="65">
        <v>3.1773662500000004</v>
      </c>
      <c r="V3006" s="65">
        <v>3.2588062500000001</v>
      </c>
      <c r="W3006" s="65">
        <v>3.6902227500000002</v>
      </c>
      <c r="X3006" s="65">
        <v>2.8712092500000002</v>
      </c>
      <c r="Y3006" s="65">
        <v>3.6074794999999997</v>
      </c>
      <c r="Z3006" s="65">
        <v>3.1495677500000001</v>
      </c>
      <c r="AA3006" s="65">
        <v>4.0448702499999989</v>
      </c>
      <c r="AB3006" s="65">
        <v>3.99805425</v>
      </c>
      <c r="AC3006" s="65">
        <v>3.0342177499999998</v>
      </c>
      <c r="AD3006" s="65">
        <v>2.8088362500000001</v>
      </c>
      <c r="AE3006" s="65">
        <v>2.9256834999999999</v>
      </c>
      <c r="AF3006" s="65">
        <v>3.0204760000000004</v>
      </c>
      <c r="AG3006" s="65">
        <v>194</v>
      </c>
      <c r="AH3006" s="65">
        <v>3</v>
      </c>
    </row>
    <row r="3007" spans="1:34" x14ac:dyDescent="0.2">
      <c r="A3007" t="s">
        <v>58</v>
      </c>
      <c r="B3007" t="s">
        <v>112</v>
      </c>
      <c r="C3007" t="s">
        <v>1909</v>
      </c>
      <c r="D3007">
        <v>2</v>
      </c>
      <c r="E3007" s="21">
        <v>4</v>
      </c>
      <c r="F3007" s="21" t="s">
        <v>6</v>
      </c>
      <c r="G3007" s="21" t="s">
        <v>10</v>
      </c>
      <c r="H3007" s="21" t="s">
        <v>10</v>
      </c>
      <c r="I3007" s="65">
        <v>1.5306012500000001</v>
      </c>
      <c r="J3007" s="65">
        <v>2.1514375000000001</v>
      </c>
      <c r="K3007" s="65">
        <v>3.2753589999999999</v>
      </c>
      <c r="L3007" s="65">
        <v>4.9987835</v>
      </c>
      <c r="M3007" s="65">
        <v>5.1557914999999994</v>
      </c>
      <c r="N3007" s="65">
        <v>6.0964799999999997</v>
      </c>
      <c r="O3007" s="65">
        <v>5.7901132499999992</v>
      </c>
      <c r="P3007" s="65">
        <v>5.0935005000000002</v>
      </c>
      <c r="Q3007">
        <v>4.201816</v>
      </c>
      <c r="R3007" s="65">
        <v>3.0085955000000002</v>
      </c>
      <c r="S3007" s="65">
        <v>2.200434</v>
      </c>
      <c r="T3007" s="65">
        <v>1.5390730000000001</v>
      </c>
      <c r="U3007" s="65">
        <v>2.5839650000000001</v>
      </c>
      <c r="V3007" s="65">
        <v>2.82266175</v>
      </c>
      <c r="W3007" s="65">
        <v>3.349221</v>
      </c>
      <c r="X3007" s="65">
        <v>2.8347354999999999</v>
      </c>
      <c r="Y3007" s="65">
        <v>3.5106622500000002</v>
      </c>
      <c r="Z3007" s="65">
        <v>2.9485435</v>
      </c>
      <c r="AA3007" s="65">
        <v>3.6999550000000001</v>
      </c>
      <c r="AB3007" s="65">
        <v>3.2318889999999998</v>
      </c>
      <c r="AC3007" s="65">
        <v>2.7305070000000002</v>
      </c>
      <c r="AD3007" s="65">
        <v>2.8459815000000002</v>
      </c>
      <c r="AE3007" s="65">
        <v>2.7227839999999999</v>
      </c>
      <c r="AF3007" s="65">
        <v>2.8655479999999995</v>
      </c>
      <c r="AG3007" s="65">
        <v>206</v>
      </c>
      <c r="AH3007" s="65">
        <v>4</v>
      </c>
    </row>
    <row r="3008" spans="1:34" x14ac:dyDescent="0.2">
      <c r="A3008" t="s">
        <v>58</v>
      </c>
      <c r="B3008" t="s">
        <v>112</v>
      </c>
      <c r="C3008" t="s">
        <v>222</v>
      </c>
      <c r="D3008">
        <v>2</v>
      </c>
      <c r="E3008" s="21">
        <v>4</v>
      </c>
      <c r="F3008" s="21" t="s">
        <v>6</v>
      </c>
      <c r="G3008" s="21" t="s">
        <v>10</v>
      </c>
      <c r="H3008" s="21" t="s">
        <v>10</v>
      </c>
      <c r="I3008" s="65">
        <v>1.4068312307692306</v>
      </c>
      <c r="J3008" s="65">
        <v>1.9004404615384614</v>
      </c>
      <c r="K3008" s="65">
        <v>3.0272477692307689</v>
      </c>
      <c r="L3008" s="65">
        <v>4.4853359230769225</v>
      </c>
      <c r="M3008" s="65">
        <v>5.1024156153846159</v>
      </c>
      <c r="N3008" s="65">
        <v>5.9477219999999997</v>
      </c>
      <c r="O3008" s="65">
        <v>5.8326129230769217</v>
      </c>
      <c r="P3008" s="65">
        <v>5.0754886923076921</v>
      </c>
      <c r="Q3008">
        <v>3.9595552307692308</v>
      </c>
      <c r="R3008" s="65">
        <v>2.7626358461538465</v>
      </c>
      <c r="S3008" s="65">
        <v>2.0063106153846153</v>
      </c>
      <c r="T3008" s="65">
        <v>1.4010750769230771</v>
      </c>
      <c r="U3008" s="65">
        <v>2.420942230769231</v>
      </c>
      <c r="V3008" s="65">
        <v>2.5031757692307695</v>
      </c>
      <c r="W3008" s="65">
        <v>3.1175265384615383</v>
      </c>
      <c r="X3008" s="65">
        <v>2.8615965384615385</v>
      </c>
      <c r="Y3008" s="65">
        <v>3.845683769230769</v>
      </c>
      <c r="Z3008" s="65">
        <v>3.3035466153846147</v>
      </c>
      <c r="AA3008" s="65">
        <v>3.6734260769230769</v>
      </c>
      <c r="AB3008" s="65">
        <v>3.4685456153846155</v>
      </c>
      <c r="AC3008" s="65">
        <v>3.1175954615384613</v>
      </c>
      <c r="AD3008" s="65">
        <v>3.0772030000000004</v>
      </c>
      <c r="AE3008" s="65">
        <v>3.0508149999999996</v>
      </c>
      <c r="AF3008" s="65">
        <v>2.6251466153846152</v>
      </c>
      <c r="AG3008" s="65">
        <v>211</v>
      </c>
      <c r="AH3008" s="65">
        <v>4</v>
      </c>
    </row>
    <row r="3009" spans="1:34" x14ac:dyDescent="0.2">
      <c r="A3009" t="s">
        <v>58</v>
      </c>
      <c r="B3009" t="s">
        <v>112</v>
      </c>
      <c r="C3009" t="s">
        <v>1910</v>
      </c>
      <c r="D3009">
        <v>2</v>
      </c>
      <c r="E3009" s="21">
        <v>4</v>
      </c>
      <c r="F3009" s="21" t="s">
        <v>6</v>
      </c>
      <c r="G3009" s="21" t="s">
        <v>10</v>
      </c>
      <c r="H3009" s="21" t="s">
        <v>10</v>
      </c>
      <c r="I3009" s="65">
        <v>1.4451620000000001</v>
      </c>
      <c r="J3009" s="65">
        <v>1.909646</v>
      </c>
      <c r="K3009" s="65">
        <v>3.0757279999999998</v>
      </c>
      <c r="L3009" s="65">
        <v>4.4347849999999998</v>
      </c>
      <c r="M3009" s="65">
        <v>5.173057</v>
      </c>
      <c r="N3009" s="65">
        <v>6.1700840000000001</v>
      </c>
      <c r="O3009" s="65">
        <v>6.2075750000000003</v>
      </c>
      <c r="P3009" s="65">
        <v>5.4103120000000002</v>
      </c>
      <c r="Q3009">
        <v>4.150887</v>
      </c>
      <c r="R3009" s="65">
        <v>2.8654359999999999</v>
      </c>
      <c r="S3009" s="65">
        <v>2.0940020000000001</v>
      </c>
      <c r="T3009" s="65">
        <v>1.476674</v>
      </c>
      <c r="U3009" s="65">
        <v>2.558535</v>
      </c>
      <c r="V3009" s="65">
        <v>2.5220479999999998</v>
      </c>
      <c r="W3009" s="65">
        <v>3.206823</v>
      </c>
      <c r="X3009" s="65">
        <v>2.8314370000000002</v>
      </c>
      <c r="Y3009" s="65">
        <v>3.4299460000000002</v>
      </c>
      <c r="Z3009" s="65">
        <v>2.988658</v>
      </c>
      <c r="AA3009" s="65">
        <v>3.20201</v>
      </c>
      <c r="AB3009" s="65">
        <v>3.4014340000000001</v>
      </c>
      <c r="AC3009" s="65">
        <v>2.886663</v>
      </c>
      <c r="AD3009" s="65">
        <v>2.7659039999999999</v>
      </c>
      <c r="AE3009" s="65">
        <v>2.9188109999999998</v>
      </c>
      <c r="AF3009" s="65">
        <v>2.9463309999999998</v>
      </c>
      <c r="AG3009" s="65">
        <v>204</v>
      </c>
      <c r="AH3009" s="65">
        <v>4</v>
      </c>
    </row>
    <row r="3010" spans="1:34" x14ac:dyDescent="0.2">
      <c r="A3010" t="s">
        <v>58</v>
      </c>
      <c r="B3010" t="s">
        <v>112</v>
      </c>
      <c r="C3010" t="s">
        <v>1911</v>
      </c>
      <c r="D3010">
        <v>2</v>
      </c>
      <c r="E3010" s="21">
        <v>4</v>
      </c>
      <c r="F3010" s="21" t="s">
        <v>6</v>
      </c>
      <c r="G3010" s="21" t="s">
        <v>10</v>
      </c>
      <c r="H3010" s="21" t="s">
        <v>10</v>
      </c>
      <c r="I3010" s="65">
        <v>1.4527019999999999</v>
      </c>
      <c r="J3010" s="65">
        <v>1.916615</v>
      </c>
      <c r="K3010" s="65">
        <v>3.0839829999999999</v>
      </c>
      <c r="L3010" s="65">
        <v>4.4509730000000003</v>
      </c>
      <c r="M3010" s="65">
        <v>5.173362</v>
      </c>
      <c r="N3010" s="65">
        <v>6.2111090000000004</v>
      </c>
      <c r="O3010" s="65">
        <v>6.2453900000000004</v>
      </c>
      <c r="P3010" s="65">
        <v>5.4396820000000004</v>
      </c>
      <c r="Q3010">
        <v>4.1617819999999996</v>
      </c>
      <c r="R3010" s="65">
        <v>2.8880599999999998</v>
      </c>
      <c r="S3010" s="65">
        <v>2.1069460000000002</v>
      </c>
      <c r="T3010" s="65">
        <v>1.4897450000000001</v>
      </c>
      <c r="U3010" s="65">
        <v>2.5618409999999998</v>
      </c>
      <c r="V3010" s="65">
        <v>2.5380630000000002</v>
      </c>
      <c r="W3010" s="65">
        <v>3.217857</v>
      </c>
      <c r="X3010" s="65">
        <v>2.8154319999999999</v>
      </c>
      <c r="Y3010" s="65">
        <v>3.3687320000000001</v>
      </c>
      <c r="Z3010" s="65">
        <v>2.9431470000000002</v>
      </c>
      <c r="AA3010" s="65">
        <v>3.1937630000000001</v>
      </c>
      <c r="AB3010" s="65">
        <v>3.41947</v>
      </c>
      <c r="AC3010" s="65">
        <v>2.877138</v>
      </c>
      <c r="AD3010" s="65">
        <v>2.730442</v>
      </c>
      <c r="AE3010" s="65">
        <v>2.903295</v>
      </c>
      <c r="AF3010" s="65">
        <v>2.9729179999999999</v>
      </c>
      <c r="AG3010" s="65">
        <v>204</v>
      </c>
      <c r="AH3010" s="65">
        <v>4</v>
      </c>
    </row>
    <row r="3011" spans="1:34" x14ac:dyDescent="0.2">
      <c r="A3011" t="s">
        <v>58</v>
      </c>
      <c r="B3011" t="s">
        <v>112</v>
      </c>
      <c r="C3011" t="s">
        <v>1912</v>
      </c>
      <c r="D3011">
        <v>1</v>
      </c>
      <c r="E3011" s="21">
        <v>4</v>
      </c>
      <c r="F3011" s="21" t="s">
        <v>6</v>
      </c>
      <c r="G3011" s="21" t="s">
        <v>10</v>
      </c>
      <c r="H3011" s="21" t="s">
        <v>10</v>
      </c>
      <c r="I3011" s="65">
        <v>1.670496</v>
      </c>
      <c r="J3011" s="65">
        <v>2.2512219999999998</v>
      </c>
      <c r="K3011" s="65">
        <v>3.409754</v>
      </c>
      <c r="L3011" s="65">
        <v>4.9131479999999996</v>
      </c>
      <c r="M3011" s="65">
        <v>5.2699629999999997</v>
      </c>
      <c r="N3011" s="65">
        <v>6.0011989999999997</v>
      </c>
      <c r="O3011" s="65">
        <v>5.9040780000000002</v>
      </c>
      <c r="P3011" s="65">
        <v>5.2062140000000001</v>
      </c>
      <c r="Q3011">
        <v>4.1389610000000001</v>
      </c>
      <c r="R3011" s="65">
        <v>3.0030779999999999</v>
      </c>
      <c r="S3011" s="65">
        <v>2.2444449999999998</v>
      </c>
      <c r="T3011" s="65">
        <v>1.65293</v>
      </c>
      <c r="U3011" s="65">
        <v>2.9996849999999999</v>
      </c>
      <c r="V3011" s="65">
        <v>3.0939100000000002</v>
      </c>
      <c r="W3011" s="65">
        <v>3.7863720000000001</v>
      </c>
      <c r="X3011" s="65">
        <v>3.3010269999999999</v>
      </c>
      <c r="Y3011" s="65">
        <v>3.635535</v>
      </c>
      <c r="Z3011" s="65">
        <v>3.295947</v>
      </c>
      <c r="AA3011" s="65">
        <v>4.2112670000000003</v>
      </c>
      <c r="AB3011" s="65">
        <v>3.5698240000000001</v>
      </c>
      <c r="AC3011" s="65">
        <v>3.164339</v>
      </c>
      <c r="AD3011" s="65">
        <v>2.9886539999999999</v>
      </c>
      <c r="AE3011" s="65">
        <v>2.7307070000000002</v>
      </c>
      <c r="AF3011" s="65">
        <v>2.9292530000000001</v>
      </c>
      <c r="AG3011" s="65">
        <v>213</v>
      </c>
      <c r="AH3011" s="65">
        <v>4</v>
      </c>
    </row>
    <row r="3012" spans="1:34" x14ac:dyDescent="0.2">
      <c r="A3012" t="s">
        <v>58</v>
      </c>
      <c r="B3012" t="s">
        <v>112</v>
      </c>
      <c r="C3012" t="s">
        <v>1913</v>
      </c>
      <c r="D3012">
        <v>3</v>
      </c>
      <c r="E3012" s="21">
        <v>4</v>
      </c>
      <c r="F3012" s="21" t="s">
        <v>6</v>
      </c>
      <c r="G3012" s="21" t="s">
        <v>10</v>
      </c>
      <c r="H3012" s="21" t="s">
        <v>10</v>
      </c>
      <c r="I3012" s="65">
        <v>1.7187460000000003</v>
      </c>
      <c r="J3012" s="65">
        <v>2.1730929230769238</v>
      </c>
      <c r="K3012" s="65">
        <v>3.2747467692307688</v>
      </c>
      <c r="L3012" s="65">
        <v>4.7231067692307693</v>
      </c>
      <c r="M3012" s="65">
        <v>5.3926339230769234</v>
      </c>
      <c r="N3012" s="65">
        <v>6.3003186923076928</v>
      </c>
      <c r="O3012" s="65">
        <v>6.3141217692307698</v>
      </c>
      <c r="P3012" s="65">
        <v>5.5465010769230769</v>
      </c>
      <c r="Q3012">
        <v>4.4286654615384613</v>
      </c>
      <c r="R3012" s="65">
        <v>3.1216520769230769</v>
      </c>
      <c r="S3012" s="65">
        <v>2.3768535384615386</v>
      </c>
      <c r="T3012" s="65">
        <v>1.7953374615384614</v>
      </c>
      <c r="U3012" s="65">
        <v>3.3065509999999998</v>
      </c>
      <c r="V3012" s="65">
        <v>3.2105685384615392</v>
      </c>
      <c r="W3012" s="65">
        <v>3.7552321538461535</v>
      </c>
      <c r="X3012" s="65">
        <v>2.6984748461538457</v>
      </c>
      <c r="Y3012" s="65">
        <v>3.5199454615384616</v>
      </c>
      <c r="Z3012" s="65">
        <v>3.2511812307692307</v>
      </c>
      <c r="AA3012" s="65">
        <v>4.1377065384615381</v>
      </c>
      <c r="AB3012" s="65">
        <v>4.1190314615384622</v>
      </c>
      <c r="AC3012" s="65">
        <v>3.3577572307692307</v>
      </c>
      <c r="AD3012" s="65">
        <v>2.7721199230769238</v>
      </c>
      <c r="AE3012" s="65">
        <v>2.7868492307692301</v>
      </c>
      <c r="AF3012" s="65">
        <v>3.0666429999999996</v>
      </c>
      <c r="AG3012" s="65">
        <v>180</v>
      </c>
      <c r="AH3012" s="65">
        <v>3</v>
      </c>
    </row>
    <row r="3013" spans="1:34" x14ac:dyDescent="0.2">
      <c r="A3013" t="s">
        <v>58</v>
      </c>
      <c r="B3013" t="s">
        <v>112</v>
      </c>
      <c r="C3013" t="s">
        <v>1406</v>
      </c>
      <c r="D3013">
        <v>2</v>
      </c>
      <c r="E3013" s="21">
        <v>4</v>
      </c>
      <c r="F3013" s="21" t="s">
        <v>6</v>
      </c>
      <c r="G3013" s="21" t="s">
        <v>10</v>
      </c>
      <c r="H3013" s="21" t="s">
        <v>10</v>
      </c>
      <c r="I3013" s="65">
        <v>1.6476666999999998</v>
      </c>
      <c r="J3013" s="65">
        <v>2.2388699999999999</v>
      </c>
      <c r="K3013" s="65">
        <v>3.4211296000000004</v>
      </c>
      <c r="L3013" s="65">
        <v>4.9903271</v>
      </c>
      <c r="M3013" s="65">
        <v>5.3015177000000007</v>
      </c>
      <c r="N3013" s="65">
        <v>6.1637488999999999</v>
      </c>
      <c r="O3013" s="65">
        <v>6.0030909000000001</v>
      </c>
      <c r="P3013" s="65">
        <v>5.2493481000000006</v>
      </c>
      <c r="Q3013">
        <v>4.2458694999999995</v>
      </c>
      <c r="R3013" s="65">
        <v>3.0523647999999994</v>
      </c>
      <c r="S3013" s="65">
        <v>2.3110565000000003</v>
      </c>
      <c r="T3013" s="65">
        <v>1.6579682999999998</v>
      </c>
      <c r="U3013" s="65">
        <v>3.1844194999999997</v>
      </c>
      <c r="V3013" s="65">
        <v>3.2495004000000001</v>
      </c>
      <c r="W3013" s="65">
        <v>3.6449885000000002</v>
      </c>
      <c r="X3013" s="65">
        <v>2.7899620000000001</v>
      </c>
      <c r="Y3013" s="65">
        <v>3.6012991999999997</v>
      </c>
      <c r="Z3013" s="65">
        <v>3.2052692</v>
      </c>
      <c r="AA3013" s="65">
        <v>3.9037632000000002</v>
      </c>
      <c r="AB3013" s="65">
        <v>4.0022086999999997</v>
      </c>
      <c r="AC3013" s="65">
        <v>3.0625221000000002</v>
      </c>
      <c r="AD3013" s="65">
        <v>2.8064973000000006</v>
      </c>
      <c r="AE3013" s="65">
        <v>2.897516</v>
      </c>
      <c r="AF3013" s="65">
        <v>2.9929475999999999</v>
      </c>
      <c r="AG3013" s="65">
        <v>177</v>
      </c>
      <c r="AH3013" s="65">
        <v>3</v>
      </c>
    </row>
    <row r="3014" spans="1:34" x14ac:dyDescent="0.2">
      <c r="A3014" t="s">
        <v>58</v>
      </c>
      <c r="B3014" t="s">
        <v>112</v>
      </c>
      <c r="C3014" t="s">
        <v>461</v>
      </c>
      <c r="D3014">
        <v>3</v>
      </c>
      <c r="E3014" s="21">
        <v>4</v>
      </c>
      <c r="F3014" s="21" t="s">
        <v>6</v>
      </c>
      <c r="G3014" s="21" t="s">
        <v>10</v>
      </c>
      <c r="H3014" s="21" t="s">
        <v>10</v>
      </c>
      <c r="I3014" s="65">
        <v>1.6756694545454545</v>
      </c>
      <c r="J3014" s="65">
        <v>2.1641632727272726</v>
      </c>
      <c r="K3014" s="65">
        <v>3.3050029999999997</v>
      </c>
      <c r="L3014" s="65">
        <v>4.7594863636363636</v>
      </c>
      <c r="M3014" s="65">
        <v>5.4638849090909094</v>
      </c>
      <c r="N3014" s="65">
        <v>6.3719804545454544</v>
      </c>
      <c r="O3014" s="65">
        <v>6.384660272727273</v>
      </c>
      <c r="P3014" s="65">
        <v>5.57297190909091</v>
      </c>
      <c r="Q3014">
        <v>4.3893056363636367</v>
      </c>
      <c r="R3014" s="65">
        <v>3.0847623636363637</v>
      </c>
      <c r="S3014" s="65">
        <v>2.3321809999999998</v>
      </c>
      <c r="T3014" s="65">
        <v>1.7482301818181818</v>
      </c>
      <c r="U3014" s="65">
        <v>3.2817957272727272</v>
      </c>
      <c r="V3014" s="65">
        <v>3.1526155454545459</v>
      </c>
      <c r="W3014" s="65">
        <v>3.7567641818181814</v>
      </c>
      <c r="X3014" s="65">
        <v>2.753763909090909</v>
      </c>
      <c r="Y3014" s="65">
        <v>3.6665834545454548</v>
      </c>
      <c r="Z3014" s="65">
        <v>3.2811312727272726</v>
      </c>
      <c r="AA3014" s="65">
        <v>4.0899739090909089</v>
      </c>
      <c r="AB3014" s="65">
        <v>3.9989600000000007</v>
      </c>
      <c r="AC3014" s="65">
        <v>3.2915001818181819</v>
      </c>
      <c r="AD3014" s="65">
        <v>2.8067523636363636</v>
      </c>
      <c r="AE3014" s="65">
        <v>2.8916628181818185</v>
      </c>
      <c r="AF3014" s="65">
        <v>3.0618261818181818</v>
      </c>
      <c r="AG3014" s="65">
        <v>194</v>
      </c>
      <c r="AH3014" s="65">
        <v>3</v>
      </c>
    </row>
    <row r="3015" spans="1:34" x14ac:dyDescent="0.2">
      <c r="A3015" t="s">
        <v>58</v>
      </c>
      <c r="B3015" t="s">
        <v>112</v>
      </c>
      <c r="C3015" t="s">
        <v>228</v>
      </c>
      <c r="D3015">
        <v>1</v>
      </c>
      <c r="E3015" s="21">
        <v>4</v>
      </c>
      <c r="F3015" s="21" t="s">
        <v>6</v>
      </c>
      <c r="G3015" s="21" t="s">
        <v>10</v>
      </c>
      <c r="H3015" s="21" t="s">
        <v>10</v>
      </c>
      <c r="I3015" s="65">
        <v>1.3936183333333334</v>
      </c>
      <c r="J3015" s="65">
        <v>1.835741333333333</v>
      </c>
      <c r="K3015" s="65">
        <v>2.9744698333333335</v>
      </c>
      <c r="L3015" s="65">
        <v>4.3055173333333334</v>
      </c>
      <c r="M3015" s="65">
        <v>4.8291568333333332</v>
      </c>
      <c r="N3015" s="65">
        <v>5.4031061666666664</v>
      </c>
      <c r="O3015" s="65">
        <v>5.3332154999999997</v>
      </c>
      <c r="P3015" s="65">
        <v>4.6939229999999998</v>
      </c>
      <c r="Q3015">
        <v>3.6036171666666661</v>
      </c>
      <c r="R3015" s="65">
        <v>2.6485811666666668</v>
      </c>
      <c r="S3015" s="65">
        <v>1.9458763333333335</v>
      </c>
      <c r="T3015" s="65">
        <v>1.3873496666666669</v>
      </c>
      <c r="U3015" s="65">
        <v>2.7537366666666663</v>
      </c>
      <c r="V3015" s="65">
        <v>2.9147101666666662</v>
      </c>
      <c r="W3015" s="65">
        <v>3.5933613333333336</v>
      </c>
      <c r="X3015" s="65">
        <v>3.4024403333333333</v>
      </c>
      <c r="Y3015" s="65">
        <v>3.8374888333333335</v>
      </c>
      <c r="Z3015" s="65">
        <v>3.2315816666666666</v>
      </c>
      <c r="AA3015" s="65">
        <v>3.950288333333333</v>
      </c>
      <c r="AB3015" s="65">
        <v>3.6036676666666665</v>
      </c>
      <c r="AC3015" s="65">
        <v>2.997786833333334</v>
      </c>
      <c r="AD3015" s="65">
        <v>3.0182009999999999</v>
      </c>
      <c r="AE3015" s="65">
        <v>2.7273220000000005</v>
      </c>
      <c r="AF3015" s="65">
        <v>2.7876360000000004</v>
      </c>
      <c r="AG3015" s="65">
        <v>205</v>
      </c>
      <c r="AH3015" s="65">
        <v>4</v>
      </c>
    </row>
    <row r="3016" spans="1:34" x14ac:dyDescent="0.2">
      <c r="A3016" t="s">
        <v>58</v>
      </c>
      <c r="B3016" t="s">
        <v>112</v>
      </c>
      <c r="C3016" t="s">
        <v>914</v>
      </c>
      <c r="D3016">
        <v>2</v>
      </c>
      <c r="E3016" s="21">
        <v>4</v>
      </c>
      <c r="F3016" s="21" t="s">
        <v>6</v>
      </c>
      <c r="G3016" s="21" t="s">
        <v>10</v>
      </c>
      <c r="H3016" s="21" t="s">
        <v>10</v>
      </c>
      <c r="I3016" s="65">
        <v>1.4247414166666665</v>
      </c>
      <c r="J3016" s="65">
        <v>1.9608552499999998</v>
      </c>
      <c r="K3016" s="65">
        <v>3.0500297500000002</v>
      </c>
      <c r="L3016" s="65">
        <v>4.6127720833333337</v>
      </c>
      <c r="M3016" s="65">
        <v>4.9957157500000005</v>
      </c>
      <c r="N3016" s="65">
        <v>5.819219666666668</v>
      </c>
      <c r="O3016" s="65">
        <v>5.580585833333334</v>
      </c>
      <c r="P3016" s="65">
        <v>4.8765785000000008</v>
      </c>
      <c r="Q3016">
        <v>3.9165489166666672</v>
      </c>
      <c r="R3016" s="65">
        <v>2.7928990833333334</v>
      </c>
      <c r="S3016" s="65">
        <v>2.0560892499999999</v>
      </c>
      <c r="T3016" s="65">
        <v>1.4084594166666664</v>
      </c>
      <c r="U3016" s="65">
        <v>2.5717098333333337</v>
      </c>
      <c r="V3016" s="65">
        <v>2.7365394166666661</v>
      </c>
      <c r="W3016" s="65">
        <v>3.3661837500000007</v>
      </c>
      <c r="X3016" s="65">
        <v>2.8561894166666666</v>
      </c>
      <c r="Y3016" s="65">
        <v>3.7263658333333329</v>
      </c>
      <c r="Z3016" s="65">
        <v>2.9317375833333332</v>
      </c>
      <c r="AA3016" s="65">
        <v>3.7937995833333336</v>
      </c>
      <c r="AB3016" s="65">
        <v>3.4421613333333325</v>
      </c>
      <c r="AC3016" s="65">
        <v>2.9521137500000001</v>
      </c>
      <c r="AD3016" s="65">
        <v>3.071996833333333</v>
      </c>
      <c r="AE3016" s="65">
        <v>2.8115459166666668</v>
      </c>
      <c r="AF3016" s="65">
        <v>2.7627864166666671</v>
      </c>
      <c r="AG3016" s="65">
        <v>200</v>
      </c>
      <c r="AH3016" s="65">
        <v>4</v>
      </c>
    </row>
    <row r="3017" spans="1:34" x14ac:dyDescent="0.2">
      <c r="A3017" t="s">
        <v>58</v>
      </c>
      <c r="B3017" t="s">
        <v>112</v>
      </c>
      <c r="C3017" t="s">
        <v>1914</v>
      </c>
      <c r="D3017">
        <v>3</v>
      </c>
      <c r="E3017" s="21">
        <v>4</v>
      </c>
      <c r="F3017" s="21" t="s">
        <v>6</v>
      </c>
      <c r="G3017" s="21" t="s">
        <v>10</v>
      </c>
      <c r="H3017" s="21" t="s">
        <v>10</v>
      </c>
      <c r="I3017" s="65">
        <v>1.6612344000000001</v>
      </c>
      <c r="J3017" s="65">
        <v>2.1581983999999999</v>
      </c>
      <c r="K3017" s="65">
        <v>3.4049474000000002</v>
      </c>
      <c r="L3017" s="65">
        <v>4.8947161999999995</v>
      </c>
      <c r="M3017" s="65">
        <v>5.4917151999999998</v>
      </c>
      <c r="N3017" s="65">
        <v>6.4223976000000009</v>
      </c>
      <c r="O3017" s="65">
        <v>6.3742520000000003</v>
      </c>
      <c r="P3017" s="65">
        <v>5.5680795999999999</v>
      </c>
      <c r="Q3017">
        <v>4.3368072</v>
      </c>
      <c r="R3017" s="65">
        <v>3.0558714</v>
      </c>
      <c r="S3017" s="65">
        <v>2.3270170000000001</v>
      </c>
      <c r="T3017" s="65">
        <v>1.7229237999999998</v>
      </c>
      <c r="U3017" s="65">
        <v>3.2482819999999997</v>
      </c>
      <c r="V3017" s="65">
        <v>3.1241970000000001</v>
      </c>
      <c r="W3017" s="65">
        <v>3.6485618000000004</v>
      </c>
      <c r="X3017" s="65">
        <v>2.7763483999999998</v>
      </c>
      <c r="Y3017" s="65">
        <v>3.7457818000000005</v>
      </c>
      <c r="Z3017" s="65">
        <v>3.2707680000000003</v>
      </c>
      <c r="AA3017" s="65">
        <v>4.2518976000000013</v>
      </c>
      <c r="AB3017" s="65">
        <v>4.0757515999999994</v>
      </c>
      <c r="AC3017" s="65">
        <v>3.2090801999999998</v>
      </c>
      <c r="AD3017" s="65">
        <v>2.9098630000000001</v>
      </c>
      <c r="AE3017" s="65">
        <v>2.9540949999999997</v>
      </c>
      <c r="AF3017" s="65">
        <v>3.0351498000000001</v>
      </c>
      <c r="AG3017" s="65">
        <v>182</v>
      </c>
      <c r="AH3017" s="65">
        <v>3</v>
      </c>
    </row>
    <row r="3018" spans="1:34" x14ac:dyDescent="0.2">
      <c r="A3018" t="s">
        <v>58</v>
      </c>
      <c r="B3018" t="s">
        <v>112</v>
      </c>
      <c r="C3018" t="s">
        <v>1915</v>
      </c>
      <c r="D3018">
        <v>3</v>
      </c>
      <c r="E3018" s="21">
        <v>4</v>
      </c>
      <c r="F3018" s="21" t="s">
        <v>6</v>
      </c>
      <c r="G3018" s="21" t="s">
        <v>10</v>
      </c>
      <c r="H3018" s="21" t="s">
        <v>10</v>
      </c>
      <c r="I3018" s="65">
        <v>1.7822147500000001</v>
      </c>
      <c r="J3018" s="65">
        <v>2.23889125</v>
      </c>
      <c r="K3018" s="65">
        <v>3.3584284999999996</v>
      </c>
      <c r="L3018" s="65">
        <v>4.8011586250000002</v>
      </c>
      <c r="M3018" s="65">
        <v>5.4577521249999998</v>
      </c>
      <c r="N3018" s="65">
        <v>6.3176009999999998</v>
      </c>
      <c r="O3018" s="65">
        <v>6.3331197499999998</v>
      </c>
      <c r="P3018" s="65">
        <v>5.5705028749999999</v>
      </c>
      <c r="Q3018">
        <v>4.4752226249999998</v>
      </c>
      <c r="R3018" s="65">
        <v>3.1682354999999998</v>
      </c>
      <c r="S3018" s="65">
        <v>2.4372755000000002</v>
      </c>
      <c r="T3018" s="65">
        <v>1.8426503750000001</v>
      </c>
      <c r="U3018" s="65">
        <v>3.379332625</v>
      </c>
      <c r="V3018" s="65">
        <v>3.3215306249999998</v>
      </c>
      <c r="W3018" s="65">
        <v>3.7458083750000002</v>
      </c>
      <c r="X3018" s="65">
        <v>2.7226403749999997</v>
      </c>
      <c r="Y3018" s="65">
        <v>3.5668717500000002</v>
      </c>
      <c r="Z3018" s="65">
        <v>3.4380033750000001</v>
      </c>
      <c r="AA3018" s="65">
        <v>4.3446163750000002</v>
      </c>
      <c r="AB3018" s="65">
        <v>4.2175711250000001</v>
      </c>
      <c r="AC3018" s="65">
        <v>3.5073482500000002</v>
      </c>
      <c r="AD3018" s="65">
        <v>2.7172264999999998</v>
      </c>
      <c r="AE3018" s="65">
        <v>2.7631363749999998</v>
      </c>
      <c r="AF3018" s="65">
        <v>3.04032875</v>
      </c>
      <c r="AG3018" s="65">
        <v>149</v>
      </c>
      <c r="AH3018" s="65">
        <v>3</v>
      </c>
    </row>
    <row r="3019" spans="1:34" x14ac:dyDescent="0.2">
      <c r="A3019" t="s">
        <v>58</v>
      </c>
      <c r="B3019" t="s">
        <v>112</v>
      </c>
      <c r="C3019" t="s">
        <v>1916</v>
      </c>
      <c r="D3019">
        <v>3</v>
      </c>
      <c r="E3019" s="21">
        <v>4</v>
      </c>
      <c r="F3019" s="21" t="s">
        <v>6</v>
      </c>
      <c r="G3019" s="21" t="s">
        <v>10</v>
      </c>
      <c r="H3019" s="21" t="s">
        <v>10</v>
      </c>
      <c r="I3019" s="65">
        <v>1.8554739333333332</v>
      </c>
      <c r="J3019" s="65">
        <v>2.3034998</v>
      </c>
      <c r="K3019" s="65">
        <v>3.3864999999999998</v>
      </c>
      <c r="L3019" s="65">
        <v>4.8160125999999996</v>
      </c>
      <c r="M3019" s="65">
        <v>5.4749057333333333</v>
      </c>
      <c r="N3019" s="65">
        <v>6.3525153999999997</v>
      </c>
      <c r="O3019" s="65">
        <v>6.3821557333333336</v>
      </c>
      <c r="P3019" s="65">
        <v>5.6324744666666664</v>
      </c>
      <c r="Q3019">
        <v>4.569850333333334</v>
      </c>
      <c r="R3019" s="65">
        <v>3.3002056666666664</v>
      </c>
      <c r="S3019" s="65">
        <v>2.5072165999999996</v>
      </c>
      <c r="T3019" s="65">
        <v>1.9438320666666666</v>
      </c>
      <c r="U3019" s="65">
        <v>3.2914823333333332</v>
      </c>
      <c r="V3019" s="65">
        <v>3.1829054666666665</v>
      </c>
      <c r="W3019" s="65">
        <v>3.4401379999999997</v>
      </c>
      <c r="X3019" s="65">
        <v>2.6605612666666669</v>
      </c>
      <c r="Y3019" s="65">
        <v>3.2148475999999997</v>
      </c>
      <c r="Z3019" s="65">
        <v>3.1997445333333334</v>
      </c>
      <c r="AA3019" s="65">
        <v>4.3944319333333333</v>
      </c>
      <c r="AB3019" s="65">
        <v>4.3236809999999988</v>
      </c>
      <c r="AC3019" s="65">
        <v>3.1620898</v>
      </c>
      <c r="AD3019" s="65">
        <v>2.6231739333333328</v>
      </c>
      <c r="AE3019" s="65">
        <v>2.4464971333333327</v>
      </c>
      <c r="AF3019" s="65">
        <v>2.8563629333333336</v>
      </c>
      <c r="AG3019" s="65">
        <v>140</v>
      </c>
      <c r="AH3019" s="65">
        <v>3</v>
      </c>
    </row>
    <row r="3020" spans="1:34" x14ac:dyDescent="0.2">
      <c r="A3020" t="s">
        <v>58</v>
      </c>
      <c r="B3020" t="s">
        <v>112</v>
      </c>
      <c r="C3020" t="s">
        <v>1410</v>
      </c>
      <c r="D3020">
        <v>3</v>
      </c>
      <c r="E3020" s="21">
        <v>4</v>
      </c>
      <c r="F3020" s="21" t="s">
        <v>6</v>
      </c>
      <c r="G3020" s="21" t="s">
        <v>10</v>
      </c>
      <c r="H3020" s="21" t="s">
        <v>10</v>
      </c>
      <c r="I3020" s="65">
        <v>1.6915616666666669</v>
      </c>
      <c r="J3020" s="65">
        <v>2.1575816666666667</v>
      </c>
      <c r="K3020" s="65">
        <v>3.1570983333333338</v>
      </c>
      <c r="L3020" s="65">
        <v>4.5542159999999994</v>
      </c>
      <c r="M3020" s="65">
        <v>5.2249970000000001</v>
      </c>
      <c r="N3020" s="65">
        <v>6.1694394999999993</v>
      </c>
      <c r="O3020" s="65">
        <v>6.2365961666666658</v>
      </c>
      <c r="P3020" s="65">
        <v>5.4466655000000008</v>
      </c>
      <c r="Q3020">
        <v>4.3790334999999994</v>
      </c>
      <c r="R3020" s="65">
        <v>3.1496519999999997</v>
      </c>
      <c r="S3020" s="65">
        <v>2.3433448333333331</v>
      </c>
      <c r="T3020" s="65">
        <v>1.7794986666666668</v>
      </c>
      <c r="U3020" s="65">
        <v>3.2443336666666664</v>
      </c>
      <c r="V3020" s="65">
        <v>3.1206479999999996</v>
      </c>
      <c r="W3020" s="65">
        <v>3.6479263333333329</v>
      </c>
      <c r="X3020" s="65">
        <v>2.6164185</v>
      </c>
      <c r="Y3020" s="65">
        <v>3.2195731666666667</v>
      </c>
      <c r="Z3020" s="65">
        <v>2.9434203333333335</v>
      </c>
      <c r="AA3020" s="65">
        <v>3.939819</v>
      </c>
      <c r="AB3020" s="65">
        <v>4.1624376666666665</v>
      </c>
      <c r="AC3020" s="65">
        <v>3.137089833333333</v>
      </c>
      <c r="AD3020" s="65">
        <v>2.7748288333333329</v>
      </c>
      <c r="AE3020" s="65">
        <v>2.6095783333333333</v>
      </c>
      <c r="AF3020" s="65">
        <v>3.0534906666666668</v>
      </c>
      <c r="AG3020" s="65">
        <v>166</v>
      </c>
      <c r="AH3020" s="65">
        <v>3</v>
      </c>
    </row>
    <row r="3021" spans="1:34" x14ac:dyDescent="0.2">
      <c r="A3021" t="s">
        <v>58</v>
      </c>
      <c r="B3021" t="s">
        <v>112</v>
      </c>
      <c r="C3021" t="s">
        <v>1580</v>
      </c>
      <c r="D3021">
        <v>3</v>
      </c>
      <c r="E3021" s="21">
        <v>4</v>
      </c>
      <c r="F3021" s="21" t="s">
        <v>6</v>
      </c>
      <c r="G3021" s="21" t="s">
        <v>10</v>
      </c>
      <c r="H3021" s="21" t="s">
        <v>10</v>
      </c>
      <c r="I3021" s="65">
        <v>1.6349153333333331</v>
      </c>
      <c r="J3021" s="65">
        <v>2.0984296666666666</v>
      </c>
      <c r="K3021" s="65">
        <v>3.2210103333333326</v>
      </c>
      <c r="L3021" s="65">
        <v>4.6533209999999992</v>
      </c>
      <c r="M3021" s="65">
        <v>5.411569833333334</v>
      </c>
      <c r="N3021" s="65">
        <v>6.3311360000000008</v>
      </c>
      <c r="O3021" s="65">
        <v>6.3928228333333337</v>
      </c>
      <c r="P3021" s="65">
        <v>5.5957480000000004</v>
      </c>
      <c r="Q3021">
        <v>4.3781016666666668</v>
      </c>
      <c r="R3021" s="65">
        <v>3.092686</v>
      </c>
      <c r="S3021" s="65">
        <v>2.2904023333333332</v>
      </c>
      <c r="T3021" s="65">
        <v>1.7049118333333333</v>
      </c>
      <c r="U3021" s="65">
        <v>3.1654695000000004</v>
      </c>
      <c r="V3021" s="65">
        <v>3.0393195</v>
      </c>
      <c r="W3021" s="65">
        <v>3.7072548333333333</v>
      </c>
      <c r="X3021" s="65">
        <v>2.7957211666666666</v>
      </c>
      <c r="Y3021" s="65">
        <v>3.5338006666666666</v>
      </c>
      <c r="Z3021" s="65">
        <v>3.1454433333333331</v>
      </c>
      <c r="AA3021" s="65">
        <v>3.8318428333333334</v>
      </c>
      <c r="AB3021" s="65">
        <v>3.8452473333333343</v>
      </c>
      <c r="AC3021" s="65">
        <v>3.1568616666666665</v>
      </c>
      <c r="AD3021" s="65">
        <v>2.7726194999999998</v>
      </c>
      <c r="AE3021" s="65">
        <v>2.8204279999999997</v>
      </c>
      <c r="AF3021" s="65">
        <v>3.0264768333333332</v>
      </c>
      <c r="AG3021" s="65">
        <v>194</v>
      </c>
      <c r="AH3021" s="65">
        <v>3</v>
      </c>
    </row>
    <row r="3022" spans="1:34" x14ac:dyDescent="0.2">
      <c r="A3022" t="s">
        <v>58</v>
      </c>
      <c r="B3022" t="s">
        <v>112</v>
      </c>
      <c r="C3022" t="s">
        <v>1917</v>
      </c>
      <c r="D3022">
        <v>2</v>
      </c>
      <c r="E3022" s="21">
        <v>4</v>
      </c>
      <c r="F3022" s="21" t="s">
        <v>6</v>
      </c>
      <c r="G3022" s="21" t="s">
        <v>10</v>
      </c>
      <c r="H3022" s="21" t="s">
        <v>10</v>
      </c>
      <c r="I3022" s="65">
        <v>1.2669079999999999</v>
      </c>
      <c r="J3022" s="65">
        <v>1.7563789999999999</v>
      </c>
      <c r="K3022" s="65">
        <v>3.010081</v>
      </c>
      <c r="L3022" s="65">
        <v>4.330152</v>
      </c>
      <c r="M3022" s="65">
        <v>4.8786019999999999</v>
      </c>
      <c r="N3022" s="65">
        <v>5.4196419999999996</v>
      </c>
      <c r="O3022" s="65">
        <v>5.3362939999999996</v>
      </c>
      <c r="P3022" s="65">
        <v>4.755846</v>
      </c>
      <c r="Q3022">
        <v>3.693673</v>
      </c>
      <c r="R3022" s="65">
        <v>2.680056</v>
      </c>
      <c r="S3022" s="65">
        <v>1.864986</v>
      </c>
      <c r="T3022" s="65">
        <v>1.30586</v>
      </c>
      <c r="U3022" s="65">
        <v>3.6941790000000001</v>
      </c>
      <c r="V3022" s="65">
        <v>3.7451500000000002</v>
      </c>
      <c r="W3022" s="65">
        <v>4.071161</v>
      </c>
      <c r="X3022" s="65">
        <v>3.7224240000000002</v>
      </c>
      <c r="Y3022" s="65">
        <v>4.175325</v>
      </c>
      <c r="Z3022" s="65">
        <v>3.777345</v>
      </c>
      <c r="AA3022" s="65">
        <v>4.6565820000000002</v>
      </c>
      <c r="AB3022" s="65">
        <v>3.5856729999999999</v>
      </c>
      <c r="AC3022" s="65">
        <v>3.2350810000000001</v>
      </c>
      <c r="AD3022" s="65">
        <v>2.6957909999999998</v>
      </c>
      <c r="AE3022" s="65">
        <v>3.4230070000000001</v>
      </c>
      <c r="AF3022" s="65">
        <v>3.8161879999999999</v>
      </c>
      <c r="AG3022" s="65">
        <v>215</v>
      </c>
      <c r="AH3022" s="65">
        <v>4</v>
      </c>
    </row>
    <row r="3023" spans="1:34" x14ac:dyDescent="0.2">
      <c r="A3023" t="s">
        <v>58</v>
      </c>
      <c r="B3023" t="s">
        <v>112</v>
      </c>
      <c r="C3023" t="s">
        <v>1918</v>
      </c>
      <c r="D3023">
        <v>1</v>
      </c>
      <c r="E3023" s="21">
        <v>4</v>
      </c>
      <c r="F3023" s="21" t="s">
        <v>6</v>
      </c>
      <c r="G3023" s="21" t="s">
        <v>10</v>
      </c>
      <c r="H3023" s="21" t="s">
        <v>10</v>
      </c>
      <c r="I3023" s="65">
        <v>1.5871706666666665</v>
      </c>
      <c r="J3023" s="65">
        <v>2.141901666666667</v>
      </c>
      <c r="K3023" s="65">
        <v>3.32423</v>
      </c>
      <c r="L3023" s="65">
        <v>4.8936373333333334</v>
      </c>
      <c r="M3023" s="65">
        <v>5.3025060000000002</v>
      </c>
      <c r="N3023" s="65">
        <v>6.1559456666666668</v>
      </c>
      <c r="O3023" s="65">
        <v>5.9801969999999995</v>
      </c>
      <c r="P3023" s="65">
        <v>5.2208196666666673</v>
      </c>
      <c r="Q3023">
        <v>4.1681206666666668</v>
      </c>
      <c r="R3023" s="65">
        <v>2.9889046666666665</v>
      </c>
      <c r="S3023" s="65">
        <v>2.2475523333333332</v>
      </c>
      <c r="T3023" s="65">
        <v>1.5881896666666666</v>
      </c>
      <c r="U3023" s="65">
        <v>3.1102883333333331</v>
      </c>
      <c r="V3023" s="65">
        <v>3.1818639999999996</v>
      </c>
      <c r="W3023" s="65">
        <v>3.6654773333333335</v>
      </c>
      <c r="X3023" s="65">
        <v>2.8931286666666662</v>
      </c>
      <c r="Y3023" s="65">
        <v>3.6141020000000004</v>
      </c>
      <c r="Z3023" s="65">
        <v>3.0627800000000001</v>
      </c>
      <c r="AA3023" s="65">
        <v>4.0443826666666665</v>
      </c>
      <c r="AB3023" s="65">
        <v>3.8993800000000003</v>
      </c>
      <c r="AC3023" s="65">
        <v>2.9673126666666665</v>
      </c>
      <c r="AD3023" s="65">
        <v>2.8569173333333335</v>
      </c>
      <c r="AE3023" s="65">
        <v>2.9244273333333326</v>
      </c>
      <c r="AF3023" s="65">
        <v>2.9979253333333333</v>
      </c>
      <c r="AG3023" s="65">
        <v>195</v>
      </c>
      <c r="AH3023" s="65">
        <v>4</v>
      </c>
    </row>
    <row r="3024" spans="1:34" x14ac:dyDescent="0.2">
      <c r="A3024" t="s">
        <v>58</v>
      </c>
      <c r="B3024" t="s">
        <v>112</v>
      </c>
      <c r="C3024" t="s">
        <v>375</v>
      </c>
      <c r="D3024">
        <v>1</v>
      </c>
      <c r="E3024" s="21">
        <v>4</v>
      </c>
      <c r="F3024" s="21" t="s">
        <v>6</v>
      </c>
      <c r="G3024" s="21" t="s">
        <v>10</v>
      </c>
      <c r="H3024" s="21" t="s">
        <v>10</v>
      </c>
      <c r="I3024" s="65">
        <v>1.460635125</v>
      </c>
      <c r="J3024" s="65">
        <v>1.9581261249999999</v>
      </c>
      <c r="K3024" s="65">
        <v>3.1240421250000003</v>
      </c>
      <c r="L3024" s="65">
        <v>4.5875143749999996</v>
      </c>
      <c r="M3024" s="65">
        <v>5.2046326250000003</v>
      </c>
      <c r="N3024" s="65">
        <v>6.0836379999999997</v>
      </c>
      <c r="O3024" s="65">
        <v>5.9963984999999997</v>
      </c>
      <c r="P3024" s="65">
        <v>5.2177811250000001</v>
      </c>
      <c r="Q3024">
        <v>4.0626524999999996</v>
      </c>
      <c r="R3024" s="65">
        <v>2.8387752499999999</v>
      </c>
      <c r="S3024" s="65">
        <v>2.0784692499999999</v>
      </c>
      <c r="T3024" s="65">
        <v>1.4658738750000002</v>
      </c>
      <c r="U3024" s="65">
        <v>2.5349375000000003</v>
      </c>
      <c r="V3024" s="65">
        <v>2.5951778750000001</v>
      </c>
      <c r="W3024" s="65">
        <v>3.2119321250000001</v>
      </c>
      <c r="X3024" s="65">
        <v>2.8803268749999997</v>
      </c>
      <c r="Y3024" s="65">
        <v>3.8023393749999999</v>
      </c>
      <c r="Z3024" s="65">
        <v>3.2298427500000004</v>
      </c>
      <c r="AA3024" s="65">
        <v>3.6133496249999997</v>
      </c>
      <c r="AB3024" s="65">
        <v>3.4964003749999999</v>
      </c>
      <c r="AC3024" s="65">
        <v>3.0679295</v>
      </c>
      <c r="AD3024" s="65">
        <v>3.1701410000000001</v>
      </c>
      <c r="AE3024" s="65">
        <v>3.1029825000000004</v>
      </c>
      <c r="AF3024" s="65">
        <v>2.7323471250000004</v>
      </c>
      <c r="AG3024" s="65">
        <v>184</v>
      </c>
      <c r="AH3024" s="65">
        <v>3</v>
      </c>
    </row>
    <row r="3025" spans="1:34" x14ac:dyDescent="0.2">
      <c r="A3025" t="s">
        <v>58</v>
      </c>
      <c r="B3025" t="s">
        <v>112</v>
      </c>
      <c r="C3025" t="s">
        <v>791</v>
      </c>
      <c r="D3025">
        <v>1</v>
      </c>
      <c r="E3025" s="21">
        <v>4</v>
      </c>
      <c r="F3025" s="21" t="s">
        <v>6</v>
      </c>
      <c r="G3025" s="21" t="s">
        <v>10</v>
      </c>
      <c r="H3025" s="21" t="s">
        <v>10</v>
      </c>
      <c r="I3025" s="65">
        <v>1.31701275</v>
      </c>
      <c r="J3025" s="65">
        <v>1.764969</v>
      </c>
      <c r="K3025" s="65">
        <v>2.8457295000000005</v>
      </c>
      <c r="L3025" s="65">
        <v>4.2571477499999997</v>
      </c>
      <c r="M3025" s="65">
        <v>4.9123090000000005</v>
      </c>
      <c r="N3025" s="65">
        <v>5.6665112500000001</v>
      </c>
      <c r="O3025" s="65">
        <v>5.5446400000000002</v>
      </c>
      <c r="P3025" s="65">
        <v>4.8283965000000002</v>
      </c>
      <c r="Q3025">
        <v>3.7350064999999999</v>
      </c>
      <c r="R3025" s="65">
        <v>2.5962737499999999</v>
      </c>
      <c r="S3025" s="65">
        <v>1.87150675</v>
      </c>
      <c r="T3025" s="65">
        <v>1.29166275</v>
      </c>
      <c r="U3025" s="65">
        <v>2.2868507500000002</v>
      </c>
      <c r="V3025" s="65">
        <v>2.33869975</v>
      </c>
      <c r="W3025" s="65">
        <v>2.9481057499999999</v>
      </c>
      <c r="X3025" s="65">
        <v>2.7810460000000004</v>
      </c>
      <c r="Y3025" s="65">
        <v>3.6658819999999999</v>
      </c>
      <c r="Z3025" s="65">
        <v>3.2171395</v>
      </c>
      <c r="AA3025" s="65">
        <v>3.6761484999999996</v>
      </c>
      <c r="AB3025" s="65">
        <v>3.3265169999999999</v>
      </c>
      <c r="AC3025" s="65">
        <v>3.0475957500000002</v>
      </c>
      <c r="AD3025" s="65">
        <v>2.7990917500000005</v>
      </c>
      <c r="AE3025" s="65">
        <v>2.7699864999999999</v>
      </c>
      <c r="AF3025" s="65">
        <v>2.4859022500000001</v>
      </c>
      <c r="AG3025" s="65">
        <v>213</v>
      </c>
      <c r="AH3025" s="65">
        <v>4</v>
      </c>
    </row>
    <row r="3026" spans="1:34" x14ac:dyDescent="0.2">
      <c r="A3026" t="s">
        <v>58</v>
      </c>
      <c r="B3026" t="s">
        <v>112</v>
      </c>
      <c r="C3026" t="s">
        <v>1919</v>
      </c>
      <c r="D3026">
        <v>1</v>
      </c>
      <c r="E3026" s="21">
        <v>4</v>
      </c>
      <c r="F3026" s="21" t="s">
        <v>6</v>
      </c>
      <c r="G3026" s="21" t="s">
        <v>10</v>
      </c>
      <c r="H3026" s="21" t="s">
        <v>10</v>
      </c>
      <c r="I3026" s="65">
        <v>1.5516832857142855</v>
      </c>
      <c r="J3026" s="65">
        <v>2.0829047142857142</v>
      </c>
      <c r="K3026" s="65">
        <v>3.2442344285714286</v>
      </c>
      <c r="L3026" s="65">
        <v>4.6387974285714293</v>
      </c>
      <c r="M3026" s="65">
        <v>5.1001011428571426</v>
      </c>
      <c r="N3026" s="65">
        <v>5.6851664285714287</v>
      </c>
      <c r="O3026" s="65">
        <v>5.6357058571428569</v>
      </c>
      <c r="P3026" s="65">
        <v>4.9664337142857145</v>
      </c>
      <c r="Q3026">
        <v>3.8883592857142864</v>
      </c>
      <c r="R3026" s="65">
        <v>2.8418291428571427</v>
      </c>
      <c r="S3026" s="65">
        <v>2.0975921428571427</v>
      </c>
      <c r="T3026" s="65">
        <v>1.5421728571428572</v>
      </c>
      <c r="U3026" s="65">
        <v>3.0285518571428578</v>
      </c>
      <c r="V3026" s="65">
        <v>3.2052818571428574</v>
      </c>
      <c r="W3026" s="65">
        <v>3.9099515714285715</v>
      </c>
      <c r="X3026" s="65">
        <v>3.5065838571428571</v>
      </c>
      <c r="Y3026" s="65">
        <v>3.8930138571428574</v>
      </c>
      <c r="Z3026" s="65">
        <v>3.403578285714286</v>
      </c>
      <c r="AA3026" s="65">
        <v>4.1978127142857149</v>
      </c>
      <c r="AB3026" s="65">
        <v>3.6682804285714288</v>
      </c>
      <c r="AC3026" s="65">
        <v>3.2829441428571426</v>
      </c>
      <c r="AD3026" s="65">
        <v>3.0726952857142855</v>
      </c>
      <c r="AE3026" s="65">
        <v>2.8345098571428573</v>
      </c>
      <c r="AF3026" s="65">
        <v>3.0774587142857142</v>
      </c>
      <c r="AG3026" s="65">
        <v>196</v>
      </c>
      <c r="AH3026" s="65">
        <v>3</v>
      </c>
    </row>
    <row r="3027" spans="1:34" x14ac:dyDescent="0.2">
      <c r="A3027" t="s">
        <v>58</v>
      </c>
      <c r="B3027" t="s">
        <v>112</v>
      </c>
      <c r="C3027" t="s">
        <v>1920</v>
      </c>
      <c r="D3027">
        <v>3</v>
      </c>
      <c r="E3027" s="21">
        <v>4</v>
      </c>
      <c r="F3027" s="21" t="s">
        <v>6</v>
      </c>
      <c r="G3027" s="21" t="s">
        <v>10</v>
      </c>
      <c r="H3027" s="21" t="s">
        <v>10</v>
      </c>
      <c r="I3027" s="65">
        <v>1.6211100000000001</v>
      </c>
      <c r="J3027" s="65">
        <v>2.1789943333333333</v>
      </c>
      <c r="K3027" s="65">
        <v>3.4274789999999999</v>
      </c>
      <c r="L3027" s="65">
        <v>4.9375773333333326</v>
      </c>
      <c r="M3027" s="65">
        <v>5.4762433333333336</v>
      </c>
      <c r="N3027" s="65">
        <v>6.3610016666666667</v>
      </c>
      <c r="O3027" s="65">
        <v>6.2665709999999999</v>
      </c>
      <c r="P3027" s="65">
        <v>5.4864426666666661</v>
      </c>
      <c r="Q3027">
        <v>4.2897876666666663</v>
      </c>
      <c r="R3027" s="65">
        <v>3.0580280000000002</v>
      </c>
      <c r="S3027" s="65">
        <v>2.311156</v>
      </c>
      <c r="T3027" s="65">
        <v>1.6789793333333334</v>
      </c>
      <c r="U3027" s="65">
        <v>3.2787436666666667</v>
      </c>
      <c r="V3027" s="65">
        <v>3.2071706666666664</v>
      </c>
      <c r="W3027" s="65">
        <v>3.497771333333334</v>
      </c>
      <c r="X3027" s="65">
        <v>2.8704796666666668</v>
      </c>
      <c r="Y3027" s="65">
        <v>3.6476806666666661</v>
      </c>
      <c r="Z3027" s="65">
        <v>3.0916076666666665</v>
      </c>
      <c r="AA3027" s="65">
        <v>4.1502509999999999</v>
      </c>
      <c r="AB3027" s="65">
        <v>4.0723846666666672</v>
      </c>
      <c r="AC3027" s="65">
        <v>3.1535763333333335</v>
      </c>
      <c r="AD3027" s="65">
        <v>2.9359726666666668</v>
      </c>
      <c r="AE3027" s="65">
        <v>2.8775873333333331</v>
      </c>
      <c r="AF3027" s="65">
        <v>2.9747403333333331</v>
      </c>
      <c r="AG3027" s="65">
        <v>164</v>
      </c>
      <c r="AH3027" s="65">
        <v>3</v>
      </c>
    </row>
    <row r="3028" spans="1:34" x14ac:dyDescent="0.2">
      <c r="A3028" t="s">
        <v>58</v>
      </c>
      <c r="B3028" t="s">
        <v>112</v>
      </c>
      <c r="C3028" t="s">
        <v>1921</v>
      </c>
      <c r="D3028">
        <v>1</v>
      </c>
      <c r="E3028" s="21">
        <v>4</v>
      </c>
      <c r="F3028" s="21" t="s">
        <v>6</v>
      </c>
      <c r="G3028" s="21" t="s">
        <v>10</v>
      </c>
      <c r="H3028" s="21" t="s">
        <v>10</v>
      </c>
      <c r="I3028" s="65">
        <v>1.6530487857142862</v>
      </c>
      <c r="J3028" s="65">
        <v>2.2643060000000004</v>
      </c>
      <c r="K3028" s="65">
        <v>3.4228637142857146</v>
      </c>
      <c r="L3028" s="65">
        <v>5.0421548571428572</v>
      </c>
      <c r="M3028" s="65">
        <v>5.2973242142857142</v>
      </c>
      <c r="N3028" s="65">
        <v>6.1544553571428571</v>
      </c>
      <c r="O3028" s="65">
        <v>5.9598209999999998</v>
      </c>
      <c r="P3028" s="65">
        <v>5.2546256428571425</v>
      </c>
      <c r="Q3028">
        <v>4.2437870714285717</v>
      </c>
      <c r="R3028" s="65">
        <v>3.0535914999999996</v>
      </c>
      <c r="S3028" s="65">
        <v>2.2815762142857143</v>
      </c>
      <c r="T3028" s="65">
        <v>1.6401240714285716</v>
      </c>
      <c r="U3028" s="65">
        <v>2.9927498571428575</v>
      </c>
      <c r="V3028" s="65">
        <v>3.0826242142857145</v>
      </c>
      <c r="W3028" s="65">
        <v>3.6032284285714291</v>
      </c>
      <c r="X3028" s="65">
        <v>3.0737385714285712</v>
      </c>
      <c r="Y3028" s="65">
        <v>3.5851243571428566</v>
      </c>
      <c r="Z3028" s="65">
        <v>3.1844861428571432</v>
      </c>
      <c r="AA3028" s="65">
        <v>4.0034042857142857</v>
      </c>
      <c r="AB3028" s="65">
        <v>3.4540698571428572</v>
      </c>
      <c r="AC3028" s="65">
        <v>2.9229458571428575</v>
      </c>
      <c r="AD3028" s="65">
        <v>2.9133195000000001</v>
      </c>
      <c r="AE3028" s="65">
        <v>2.7854797142857146</v>
      </c>
      <c r="AF3028" s="65">
        <v>2.9530815714285716</v>
      </c>
      <c r="AG3028" s="65">
        <v>215</v>
      </c>
      <c r="AH3028" s="65">
        <v>4</v>
      </c>
    </row>
    <row r="3029" spans="1:34" x14ac:dyDescent="0.2">
      <c r="A3029" t="s">
        <v>58</v>
      </c>
      <c r="B3029" t="s">
        <v>112</v>
      </c>
      <c r="C3029" t="s">
        <v>1922</v>
      </c>
      <c r="D3029">
        <v>3</v>
      </c>
      <c r="E3029" s="21">
        <v>4</v>
      </c>
      <c r="F3029" s="21" t="s">
        <v>6</v>
      </c>
      <c r="G3029" s="21" t="s">
        <v>10</v>
      </c>
      <c r="H3029" s="21" t="s">
        <v>10</v>
      </c>
      <c r="I3029" s="65">
        <v>1.785534</v>
      </c>
      <c r="J3029" s="65">
        <v>2.2294489999999998</v>
      </c>
      <c r="K3029" s="65">
        <v>3.32694</v>
      </c>
      <c r="L3029" s="65">
        <v>4.7455780000000001</v>
      </c>
      <c r="M3029" s="65">
        <v>5.4242179999999998</v>
      </c>
      <c r="N3029" s="65">
        <v>6.293501</v>
      </c>
      <c r="O3029" s="65">
        <v>6.2982069999999997</v>
      </c>
      <c r="P3029" s="65">
        <v>5.5621200000000002</v>
      </c>
      <c r="Q3029">
        <v>4.4687140000000003</v>
      </c>
      <c r="R3029" s="65">
        <v>3.1587149999999999</v>
      </c>
      <c r="S3029" s="65">
        <v>2.431934</v>
      </c>
      <c r="T3029" s="65">
        <v>1.8427279999999999</v>
      </c>
      <c r="U3029" s="65">
        <v>3.3256969999999999</v>
      </c>
      <c r="V3029" s="65">
        <v>3.3274460000000001</v>
      </c>
      <c r="W3029" s="65">
        <v>3.7643170000000001</v>
      </c>
      <c r="X3029" s="65">
        <v>2.6939190000000002</v>
      </c>
      <c r="Y3029" s="65">
        <v>3.4120810000000001</v>
      </c>
      <c r="Z3029" s="65">
        <v>3.3976229999999998</v>
      </c>
      <c r="AA3029" s="65">
        <v>4.2979779999999996</v>
      </c>
      <c r="AB3029" s="65">
        <v>4.2364009999999999</v>
      </c>
      <c r="AC3029" s="65">
        <v>3.5681630000000002</v>
      </c>
      <c r="AD3029" s="65">
        <v>2.727776</v>
      </c>
      <c r="AE3029" s="65">
        <v>2.708062</v>
      </c>
      <c r="AF3029" s="65">
        <v>3.0831</v>
      </c>
      <c r="AG3029" s="65">
        <v>149</v>
      </c>
      <c r="AH3029" s="65">
        <v>3</v>
      </c>
    </row>
    <row r="3030" spans="1:34" x14ac:dyDescent="0.2">
      <c r="A3030" t="s">
        <v>58</v>
      </c>
      <c r="B3030" t="s">
        <v>112</v>
      </c>
      <c r="C3030" t="s">
        <v>1923</v>
      </c>
      <c r="D3030">
        <v>3</v>
      </c>
      <c r="E3030" s="21">
        <v>4</v>
      </c>
      <c r="F3030" s="21" t="s">
        <v>6</v>
      </c>
      <c r="G3030" s="21" t="s">
        <v>10</v>
      </c>
      <c r="H3030" s="21" t="s">
        <v>10</v>
      </c>
      <c r="I3030" s="65">
        <v>1.8584885714285713</v>
      </c>
      <c r="J3030" s="65">
        <v>2.2945934285714285</v>
      </c>
      <c r="K3030" s="65">
        <v>3.3855451428571426</v>
      </c>
      <c r="L3030" s="65">
        <v>4.8092992857142862</v>
      </c>
      <c r="M3030" s="65">
        <v>5.4988297142857148</v>
      </c>
      <c r="N3030" s="65">
        <v>6.3567062857142842</v>
      </c>
      <c r="O3030" s="65">
        <v>6.3778292857142853</v>
      </c>
      <c r="P3030" s="65">
        <v>5.6314679999999999</v>
      </c>
      <c r="Q3030">
        <v>4.5612057142857134</v>
      </c>
      <c r="R3030" s="65">
        <v>3.2668477142857144</v>
      </c>
      <c r="S3030" s="65">
        <v>2.4878164285714286</v>
      </c>
      <c r="T3030" s="65">
        <v>1.9374988571428573</v>
      </c>
      <c r="U3030" s="65">
        <v>3.3246854285714287</v>
      </c>
      <c r="V3030" s="65">
        <v>3.219439714285715</v>
      </c>
      <c r="W3030" s="65">
        <v>3.4873744285714281</v>
      </c>
      <c r="X3030" s="65">
        <v>2.6782108571428571</v>
      </c>
      <c r="Y3030" s="65">
        <v>3.3149247142857141</v>
      </c>
      <c r="Z3030" s="65">
        <v>3.3045021428571428</v>
      </c>
      <c r="AA3030" s="65">
        <v>4.4316425714285712</v>
      </c>
      <c r="AB3030" s="65">
        <v>4.3373860000000004</v>
      </c>
      <c r="AC3030" s="65">
        <v>3.2410022857142851</v>
      </c>
      <c r="AD3030" s="65">
        <v>2.6188987142857139</v>
      </c>
      <c r="AE3030" s="65">
        <v>2.471320142857143</v>
      </c>
      <c r="AF3030" s="65">
        <v>2.8487412857142855</v>
      </c>
      <c r="AG3030" s="65">
        <v>125</v>
      </c>
      <c r="AH3030" s="65">
        <v>2</v>
      </c>
    </row>
    <row r="3031" spans="1:34" x14ac:dyDescent="0.2">
      <c r="A3031" t="s">
        <v>58</v>
      </c>
      <c r="B3031" t="s">
        <v>112</v>
      </c>
      <c r="C3031" t="s">
        <v>1924</v>
      </c>
      <c r="D3031">
        <v>1</v>
      </c>
      <c r="E3031" s="21">
        <v>4</v>
      </c>
      <c r="F3031" s="21" t="s">
        <v>6</v>
      </c>
      <c r="G3031" s="21" t="s">
        <v>10</v>
      </c>
      <c r="H3031" s="21" t="s">
        <v>10</v>
      </c>
      <c r="I3031" s="65">
        <v>1.54721</v>
      </c>
      <c r="J3031" s="65">
        <v>2.0711020000000002</v>
      </c>
      <c r="K3031" s="65">
        <v>3.267198</v>
      </c>
      <c r="L3031" s="65">
        <v>4.8271519999999999</v>
      </c>
      <c r="M3031" s="65">
        <v>5.2936680000000003</v>
      </c>
      <c r="N3031" s="65">
        <v>6.2051290000000003</v>
      </c>
      <c r="O3031" s="65">
        <v>6.0572379999999999</v>
      </c>
      <c r="P3031" s="65">
        <v>5.2781719999999996</v>
      </c>
      <c r="Q3031">
        <v>4.1595319999999996</v>
      </c>
      <c r="R3031" s="65">
        <v>2.9319419999999998</v>
      </c>
      <c r="S3031" s="65">
        <v>2.2219009999999999</v>
      </c>
      <c r="T3031" s="65">
        <v>1.550794</v>
      </c>
      <c r="U3031" s="65">
        <v>2.803048</v>
      </c>
      <c r="V3031" s="65">
        <v>2.8850639999999999</v>
      </c>
      <c r="W3031" s="65">
        <v>3.4298730000000002</v>
      </c>
      <c r="X3031" s="65">
        <v>2.8375870000000001</v>
      </c>
      <c r="Y3031" s="65">
        <v>3.544203</v>
      </c>
      <c r="Z3031" s="65">
        <v>2.945478</v>
      </c>
      <c r="AA3031" s="65">
        <v>3.8913289999999998</v>
      </c>
      <c r="AB3031" s="65">
        <v>3.734356</v>
      </c>
      <c r="AC3031" s="65">
        <v>2.8359770000000002</v>
      </c>
      <c r="AD3031" s="65">
        <v>3.034815</v>
      </c>
      <c r="AE3031" s="65">
        <v>2.8858250000000001</v>
      </c>
      <c r="AF3031" s="65">
        <v>2.8595320000000002</v>
      </c>
      <c r="AG3031" s="65">
        <v>208</v>
      </c>
      <c r="AH3031" s="65">
        <v>4</v>
      </c>
    </row>
    <row r="3032" spans="1:34" x14ac:dyDescent="0.2">
      <c r="A3032" t="s">
        <v>58</v>
      </c>
      <c r="B3032" t="s">
        <v>112</v>
      </c>
      <c r="C3032" t="s">
        <v>1925</v>
      </c>
      <c r="D3032">
        <v>2</v>
      </c>
      <c r="E3032" s="21">
        <v>4</v>
      </c>
      <c r="F3032" s="21" t="s">
        <v>6</v>
      </c>
      <c r="G3032" s="21" t="s">
        <v>10</v>
      </c>
      <c r="H3032" s="21" t="s">
        <v>10</v>
      </c>
      <c r="I3032" s="65">
        <v>1.5582566</v>
      </c>
      <c r="J3032" s="65">
        <v>2.1362008000000001</v>
      </c>
      <c r="K3032" s="65">
        <v>3.3132842000000005</v>
      </c>
      <c r="L3032" s="65">
        <v>4.8874852000000004</v>
      </c>
      <c r="M3032" s="65">
        <v>5.2397223999999998</v>
      </c>
      <c r="N3032" s="65">
        <v>6.1277364000000007</v>
      </c>
      <c r="O3032" s="65">
        <v>5.9040264000000002</v>
      </c>
      <c r="P3032" s="65">
        <v>5.1513125999999998</v>
      </c>
      <c r="Q3032">
        <v>4.1432447999999997</v>
      </c>
      <c r="R3032" s="65">
        <v>2.9767547999999997</v>
      </c>
      <c r="S3032" s="65">
        <v>2.2294825999999999</v>
      </c>
      <c r="T3032" s="65">
        <v>1.5549705999999999</v>
      </c>
      <c r="U3032" s="65">
        <v>3.0537774000000004</v>
      </c>
      <c r="V3032" s="65">
        <v>3.1120588000000002</v>
      </c>
      <c r="W3032" s="65">
        <v>3.6921455999999999</v>
      </c>
      <c r="X3032" s="65">
        <v>2.8981408000000002</v>
      </c>
      <c r="Y3032" s="65">
        <v>3.6575035999999996</v>
      </c>
      <c r="Z3032" s="65">
        <v>3.0006256000000002</v>
      </c>
      <c r="AA3032" s="65">
        <v>3.9546480000000002</v>
      </c>
      <c r="AB3032" s="65">
        <v>3.7174261999999998</v>
      </c>
      <c r="AC3032" s="65">
        <v>2.9204212000000003</v>
      </c>
      <c r="AD3032" s="65">
        <v>2.8715874000000001</v>
      </c>
      <c r="AE3032" s="65">
        <v>2.9370988000000002</v>
      </c>
      <c r="AF3032" s="65">
        <v>2.9962173999999999</v>
      </c>
      <c r="AG3032" s="65">
        <v>200</v>
      </c>
      <c r="AH3032" s="65">
        <v>4</v>
      </c>
    </row>
    <row r="3033" spans="1:34" x14ac:dyDescent="0.2">
      <c r="A3033" t="s">
        <v>58</v>
      </c>
      <c r="B3033" t="s">
        <v>112</v>
      </c>
      <c r="C3033" t="s">
        <v>1926</v>
      </c>
      <c r="D3033">
        <v>3</v>
      </c>
      <c r="E3033" s="21">
        <v>4</v>
      </c>
      <c r="F3033" s="21" t="s">
        <v>6</v>
      </c>
      <c r="G3033" s="21" t="s">
        <v>10</v>
      </c>
      <c r="H3033" s="21" t="s">
        <v>10</v>
      </c>
      <c r="I3033" s="65">
        <v>1.6509776666666667</v>
      </c>
      <c r="J3033" s="65">
        <v>2.1750616666666667</v>
      </c>
      <c r="K3033" s="65">
        <v>3.4489896666666664</v>
      </c>
      <c r="L3033" s="65">
        <v>4.9506976666666667</v>
      </c>
      <c r="M3033" s="65">
        <v>5.497716333333333</v>
      </c>
      <c r="N3033" s="65">
        <v>6.3888360000000004</v>
      </c>
      <c r="O3033" s="65">
        <v>6.3092553333333328</v>
      </c>
      <c r="P3033" s="65">
        <v>5.5192310000000004</v>
      </c>
      <c r="Q3033">
        <v>4.3212336666666662</v>
      </c>
      <c r="R3033" s="65">
        <v>3.0855526666666666</v>
      </c>
      <c r="S3033" s="65">
        <v>2.3419896666666666</v>
      </c>
      <c r="T3033" s="65">
        <v>1.7053256666666663</v>
      </c>
      <c r="U3033" s="65">
        <v>3.3766336666666668</v>
      </c>
      <c r="V3033" s="65">
        <v>3.234667</v>
      </c>
      <c r="W3033" s="65">
        <v>3.5300370000000001</v>
      </c>
      <c r="X3033" s="65">
        <v>2.8756909999999998</v>
      </c>
      <c r="Y3033" s="65">
        <v>3.7045213333333336</v>
      </c>
      <c r="Z3033" s="65">
        <v>3.1090626666666665</v>
      </c>
      <c r="AA3033" s="65">
        <v>4.1270256666666665</v>
      </c>
      <c r="AB3033" s="65">
        <v>4.1009163333333332</v>
      </c>
      <c r="AC3033" s="65">
        <v>3.2522090000000001</v>
      </c>
      <c r="AD3033" s="65">
        <v>2.9381349999999995</v>
      </c>
      <c r="AE3033" s="65">
        <v>2.8988489999999998</v>
      </c>
      <c r="AF3033" s="65">
        <v>2.9859960000000001</v>
      </c>
      <c r="AG3033" s="65">
        <v>164</v>
      </c>
      <c r="AH3033" s="65">
        <v>3</v>
      </c>
    </row>
    <row r="3034" spans="1:34" x14ac:dyDescent="0.2">
      <c r="A3034" t="s">
        <v>58</v>
      </c>
      <c r="B3034" t="s">
        <v>112</v>
      </c>
      <c r="C3034" t="s">
        <v>1927</v>
      </c>
      <c r="D3034">
        <v>2</v>
      </c>
      <c r="E3034" s="21">
        <v>4</v>
      </c>
      <c r="F3034" s="21" t="s">
        <v>6</v>
      </c>
      <c r="G3034" s="21" t="s">
        <v>10</v>
      </c>
      <c r="H3034" s="21" t="s">
        <v>10</v>
      </c>
      <c r="I3034" s="65">
        <v>1.4745728666666666</v>
      </c>
      <c r="J3034" s="65">
        <v>1.9290500666666663</v>
      </c>
      <c r="K3034" s="65">
        <v>3.0960242666666669</v>
      </c>
      <c r="L3034" s="65">
        <v>4.4801611333333318</v>
      </c>
      <c r="M3034" s="65">
        <v>5.2162515333333346</v>
      </c>
      <c r="N3034" s="65">
        <v>6.2219639333333339</v>
      </c>
      <c r="O3034" s="65">
        <v>6.2569447333333326</v>
      </c>
      <c r="P3034" s="65">
        <v>5.4477946666666668</v>
      </c>
      <c r="Q3034">
        <v>4.1747309333333336</v>
      </c>
      <c r="R3034" s="65">
        <v>2.892489733333333</v>
      </c>
      <c r="S3034" s="65">
        <v>2.1057677999999997</v>
      </c>
      <c r="T3034" s="65">
        <v>1.4990847333333333</v>
      </c>
      <c r="U3034" s="65">
        <v>2.5848321999999997</v>
      </c>
      <c r="V3034" s="65">
        <v>2.5456787333333333</v>
      </c>
      <c r="W3034" s="65">
        <v>3.2435812000000004</v>
      </c>
      <c r="X3034" s="65">
        <v>2.8315258666666665</v>
      </c>
      <c r="Y3034" s="65">
        <v>3.3728822666666662</v>
      </c>
      <c r="Z3034" s="65">
        <v>2.9759121333333334</v>
      </c>
      <c r="AA3034" s="65">
        <v>3.2068312000000003</v>
      </c>
      <c r="AB3034" s="65">
        <v>3.4287574666666663</v>
      </c>
      <c r="AC3034" s="65">
        <v>2.8518351999999996</v>
      </c>
      <c r="AD3034" s="65">
        <v>2.7453186666666669</v>
      </c>
      <c r="AE3034" s="65">
        <v>2.9018825333333336</v>
      </c>
      <c r="AF3034" s="65">
        <v>2.9489371999999987</v>
      </c>
      <c r="AG3034" s="65">
        <v>204</v>
      </c>
      <c r="AH3034" s="65">
        <v>4</v>
      </c>
    </row>
    <row r="3035" spans="1:34" x14ac:dyDescent="0.2">
      <c r="A3035" t="s">
        <v>58</v>
      </c>
      <c r="B3035" t="s">
        <v>112</v>
      </c>
      <c r="C3035" t="s">
        <v>333</v>
      </c>
      <c r="D3035">
        <v>1</v>
      </c>
      <c r="E3035" s="21">
        <v>4</v>
      </c>
      <c r="F3035" s="21" t="s">
        <v>6</v>
      </c>
      <c r="G3035" s="21" t="s">
        <v>10</v>
      </c>
      <c r="H3035" s="21" t="s">
        <v>10</v>
      </c>
      <c r="I3035" s="65">
        <v>1.3543814999999997</v>
      </c>
      <c r="J3035" s="65">
        <v>1.8045869999999999</v>
      </c>
      <c r="K3035" s="65">
        <v>2.9516127499999998</v>
      </c>
      <c r="L3035" s="65">
        <v>4.2996397499999999</v>
      </c>
      <c r="M3035" s="65">
        <v>4.8525527500000001</v>
      </c>
      <c r="N3035" s="65">
        <v>5.3392837499999999</v>
      </c>
      <c r="O3035" s="65">
        <v>5.2589024999999996</v>
      </c>
      <c r="P3035" s="65">
        <v>4.6544762500000001</v>
      </c>
      <c r="Q3035">
        <v>3.5856267500000003</v>
      </c>
      <c r="R3035" s="65">
        <v>2.6339230000000002</v>
      </c>
      <c r="S3035" s="65">
        <v>1.9290379999999998</v>
      </c>
      <c r="T3035" s="65">
        <v>1.3643642499999999</v>
      </c>
      <c r="U3035" s="65">
        <v>2.7284422500000001</v>
      </c>
      <c r="V3035" s="65">
        <v>2.8772972499999998</v>
      </c>
      <c r="W3035" s="65">
        <v>3.53618225</v>
      </c>
      <c r="X3035" s="65">
        <v>3.41063275</v>
      </c>
      <c r="Y3035" s="65">
        <v>3.91353675</v>
      </c>
      <c r="Z3035" s="65">
        <v>3.2676867499999998</v>
      </c>
      <c r="AA3035" s="65">
        <v>3.97268175</v>
      </c>
      <c r="AB3035" s="65">
        <v>3.5044635</v>
      </c>
      <c r="AC3035" s="65">
        <v>3.037487</v>
      </c>
      <c r="AD3035" s="65">
        <v>2.9148494999999999</v>
      </c>
      <c r="AE3035" s="65">
        <v>2.717152</v>
      </c>
      <c r="AF3035" s="65">
        <v>2.8079315</v>
      </c>
      <c r="AG3035" s="65">
        <v>223</v>
      </c>
      <c r="AH3035" s="65">
        <v>4</v>
      </c>
    </row>
    <row r="3036" spans="1:34" x14ac:dyDescent="0.2">
      <c r="A3036" t="s">
        <v>58</v>
      </c>
      <c r="B3036" t="s">
        <v>112</v>
      </c>
      <c r="C3036" t="s">
        <v>1928</v>
      </c>
      <c r="D3036">
        <v>1</v>
      </c>
      <c r="E3036" s="21">
        <v>4</v>
      </c>
      <c r="F3036" s="21" t="s">
        <v>6</v>
      </c>
      <c r="G3036" s="21" t="s">
        <v>10</v>
      </c>
      <c r="H3036" s="21" t="s">
        <v>10</v>
      </c>
      <c r="I3036" s="65">
        <v>1.3633169999999999</v>
      </c>
      <c r="J3036" s="65">
        <v>1.813499</v>
      </c>
      <c r="K3036" s="65">
        <v>2.9566219999999999</v>
      </c>
      <c r="L3036" s="65">
        <v>4.27827</v>
      </c>
      <c r="M3036" s="65">
        <v>4.8460970000000003</v>
      </c>
      <c r="N3036" s="65">
        <v>5.3762939999999997</v>
      </c>
      <c r="O3036" s="65">
        <v>5.3127269999999998</v>
      </c>
      <c r="P3036" s="65">
        <v>4.6780999999999997</v>
      </c>
      <c r="Q3036">
        <v>3.594103</v>
      </c>
      <c r="R3036" s="65">
        <v>2.6564999999999999</v>
      </c>
      <c r="S3036" s="65">
        <v>1.942453</v>
      </c>
      <c r="T3036" s="65">
        <v>1.3773880000000001</v>
      </c>
      <c r="U3036" s="65">
        <v>2.6876139999999999</v>
      </c>
      <c r="V3036" s="65">
        <v>2.8323520000000002</v>
      </c>
      <c r="W3036" s="65">
        <v>3.49343</v>
      </c>
      <c r="X3036" s="65">
        <v>3.3870140000000002</v>
      </c>
      <c r="Y3036" s="65">
        <v>3.8278949999999998</v>
      </c>
      <c r="Z3036" s="65">
        <v>3.2067969999999999</v>
      </c>
      <c r="AA3036" s="65">
        <v>3.9014060000000002</v>
      </c>
      <c r="AB3036" s="65">
        <v>3.4982839999999999</v>
      </c>
      <c r="AC3036" s="65">
        <v>2.9753080000000001</v>
      </c>
      <c r="AD3036" s="65">
        <v>2.922844</v>
      </c>
      <c r="AE3036" s="65">
        <v>2.6622650000000001</v>
      </c>
      <c r="AF3036" s="65">
        <v>2.7352699999999999</v>
      </c>
      <c r="AG3036" s="65">
        <v>205</v>
      </c>
      <c r="AH3036" s="65">
        <v>4</v>
      </c>
    </row>
    <row r="3037" spans="1:34" x14ac:dyDescent="0.2">
      <c r="A3037" t="s">
        <v>58</v>
      </c>
      <c r="B3037" t="s">
        <v>112</v>
      </c>
      <c r="C3037" t="s">
        <v>1929</v>
      </c>
      <c r="D3037">
        <v>2</v>
      </c>
      <c r="E3037" s="21">
        <v>4</v>
      </c>
      <c r="F3037" s="21" t="s">
        <v>6</v>
      </c>
      <c r="G3037" s="21" t="s">
        <v>10</v>
      </c>
      <c r="H3037" s="21" t="s">
        <v>10</v>
      </c>
      <c r="I3037" s="65">
        <v>1.3502061666666665</v>
      </c>
      <c r="J3037" s="65">
        <v>1.8186288333333334</v>
      </c>
      <c r="K3037" s="65">
        <v>2.9262881666666662</v>
      </c>
      <c r="L3037" s="65">
        <v>4.323124</v>
      </c>
      <c r="M3037" s="65">
        <v>5.0534543333333337</v>
      </c>
      <c r="N3037" s="65">
        <v>5.8243341666666666</v>
      </c>
      <c r="O3037" s="65">
        <v>5.7862206666666678</v>
      </c>
      <c r="P3037" s="65">
        <v>5.0295373333333329</v>
      </c>
      <c r="Q3037">
        <v>3.8752508333333338</v>
      </c>
      <c r="R3037" s="65">
        <v>2.7026039999999996</v>
      </c>
      <c r="S3037" s="65">
        <v>1.935426166666667</v>
      </c>
      <c r="T3037" s="65">
        <v>1.3508958333333334</v>
      </c>
      <c r="U3037" s="65">
        <v>2.4314446666666663</v>
      </c>
      <c r="V3037" s="65">
        <v>2.4253793333333333</v>
      </c>
      <c r="W3037" s="65">
        <v>3.083887666666667</v>
      </c>
      <c r="X3037" s="65">
        <v>2.8889209999999999</v>
      </c>
      <c r="Y3037" s="65">
        <v>3.7746315000000004</v>
      </c>
      <c r="Z3037" s="65">
        <v>3.3277104999999998</v>
      </c>
      <c r="AA3037" s="65">
        <v>3.5713766666666671</v>
      </c>
      <c r="AB3037" s="65">
        <v>3.3257695000000003</v>
      </c>
      <c r="AC3037" s="65">
        <v>3.0406401666666665</v>
      </c>
      <c r="AD3037" s="65">
        <v>2.9305374999999998</v>
      </c>
      <c r="AE3037" s="65">
        <v>2.9482198333333329</v>
      </c>
      <c r="AF3037" s="65">
        <v>2.6310675000000003</v>
      </c>
      <c r="AG3037" s="65">
        <v>200</v>
      </c>
      <c r="AH3037" s="65">
        <v>4</v>
      </c>
    </row>
    <row r="3038" spans="1:34" x14ac:dyDescent="0.2">
      <c r="A3038" t="s">
        <v>58</v>
      </c>
      <c r="B3038" t="s">
        <v>112</v>
      </c>
      <c r="C3038" t="s">
        <v>598</v>
      </c>
      <c r="D3038">
        <v>3</v>
      </c>
      <c r="E3038" s="21">
        <v>4</v>
      </c>
      <c r="F3038" s="21" t="s">
        <v>6</v>
      </c>
      <c r="G3038" s="21" t="s">
        <v>10</v>
      </c>
      <c r="H3038" s="21" t="s">
        <v>10</v>
      </c>
      <c r="I3038" s="65">
        <v>1.6312575</v>
      </c>
      <c r="J3038" s="65">
        <v>2.0895079999999999</v>
      </c>
      <c r="K3038" s="65">
        <v>3.2617019999999997</v>
      </c>
      <c r="L3038" s="65">
        <v>4.6991079999999998</v>
      </c>
      <c r="M3038" s="65">
        <v>5.4263069999999995</v>
      </c>
      <c r="N3038" s="65">
        <v>6.3689394999999998</v>
      </c>
      <c r="O3038" s="65">
        <v>6.3961135000000002</v>
      </c>
      <c r="P3038" s="65">
        <v>5.606134</v>
      </c>
      <c r="Q3038">
        <v>4.3578855000000001</v>
      </c>
      <c r="R3038" s="65">
        <v>3.0636925000000002</v>
      </c>
      <c r="S3038" s="65">
        <v>2.292691</v>
      </c>
      <c r="T3038" s="65">
        <v>1.6832455</v>
      </c>
      <c r="U3038" s="65">
        <v>3.1099455000000003</v>
      </c>
      <c r="V3038" s="65">
        <v>2.9863340000000003</v>
      </c>
      <c r="W3038" s="65">
        <v>3.6680160000000002</v>
      </c>
      <c r="X3038" s="65">
        <v>2.783817</v>
      </c>
      <c r="Y3038" s="65">
        <v>3.563698</v>
      </c>
      <c r="Z3038" s="65">
        <v>3.1694924999999996</v>
      </c>
      <c r="AA3038" s="65">
        <v>3.8502665</v>
      </c>
      <c r="AB3038" s="65">
        <v>3.7918374999999997</v>
      </c>
      <c r="AC3038" s="65">
        <v>3.1206260000000001</v>
      </c>
      <c r="AD3038" s="65">
        <v>2.8137309999999998</v>
      </c>
      <c r="AE3038" s="65">
        <v>2.8698830000000002</v>
      </c>
      <c r="AF3038" s="65">
        <v>3.0285570000000002</v>
      </c>
      <c r="AG3038" s="65">
        <v>178</v>
      </c>
      <c r="AH3038" s="65">
        <v>3</v>
      </c>
    </row>
    <row r="3039" spans="1:34" x14ac:dyDescent="0.2">
      <c r="A3039" t="s">
        <v>58</v>
      </c>
      <c r="B3039" t="s">
        <v>112</v>
      </c>
      <c r="C3039" t="s">
        <v>1930</v>
      </c>
      <c r="D3039">
        <v>3</v>
      </c>
      <c r="E3039" s="21">
        <v>4</v>
      </c>
      <c r="F3039" s="21" t="s">
        <v>6</v>
      </c>
      <c r="G3039" s="21" t="s">
        <v>10</v>
      </c>
      <c r="H3039" s="21" t="s">
        <v>10</v>
      </c>
      <c r="I3039" s="65">
        <v>1.5838134999999998</v>
      </c>
      <c r="J3039" s="65">
        <v>2.1026841249999997</v>
      </c>
      <c r="K3039" s="65">
        <v>3.3555281250000002</v>
      </c>
      <c r="L3039" s="65">
        <v>4.8811837499999999</v>
      </c>
      <c r="M3039" s="65">
        <v>5.4167052499999997</v>
      </c>
      <c r="N3039" s="65">
        <v>6.3258986249999998</v>
      </c>
      <c r="O3039" s="65">
        <v>6.2389266250000004</v>
      </c>
      <c r="P3039" s="65">
        <v>5.4538691249999989</v>
      </c>
      <c r="Q3039">
        <v>4.2277835000000001</v>
      </c>
      <c r="R3039" s="65">
        <v>2.9677484999999999</v>
      </c>
      <c r="S3039" s="65">
        <v>2.2390107499999998</v>
      </c>
      <c r="T3039" s="65">
        <v>1.6088817500000003</v>
      </c>
      <c r="U3039" s="65">
        <v>2.9232467500000001</v>
      </c>
      <c r="V3039" s="65">
        <v>2.9419938750000001</v>
      </c>
      <c r="W3039" s="65">
        <v>3.4156057500000001</v>
      </c>
      <c r="X3039" s="65">
        <v>2.7569011250000002</v>
      </c>
      <c r="Y3039" s="65">
        <v>3.5504915000000001</v>
      </c>
      <c r="Z3039" s="65">
        <v>3.1572339999999999</v>
      </c>
      <c r="AA3039" s="65">
        <v>4.3079432500000001</v>
      </c>
      <c r="AB3039" s="65">
        <v>3.9438179999999998</v>
      </c>
      <c r="AC3039" s="65">
        <v>2.8893119999999999</v>
      </c>
      <c r="AD3039" s="65">
        <v>3.0372212500000004</v>
      </c>
      <c r="AE3039" s="65">
        <v>2.8610700000000002</v>
      </c>
      <c r="AF3039" s="65">
        <v>2.9654853750000001</v>
      </c>
      <c r="AG3039" s="65">
        <v>173</v>
      </c>
      <c r="AH3039" s="65">
        <v>3</v>
      </c>
    </row>
    <row r="3040" spans="1:34" x14ac:dyDescent="0.2">
      <c r="A3040" t="s">
        <v>58</v>
      </c>
      <c r="B3040" t="s">
        <v>112</v>
      </c>
      <c r="C3040" t="s">
        <v>1931</v>
      </c>
      <c r="D3040">
        <v>1</v>
      </c>
      <c r="E3040" s="21">
        <v>4</v>
      </c>
      <c r="F3040" s="21" t="s">
        <v>6</v>
      </c>
      <c r="G3040" s="21" t="s">
        <v>10</v>
      </c>
      <c r="H3040" s="21" t="s">
        <v>10</v>
      </c>
      <c r="I3040" s="65">
        <v>1.5372111666666666</v>
      </c>
      <c r="J3040" s="65">
        <v>2.0208469999999998</v>
      </c>
      <c r="K3040" s="65">
        <v>3.185962833333333</v>
      </c>
      <c r="L3040" s="65">
        <v>4.5819201666666665</v>
      </c>
      <c r="M3040" s="65">
        <v>5.0830471666666668</v>
      </c>
      <c r="N3040" s="65">
        <v>5.7093419999999995</v>
      </c>
      <c r="O3040" s="65">
        <v>5.6226228333333337</v>
      </c>
      <c r="P3040" s="65">
        <v>4.9742361666666675</v>
      </c>
      <c r="Q3040">
        <v>3.8444610000000004</v>
      </c>
      <c r="R3040" s="65">
        <v>2.8001133333333335</v>
      </c>
      <c r="S3040" s="65">
        <v>2.0939760000000001</v>
      </c>
      <c r="T3040" s="65">
        <v>1.5137921666666667</v>
      </c>
      <c r="U3040" s="65">
        <v>2.5759805</v>
      </c>
      <c r="V3040" s="65">
        <v>2.8682240000000001</v>
      </c>
      <c r="W3040" s="65">
        <v>3.4192873333333336</v>
      </c>
      <c r="X3040" s="65">
        <v>3.1036658333333329</v>
      </c>
      <c r="Y3040" s="65">
        <v>3.7121875000000002</v>
      </c>
      <c r="Z3040" s="65">
        <v>3.0678206666666665</v>
      </c>
      <c r="AA3040" s="65">
        <v>3.8588891666666663</v>
      </c>
      <c r="AB3040" s="65">
        <v>3.6284128333333334</v>
      </c>
      <c r="AC3040" s="65">
        <v>2.9515421666666666</v>
      </c>
      <c r="AD3040" s="65">
        <v>3.1009066666666669</v>
      </c>
      <c r="AE3040" s="65">
        <v>2.7486630000000001</v>
      </c>
      <c r="AF3040" s="65">
        <v>2.7651568333333336</v>
      </c>
      <c r="AG3040" s="65">
        <v>188</v>
      </c>
      <c r="AH3040" s="65">
        <v>3</v>
      </c>
    </row>
    <row r="3041" spans="1:34" x14ac:dyDescent="0.2">
      <c r="A3041" t="s">
        <v>58</v>
      </c>
      <c r="B3041" t="s">
        <v>112</v>
      </c>
      <c r="C3041" t="s">
        <v>1932</v>
      </c>
      <c r="D3041">
        <v>1</v>
      </c>
      <c r="E3041" s="21">
        <v>4</v>
      </c>
      <c r="F3041" s="21" t="s">
        <v>6</v>
      </c>
      <c r="G3041" s="21" t="s">
        <v>10</v>
      </c>
      <c r="H3041" s="21" t="s">
        <v>10</v>
      </c>
      <c r="I3041" s="65">
        <v>1.6176892857142857</v>
      </c>
      <c r="J3041" s="65">
        <v>2.1193561428571432</v>
      </c>
      <c r="K3041" s="65">
        <v>3.3161288571428575</v>
      </c>
      <c r="L3041" s="65">
        <v>4.7378791428571434</v>
      </c>
      <c r="M3041" s="65">
        <v>5.2141930000000007</v>
      </c>
      <c r="N3041" s="65">
        <v>5.8598555714285707</v>
      </c>
      <c r="O3041" s="65">
        <v>5.7868941428571432</v>
      </c>
      <c r="P3041" s="65">
        <v>5.1086297142857138</v>
      </c>
      <c r="Q3041">
        <v>3.9713424285714289</v>
      </c>
      <c r="R3041" s="65">
        <v>2.9001824285714286</v>
      </c>
      <c r="S3041" s="65">
        <v>2.1724564285714285</v>
      </c>
      <c r="T3041" s="65">
        <v>1.5839182857142855</v>
      </c>
      <c r="U3041" s="65">
        <v>2.5122688571428573</v>
      </c>
      <c r="V3041" s="65">
        <v>2.8452484285714283</v>
      </c>
      <c r="W3041" s="65">
        <v>3.3576194285714287</v>
      </c>
      <c r="X3041" s="65">
        <v>3.0207654285714289</v>
      </c>
      <c r="Y3041" s="65">
        <v>3.6789604285714286</v>
      </c>
      <c r="Z3041" s="65">
        <v>3.0113241428571422</v>
      </c>
      <c r="AA3041" s="65">
        <v>3.8169264285714282</v>
      </c>
      <c r="AB3041" s="65">
        <v>3.6684012857142854</v>
      </c>
      <c r="AC3041" s="65">
        <v>2.9760151428571429</v>
      </c>
      <c r="AD3041" s="65">
        <v>3.1421908571428574</v>
      </c>
      <c r="AE3041" s="65">
        <v>2.7462107142857137</v>
      </c>
      <c r="AF3041" s="65">
        <v>2.7424104285714286</v>
      </c>
      <c r="AG3041" s="65">
        <v>188</v>
      </c>
      <c r="AH3041" s="65">
        <v>3</v>
      </c>
    </row>
    <row r="3042" spans="1:34" x14ac:dyDescent="0.2">
      <c r="A3042" t="s">
        <v>58</v>
      </c>
      <c r="B3042" t="s">
        <v>112</v>
      </c>
      <c r="C3042" t="s">
        <v>1933</v>
      </c>
      <c r="D3042">
        <v>1</v>
      </c>
      <c r="E3042" s="21">
        <v>4</v>
      </c>
      <c r="F3042" s="21" t="s">
        <v>6</v>
      </c>
      <c r="G3042" s="21" t="s">
        <v>10</v>
      </c>
      <c r="H3042" s="21" t="s">
        <v>10</v>
      </c>
      <c r="I3042" s="65">
        <v>1.394339625</v>
      </c>
      <c r="J3042" s="65">
        <v>1.8887221250000001</v>
      </c>
      <c r="K3042" s="65">
        <v>2.9879323749999998</v>
      </c>
      <c r="L3042" s="65">
        <v>4.470388625</v>
      </c>
      <c r="M3042" s="65">
        <v>4.9160192500000006</v>
      </c>
      <c r="N3042" s="65">
        <v>5.5965693750000005</v>
      </c>
      <c r="O3042" s="65">
        <v>5.3898866249999999</v>
      </c>
      <c r="P3042" s="65">
        <v>4.7297058750000005</v>
      </c>
      <c r="Q3042">
        <v>3.7279212500000001</v>
      </c>
      <c r="R3042" s="65">
        <v>2.6851436249999998</v>
      </c>
      <c r="S3042" s="65">
        <v>1.9645143749999998</v>
      </c>
      <c r="T3042" s="65">
        <v>1.3705637499999999</v>
      </c>
      <c r="U3042" s="65">
        <v>2.4999098750000002</v>
      </c>
      <c r="V3042" s="65">
        <v>2.7322576249999999</v>
      </c>
      <c r="W3042" s="65">
        <v>3.3524126249999999</v>
      </c>
      <c r="X3042" s="65">
        <v>2.8905305000000001</v>
      </c>
      <c r="Y3042" s="65">
        <v>3.6234262499999996</v>
      </c>
      <c r="Z3042" s="65">
        <v>3.071633625</v>
      </c>
      <c r="AA3042" s="65">
        <v>3.6990540000000003</v>
      </c>
      <c r="AB3042" s="65">
        <v>3.2032506249999999</v>
      </c>
      <c r="AC3042" s="65">
        <v>2.8830093750000003</v>
      </c>
      <c r="AD3042" s="65">
        <v>2.9660336249999997</v>
      </c>
      <c r="AE3042" s="65">
        <v>2.7539271250000001</v>
      </c>
      <c r="AF3042" s="65">
        <v>2.7509505000000001</v>
      </c>
      <c r="AG3042" s="65">
        <v>214</v>
      </c>
      <c r="AH3042" s="65">
        <v>4</v>
      </c>
    </row>
    <row r="3043" spans="1:34" x14ac:dyDescent="0.2">
      <c r="A3043" t="s">
        <v>58</v>
      </c>
      <c r="B3043" t="s">
        <v>112</v>
      </c>
      <c r="C3043" t="s">
        <v>1301</v>
      </c>
      <c r="D3043">
        <v>1</v>
      </c>
      <c r="E3043" s="21">
        <v>4</v>
      </c>
      <c r="F3043" s="21" t="s">
        <v>6</v>
      </c>
      <c r="G3043" s="21" t="s">
        <v>10</v>
      </c>
      <c r="H3043" s="21" t="s">
        <v>10</v>
      </c>
      <c r="I3043" s="65">
        <v>1.2622406874999998</v>
      </c>
      <c r="J3043" s="65">
        <v>1.7009306874999996</v>
      </c>
      <c r="K3043" s="65">
        <v>2.7439328125000002</v>
      </c>
      <c r="L3043" s="65">
        <v>4.1273268749999996</v>
      </c>
      <c r="M3043" s="65">
        <v>4.7597756875000004</v>
      </c>
      <c r="N3043" s="65">
        <v>5.4785945000000007</v>
      </c>
      <c r="O3043" s="65">
        <v>5.3240091875000006</v>
      </c>
      <c r="P3043" s="65">
        <v>4.6265206875000002</v>
      </c>
      <c r="Q3043">
        <v>3.5897934375000005</v>
      </c>
      <c r="R3043" s="65">
        <v>2.5251889374999998</v>
      </c>
      <c r="S3043" s="65">
        <v>1.8114666874999998</v>
      </c>
      <c r="T3043" s="65">
        <v>1.23454</v>
      </c>
      <c r="U3043" s="65">
        <v>2.1761531875000002</v>
      </c>
      <c r="V3043" s="65">
        <v>2.2773543124999995</v>
      </c>
      <c r="W3043" s="65">
        <v>2.9216131874999998</v>
      </c>
      <c r="X3043" s="65">
        <v>2.7780964374999995</v>
      </c>
      <c r="Y3043" s="65">
        <v>3.6118451874999997</v>
      </c>
      <c r="Z3043" s="65">
        <v>3.1108415625000001</v>
      </c>
      <c r="AA3043" s="65">
        <v>3.6793336250000008</v>
      </c>
      <c r="AB3043" s="65">
        <v>3.4111789374999999</v>
      </c>
      <c r="AC3043" s="65">
        <v>3.0176754374999999</v>
      </c>
      <c r="AD3043" s="65">
        <v>2.6689421250000001</v>
      </c>
      <c r="AE3043" s="65">
        <v>2.6403612499999998</v>
      </c>
      <c r="AF3043" s="65">
        <v>2.4350464999999999</v>
      </c>
      <c r="AG3043" s="65">
        <v>218</v>
      </c>
      <c r="AH3043" s="65">
        <v>4</v>
      </c>
    </row>
    <row r="3044" spans="1:34" x14ac:dyDescent="0.2">
      <c r="A3044" t="s">
        <v>58</v>
      </c>
      <c r="B3044" t="s">
        <v>112</v>
      </c>
      <c r="C3044" t="s">
        <v>234</v>
      </c>
      <c r="D3044">
        <v>1</v>
      </c>
      <c r="E3044" s="21">
        <v>4</v>
      </c>
      <c r="F3044" s="21" t="s">
        <v>6</v>
      </c>
      <c r="G3044" s="21" t="s">
        <v>10</v>
      </c>
      <c r="H3044" s="21" t="s">
        <v>10</v>
      </c>
      <c r="I3044" s="65">
        <v>1.2812429999999999</v>
      </c>
      <c r="J3044" s="65">
        <v>1.7779382857142856</v>
      </c>
      <c r="K3044" s="65">
        <v>2.9726467142857147</v>
      </c>
      <c r="L3044" s="65">
        <v>4.3061828571428569</v>
      </c>
      <c r="M3044" s="65">
        <v>4.830749</v>
      </c>
      <c r="N3044" s="65">
        <v>5.374200000000001</v>
      </c>
      <c r="O3044" s="65">
        <v>5.2904105714285716</v>
      </c>
      <c r="P3044" s="65">
        <v>4.701308</v>
      </c>
      <c r="Q3044">
        <v>3.6527988571428573</v>
      </c>
      <c r="R3044" s="65">
        <v>2.6627650000000003</v>
      </c>
      <c r="S3044" s="65">
        <v>1.883238142857143</v>
      </c>
      <c r="T3044" s="65">
        <v>1.3309525714285715</v>
      </c>
      <c r="U3044" s="65">
        <v>3.1767867142857145</v>
      </c>
      <c r="V3044" s="65">
        <v>3.2663035714285718</v>
      </c>
      <c r="W3044" s="65">
        <v>3.6026729999999998</v>
      </c>
      <c r="X3044" s="65">
        <v>3.4783477142857149</v>
      </c>
      <c r="Y3044" s="65">
        <v>3.9440577142857145</v>
      </c>
      <c r="Z3044" s="65">
        <v>3.5349852857142858</v>
      </c>
      <c r="AA3044" s="65">
        <v>4.3387038571428578</v>
      </c>
      <c r="AB3044" s="65">
        <v>3.5051664285714286</v>
      </c>
      <c r="AC3044" s="65">
        <v>3.0645227142857143</v>
      </c>
      <c r="AD3044" s="65">
        <v>2.6329241428571426</v>
      </c>
      <c r="AE3044" s="65">
        <v>3.0351268571428576</v>
      </c>
      <c r="AF3044" s="65">
        <v>3.2131525714285716</v>
      </c>
      <c r="AG3044" s="65">
        <v>219</v>
      </c>
      <c r="AH3044" s="65">
        <v>4</v>
      </c>
    </row>
    <row r="3045" spans="1:34" x14ac:dyDescent="0.2">
      <c r="A3045" t="s">
        <v>58</v>
      </c>
      <c r="B3045" t="s">
        <v>112</v>
      </c>
      <c r="C3045" t="s">
        <v>1313</v>
      </c>
      <c r="D3045">
        <v>1</v>
      </c>
      <c r="E3045" s="21">
        <v>4</v>
      </c>
      <c r="F3045" s="21" t="s">
        <v>6</v>
      </c>
      <c r="G3045" s="21" t="s">
        <v>10</v>
      </c>
      <c r="H3045" s="21" t="s">
        <v>10</v>
      </c>
      <c r="I3045" s="65">
        <v>1.4945280000000001</v>
      </c>
      <c r="J3045" s="65">
        <v>1.956221</v>
      </c>
      <c r="K3045" s="65">
        <v>3.1095269999999999</v>
      </c>
      <c r="L3045" s="65">
        <v>4.4661270000000002</v>
      </c>
      <c r="M3045" s="65">
        <v>5.0125200000000003</v>
      </c>
      <c r="N3045" s="65">
        <v>5.5965550000000004</v>
      </c>
      <c r="O3045" s="65">
        <v>5.5334310000000002</v>
      </c>
      <c r="P3045" s="65">
        <v>4.9035570000000002</v>
      </c>
      <c r="Q3045">
        <v>3.7688139999999999</v>
      </c>
      <c r="R3045" s="65">
        <v>2.7335159999999998</v>
      </c>
      <c r="S3045" s="65">
        <v>2.0421330000000002</v>
      </c>
      <c r="T3045" s="65">
        <v>1.467392</v>
      </c>
      <c r="U3045" s="65">
        <v>2.586042</v>
      </c>
      <c r="V3045" s="65">
        <v>2.853237</v>
      </c>
      <c r="W3045" s="65">
        <v>3.4241380000000001</v>
      </c>
      <c r="X3045" s="65">
        <v>3.158938</v>
      </c>
      <c r="Y3045" s="65">
        <v>3.7295419999999999</v>
      </c>
      <c r="Z3045" s="65">
        <v>3.08053</v>
      </c>
      <c r="AA3045" s="65">
        <v>3.8585419999999999</v>
      </c>
      <c r="AB3045" s="65">
        <v>3.6317789999999999</v>
      </c>
      <c r="AC3045" s="65">
        <v>2.9339010000000001</v>
      </c>
      <c r="AD3045" s="65">
        <v>3.0779809999999999</v>
      </c>
      <c r="AE3045" s="65">
        <v>2.7274729999999998</v>
      </c>
      <c r="AF3045" s="65">
        <v>2.7414529999999999</v>
      </c>
      <c r="AG3045" s="65">
        <v>188</v>
      </c>
      <c r="AH3045" s="65">
        <v>3</v>
      </c>
    </row>
    <row r="3046" spans="1:34" x14ac:dyDescent="0.2">
      <c r="A3046" t="s">
        <v>58</v>
      </c>
      <c r="B3046" t="s">
        <v>112</v>
      </c>
      <c r="C3046" t="s">
        <v>336</v>
      </c>
      <c r="D3046">
        <v>1</v>
      </c>
      <c r="E3046" s="21">
        <v>4</v>
      </c>
      <c r="F3046" s="21" t="s">
        <v>6</v>
      </c>
      <c r="G3046" s="21" t="s">
        <v>10</v>
      </c>
      <c r="H3046" s="21" t="s">
        <v>10</v>
      </c>
      <c r="I3046" s="65">
        <v>1.3370227142857143</v>
      </c>
      <c r="J3046" s="65">
        <v>1.8650852857142861</v>
      </c>
      <c r="K3046" s="65">
        <v>3.1250719999999998</v>
      </c>
      <c r="L3046" s="65">
        <v>4.4648018571428567</v>
      </c>
      <c r="M3046" s="65">
        <v>4.9500842857142855</v>
      </c>
      <c r="N3046" s="65">
        <v>5.5803341428571427</v>
      </c>
      <c r="O3046" s="65">
        <v>5.4914984285714281</v>
      </c>
      <c r="P3046" s="65">
        <v>4.892537857142857</v>
      </c>
      <c r="Q3046">
        <v>3.8505478571428573</v>
      </c>
      <c r="R3046" s="65">
        <v>2.7854815714285714</v>
      </c>
      <c r="S3046" s="65">
        <v>1.9362457142857141</v>
      </c>
      <c r="T3046" s="65">
        <v>1.3830334285714285</v>
      </c>
      <c r="U3046" s="65">
        <v>3.4558087142857148</v>
      </c>
      <c r="V3046" s="65">
        <v>3.5445312857142857</v>
      </c>
      <c r="W3046" s="65">
        <v>3.7677902857142853</v>
      </c>
      <c r="X3046" s="65">
        <v>3.4838357142857146</v>
      </c>
      <c r="Y3046" s="65">
        <v>3.9122055714285713</v>
      </c>
      <c r="Z3046" s="65">
        <v>3.5038821428571434</v>
      </c>
      <c r="AA3046" s="65">
        <v>4.3410657142857145</v>
      </c>
      <c r="AB3046" s="65">
        <v>3.3087252857142855</v>
      </c>
      <c r="AC3046" s="65">
        <v>3.0994344285714286</v>
      </c>
      <c r="AD3046" s="65">
        <v>2.5294792857142854</v>
      </c>
      <c r="AE3046" s="65">
        <v>3.1589744285714292</v>
      </c>
      <c r="AF3046" s="65">
        <v>3.5763707142857135</v>
      </c>
      <c r="AG3046" s="65">
        <v>204</v>
      </c>
      <c r="AH3046" s="65">
        <v>4</v>
      </c>
    </row>
    <row r="3047" spans="1:34" x14ac:dyDescent="0.2">
      <c r="A3047" t="s">
        <v>58</v>
      </c>
      <c r="B3047" t="s">
        <v>112</v>
      </c>
      <c r="C3047" t="s">
        <v>1934</v>
      </c>
      <c r="D3047">
        <v>1</v>
      </c>
      <c r="E3047" s="21">
        <v>4</v>
      </c>
      <c r="F3047" s="21" t="s">
        <v>6</v>
      </c>
      <c r="G3047" s="21" t="s">
        <v>10</v>
      </c>
      <c r="H3047" s="21" t="s">
        <v>10</v>
      </c>
      <c r="I3047" s="65">
        <v>1.2753955000000001</v>
      </c>
      <c r="J3047" s="65">
        <v>1.7100258333333331</v>
      </c>
      <c r="K3047" s="65">
        <v>2.7748882500000001</v>
      </c>
      <c r="L3047" s="65">
        <v>4.1582486666666671</v>
      </c>
      <c r="M3047" s="65">
        <v>4.8992975000000012</v>
      </c>
      <c r="N3047" s="65">
        <v>5.6088575833333323</v>
      </c>
      <c r="O3047" s="65">
        <v>5.5156556666666665</v>
      </c>
      <c r="P3047" s="65">
        <v>4.7912962500000011</v>
      </c>
      <c r="Q3047">
        <v>3.6773617499999993</v>
      </c>
      <c r="R3047" s="65">
        <v>2.5619805000000002</v>
      </c>
      <c r="S3047" s="65">
        <v>1.8483538333333336</v>
      </c>
      <c r="T3047" s="65">
        <v>1.2532529166666666</v>
      </c>
      <c r="U3047" s="65">
        <v>2.2242678333333337</v>
      </c>
      <c r="V3047" s="65">
        <v>2.2181199166666667</v>
      </c>
      <c r="W3047" s="65">
        <v>2.8756419166666665</v>
      </c>
      <c r="X3047" s="65">
        <v>2.7943220000000006</v>
      </c>
      <c r="Y3047" s="65">
        <v>3.5517560000000006</v>
      </c>
      <c r="Z3047" s="65">
        <v>3.2146205833333337</v>
      </c>
      <c r="AA3047" s="65">
        <v>3.5655129166666661</v>
      </c>
      <c r="AB3047" s="65">
        <v>3.1809004166666668</v>
      </c>
      <c r="AC3047" s="65">
        <v>2.9588879166666664</v>
      </c>
      <c r="AD3047" s="65">
        <v>2.5940734166666668</v>
      </c>
      <c r="AE3047" s="65">
        <v>2.6135435833333331</v>
      </c>
      <c r="AF3047" s="65">
        <v>2.4161435833333331</v>
      </c>
      <c r="AG3047" s="65">
        <v>219</v>
      </c>
      <c r="AH3047" s="65">
        <v>4</v>
      </c>
    </row>
    <row r="3048" spans="1:34" x14ac:dyDescent="0.2">
      <c r="A3048" t="s">
        <v>58</v>
      </c>
      <c r="B3048" t="s">
        <v>112</v>
      </c>
      <c r="C3048" t="s">
        <v>1935</v>
      </c>
      <c r="D3048">
        <v>1</v>
      </c>
      <c r="E3048" s="21">
        <v>4</v>
      </c>
      <c r="F3048" s="21" t="s">
        <v>6</v>
      </c>
      <c r="G3048" s="21" t="s">
        <v>10</v>
      </c>
      <c r="H3048" s="21" t="s">
        <v>10</v>
      </c>
      <c r="I3048" s="65">
        <v>1.2767322000000001</v>
      </c>
      <c r="J3048" s="65">
        <v>1.7214531999999998</v>
      </c>
      <c r="K3048" s="65">
        <v>2.8519139999999998</v>
      </c>
      <c r="L3048" s="65">
        <v>4.1416443999999997</v>
      </c>
      <c r="M3048" s="65">
        <v>4.6799249999999999</v>
      </c>
      <c r="N3048" s="65">
        <v>5.1650654000000005</v>
      </c>
      <c r="O3048" s="65">
        <v>5.0918904000000005</v>
      </c>
      <c r="P3048" s="65">
        <v>4.4845946000000003</v>
      </c>
      <c r="Q3048">
        <v>3.4855115999999997</v>
      </c>
      <c r="R3048" s="65">
        <v>2.5373066</v>
      </c>
      <c r="S3048" s="65">
        <v>1.8334408</v>
      </c>
      <c r="T3048" s="65">
        <v>1.3036706</v>
      </c>
      <c r="U3048" s="65">
        <v>3.0133009999999998</v>
      </c>
      <c r="V3048" s="65">
        <v>3.1557976000000001</v>
      </c>
      <c r="W3048" s="65">
        <v>3.6381887999999996</v>
      </c>
      <c r="X3048" s="65">
        <v>3.4557717999999999</v>
      </c>
      <c r="Y3048" s="65">
        <v>4.0691334000000001</v>
      </c>
      <c r="Z3048" s="65">
        <v>3.5834635999999995</v>
      </c>
      <c r="AA3048" s="65">
        <v>4.2246544000000004</v>
      </c>
      <c r="AB3048" s="65">
        <v>3.6541246000000003</v>
      </c>
      <c r="AC3048" s="65">
        <v>3.0610340000000003</v>
      </c>
      <c r="AD3048" s="65">
        <v>2.8197792000000002</v>
      </c>
      <c r="AE3048" s="65">
        <v>2.959247</v>
      </c>
      <c r="AF3048" s="65">
        <v>3.0229678</v>
      </c>
      <c r="AG3048" s="65">
        <v>216</v>
      </c>
      <c r="AH3048" s="65">
        <v>4</v>
      </c>
    </row>
    <row r="3049" spans="1:34" x14ac:dyDescent="0.2">
      <c r="A3049" t="s">
        <v>58</v>
      </c>
      <c r="B3049" t="s">
        <v>112</v>
      </c>
      <c r="C3049" t="s">
        <v>1936</v>
      </c>
      <c r="D3049">
        <v>3</v>
      </c>
      <c r="E3049" s="21">
        <v>4</v>
      </c>
      <c r="F3049" s="21" t="s">
        <v>6</v>
      </c>
      <c r="G3049" s="21" t="s">
        <v>10</v>
      </c>
      <c r="H3049" s="21" t="s">
        <v>10</v>
      </c>
      <c r="I3049" s="65">
        <v>1.737905375</v>
      </c>
      <c r="J3049" s="65">
        <v>2.2489012499999999</v>
      </c>
      <c r="K3049" s="65">
        <v>3.4568577499999997</v>
      </c>
      <c r="L3049" s="65">
        <v>4.9598023749999998</v>
      </c>
      <c r="M3049" s="65">
        <v>5.4982216249999993</v>
      </c>
      <c r="N3049" s="65">
        <v>6.3374362499999997</v>
      </c>
      <c r="O3049" s="65">
        <v>6.267703</v>
      </c>
      <c r="P3049" s="65">
        <v>5.5118173749999997</v>
      </c>
      <c r="Q3049">
        <v>4.3926418749999998</v>
      </c>
      <c r="R3049" s="65">
        <v>3.18370475</v>
      </c>
      <c r="S3049" s="65">
        <v>2.4213083750000002</v>
      </c>
      <c r="T3049" s="65">
        <v>1.8018828750000002</v>
      </c>
      <c r="U3049" s="65">
        <v>3.4206378750000002</v>
      </c>
      <c r="V3049" s="65">
        <v>3.4256246249999998</v>
      </c>
      <c r="W3049" s="65">
        <v>3.6793348749999994</v>
      </c>
      <c r="X3049" s="65">
        <v>2.8984467500000002</v>
      </c>
      <c r="Y3049" s="65">
        <v>3.6590263749999998</v>
      </c>
      <c r="Z3049" s="65">
        <v>3.5262310000000001</v>
      </c>
      <c r="AA3049" s="65">
        <v>4.52635875</v>
      </c>
      <c r="AB3049" s="65">
        <v>4.4536427500000002</v>
      </c>
      <c r="AC3049" s="65">
        <v>3.3657013749999996</v>
      </c>
      <c r="AD3049" s="65">
        <v>2.5907138750000001</v>
      </c>
      <c r="AE3049" s="65">
        <v>2.7100542500000007</v>
      </c>
      <c r="AF3049" s="65">
        <v>2.9383891249999996</v>
      </c>
      <c r="AG3049" s="65">
        <v>175</v>
      </c>
      <c r="AH3049" s="65">
        <v>3</v>
      </c>
    </row>
    <row r="3050" spans="1:34" x14ac:dyDescent="0.2">
      <c r="A3050" t="s">
        <v>58</v>
      </c>
      <c r="B3050" t="s">
        <v>112</v>
      </c>
      <c r="C3050" t="s">
        <v>1937</v>
      </c>
      <c r="D3050">
        <v>1</v>
      </c>
      <c r="E3050" s="21">
        <v>4</v>
      </c>
      <c r="F3050" s="21" t="s">
        <v>6</v>
      </c>
      <c r="G3050" s="21" t="s">
        <v>10</v>
      </c>
      <c r="H3050" s="21" t="s">
        <v>10</v>
      </c>
      <c r="I3050" s="65">
        <v>1.4860446</v>
      </c>
      <c r="J3050" s="65">
        <v>1.9622769999999998</v>
      </c>
      <c r="K3050" s="65">
        <v>3.1538385999999994</v>
      </c>
      <c r="L3050" s="65">
        <v>4.6023702000000002</v>
      </c>
      <c r="M3050" s="65">
        <v>5.2748760000000008</v>
      </c>
      <c r="N3050" s="65">
        <v>6.2141187999999996</v>
      </c>
      <c r="O3050" s="65">
        <v>6.1821553999999992</v>
      </c>
      <c r="P3050" s="65">
        <v>5.3695605999999998</v>
      </c>
      <c r="Q3050">
        <v>4.1436872000000005</v>
      </c>
      <c r="R3050" s="65">
        <v>2.8872346000000002</v>
      </c>
      <c r="S3050" s="65">
        <v>2.1444126000000003</v>
      </c>
      <c r="T3050" s="65">
        <v>1.5115133999999999</v>
      </c>
      <c r="U3050" s="65">
        <v>2.7947318000000001</v>
      </c>
      <c r="V3050" s="65">
        <v>2.6873051999999999</v>
      </c>
      <c r="W3050" s="65">
        <v>3.3129932000000002</v>
      </c>
      <c r="X3050" s="65">
        <v>2.8463262</v>
      </c>
      <c r="Y3050" s="65">
        <v>3.5638275999999998</v>
      </c>
      <c r="Z3050" s="65">
        <v>3.0815562000000001</v>
      </c>
      <c r="AA3050" s="65">
        <v>3.4905520000000001</v>
      </c>
      <c r="AB3050" s="65">
        <v>3.3499203999999998</v>
      </c>
      <c r="AC3050" s="65">
        <v>2.9636684</v>
      </c>
      <c r="AD3050" s="65">
        <v>3.1349092000000001</v>
      </c>
      <c r="AE3050" s="65">
        <v>2.9969208000000003</v>
      </c>
      <c r="AF3050" s="65">
        <v>2.9151249999999997</v>
      </c>
      <c r="AG3050" s="65">
        <v>186</v>
      </c>
      <c r="AH3050" s="65">
        <v>3</v>
      </c>
    </row>
    <row r="3051" spans="1:34" x14ac:dyDescent="0.2">
      <c r="A3051" t="s">
        <v>58</v>
      </c>
      <c r="B3051" t="s">
        <v>112</v>
      </c>
      <c r="C3051" t="s">
        <v>862</v>
      </c>
      <c r="D3051">
        <v>1</v>
      </c>
      <c r="E3051" s="21">
        <v>4</v>
      </c>
      <c r="F3051" s="21" t="s">
        <v>6</v>
      </c>
      <c r="G3051" s="21" t="s">
        <v>10</v>
      </c>
      <c r="H3051" s="21" t="s">
        <v>10</v>
      </c>
      <c r="I3051" s="65">
        <v>1.4997164999999999</v>
      </c>
      <c r="J3051" s="65">
        <v>1.9617847500000001</v>
      </c>
      <c r="K3051" s="65">
        <v>3.1511230000000001</v>
      </c>
      <c r="L3051" s="65">
        <v>4.5504455000000004</v>
      </c>
      <c r="M3051" s="65">
        <v>5.2569907499999999</v>
      </c>
      <c r="N3051" s="65">
        <v>6.2743062500000004</v>
      </c>
      <c r="O3051" s="65">
        <v>6.2769537500000006</v>
      </c>
      <c r="P3051" s="65">
        <v>5.4542147500000002</v>
      </c>
      <c r="Q3051">
        <v>4.2009310000000006</v>
      </c>
      <c r="R3051" s="65">
        <v>2.9250392499999998</v>
      </c>
      <c r="S3051" s="65">
        <v>2.1411929999999999</v>
      </c>
      <c r="T3051" s="65">
        <v>1.5263119999999999</v>
      </c>
      <c r="U3051" s="65">
        <v>2.7714442500000001</v>
      </c>
      <c r="V3051" s="65">
        <v>2.6337167500000001</v>
      </c>
      <c r="W3051" s="65">
        <v>3.297094</v>
      </c>
      <c r="X3051" s="65">
        <v>2.8249637499999998</v>
      </c>
      <c r="Y3051" s="65">
        <v>3.3923147499999997</v>
      </c>
      <c r="Z3051" s="65">
        <v>2.9757685</v>
      </c>
      <c r="AA3051" s="65">
        <v>3.2666997499999999</v>
      </c>
      <c r="AB3051" s="65">
        <v>3.3061439999999997</v>
      </c>
      <c r="AC3051" s="65">
        <v>2.8733072499999999</v>
      </c>
      <c r="AD3051" s="65">
        <v>2.9631620000000001</v>
      </c>
      <c r="AE3051" s="65">
        <v>2.9191202499999997</v>
      </c>
      <c r="AF3051" s="65">
        <v>2.9495707500000004</v>
      </c>
      <c r="AG3051" s="65">
        <v>209</v>
      </c>
      <c r="AH3051" s="65">
        <v>4</v>
      </c>
    </row>
    <row r="3052" spans="1:34" x14ac:dyDescent="0.2">
      <c r="A3052" t="s">
        <v>58</v>
      </c>
      <c r="B3052" t="s">
        <v>112</v>
      </c>
      <c r="C3052" t="s">
        <v>1938</v>
      </c>
      <c r="D3052">
        <v>1</v>
      </c>
      <c r="E3052" s="21">
        <v>4</v>
      </c>
      <c r="F3052" s="21" t="s">
        <v>6</v>
      </c>
      <c r="G3052" s="21" t="s">
        <v>10</v>
      </c>
      <c r="H3052" s="21" t="s">
        <v>10</v>
      </c>
      <c r="I3052" s="65">
        <v>1.3143549999999999</v>
      </c>
      <c r="J3052" s="65">
        <v>1.773398</v>
      </c>
      <c r="K3052" s="65">
        <v>2.814492</v>
      </c>
      <c r="L3052" s="65">
        <v>4.2439159999999996</v>
      </c>
      <c r="M3052" s="65">
        <v>4.7654779999999999</v>
      </c>
      <c r="N3052" s="65">
        <v>5.5125669999999998</v>
      </c>
      <c r="O3052" s="65">
        <v>5.3119370000000004</v>
      </c>
      <c r="P3052" s="65">
        <v>4.6336370000000002</v>
      </c>
      <c r="Q3052">
        <v>3.6414569999999999</v>
      </c>
      <c r="R3052" s="65">
        <v>2.57605</v>
      </c>
      <c r="S3052" s="65">
        <v>1.8882350000000001</v>
      </c>
      <c r="T3052" s="65">
        <v>1.2864199999999999</v>
      </c>
      <c r="U3052" s="65">
        <v>2.2633019999999999</v>
      </c>
      <c r="V3052" s="65">
        <v>2.3394270000000001</v>
      </c>
      <c r="W3052" s="65">
        <v>3.0372150000000002</v>
      </c>
      <c r="X3052" s="65">
        <v>2.71936</v>
      </c>
      <c r="Y3052" s="65">
        <v>3.484362</v>
      </c>
      <c r="Z3052" s="65">
        <v>2.8706659999999999</v>
      </c>
      <c r="AA3052" s="65">
        <v>3.4810460000000001</v>
      </c>
      <c r="AB3052" s="65">
        <v>3.2172679999999998</v>
      </c>
      <c r="AC3052" s="65">
        <v>2.954828</v>
      </c>
      <c r="AD3052" s="65">
        <v>2.8077999999999999</v>
      </c>
      <c r="AE3052" s="65">
        <v>2.5842670000000001</v>
      </c>
      <c r="AF3052" s="65">
        <v>2.4387810000000001</v>
      </c>
      <c r="AG3052" s="65">
        <v>209</v>
      </c>
      <c r="AH3052" s="65">
        <v>4</v>
      </c>
    </row>
    <row r="3053" spans="1:34" x14ac:dyDescent="0.2">
      <c r="A3053" t="s">
        <v>58</v>
      </c>
      <c r="B3053" t="s">
        <v>112</v>
      </c>
      <c r="C3053" t="s">
        <v>1939</v>
      </c>
      <c r="D3053">
        <v>3</v>
      </c>
      <c r="E3053" s="21">
        <v>4</v>
      </c>
      <c r="F3053" s="21" t="s">
        <v>6</v>
      </c>
      <c r="G3053" s="21" t="s">
        <v>10</v>
      </c>
      <c r="H3053" s="21" t="s">
        <v>10</v>
      </c>
      <c r="I3053" s="65">
        <v>1.8225414285714285</v>
      </c>
      <c r="J3053" s="65">
        <v>2.2786122857142859</v>
      </c>
      <c r="K3053" s="65">
        <v>3.4059765714285715</v>
      </c>
      <c r="L3053" s="65">
        <v>4.8637584285714288</v>
      </c>
      <c r="M3053" s="65">
        <v>5.4952382857142856</v>
      </c>
      <c r="N3053" s="65">
        <v>6.3253065714285714</v>
      </c>
      <c r="O3053" s="65">
        <v>6.333411857142857</v>
      </c>
      <c r="P3053" s="65">
        <v>5.5808252857142859</v>
      </c>
      <c r="Q3053">
        <v>4.4943622857142858</v>
      </c>
      <c r="R3053" s="65">
        <v>3.2201139999999997</v>
      </c>
      <c r="S3053" s="65">
        <v>2.4547810000000001</v>
      </c>
      <c r="T3053" s="65">
        <v>1.8901588571428574</v>
      </c>
      <c r="U3053" s="65">
        <v>3.4115375714285712</v>
      </c>
      <c r="V3053" s="65">
        <v>3.3093825714285714</v>
      </c>
      <c r="W3053" s="65">
        <v>3.6290127142857145</v>
      </c>
      <c r="X3053" s="65">
        <v>2.783190857142857</v>
      </c>
      <c r="Y3053" s="65">
        <v>3.5629117142857143</v>
      </c>
      <c r="Z3053" s="65">
        <v>3.5163199999999999</v>
      </c>
      <c r="AA3053" s="65">
        <v>4.493092857142857</v>
      </c>
      <c r="AB3053" s="65">
        <v>4.3626164285714291</v>
      </c>
      <c r="AC3053" s="65">
        <v>3.4060198571428564</v>
      </c>
      <c r="AD3053" s="65">
        <v>2.6156489999999999</v>
      </c>
      <c r="AE3053" s="65">
        <v>2.5865261428571427</v>
      </c>
      <c r="AF3053" s="65">
        <v>2.8792902857142861</v>
      </c>
      <c r="AG3053" s="65">
        <v>152</v>
      </c>
      <c r="AH3053" s="65">
        <v>3</v>
      </c>
    </row>
    <row r="3054" spans="1:34" x14ac:dyDescent="0.2">
      <c r="A3054" t="s">
        <v>58</v>
      </c>
      <c r="B3054" t="s">
        <v>112</v>
      </c>
      <c r="C3054" t="s">
        <v>1423</v>
      </c>
      <c r="D3054">
        <v>3</v>
      </c>
      <c r="E3054" s="21">
        <v>4</v>
      </c>
      <c r="F3054" s="21" t="s">
        <v>6</v>
      </c>
      <c r="G3054" s="21" t="s">
        <v>10</v>
      </c>
      <c r="H3054" s="21" t="s">
        <v>10</v>
      </c>
      <c r="I3054" s="65">
        <v>1.7466254999999999</v>
      </c>
      <c r="J3054" s="65">
        <v>2.222194</v>
      </c>
      <c r="K3054" s="65">
        <v>3.4380505000000001</v>
      </c>
      <c r="L3054" s="65">
        <v>4.9229752500000004</v>
      </c>
      <c r="M3054" s="65">
        <v>5.5178310000000002</v>
      </c>
      <c r="N3054" s="65">
        <v>6.3567980000000004</v>
      </c>
      <c r="O3054" s="65">
        <v>6.3506230000000006</v>
      </c>
      <c r="P3054" s="65">
        <v>5.5757837499999994</v>
      </c>
      <c r="Q3054">
        <v>4.39783525</v>
      </c>
      <c r="R3054" s="65">
        <v>3.1394894999999998</v>
      </c>
      <c r="S3054" s="65">
        <v>2.4050677499999997</v>
      </c>
      <c r="T3054" s="65">
        <v>1.81046175</v>
      </c>
      <c r="U3054" s="65">
        <v>3.48231</v>
      </c>
      <c r="V3054" s="65">
        <v>3.3362582499999998</v>
      </c>
      <c r="W3054" s="65">
        <v>3.7281455000000001</v>
      </c>
      <c r="X3054" s="65">
        <v>2.8238287500000001</v>
      </c>
      <c r="Y3054" s="65">
        <v>3.8352729999999999</v>
      </c>
      <c r="Z3054" s="65">
        <v>3.4424527500000002</v>
      </c>
      <c r="AA3054" s="65">
        <v>4.3777057499999996</v>
      </c>
      <c r="AB3054" s="65">
        <v>4.2213174999999996</v>
      </c>
      <c r="AC3054" s="65">
        <v>3.4447764999999997</v>
      </c>
      <c r="AD3054" s="65">
        <v>2.7904827499999998</v>
      </c>
      <c r="AE3054" s="65">
        <v>2.90949225</v>
      </c>
      <c r="AF3054" s="65">
        <v>3.0207820000000001</v>
      </c>
      <c r="AG3054" s="65">
        <v>175</v>
      </c>
      <c r="AH3054" s="65">
        <v>3</v>
      </c>
    </row>
    <row r="3055" spans="1:34" x14ac:dyDescent="0.2">
      <c r="A3055" t="s">
        <v>58</v>
      </c>
      <c r="B3055" t="s">
        <v>112</v>
      </c>
      <c r="C3055" t="s">
        <v>468</v>
      </c>
      <c r="D3055">
        <v>3</v>
      </c>
      <c r="E3055" s="21">
        <v>4</v>
      </c>
      <c r="F3055" s="21" t="s">
        <v>6</v>
      </c>
      <c r="G3055" s="21" t="s">
        <v>10</v>
      </c>
      <c r="H3055" s="21" t="s">
        <v>10</v>
      </c>
      <c r="I3055" s="65">
        <v>1.7050777500000001</v>
      </c>
      <c r="J3055" s="65">
        <v>2.2121862499999998</v>
      </c>
      <c r="K3055" s="65">
        <v>3.4527929999999998</v>
      </c>
      <c r="L3055" s="65">
        <v>4.9546722499999998</v>
      </c>
      <c r="M3055" s="65">
        <v>5.5122227499999994</v>
      </c>
      <c r="N3055" s="65">
        <v>6.3711139999999995</v>
      </c>
      <c r="O3055" s="65">
        <v>6.2888945000000005</v>
      </c>
      <c r="P3055" s="65">
        <v>5.5082795000000004</v>
      </c>
      <c r="Q3055">
        <v>4.3621102500000006</v>
      </c>
      <c r="R3055" s="65">
        <v>3.1405702500000001</v>
      </c>
      <c r="S3055" s="65">
        <v>2.3916282500000001</v>
      </c>
      <c r="T3055" s="65">
        <v>1.7651105</v>
      </c>
      <c r="U3055" s="65">
        <v>3.4080694999999999</v>
      </c>
      <c r="V3055" s="65">
        <v>3.3625059999999998</v>
      </c>
      <c r="W3055" s="65">
        <v>3.6363940000000001</v>
      </c>
      <c r="X3055" s="65">
        <v>2.8832567500000001</v>
      </c>
      <c r="Y3055" s="65">
        <v>3.6926242499999997</v>
      </c>
      <c r="Z3055" s="65">
        <v>3.3541327499999998</v>
      </c>
      <c r="AA3055" s="65">
        <v>4.3638349999999999</v>
      </c>
      <c r="AB3055" s="65">
        <v>4.2906779999999998</v>
      </c>
      <c r="AC3055" s="65">
        <v>3.3264155000000004</v>
      </c>
      <c r="AD3055" s="65">
        <v>2.7254140000000002</v>
      </c>
      <c r="AE3055" s="65">
        <v>2.8111410000000001</v>
      </c>
      <c r="AF3055" s="65">
        <v>2.9677307499999999</v>
      </c>
      <c r="AG3055" s="65">
        <v>175</v>
      </c>
      <c r="AH3055" s="65">
        <v>3</v>
      </c>
    </row>
    <row r="3056" spans="1:34" x14ac:dyDescent="0.2">
      <c r="A3056" t="s">
        <v>58</v>
      </c>
      <c r="B3056" t="s">
        <v>112</v>
      </c>
      <c r="C3056" t="s">
        <v>712</v>
      </c>
      <c r="D3056">
        <v>1</v>
      </c>
      <c r="E3056" s="21">
        <v>4</v>
      </c>
      <c r="F3056" s="21" t="s">
        <v>6</v>
      </c>
      <c r="G3056" s="21" t="s">
        <v>10</v>
      </c>
      <c r="H3056" s="21" t="s">
        <v>10</v>
      </c>
      <c r="I3056" s="65">
        <v>1.2435587272727271</v>
      </c>
      <c r="J3056" s="65">
        <v>1.6956190909090907</v>
      </c>
      <c r="K3056" s="65">
        <v>2.8586945454545458</v>
      </c>
      <c r="L3056" s="65">
        <v>4.1888741818181821</v>
      </c>
      <c r="M3056" s="65">
        <v>4.7364499090909087</v>
      </c>
      <c r="N3056" s="65">
        <v>5.2125330909090906</v>
      </c>
      <c r="O3056" s="65">
        <v>5.1474189090909084</v>
      </c>
      <c r="P3056" s="65">
        <v>4.5312480909090915</v>
      </c>
      <c r="Q3056">
        <v>3.5078252727272727</v>
      </c>
      <c r="R3056" s="65">
        <v>2.5621129999999996</v>
      </c>
      <c r="S3056" s="65">
        <v>1.8397813636363636</v>
      </c>
      <c r="T3056" s="65">
        <v>1.2924171818181818</v>
      </c>
      <c r="U3056" s="65">
        <v>2.914120727272727</v>
      </c>
      <c r="V3056" s="65">
        <v>3.0116727272727273</v>
      </c>
      <c r="W3056" s="65">
        <v>3.4346740909090907</v>
      </c>
      <c r="X3056" s="65">
        <v>3.4262867272727267</v>
      </c>
      <c r="Y3056" s="65">
        <v>3.9915336363636373</v>
      </c>
      <c r="Z3056" s="65">
        <v>3.4475062727272725</v>
      </c>
      <c r="AA3056" s="65">
        <v>4.2093925454545449</v>
      </c>
      <c r="AB3056" s="65">
        <v>3.5723510909090908</v>
      </c>
      <c r="AC3056" s="65">
        <v>2.9644379999999999</v>
      </c>
      <c r="AD3056" s="65">
        <v>2.6861579090909093</v>
      </c>
      <c r="AE3056" s="65">
        <v>2.8935124545454545</v>
      </c>
      <c r="AF3056" s="65">
        <v>2.9790516363636361</v>
      </c>
      <c r="AG3056" s="65">
        <v>218</v>
      </c>
      <c r="AH3056" s="65">
        <v>4</v>
      </c>
    </row>
    <row r="3057" spans="1:34" x14ac:dyDescent="0.2">
      <c r="A3057" t="s">
        <v>58</v>
      </c>
      <c r="B3057" t="s">
        <v>112</v>
      </c>
      <c r="C3057" t="s">
        <v>1940</v>
      </c>
      <c r="D3057">
        <v>3</v>
      </c>
      <c r="E3057" s="21">
        <v>4</v>
      </c>
      <c r="F3057" s="21" t="s">
        <v>6</v>
      </c>
      <c r="G3057" s="21" t="s">
        <v>10</v>
      </c>
      <c r="H3057" s="21" t="s">
        <v>10</v>
      </c>
      <c r="I3057" s="65">
        <v>1.8762323076923078</v>
      </c>
      <c r="J3057" s="65">
        <v>2.3050306923076924</v>
      </c>
      <c r="K3057" s="65">
        <v>3.3679100000000002</v>
      </c>
      <c r="L3057" s="65">
        <v>4.7688625384615388</v>
      </c>
      <c r="M3057" s="65">
        <v>5.4573324615384609</v>
      </c>
      <c r="N3057" s="65">
        <v>6.2953518461538449</v>
      </c>
      <c r="O3057" s="65">
        <v>6.3370356153846155</v>
      </c>
      <c r="P3057" s="65">
        <v>5.6194406923076921</v>
      </c>
      <c r="Q3057">
        <v>4.591963999999999</v>
      </c>
      <c r="R3057" s="65">
        <v>3.2861069230769226</v>
      </c>
      <c r="S3057" s="65">
        <v>2.4921591538461532</v>
      </c>
      <c r="T3057" s="65">
        <v>1.9815583846153848</v>
      </c>
      <c r="U3057" s="65">
        <v>3.3905877692307693</v>
      </c>
      <c r="V3057" s="65">
        <v>3.2625754615384612</v>
      </c>
      <c r="W3057" s="65">
        <v>3.5317796153846155</v>
      </c>
      <c r="X3057" s="65">
        <v>2.5679111538461536</v>
      </c>
      <c r="Y3057" s="65">
        <v>3.3024715384615386</v>
      </c>
      <c r="Z3057" s="65">
        <v>3.1990708461538464</v>
      </c>
      <c r="AA3057" s="65">
        <v>4.5489175384615388</v>
      </c>
      <c r="AB3057" s="65">
        <v>4.7643929230769242</v>
      </c>
      <c r="AC3057" s="65">
        <v>3.251708461538461</v>
      </c>
      <c r="AD3057" s="65">
        <v>2.8388927692307697</v>
      </c>
      <c r="AE3057" s="65">
        <v>2.4900996153846156</v>
      </c>
      <c r="AF3057" s="65">
        <v>2.9254376153846149</v>
      </c>
      <c r="AG3057" s="65">
        <v>154</v>
      </c>
      <c r="AH3057" s="65">
        <v>3</v>
      </c>
    </row>
    <row r="3058" spans="1:34" x14ac:dyDescent="0.2">
      <c r="A3058" t="s">
        <v>58</v>
      </c>
      <c r="B3058" t="s">
        <v>112</v>
      </c>
      <c r="C3058" t="s">
        <v>620</v>
      </c>
      <c r="D3058">
        <v>1</v>
      </c>
      <c r="E3058" s="21">
        <v>4</v>
      </c>
      <c r="F3058" s="21" t="s">
        <v>6</v>
      </c>
      <c r="G3058" s="21" t="s">
        <v>10</v>
      </c>
      <c r="H3058" s="21" t="s">
        <v>10</v>
      </c>
      <c r="I3058" s="65">
        <v>1.3341514999999999</v>
      </c>
      <c r="J3058" s="65">
        <v>1.78725925</v>
      </c>
      <c r="K3058" s="65">
        <v>2.9020629999999996</v>
      </c>
      <c r="L3058" s="65">
        <v>4.2728762500000004</v>
      </c>
      <c r="M3058" s="65">
        <v>5.0286679999999997</v>
      </c>
      <c r="N3058" s="65">
        <v>5.7973477500000001</v>
      </c>
      <c r="O3058" s="65">
        <v>5.7891829999999995</v>
      </c>
      <c r="P3058" s="65">
        <v>5.0428519999999999</v>
      </c>
      <c r="Q3058">
        <v>3.8317320000000001</v>
      </c>
      <c r="R3058" s="65">
        <v>2.6789117500000001</v>
      </c>
      <c r="S3058" s="65">
        <v>1.91776675</v>
      </c>
      <c r="T3058" s="65">
        <v>1.3239952499999998</v>
      </c>
      <c r="U3058" s="65">
        <v>2.34725275</v>
      </c>
      <c r="V3058" s="65">
        <v>2.30885075</v>
      </c>
      <c r="W3058" s="65">
        <v>2.9996547499999999</v>
      </c>
      <c r="X3058" s="65">
        <v>2.8553435</v>
      </c>
      <c r="Y3058" s="65">
        <v>3.6678502499999999</v>
      </c>
      <c r="Z3058" s="65">
        <v>3.2739400000000001</v>
      </c>
      <c r="AA3058" s="65">
        <v>3.4622152499999999</v>
      </c>
      <c r="AB3058" s="65">
        <v>3.1830410000000002</v>
      </c>
      <c r="AC3058" s="65">
        <v>2.9308967500000005</v>
      </c>
      <c r="AD3058" s="65">
        <v>2.7778717500000001</v>
      </c>
      <c r="AE3058" s="65">
        <v>2.7801107500000004</v>
      </c>
      <c r="AF3058" s="65">
        <v>2.5291959999999998</v>
      </c>
      <c r="AG3058" s="65">
        <v>197</v>
      </c>
      <c r="AH3058" s="65">
        <v>4</v>
      </c>
    </row>
    <row r="3059" spans="1:34" x14ac:dyDescent="0.2">
      <c r="A3059" t="s">
        <v>58</v>
      </c>
      <c r="B3059" t="s">
        <v>112</v>
      </c>
      <c r="C3059" t="s">
        <v>242</v>
      </c>
      <c r="D3059">
        <v>1</v>
      </c>
      <c r="E3059" s="21">
        <v>4</v>
      </c>
      <c r="F3059" s="21" t="s">
        <v>6</v>
      </c>
      <c r="G3059" s="21" t="s">
        <v>10</v>
      </c>
      <c r="H3059" s="21" t="s">
        <v>10</v>
      </c>
      <c r="I3059" s="65">
        <v>1.3217492857142858</v>
      </c>
      <c r="J3059" s="65">
        <v>1.8163102857142857</v>
      </c>
      <c r="K3059" s="65">
        <v>3.0084937142857138</v>
      </c>
      <c r="L3059" s="65">
        <v>4.3185338571428575</v>
      </c>
      <c r="M3059" s="65">
        <v>4.8313929999999994</v>
      </c>
      <c r="N3059" s="65">
        <v>5.3671987142857143</v>
      </c>
      <c r="O3059" s="65">
        <v>5.2781307142857141</v>
      </c>
      <c r="P3059" s="65">
        <v>4.6856368571428577</v>
      </c>
      <c r="Q3059">
        <v>3.6631532857142859</v>
      </c>
      <c r="R3059" s="65">
        <v>2.685419285714286</v>
      </c>
      <c r="S3059" s="65">
        <v>1.8971518571428572</v>
      </c>
      <c r="T3059" s="65">
        <v>1.3584347142857143</v>
      </c>
      <c r="U3059" s="65">
        <v>3.0994231428571433</v>
      </c>
      <c r="V3059" s="65">
        <v>3.2431784285714289</v>
      </c>
      <c r="W3059" s="65">
        <v>3.6153027142857148</v>
      </c>
      <c r="X3059" s="65">
        <v>3.4194967142857138</v>
      </c>
      <c r="Y3059" s="65">
        <v>3.8892127142857142</v>
      </c>
      <c r="Z3059" s="65">
        <v>3.5100202857142855</v>
      </c>
      <c r="AA3059" s="65">
        <v>4.2195985714285715</v>
      </c>
      <c r="AB3059" s="65">
        <v>3.4676957142857145</v>
      </c>
      <c r="AC3059" s="65">
        <v>3.0843324285714289</v>
      </c>
      <c r="AD3059" s="65">
        <v>2.657040857142857</v>
      </c>
      <c r="AE3059" s="65">
        <v>2.9556350000000005</v>
      </c>
      <c r="AF3059" s="65">
        <v>3.1011681428571429</v>
      </c>
      <c r="AG3059" s="65">
        <v>212</v>
      </c>
      <c r="AH3059" s="65">
        <v>4</v>
      </c>
    </row>
    <row r="3060" spans="1:34" x14ac:dyDescent="0.2">
      <c r="A3060" t="s">
        <v>58</v>
      </c>
      <c r="B3060" t="s">
        <v>112</v>
      </c>
      <c r="C3060" t="s">
        <v>1941</v>
      </c>
      <c r="D3060">
        <v>1</v>
      </c>
      <c r="E3060" s="21">
        <v>4</v>
      </c>
      <c r="F3060" s="21" t="s">
        <v>6</v>
      </c>
      <c r="G3060" s="21" t="s">
        <v>10</v>
      </c>
      <c r="H3060" s="21" t="s">
        <v>10</v>
      </c>
      <c r="I3060" s="65">
        <v>1.349869</v>
      </c>
      <c r="J3060" s="65">
        <v>1.82718</v>
      </c>
      <c r="K3060" s="65">
        <v>2.8879619999999999</v>
      </c>
      <c r="L3060" s="65">
        <v>4.3535729999999999</v>
      </c>
      <c r="M3060" s="65">
        <v>4.8679889999999997</v>
      </c>
      <c r="N3060" s="65">
        <v>5.6449369999999996</v>
      </c>
      <c r="O3060" s="65">
        <v>5.4551860000000003</v>
      </c>
      <c r="P3060" s="65">
        <v>4.7580980000000004</v>
      </c>
      <c r="Q3060">
        <v>3.7308430000000001</v>
      </c>
      <c r="R3060" s="65">
        <v>2.6592129999999998</v>
      </c>
      <c r="S3060" s="65">
        <v>1.932768</v>
      </c>
      <c r="T3060" s="65">
        <v>1.315766</v>
      </c>
      <c r="U3060" s="65">
        <v>2.2905760000000002</v>
      </c>
      <c r="V3060" s="65">
        <v>2.4007510000000001</v>
      </c>
      <c r="W3060" s="65">
        <v>3.0555460000000001</v>
      </c>
      <c r="X3060" s="65">
        <v>2.7105130000000002</v>
      </c>
      <c r="Y3060" s="65">
        <v>3.5887280000000001</v>
      </c>
      <c r="Z3060" s="65">
        <v>2.8251179999999998</v>
      </c>
      <c r="AA3060" s="65">
        <v>3.5974439999999999</v>
      </c>
      <c r="AB3060" s="65">
        <v>3.3753280000000001</v>
      </c>
      <c r="AC3060" s="65">
        <v>2.987905</v>
      </c>
      <c r="AD3060" s="65">
        <v>2.9556650000000002</v>
      </c>
      <c r="AE3060" s="65">
        <v>2.6577130000000002</v>
      </c>
      <c r="AF3060" s="65">
        <v>2.462993</v>
      </c>
      <c r="AG3060" s="65">
        <v>209</v>
      </c>
      <c r="AH3060" s="65">
        <v>4</v>
      </c>
    </row>
    <row r="3061" spans="1:34" x14ac:dyDescent="0.2">
      <c r="A3061" t="s">
        <v>58</v>
      </c>
      <c r="B3061" t="s">
        <v>112</v>
      </c>
      <c r="C3061" t="s">
        <v>1587</v>
      </c>
      <c r="D3061">
        <v>3</v>
      </c>
      <c r="E3061" s="21">
        <v>4</v>
      </c>
      <c r="F3061" s="21" t="s">
        <v>6</v>
      </c>
      <c r="G3061" s="21" t="s">
        <v>10</v>
      </c>
      <c r="H3061" s="21" t="s">
        <v>10</v>
      </c>
      <c r="I3061" s="65">
        <v>1.6052214999999999</v>
      </c>
      <c r="J3061" s="65">
        <v>2.0752269999999999</v>
      </c>
      <c r="K3061" s="65">
        <v>3.2395422499999995</v>
      </c>
      <c r="L3061" s="65">
        <v>4.6795934999999993</v>
      </c>
      <c r="M3061" s="65">
        <v>5.4035844999999991</v>
      </c>
      <c r="N3061" s="65">
        <v>6.4014979999999992</v>
      </c>
      <c r="O3061" s="65">
        <v>6.4508132499999995</v>
      </c>
      <c r="P3061" s="65">
        <v>5.6318395000000008</v>
      </c>
      <c r="Q3061">
        <v>4.3772287499999996</v>
      </c>
      <c r="R3061" s="65">
        <v>3.0497957499999999</v>
      </c>
      <c r="S3061" s="65">
        <v>2.2810562500000002</v>
      </c>
      <c r="T3061" s="65">
        <v>1.67592125</v>
      </c>
      <c r="U3061" s="65">
        <v>3.0020007500000001</v>
      </c>
      <c r="V3061" s="65">
        <v>2.8826282500000002</v>
      </c>
      <c r="W3061" s="65">
        <v>3.5998972500000002</v>
      </c>
      <c r="X3061" s="65">
        <v>2.7860632499999998</v>
      </c>
      <c r="Y3061" s="65">
        <v>3.4622462499999997</v>
      </c>
      <c r="Z3061" s="65">
        <v>3.0952597500000003</v>
      </c>
      <c r="AA3061" s="65">
        <v>3.680771</v>
      </c>
      <c r="AB3061" s="65">
        <v>3.6681352500000002</v>
      </c>
      <c r="AC3061" s="65">
        <v>3.0406000000000004</v>
      </c>
      <c r="AD3061" s="65">
        <v>2.7895994999999996</v>
      </c>
      <c r="AE3061" s="65">
        <v>2.8411895</v>
      </c>
      <c r="AF3061" s="65">
        <v>3.0036525000000003</v>
      </c>
      <c r="AG3061" s="65">
        <v>178</v>
      </c>
      <c r="AH3061" s="65">
        <v>3</v>
      </c>
    </row>
    <row r="3062" spans="1:34" x14ac:dyDescent="0.2">
      <c r="A3062" t="s">
        <v>58</v>
      </c>
      <c r="B3062" t="s">
        <v>112</v>
      </c>
      <c r="C3062" t="s">
        <v>1942</v>
      </c>
      <c r="D3062">
        <v>3</v>
      </c>
      <c r="E3062" s="21">
        <v>4</v>
      </c>
      <c r="F3062" s="21" t="s">
        <v>6</v>
      </c>
      <c r="G3062" s="21" t="s">
        <v>10</v>
      </c>
      <c r="H3062" s="21" t="s">
        <v>10</v>
      </c>
      <c r="I3062" s="65">
        <v>1.737905</v>
      </c>
      <c r="J3062" s="65">
        <v>2.2160769999999999</v>
      </c>
      <c r="K3062" s="65">
        <v>3.41526</v>
      </c>
      <c r="L3062" s="65">
        <v>4.8943979999999998</v>
      </c>
      <c r="M3062" s="65">
        <v>5.5047030000000001</v>
      </c>
      <c r="N3062" s="65">
        <v>6.3533350000000004</v>
      </c>
      <c r="O3062" s="65">
        <v>6.3700679999999998</v>
      </c>
      <c r="P3062" s="65">
        <v>5.5787630000000004</v>
      </c>
      <c r="Q3062">
        <v>4.444604</v>
      </c>
      <c r="R3062" s="65">
        <v>3.1226120000000002</v>
      </c>
      <c r="S3062" s="65">
        <v>2.409983</v>
      </c>
      <c r="T3062" s="65">
        <v>1.8125340000000001</v>
      </c>
      <c r="U3062" s="65">
        <v>3.5161750000000001</v>
      </c>
      <c r="V3062" s="65">
        <v>3.332792</v>
      </c>
      <c r="W3062" s="65">
        <v>3.8247719999999998</v>
      </c>
      <c r="X3062" s="65">
        <v>2.7822279999999999</v>
      </c>
      <c r="Y3062" s="65">
        <v>3.964331</v>
      </c>
      <c r="Z3062" s="65">
        <v>3.5328629999999999</v>
      </c>
      <c r="AA3062" s="65">
        <v>4.4115589999999996</v>
      </c>
      <c r="AB3062" s="65">
        <v>4.1712670000000003</v>
      </c>
      <c r="AC3062" s="65">
        <v>3.4950369999999999</v>
      </c>
      <c r="AD3062" s="65">
        <v>2.8098860000000001</v>
      </c>
      <c r="AE3062" s="65">
        <v>3.0234030000000001</v>
      </c>
      <c r="AF3062" s="65">
        <v>3.0767419999999999</v>
      </c>
      <c r="AG3062" s="65">
        <v>169</v>
      </c>
      <c r="AH3062" s="65">
        <v>3</v>
      </c>
    </row>
    <row r="3063" spans="1:34" x14ac:dyDescent="0.2">
      <c r="A3063" t="s">
        <v>58</v>
      </c>
      <c r="B3063" t="s">
        <v>112</v>
      </c>
      <c r="C3063" t="s">
        <v>1943</v>
      </c>
      <c r="D3063">
        <v>1</v>
      </c>
      <c r="E3063" s="21">
        <v>4</v>
      </c>
      <c r="F3063" s="21" t="s">
        <v>6</v>
      </c>
      <c r="G3063" s="21" t="s">
        <v>10</v>
      </c>
      <c r="H3063" s="21" t="s">
        <v>10</v>
      </c>
      <c r="I3063" s="65">
        <v>1.3137300000000001</v>
      </c>
      <c r="J3063" s="65">
        <v>1.7433510000000001</v>
      </c>
      <c r="K3063" s="65">
        <v>2.858765</v>
      </c>
      <c r="L3063" s="65">
        <v>4.2581819999999997</v>
      </c>
      <c r="M3063" s="65">
        <v>5.0160960000000001</v>
      </c>
      <c r="N3063" s="65">
        <v>5.8761109999999999</v>
      </c>
      <c r="O3063" s="65">
        <v>5.8834150000000003</v>
      </c>
      <c r="P3063" s="65">
        <v>5.1028419999999999</v>
      </c>
      <c r="Q3063">
        <v>3.8552659999999999</v>
      </c>
      <c r="R3063" s="65">
        <v>2.6850480000000001</v>
      </c>
      <c r="S3063" s="65">
        <v>1.9075820000000001</v>
      </c>
      <c r="T3063" s="65">
        <v>1.324508</v>
      </c>
      <c r="U3063" s="65">
        <v>2.2381929999999999</v>
      </c>
      <c r="V3063" s="65">
        <v>2.2126209999999999</v>
      </c>
      <c r="W3063" s="65">
        <v>3.0025970000000002</v>
      </c>
      <c r="X3063" s="65">
        <v>2.8754580000000001</v>
      </c>
      <c r="Y3063" s="65">
        <v>3.6207699999999998</v>
      </c>
      <c r="Z3063" s="65">
        <v>3.1625740000000002</v>
      </c>
      <c r="AA3063" s="65">
        <v>3.2838029999999998</v>
      </c>
      <c r="AB3063" s="65">
        <v>3.0776819999999998</v>
      </c>
      <c r="AC3063" s="65">
        <v>2.7521100000000001</v>
      </c>
      <c r="AD3063" s="65">
        <v>2.6783619999999999</v>
      </c>
      <c r="AE3063" s="65">
        <v>2.663637</v>
      </c>
      <c r="AF3063" s="65">
        <v>2.4538700000000002</v>
      </c>
      <c r="AG3063" s="65">
        <v>190</v>
      </c>
      <c r="AH3063" s="65">
        <v>3</v>
      </c>
    </row>
    <row r="3064" spans="1:34" x14ac:dyDescent="0.2">
      <c r="A3064" t="s">
        <v>58</v>
      </c>
      <c r="B3064" t="s">
        <v>112</v>
      </c>
      <c r="C3064" t="s">
        <v>1834</v>
      </c>
      <c r="D3064">
        <v>2</v>
      </c>
      <c r="E3064" s="21">
        <v>4</v>
      </c>
      <c r="F3064" s="21" t="s">
        <v>6</v>
      </c>
      <c r="G3064" s="21" t="s">
        <v>10</v>
      </c>
      <c r="H3064" s="21" t="s">
        <v>10</v>
      </c>
      <c r="I3064" s="65">
        <v>1.2887271666666666</v>
      </c>
      <c r="J3064" s="65">
        <v>1.7799923333333334</v>
      </c>
      <c r="K3064" s="65">
        <v>3.0373769999999998</v>
      </c>
      <c r="L3064" s="65">
        <v>4.3756123333333337</v>
      </c>
      <c r="M3064" s="65">
        <v>4.9062436666666676</v>
      </c>
      <c r="N3064" s="65">
        <v>5.4824753333333334</v>
      </c>
      <c r="O3064" s="65">
        <v>5.3953108333333333</v>
      </c>
      <c r="P3064" s="65">
        <v>4.8152998333333334</v>
      </c>
      <c r="Q3064">
        <v>3.7351584999999994</v>
      </c>
      <c r="R3064" s="65">
        <v>2.714896833333333</v>
      </c>
      <c r="S3064" s="65">
        <v>1.8848563333333335</v>
      </c>
      <c r="T3064" s="65">
        <v>1.3302496666666668</v>
      </c>
      <c r="U3064" s="65">
        <v>3.6078663333333334</v>
      </c>
      <c r="V3064" s="65">
        <v>3.6660331666666668</v>
      </c>
      <c r="W3064" s="65">
        <v>3.9784886666666668</v>
      </c>
      <c r="X3064" s="65">
        <v>3.6605493333333334</v>
      </c>
      <c r="Y3064" s="65">
        <v>4.1202693333333329</v>
      </c>
      <c r="Z3064" s="65">
        <v>3.7195676666666668</v>
      </c>
      <c r="AA3064" s="65">
        <v>4.5890039999999992</v>
      </c>
      <c r="AB3064" s="65">
        <v>3.5308294999999998</v>
      </c>
      <c r="AC3064" s="65">
        <v>3.1971934999999996</v>
      </c>
      <c r="AD3064" s="65">
        <v>2.6614040000000001</v>
      </c>
      <c r="AE3064" s="65">
        <v>3.3523600000000005</v>
      </c>
      <c r="AF3064" s="65">
        <v>3.734378833333333</v>
      </c>
      <c r="AG3064" s="65">
        <v>215</v>
      </c>
      <c r="AH3064" s="65">
        <v>4</v>
      </c>
    </row>
    <row r="3065" spans="1:34" x14ac:dyDescent="0.2">
      <c r="A3065" t="s">
        <v>58</v>
      </c>
      <c r="B3065" t="s">
        <v>112</v>
      </c>
      <c r="C3065" t="s">
        <v>1944</v>
      </c>
      <c r="D3065">
        <v>1</v>
      </c>
      <c r="E3065" s="21">
        <v>4</v>
      </c>
      <c r="F3065" s="21" t="s">
        <v>6</v>
      </c>
      <c r="G3065" s="21" t="s">
        <v>10</v>
      </c>
      <c r="H3065" s="21" t="s">
        <v>10</v>
      </c>
      <c r="I3065" s="65">
        <v>1.3173774444444444</v>
      </c>
      <c r="J3065" s="65">
        <v>1.7800677777777776</v>
      </c>
      <c r="K3065" s="65">
        <v>2.9161032222222221</v>
      </c>
      <c r="L3065" s="65">
        <v>4.2218558888888884</v>
      </c>
      <c r="M3065" s="65">
        <v>4.7709217777777786</v>
      </c>
      <c r="N3065" s="65">
        <v>5.2391842222222227</v>
      </c>
      <c r="O3065" s="65">
        <v>5.1742662222222213</v>
      </c>
      <c r="P3065" s="65">
        <v>4.5636031111111102</v>
      </c>
      <c r="Q3065">
        <v>3.5259648888888884</v>
      </c>
      <c r="R3065" s="65">
        <v>2.5979011111111108</v>
      </c>
      <c r="S3065" s="65">
        <v>1.8761721111111112</v>
      </c>
      <c r="T3065" s="65">
        <v>1.335919888888889</v>
      </c>
      <c r="U3065" s="65">
        <v>2.8593947777777782</v>
      </c>
      <c r="V3065" s="65">
        <v>3.0217544444444444</v>
      </c>
      <c r="W3065" s="65">
        <v>3.6343321111111107</v>
      </c>
      <c r="X3065" s="65">
        <v>3.4353099999999999</v>
      </c>
      <c r="Y3065" s="65">
        <v>4.0603127777777779</v>
      </c>
      <c r="Z3065" s="65">
        <v>3.4629911111111111</v>
      </c>
      <c r="AA3065" s="65">
        <v>4.1048823333333333</v>
      </c>
      <c r="AB3065" s="65">
        <v>3.6010936666666669</v>
      </c>
      <c r="AC3065" s="65">
        <v>3.0941287777777777</v>
      </c>
      <c r="AD3065" s="65">
        <v>2.9187192222222222</v>
      </c>
      <c r="AE3065" s="65">
        <v>2.8570112222222224</v>
      </c>
      <c r="AF3065" s="65">
        <v>2.9453166666666668</v>
      </c>
      <c r="AG3065" s="65">
        <v>239</v>
      </c>
      <c r="AH3065" s="65">
        <v>4</v>
      </c>
    </row>
    <row r="3066" spans="1:34" x14ac:dyDescent="0.2">
      <c r="A3066" t="s">
        <v>58</v>
      </c>
      <c r="B3066" t="s">
        <v>112</v>
      </c>
      <c r="C3066" t="s">
        <v>983</v>
      </c>
      <c r="D3066">
        <v>3</v>
      </c>
      <c r="E3066" s="21">
        <v>4</v>
      </c>
      <c r="F3066" s="21" t="s">
        <v>6</v>
      </c>
      <c r="G3066" s="21" t="s">
        <v>10</v>
      </c>
      <c r="H3066" s="21" t="s">
        <v>10</v>
      </c>
      <c r="I3066" s="65">
        <v>1.7672517999999999</v>
      </c>
      <c r="J3066" s="65">
        <v>2.2201868</v>
      </c>
      <c r="K3066" s="65">
        <v>3.3342458000000001</v>
      </c>
      <c r="L3066" s="65">
        <v>4.7757039999999993</v>
      </c>
      <c r="M3066" s="65">
        <v>5.4328978000000001</v>
      </c>
      <c r="N3066" s="65">
        <v>6.2938466000000002</v>
      </c>
      <c r="O3066" s="65">
        <v>6.3157601999999997</v>
      </c>
      <c r="P3066" s="65">
        <v>5.5583948000000003</v>
      </c>
      <c r="Q3066">
        <v>4.459104</v>
      </c>
      <c r="R3066" s="65">
        <v>3.1498084</v>
      </c>
      <c r="S3066" s="65">
        <v>2.4220464000000002</v>
      </c>
      <c r="T3066" s="65">
        <v>1.8261872000000001</v>
      </c>
      <c r="U3066" s="65">
        <v>3.3755867999999998</v>
      </c>
      <c r="V3066" s="65">
        <v>3.3237831999999998</v>
      </c>
      <c r="W3066" s="65">
        <v>3.7904764000000002</v>
      </c>
      <c r="X3066" s="65">
        <v>2.7121523999999999</v>
      </c>
      <c r="Y3066" s="65">
        <v>3.5644784</v>
      </c>
      <c r="Z3066" s="65">
        <v>3.4272784000000001</v>
      </c>
      <c r="AA3066" s="65">
        <v>4.3143229999999999</v>
      </c>
      <c r="AB3066" s="65">
        <v>4.2119406000000001</v>
      </c>
      <c r="AC3066" s="65">
        <v>3.5439191999999999</v>
      </c>
      <c r="AD3066" s="65">
        <v>2.7510797999999999</v>
      </c>
      <c r="AE3066" s="65">
        <v>2.7968920000000002</v>
      </c>
      <c r="AF3066" s="65">
        <v>3.0869644000000003</v>
      </c>
      <c r="AG3066" s="65">
        <v>169</v>
      </c>
      <c r="AH3066" s="65">
        <v>3</v>
      </c>
    </row>
    <row r="3067" spans="1:34" x14ac:dyDescent="0.2">
      <c r="A3067" t="s">
        <v>60</v>
      </c>
      <c r="B3067" t="s">
        <v>84</v>
      </c>
      <c r="C3067" t="s">
        <v>403</v>
      </c>
      <c r="D3067">
        <v>2</v>
      </c>
      <c r="E3067" s="21">
        <v>5</v>
      </c>
      <c r="F3067" s="21" t="s">
        <v>74</v>
      </c>
      <c r="G3067" s="21" t="s">
        <v>10</v>
      </c>
      <c r="H3067" s="21" t="s">
        <v>10</v>
      </c>
      <c r="I3067" s="65">
        <v>0.69739019999999996</v>
      </c>
      <c r="J3067" s="65">
        <v>1.1967101999999998</v>
      </c>
      <c r="K3067" s="65">
        <v>2.3606582</v>
      </c>
      <c r="L3067" s="65">
        <v>3.8739086</v>
      </c>
      <c r="M3067" s="65">
        <v>5.4286463999999999</v>
      </c>
      <c r="N3067" s="65">
        <v>6.9507512000000009</v>
      </c>
      <c r="O3067" s="65">
        <v>8.471286000000001</v>
      </c>
      <c r="P3067" s="65">
        <v>7.4108586000000001</v>
      </c>
      <c r="Q3067">
        <v>4.8893858000000003</v>
      </c>
      <c r="R3067" s="65">
        <v>2.4356400000000002</v>
      </c>
      <c r="S3067" s="65">
        <v>1.0078521999999999</v>
      </c>
      <c r="T3067" s="65">
        <v>0.61398459999999999</v>
      </c>
      <c r="U3067" s="65">
        <v>1.1289708000000001</v>
      </c>
      <c r="V3067" s="65">
        <v>0.88888900000000004</v>
      </c>
      <c r="W3067" s="65">
        <v>0.93783919999999998</v>
      </c>
      <c r="X3067" s="65">
        <v>0.7154452</v>
      </c>
      <c r="Y3067" s="65">
        <v>0.75989019999999996</v>
      </c>
      <c r="Z3067" s="65">
        <v>0.58591400000000005</v>
      </c>
      <c r="AA3067" s="65">
        <v>0.20272700000000002</v>
      </c>
      <c r="AB3067" s="65">
        <v>0.26140079999999999</v>
      </c>
      <c r="AC3067" s="65">
        <v>0.40031959999999989</v>
      </c>
      <c r="AD3067" s="65">
        <v>0.65049380000000012</v>
      </c>
      <c r="AE3067" s="65">
        <v>1.3238116000000002</v>
      </c>
      <c r="AF3067" s="65">
        <v>1.4423094000000001</v>
      </c>
      <c r="AG3067" s="65">
        <v>221</v>
      </c>
      <c r="AH3067" s="65">
        <v>4</v>
      </c>
    </row>
    <row r="3068" spans="1:34" x14ac:dyDescent="0.2">
      <c r="A3068" t="s">
        <v>60</v>
      </c>
      <c r="B3068" t="s">
        <v>84</v>
      </c>
      <c r="C3068" t="s">
        <v>1945</v>
      </c>
      <c r="D3068">
        <v>2</v>
      </c>
      <c r="E3068" s="21">
        <v>5</v>
      </c>
      <c r="F3068" s="21" t="s">
        <v>74</v>
      </c>
      <c r="G3068" s="21" t="s">
        <v>10</v>
      </c>
      <c r="H3068" s="21" t="s">
        <v>10</v>
      </c>
      <c r="I3068" s="65">
        <v>0.66508433333333328</v>
      </c>
      <c r="J3068" s="65">
        <v>1.1651826666666667</v>
      </c>
      <c r="K3068" s="65">
        <v>2.2206410000000001</v>
      </c>
      <c r="L3068" s="65">
        <v>3.638728</v>
      </c>
      <c r="M3068" s="65">
        <v>5.0065140000000001</v>
      </c>
      <c r="N3068" s="65">
        <v>6.4697666666666676</v>
      </c>
      <c r="O3068" s="65">
        <v>8.3403650000000003</v>
      </c>
      <c r="P3068" s="65">
        <v>7.4373966666666673</v>
      </c>
      <c r="Q3068">
        <v>4.7835243333333333</v>
      </c>
      <c r="R3068" s="65">
        <v>2.3961836666666669</v>
      </c>
      <c r="S3068" s="65">
        <v>0.95983433333333323</v>
      </c>
      <c r="T3068" s="65">
        <v>0.58379833333333331</v>
      </c>
      <c r="U3068" s="65">
        <v>2.1155410000000003</v>
      </c>
      <c r="V3068" s="65">
        <v>1.5649339999999998</v>
      </c>
      <c r="W3068" s="65">
        <v>1.7058186666666666</v>
      </c>
      <c r="X3068" s="65">
        <v>1.4686846666666666</v>
      </c>
      <c r="Y3068" s="65">
        <v>1.6292963333333335</v>
      </c>
      <c r="Z3068" s="65">
        <v>1.4276520000000001</v>
      </c>
      <c r="AA3068" s="65">
        <v>0.55760566666666678</v>
      </c>
      <c r="AB3068" s="65">
        <v>0.67489066666666664</v>
      </c>
      <c r="AC3068" s="65">
        <v>0.85548499999999994</v>
      </c>
      <c r="AD3068" s="65">
        <v>1.3669360000000002</v>
      </c>
      <c r="AE3068" s="65">
        <v>2.0870796666666664</v>
      </c>
      <c r="AF3068" s="65">
        <v>2.1597493333333335</v>
      </c>
      <c r="AG3068" s="65">
        <v>196</v>
      </c>
      <c r="AH3068" s="65">
        <v>3</v>
      </c>
    </row>
    <row r="3069" spans="1:34" x14ac:dyDescent="0.2">
      <c r="A3069" t="s">
        <v>60</v>
      </c>
      <c r="B3069" t="s">
        <v>84</v>
      </c>
      <c r="C3069" t="s">
        <v>293</v>
      </c>
      <c r="D3069">
        <v>2</v>
      </c>
      <c r="E3069" s="21">
        <v>5</v>
      </c>
      <c r="F3069" s="21" t="s">
        <v>74</v>
      </c>
      <c r="G3069" s="21" t="s">
        <v>10</v>
      </c>
      <c r="H3069" s="21" t="s">
        <v>10</v>
      </c>
      <c r="I3069" s="65">
        <v>0.811798625</v>
      </c>
      <c r="J3069" s="65">
        <v>1.3769845000000001</v>
      </c>
      <c r="K3069" s="65">
        <v>2.6909862499999999</v>
      </c>
      <c r="L3069" s="65">
        <v>4.259877125</v>
      </c>
      <c r="M3069" s="65">
        <v>5.9922609999999992</v>
      </c>
      <c r="N3069" s="65">
        <v>7.6092749999999993</v>
      </c>
      <c r="O3069" s="65">
        <v>8.983660875</v>
      </c>
      <c r="P3069" s="65">
        <v>7.7955057499999993</v>
      </c>
      <c r="Q3069">
        <v>5.2283762500000002</v>
      </c>
      <c r="R3069" s="65">
        <v>2.6922113749999999</v>
      </c>
      <c r="S3069" s="65">
        <v>1.194819125</v>
      </c>
      <c r="T3069" s="65">
        <v>0.73458837499999996</v>
      </c>
      <c r="U3069" s="65">
        <v>0.96749712500000007</v>
      </c>
      <c r="V3069" s="65">
        <v>0.63064762500000004</v>
      </c>
      <c r="W3069" s="65">
        <v>0.5773346250000001</v>
      </c>
      <c r="X3069" s="65">
        <v>0.47294375</v>
      </c>
      <c r="Y3069" s="65">
        <v>0.54467387500000009</v>
      </c>
      <c r="Z3069" s="65">
        <v>0.41790312499999999</v>
      </c>
      <c r="AA3069" s="65">
        <v>0.11708012500000001</v>
      </c>
      <c r="AB3069" s="65">
        <v>0.18724875000000002</v>
      </c>
      <c r="AC3069" s="65">
        <v>0.27987850000000003</v>
      </c>
      <c r="AD3069" s="65">
        <v>0.49468987500000006</v>
      </c>
      <c r="AE3069" s="65">
        <v>0.9514847500000001</v>
      </c>
      <c r="AF3069" s="65">
        <v>1.0537407499999998</v>
      </c>
      <c r="AG3069" s="65">
        <v>194</v>
      </c>
      <c r="AH3069" s="65">
        <v>3</v>
      </c>
    </row>
    <row r="3070" spans="1:34" x14ac:dyDescent="0.2">
      <c r="A3070" t="s">
        <v>60</v>
      </c>
      <c r="B3070" t="s">
        <v>84</v>
      </c>
      <c r="C3070" t="s">
        <v>1946</v>
      </c>
      <c r="D3070">
        <v>3</v>
      </c>
      <c r="E3070" s="21">
        <v>5</v>
      </c>
      <c r="F3070" s="21" t="s">
        <v>74</v>
      </c>
      <c r="G3070" s="21" t="s">
        <v>10</v>
      </c>
      <c r="H3070" s="21" t="s">
        <v>10</v>
      </c>
      <c r="I3070" s="65">
        <v>0.5553027777777777</v>
      </c>
      <c r="J3070" s="65">
        <v>0.94093566666666661</v>
      </c>
      <c r="K3070" s="65">
        <v>1.8445501111111109</v>
      </c>
      <c r="L3070" s="65">
        <v>3.0703718888888889</v>
      </c>
      <c r="M3070" s="65">
        <v>4.2851028888888889</v>
      </c>
      <c r="N3070" s="65">
        <v>5.3405103333333326</v>
      </c>
      <c r="O3070" s="65">
        <v>6.2038802222222218</v>
      </c>
      <c r="P3070" s="65">
        <v>5.3309977777777782</v>
      </c>
      <c r="Q3070">
        <v>3.3789414444444441</v>
      </c>
      <c r="R3070" s="65">
        <v>1.7325542222222223</v>
      </c>
      <c r="S3070" s="65">
        <v>0.77854522222222222</v>
      </c>
      <c r="T3070" s="65">
        <v>0.49190755555555554</v>
      </c>
      <c r="U3070" s="65">
        <v>4.0179522222222221</v>
      </c>
      <c r="V3070" s="65">
        <v>2.8232658888888889</v>
      </c>
      <c r="W3070" s="65">
        <v>2.3523503333333333</v>
      </c>
      <c r="X3070" s="65">
        <v>1.6569094444444445</v>
      </c>
      <c r="Y3070" s="65">
        <v>1.2232197777777776</v>
      </c>
      <c r="Z3070" s="65">
        <v>1.1544766666666666</v>
      </c>
      <c r="AA3070" s="65">
        <v>0.5036693333333333</v>
      </c>
      <c r="AB3070" s="65">
        <v>0.68104288888888886</v>
      </c>
      <c r="AC3070" s="65">
        <v>0.95486788888888896</v>
      </c>
      <c r="AD3070" s="65">
        <v>1.7833757777777781</v>
      </c>
      <c r="AE3070" s="65">
        <v>3.7589381111111115</v>
      </c>
      <c r="AF3070" s="65">
        <v>4.5163106666666666</v>
      </c>
      <c r="AG3070" s="65">
        <v>244</v>
      </c>
      <c r="AH3070" s="65">
        <v>4</v>
      </c>
    </row>
    <row r="3071" spans="1:34" x14ac:dyDescent="0.2">
      <c r="A3071" t="s">
        <v>60</v>
      </c>
      <c r="B3071" t="s">
        <v>84</v>
      </c>
      <c r="C3071" t="s">
        <v>1947</v>
      </c>
      <c r="D3071">
        <v>3</v>
      </c>
      <c r="E3071" s="21">
        <v>4</v>
      </c>
      <c r="F3071" s="21" t="s">
        <v>104</v>
      </c>
      <c r="G3071" s="21" t="s">
        <v>10</v>
      </c>
      <c r="H3071" s="21" t="s">
        <v>10</v>
      </c>
      <c r="I3071" s="65">
        <v>0.6110767142857142</v>
      </c>
      <c r="J3071" s="65">
        <v>0.966784857142857</v>
      </c>
      <c r="K3071" s="65">
        <v>1.511134</v>
      </c>
      <c r="L3071" s="65">
        <v>2.2601368571428573</v>
      </c>
      <c r="M3071" s="65">
        <v>3.029871</v>
      </c>
      <c r="N3071" s="65">
        <v>3.5284930000000001</v>
      </c>
      <c r="O3071" s="65">
        <v>3.8830069999999992</v>
      </c>
      <c r="P3071" s="65">
        <v>3.3446077142857145</v>
      </c>
      <c r="Q3071">
        <v>2.3420677142857147</v>
      </c>
      <c r="R3071" s="65">
        <v>1.2066817142857142</v>
      </c>
      <c r="S3071" s="65">
        <v>0.69939371428571417</v>
      </c>
      <c r="T3071" s="65">
        <v>0.53661942857142853</v>
      </c>
      <c r="U3071" s="65">
        <v>13.690661142857142</v>
      </c>
      <c r="V3071" s="65">
        <v>11.403803571428572</v>
      </c>
      <c r="W3071" s="65">
        <v>10.456010000000001</v>
      </c>
      <c r="X3071" s="65">
        <v>6.749466</v>
      </c>
      <c r="Y3071" s="65">
        <v>4.2358771428571425</v>
      </c>
      <c r="Z3071" s="65">
        <v>2.9854644285714285</v>
      </c>
      <c r="AA3071" s="65">
        <v>1.7565211428571428</v>
      </c>
      <c r="AB3071" s="65">
        <v>2.1022915714285717</v>
      </c>
      <c r="AC3071" s="65">
        <v>3.9842738571428566</v>
      </c>
      <c r="AD3071" s="65">
        <v>9.2734119999999987</v>
      </c>
      <c r="AE3071" s="65">
        <v>13.719662428571427</v>
      </c>
      <c r="AF3071" s="65">
        <v>15.546728428571429</v>
      </c>
      <c r="AG3071" s="65">
        <v>198</v>
      </c>
      <c r="AH3071" s="65">
        <v>3</v>
      </c>
    </row>
    <row r="3072" spans="1:34" x14ac:dyDescent="0.2">
      <c r="A3072" t="s">
        <v>60</v>
      </c>
      <c r="B3072" t="s">
        <v>84</v>
      </c>
      <c r="C3072" t="s">
        <v>298</v>
      </c>
      <c r="D3072">
        <v>1</v>
      </c>
      <c r="E3072" s="21">
        <v>4</v>
      </c>
      <c r="F3072" s="21" t="s">
        <v>104</v>
      </c>
      <c r="G3072" s="21" t="s">
        <v>10</v>
      </c>
      <c r="H3072" s="21" t="s">
        <v>10</v>
      </c>
      <c r="I3072" s="65">
        <v>0.86404084210526311</v>
      </c>
      <c r="J3072" s="65">
        <v>1.333939789473684</v>
      </c>
      <c r="K3072" s="65">
        <v>2.130760947368421</v>
      </c>
      <c r="L3072" s="65">
        <v>3.0875215789473689</v>
      </c>
      <c r="M3072" s="65">
        <v>4.2252216842105268</v>
      </c>
      <c r="N3072" s="65">
        <v>5.2010168947368411</v>
      </c>
      <c r="O3072" s="65">
        <v>5.9143266315789482</v>
      </c>
      <c r="P3072" s="65">
        <v>5.1535201578947385</v>
      </c>
      <c r="Q3072">
        <v>3.5881040526315795</v>
      </c>
      <c r="R3072" s="65">
        <v>1.8148072631578944</v>
      </c>
      <c r="S3072" s="65">
        <v>1.0266278421052633</v>
      </c>
      <c r="T3072" s="65">
        <v>0.76097615789473672</v>
      </c>
      <c r="U3072" s="65">
        <v>7.7413407368421039</v>
      </c>
      <c r="V3072" s="65">
        <v>5.7648311052631582</v>
      </c>
      <c r="W3072" s="65">
        <v>5.351035210526315</v>
      </c>
      <c r="X3072" s="65">
        <v>3.6300681052631578</v>
      </c>
      <c r="Y3072" s="65">
        <v>2.6960477894736843</v>
      </c>
      <c r="Z3072" s="65">
        <v>1.9577881052631581</v>
      </c>
      <c r="AA3072" s="65">
        <v>0.58630273684210521</v>
      </c>
      <c r="AB3072" s="65">
        <v>0.97172078947368401</v>
      </c>
      <c r="AC3072" s="65">
        <v>2.024771736842105</v>
      </c>
      <c r="AD3072" s="65">
        <v>3.9508797368421056</v>
      </c>
      <c r="AE3072" s="65">
        <v>7.3562903157894741</v>
      </c>
      <c r="AF3072" s="65">
        <v>8.3720000000000017</v>
      </c>
      <c r="AG3072" s="65">
        <v>213</v>
      </c>
      <c r="AH3072" s="65">
        <v>3</v>
      </c>
    </row>
    <row r="3073" spans="1:34" x14ac:dyDescent="0.2">
      <c r="A3073" t="s">
        <v>60</v>
      </c>
      <c r="B3073" t="s">
        <v>84</v>
      </c>
      <c r="C3073" t="s">
        <v>300</v>
      </c>
      <c r="D3073">
        <v>2</v>
      </c>
      <c r="E3073" s="21">
        <v>5</v>
      </c>
      <c r="F3073" s="21" t="s">
        <v>74</v>
      </c>
      <c r="G3073" s="21" t="s">
        <v>10</v>
      </c>
      <c r="H3073" s="21" t="s">
        <v>10</v>
      </c>
      <c r="I3073" s="65">
        <v>0.69883700000000004</v>
      </c>
      <c r="J3073" s="65">
        <v>1.1874910000000001</v>
      </c>
      <c r="K3073" s="65">
        <v>2.2329919999999999</v>
      </c>
      <c r="L3073" s="65">
        <v>3.5700270000000001</v>
      </c>
      <c r="M3073" s="65">
        <v>4.9569799999999997</v>
      </c>
      <c r="N3073" s="65">
        <v>6.4750230000000002</v>
      </c>
      <c r="O3073" s="65">
        <v>8.157057</v>
      </c>
      <c r="P3073" s="65">
        <v>7.2342370000000003</v>
      </c>
      <c r="Q3073">
        <v>4.7258659999999999</v>
      </c>
      <c r="R3073" s="65">
        <v>2.4223300000000001</v>
      </c>
      <c r="S3073" s="65">
        <v>0.99166600000000005</v>
      </c>
      <c r="T3073" s="65">
        <v>0.619757</v>
      </c>
      <c r="U3073" s="65">
        <v>2.4003649999999999</v>
      </c>
      <c r="V3073" s="65">
        <v>1.818063</v>
      </c>
      <c r="W3073" s="65">
        <v>1.9675879999999999</v>
      </c>
      <c r="X3073" s="65">
        <v>1.5009969999999999</v>
      </c>
      <c r="Y3073" s="65">
        <v>1.4690700000000001</v>
      </c>
      <c r="Z3073" s="65">
        <v>1.206402</v>
      </c>
      <c r="AA3073" s="65">
        <v>0.41167599999999999</v>
      </c>
      <c r="AB3073" s="65">
        <v>0.56366300000000003</v>
      </c>
      <c r="AC3073" s="65">
        <v>0.80234000000000005</v>
      </c>
      <c r="AD3073" s="65">
        <v>1.4471259999999999</v>
      </c>
      <c r="AE3073" s="65">
        <v>2.406952</v>
      </c>
      <c r="AF3073" s="65">
        <v>2.6606079999999999</v>
      </c>
      <c r="AG3073" s="65">
        <v>182</v>
      </c>
      <c r="AH3073" s="65">
        <v>3</v>
      </c>
    </row>
    <row r="3074" spans="1:34" x14ac:dyDescent="0.2">
      <c r="A3074" t="s">
        <v>60</v>
      </c>
      <c r="B3074" t="s">
        <v>84</v>
      </c>
      <c r="C3074" t="s">
        <v>1948</v>
      </c>
      <c r="D3074">
        <v>3</v>
      </c>
      <c r="E3074" s="21">
        <v>4</v>
      </c>
      <c r="F3074" s="21" t="s">
        <v>104</v>
      </c>
      <c r="G3074" s="21" t="s">
        <v>10</v>
      </c>
      <c r="H3074" s="21" t="s">
        <v>10</v>
      </c>
      <c r="I3074" s="65">
        <v>0.79101300000000008</v>
      </c>
      <c r="J3074" s="65">
        <v>1.2209217999999997</v>
      </c>
      <c r="K3074" s="65">
        <v>1.9586209000000001</v>
      </c>
      <c r="L3074" s="65">
        <v>2.8533876</v>
      </c>
      <c r="M3074" s="65">
        <v>3.8990593000000002</v>
      </c>
      <c r="N3074" s="65">
        <v>4.7376580999999991</v>
      </c>
      <c r="O3074" s="65">
        <v>5.3253693999999996</v>
      </c>
      <c r="P3074" s="65">
        <v>4.6481110999999995</v>
      </c>
      <c r="Q3074">
        <v>3.1972748999999996</v>
      </c>
      <c r="R3074" s="65">
        <v>1.6315270000000002</v>
      </c>
      <c r="S3074" s="65">
        <v>0.92326640000000015</v>
      </c>
      <c r="T3074" s="65">
        <v>0.69029150000000006</v>
      </c>
      <c r="U3074" s="65">
        <v>9.1692093999999997</v>
      </c>
      <c r="V3074" s="65">
        <v>6.700752800000001</v>
      </c>
      <c r="W3074" s="65">
        <v>6.2475193999999998</v>
      </c>
      <c r="X3074" s="65">
        <v>4.2212289999999992</v>
      </c>
      <c r="Y3074" s="65">
        <v>2.8241207999999998</v>
      </c>
      <c r="Z3074" s="65">
        <v>2.293634</v>
      </c>
      <c r="AA3074" s="65">
        <v>0.75756710000000005</v>
      </c>
      <c r="AB3074" s="65">
        <v>1.1816564000000001</v>
      </c>
      <c r="AC3074" s="65">
        <v>2.3097459999999996</v>
      </c>
      <c r="AD3074" s="65">
        <v>4.8672639999999996</v>
      </c>
      <c r="AE3074" s="65">
        <v>8.6858029000000023</v>
      </c>
      <c r="AF3074" s="65">
        <v>9.6759436000000019</v>
      </c>
      <c r="AG3074" s="65">
        <v>180</v>
      </c>
      <c r="AH3074" s="65">
        <v>3</v>
      </c>
    </row>
    <row r="3075" spans="1:34" x14ac:dyDescent="0.2">
      <c r="A3075" t="s">
        <v>60</v>
      </c>
      <c r="B3075" t="s">
        <v>84</v>
      </c>
      <c r="C3075" t="s">
        <v>421</v>
      </c>
      <c r="D3075">
        <v>2</v>
      </c>
      <c r="E3075" s="21">
        <v>5</v>
      </c>
      <c r="F3075" s="21" t="s">
        <v>74</v>
      </c>
      <c r="G3075" s="21" t="s">
        <v>10</v>
      </c>
      <c r="H3075" s="21" t="s">
        <v>10</v>
      </c>
      <c r="I3075" s="65">
        <v>0.59069385714285716</v>
      </c>
      <c r="J3075" s="65">
        <v>1.0166552857142857</v>
      </c>
      <c r="K3075" s="65">
        <v>2.0991625714285713</v>
      </c>
      <c r="L3075" s="65">
        <v>3.5729268571428574</v>
      </c>
      <c r="M3075" s="65">
        <v>5.0031077142857141</v>
      </c>
      <c r="N3075" s="65">
        <v>6.2229571428571431</v>
      </c>
      <c r="O3075" s="65">
        <v>7.2636824285714292</v>
      </c>
      <c r="P3075" s="65">
        <v>6.2287968571428562</v>
      </c>
      <c r="Q3075">
        <v>3.9685039999999998</v>
      </c>
      <c r="R3075" s="65">
        <v>2.0089017142857144</v>
      </c>
      <c r="S3075" s="65">
        <v>0.89156385714285702</v>
      </c>
      <c r="T3075" s="65">
        <v>0.53256514285714285</v>
      </c>
      <c r="U3075" s="65">
        <v>1.2545448571428572</v>
      </c>
      <c r="V3075" s="65">
        <v>0.84147928571428576</v>
      </c>
      <c r="W3075" s="65">
        <v>0.68855542857142871</v>
      </c>
      <c r="X3075" s="65">
        <v>0.63531599999999988</v>
      </c>
      <c r="Y3075" s="65">
        <v>0.62552271428571427</v>
      </c>
      <c r="Z3075" s="65">
        <v>0.6082387142857143</v>
      </c>
      <c r="AA3075" s="65">
        <v>0.21033771428571429</v>
      </c>
      <c r="AB3075" s="65">
        <v>0.33898857142857136</v>
      </c>
      <c r="AC3075" s="65">
        <v>0.31452871428571427</v>
      </c>
      <c r="AD3075" s="65">
        <v>0.48713328571428566</v>
      </c>
      <c r="AE3075" s="65">
        <v>1.3133591428571427</v>
      </c>
      <c r="AF3075" s="65">
        <v>1.5624727142857142</v>
      </c>
      <c r="AG3075" s="65">
        <v>236</v>
      </c>
      <c r="AH3075" s="65">
        <v>4</v>
      </c>
    </row>
    <row r="3076" spans="1:34" x14ac:dyDescent="0.2">
      <c r="A3076" t="s">
        <v>60</v>
      </c>
      <c r="B3076" t="s">
        <v>84</v>
      </c>
      <c r="C3076" t="s">
        <v>1949</v>
      </c>
      <c r="D3076">
        <v>1</v>
      </c>
      <c r="E3076" s="21">
        <v>6</v>
      </c>
      <c r="F3076" s="21" t="s">
        <v>74</v>
      </c>
      <c r="G3076" s="21" t="s">
        <v>10</v>
      </c>
      <c r="H3076" s="21" t="s">
        <v>10</v>
      </c>
      <c r="I3076" s="65">
        <v>0.50346428571428581</v>
      </c>
      <c r="J3076" s="65">
        <v>0.84077314285714277</v>
      </c>
      <c r="K3076" s="65">
        <v>1.6962698571428572</v>
      </c>
      <c r="L3076" s="65">
        <v>3.0505841428571432</v>
      </c>
      <c r="M3076" s="65">
        <v>4.1911461428571428</v>
      </c>
      <c r="N3076" s="65">
        <v>5.2383299999999995</v>
      </c>
      <c r="O3076" s="65">
        <v>6.210425142857142</v>
      </c>
      <c r="P3076" s="65">
        <v>5.3506971428571424</v>
      </c>
      <c r="Q3076">
        <v>3.3051418571428575</v>
      </c>
      <c r="R3076" s="65">
        <v>1.6027827142857145</v>
      </c>
      <c r="S3076" s="65">
        <v>0.70852900000000008</v>
      </c>
      <c r="T3076" s="65">
        <v>0.44568185714285719</v>
      </c>
      <c r="U3076" s="65">
        <v>2.2255005714285714</v>
      </c>
      <c r="V3076" s="65">
        <v>1.604568285714286</v>
      </c>
      <c r="W3076" s="65">
        <v>1.5799522857142858</v>
      </c>
      <c r="X3076" s="65">
        <v>1.2707010000000001</v>
      </c>
      <c r="Y3076" s="65">
        <v>1.8217230000000002</v>
      </c>
      <c r="Z3076" s="65">
        <v>1.6932844285714288</v>
      </c>
      <c r="AA3076" s="65">
        <v>0.858213</v>
      </c>
      <c r="AB3076" s="65">
        <v>1.0338308571428569</v>
      </c>
      <c r="AC3076" s="65">
        <v>0.87766357142857132</v>
      </c>
      <c r="AD3076" s="65">
        <v>1.0694765714285714</v>
      </c>
      <c r="AE3076" s="65">
        <v>2.0796477142857146</v>
      </c>
      <c r="AF3076" s="65">
        <v>2.6272124285714287</v>
      </c>
      <c r="AG3076" s="65">
        <v>277</v>
      </c>
      <c r="AH3076" s="65">
        <v>5</v>
      </c>
    </row>
    <row r="3077" spans="1:34" x14ac:dyDescent="0.2">
      <c r="A3077" t="s">
        <v>60</v>
      </c>
      <c r="B3077" t="s">
        <v>84</v>
      </c>
      <c r="C3077" t="s">
        <v>207</v>
      </c>
      <c r="D3077">
        <v>2</v>
      </c>
      <c r="E3077" s="21">
        <v>5</v>
      </c>
      <c r="F3077" s="21" t="s">
        <v>74</v>
      </c>
      <c r="G3077" s="21" t="s">
        <v>10</v>
      </c>
      <c r="H3077" s="21" t="s">
        <v>10</v>
      </c>
      <c r="I3077" s="65">
        <v>0.77044175000000004</v>
      </c>
      <c r="J3077" s="65">
        <v>1.31547675</v>
      </c>
      <c r="K3077" s="65">
        <v>2.5947199999999997</v>
      </c>
      <c r="L3077" s="65">
        <v>4.1692187499999998</v>
      </c>
      <c r="M3077" s="65">
        <v>5.8573427499999999</v>
      </c>
      <c r="N3077" s="65">
        <v>7.4743750000000002</v>
      </c>
      <c r="O3077" s="65">
        <v>8.9308452500000008</v>
      </c>
      <c r="P3077" s="65">
        <v>7.7761562499999997</v>
      </c>
      <c r="Q3077">
        <v>5.1572615000000006</v>
      </c>
      <c r="R3077" s="65">
        <v>2.6389675000000001</v>
      </c>
      <c r="S3077" s="65">
        <v>1.13286175</v>
      </c>
      <c r="T3077" s="65">
        <v>0.69560224999999998</v>
      </c>
      <c r="U3077" s="65">
        <v>0.96523249999999994</v>
      </c>
      <c r="V3077" s="65">
        <v>0.68550824999999993</v>
      </c>
      <c r="W3077" s="65">
        <v>0.69943624999999998</v>
      </c>
      <c r="X3077" s="65">
        <v>0.55299975000000001</v>
      </c>
      <c r="Y3077" s="65">
        <v>0.62634599999999996</v>
      </c>
      <c r="Z3077" s="65">
        <v>0.46014050000000006</v>
      </c>
      <c r="AA3077" s="65">
        <v>0.13382374999999999</v>
      </c>
      <c r="AB3077" s="65">
        <v>0.20290124999999998</v>
      </c>
      <c r="AC3077" s="65">
        <v>0.30488850000000001</v>
      </c>
      <c r="AD3077" s="65">
        <v>0.55379424999999993</v>
      </c>
      <c r="AE3077" s="65">
        <v>1.0586445000000002</v>
      </c>
      <c r="AF3077" s="65">
        <v>1.1263045</v>
      </c>
      <c r="AG3077" s="65">
        <v>196</v>
      </c>
      <c r="AH3077" s="65">
        <v>3</v>
      </c>
    </row>
    <row r="3078" spans="1:34" x14ac:dyDescent="0.2">
      <c r="A3078" t="s">
        <v>60</v>
      </c>
      <c r="B3078" t="s">
        <v>84</v>
      </c>
      <c r="C3078" t="s">
        <v>426</v>
      </c>
      <c r="D3078">
        <v>2</v>
      </c>
      <c r="E3078" s="21">
        <v>5</v>
      </c>
      <c r="F3078" s="21" t="s">
        <v>74</v>
      </c>
      <c r="G3078" s="21" t="s">
        <v>10</v>
      </c>
      <c r="H3078" s="21" t="s">
        <v>10</v>
      </c>
      <c r="I3078" s="65">
        <v>0.67726200000000003</v>
      </c>
      <c r="J3078" s="65">
        <v>1.1775819999999999</v>
      </c>
      <c r="K3078" s="65">
        <v>2.234429</v>
      </c>
      <c r="L3078" s="65">
        <v>3.6302159999999999</v>
      </c>
      <c r="M3078" s="65">
        <v>4.9975129999999996</v>
      </c>
      <c r="N3078" s="65">
        <v>6.4840229999999996</v>
      </c>
      <c r="O3078" s="65">
        <v>8.2565069999999992</v>
      </c>
      <c r="P3078" s="65">
        <v>7.3284289999999999</v>
      </c>
      <c r="Q3078">
        <v>4.7569499999999998</v>
      </c>
      <c r="R3078" s="65">
        <v>2.3965640000000001</v>
      </c>
      <c r="S3078" s="65">
        <v>0.96909999999999996</v>
      </c>
      <c r="T3078" s="65">
        <v>0.59366200000000002</v>
      </c>
      <c r="U3078" s="65">
        <v>2.2156220000000002</v>
      </c>
      <c r="V3078" s="65">
        <v>1.6689229999999999</v>
      </c>
      <c r="W3078" s="65">
        <v>1.795391</v>
      </c>
      <c r="X3078" s="65">
        <v>1.374109</v>
      </c>
      <c r="Y3078" s="65">
        <v>1.4092910000000001</v>
      </c>
      <c r="Z3078" s="65">
        <v>1.2068559999999999</v>
      </c>
      <c r="AA3078" s="65">
        <v>0.43766500000000003</v>
      </c>
      <c r="AB3078" s="65">
        <v>0.59000799999999998</v>
      </c>
      <c r="AC3078" s="65">
        <v>0.75404499999999997</v>
      </c>
      <c r="AD3078" s="65">
        <v>1.3108759999999999</v>
      </c>
      <c r="AE3078" s="65">
        <v>2.1934100000000001</v>
      </c>
      <c r="AF3078" s="65">
        <v>2.420531</v>
      </c>
      <c r="AG3078" s="65">
        <v>196</v>
      </c>
      <c r="AH3078" s="65">
        <v>3</v>
      </c>
    </row>
    <row r="3079" spans="1:34" x14ac:dyDescent="0.2">
      <c r="A3079" t="s">
        <v>60</v>
      </c>
      <c r="B3079" t="s">
        <v>84</v>
      </c>
      <c r="C3079" t="s">
        <v>311</v>
      </c>
      <c r="D3079">
        <v>2</v>
      </c>
      <c r="E3079" s="21">
        <v>5</v>
      </c>
      <c r="F3079" s="21" t="s">
        <v>74</v>
      </c>
      <c r="G3079" s="21" t="s">
        <v>10</v>
      </c>
      <c r="H3079" s="21" t="s">
        <v>10</v>
      </c>
      <c r="I3079" s="65">
        <v>0.65356215384615379</v>
      </c>
      <c r="J3079" s="65">
        <v>1.1472799999999999</v>
      </c>
      <c r="K3079" s="65">
        <v>2.3175816153846154</v>
      </c>
      <c r="L3079" s="65">
        <v>3.8767166923076926</v>
      </c>
      <c r="M3079" s="65">
        <v>5.4844690769230766</v>
      </c>
      <c r="N3079" s="65">
        <v>6.8388679230769238</v>
      </c>
      <c r="O3079" s="65">
        <v>8.0407550000000008</v>
      </c>
      <c r="P3079" s="65">
        <v>6.93239653846154</v>
      </c>
      <c r="Q3079">
        <v>4.5137077692307699</v>
      </c>
      <c r="R3079" s="65">
        <v>2.2759496153846155</v>
      </c>
      <c r="S3079" s="65">
        <v>0.99178784615384619</v>
      </c>
      <c r="T3079" s="65">
        <v>0.59118584615384617</v>
      </c>
      <c r="U3079" s="65">
        <v>0.82806615384615379</v>
      </c>
      <c r="V3079" s="65">
        <v>0.57086315384615394</v>
      </c>
      <c r="W3079" s="65">
        <v>0.57402515384615393</v>
      </c>
      <c r="X3079" s="65">
        <v>0.52308876923076919</v>
      </c>
      <c r="Y3079" s="65">
        <v>0.59350676923076928</v>
      </c>
      <c r="Z3079" s="65">
        <v>0.53238784615384616</v>
      </c>
      <c r="AA3079" s="65">
        <v>0.1560396923076923</v>
      </c>
      <c r="AB3079" s="65">
        <v>0.21148438461538457</v>
      </c>
      <c r="AC3079" s="65">
        <v>0.26979976923076926</v>
      </c>
      <c r="AD3079" s="65">
        <v>0.41976207692307693</v>
      </c>
      <c r="AE3079" s="65">
        <v>0.94130153846153841</v>
      </c>
      <c r="AF3079" s="65">
        <v>1.0672650769230769</v>
      </c>
      <c r="AG3079" s="65">
        <v>217</v>
      </c>
      <c r="AH3079" s="65">
        <v>4</v>
      </c>
    </row>
    <row r="3080" spans="1:34" x14ac:dyDescent="0.2">
      <c r="A3080" t="s">
        <v>60</v>
      </c>
      <c r="B3080" t="s">
        <v>84</v>
      </c>
      <c r="C3080" t="s">
        <v>1950</v>
      </c>
      <c r="D3080">
        <v>3</v>
      </c>
      <c r="E3080" s="21">
        <v>4</v>
      </c>
      <c r="F3080" s="21" t="s">
        <v>104</v>
      </c>
      <c r="G3080" s="21" t="s">
        <v>10</v>
      </c>
      <c r="H3080" s="21" t="s">
        <v>10</v>
      </c>
      <c r="I3080" s="65">
        <v>0.68132094444444435</v>
      </c>
      <c r="J3080" s="65">
        <v>1.0647227777777777</v>
      </c>
      <c r="K3080" s="65">
        <v>1.6401509444444444</v>
      </c>
      <c r="L3080" s="65">
        <v>2.4136442222222225</v>
      </c>
      <c r="M3080" s="65">
        <v>3.2200647222222223</v>
      </c>
      <c r="N3080" s="65">
        <v>3.7429145555555556</v>
      </c>
      <c r="O3080" s="65">
        <v>4.0666574999999998</v>
      </c>
      <c r="P3080" s="65">
        <v>3.5162950000000004</v>
      </c>
      <c r="Q3080">
        <v>2.5658750555555563</v>
      </c>
      <c r="R3080" s="65">
        <v>1.3394916666666665</v>
      </c>
      <c r="S3080" s="65">
        <v>0.81136605555555552</v>
      </c>
      <c r="T3080" s="65">
        <v>0.60442927777777777</v>
      </c>
      <c r="U3080" s="65">
        <v>13.368995888888888</v>
      </c>
      <c r="V3080" s="65">
        <v>10.724864833333335</v>
      </c>
      <c r="W3080" s="65">
        <v>10.20609677777778</v>
      </c>
      <c r="X3080" s="65">
        <v>6.3516414444444447</v>
      </c>
      <c r="Y3080" s="65">
        <v>3.8612266666666661</v>
      </c>
      <c r="Z3080" s="65">
        <v>2.7601400555555555</v>
      </c>
      <c r="AA3080" s="65">
        <v>1.5076806666666669</v>
      </c>
      <c r="AB3080" s="65">
        <v>1.9446075555555558</v>
      </c>
      <c r="AC3080" s="65">
        <v>3.8468602777777772</v>
      </c>
      <c r="AD3080" s="65">
        <v>8.1721459999999997</v>
      </c>
      <c r="AE3080" s="65">
        <v>12.95553872222222</v>
      </c>
      <c r="AF3080" s="65">
        <v>15.075920833333335</v>
      </c>
      <c r="AG3080" s="65">
        <v>201</v>
      </c>
      <c r="AH3080" s="65">
        <v>3</v>
      </c>
    </row>
    <row r="3081" spans="1:34" x14ac:dyDescent="0.2">
      <c r="A3081" t="s">
        <v>60</v>
      </c>
      <c r="B3081" t="s">
        <v>84</v>
      </c>
      <c r="C3081" t="s">
        <v>1951</v>
      </c>
      <c r="D3081">
        <v>3</v>
      </c>
      <c r="E3081" s="21">
        <v>4</v>
      </c>
      <c r="F3081" s="21" t="s">
        <v>104</v>
      </c>
      <c r="G3081" s="21" t="s">
        <v>10</v>
      </c>
      <c r="H3081" s="21" t="s">
        <v>10</v>
      </c>
      <c r="I3081" s="65">
        <v>0.84211412499999994</v>
      </c>
      <c r="J3081" s="65">
        <v>1.2226368750000001</v>
      </c>
      <c r="K3081" s="65">
        <v>1.8769532500000001</v>
      </c>
      <c r="L3081" s="65">
        <v>2.8174467500000002</v>
      </c>
      <c r="M3081" s="65">
        <v>3.7321986250000001</v>
      </c>
      <c r="N3081" s="65">
        <v>4.4197546250000004</v>
      </c>
      <c r="O3081" s="65">
        <v>4.8449042499999999</v>
      </c>
      <c r="P3081" s="65">
        <v>4.1709161249999998</v>
      </c>
      <c r="Q3081">
        <v>2.7748001250000001</v>
      </c>
      <c r="R3081" s="65">
        <v>1.4642463749999999</v>
      </c>
      <c r="S3081" s="65">
        <v>0.95359337499999997</v>
      </c>
      <c r="T3081" s="65">
        <v>0.72244625000000018</v>
      </c>
      <c r="U3081" s="65">
        <v>3.4498392499999997</v>
      </c>
      <c r="V3081" s="65">
        <v>2.5431410000000003</v>
      </c>
      <c r="W3081" s="65">
        <v>2.5741754999999999</v>
      </c>
      <c r="X3081" s="65">
        <v>2.0143733749999999</v>
      </c>
      <c r="Y3081" s="65">
        <v>1.654703875</v>
      </c>
      <c r="Z3081" s="65">
        <v>1.4085607499999997</v>
      </c>
      <c r="AA3081" s="65">
        <v>0.771533625</v>
      </c>
      <c r="AB3081" s="65">
        <v>0.87982525</v>
      </c>
      <c r="AC3081" s="65">
        <v>1.3748925000000001</v>
      </c>
      <c r="AD3081" s="65">
        <v>2.2491187500000001</v>
      </c>
      <c r="AE3081" s="65">
        <v>3.6229161250000002</v>
      </c>
      <c r="AF3081" s="65">
        <v>4.0319029999999998</v>
      </c>
      <c r="AG3081" s="65">
        <v>161</v>
      </c>
      <c r="AH3081" s="65">
        <v>2</v>
      </c>
    </row>
    <row r="3082" spans="1:34" x14ac:dyDescent="0.2">
      <c r="A3082" t="s">
        <v>60</v>
      </c>
      <c r="B3082" t="s">
        <v>84</v>
      </c>
      <c r="C3082" t="s">
        <v>214</v>
      </c>
      <c r="D3082">
        <v>3</v>
      </c>
      <c r="E3082" s="21">
        <v>4</v>
      </c>
      <c r="F3082" s="21" t="s">
        <v>104</v>
      </c>
      <c r="G3082" s="21" t="s">
        <v>10</v>
      </c>
      <c r="H3082" s="21" t="s">
        <v>10</v>
      </c>
      <c r="I3082" s="65">
        <v>0.76454114285714281</v>
      </c>
      <c r="J3082" s="65">
        <v>1.1515199999999999</v>
      </c>
      <c r="K3082" s="65">
        <v>1.7881055714285716</v>
      </c>
      <c r="L3082" s="65">
        <v>2.6739887142857142</v>
      </c>
      <c r="M3082" s="65">
        <v>3.5828982857142861</v>
      </c>
      <c r="N3082" s="65">
        <v>4.2512347142857143</v>
      </c>
      <c r="O3082" s="65">
        <v>4.6940672857142856</v>
      </c>
      <c r="P3082" s="65">
        <v>4.0406054285714283</v>
      </c>
      <c r="Q3082">
        <v>2.7052331428571423</v>
      </c>
      <c r="R3082" s="65">
        <v>1.3880628571428573</v>
      </c>
      <c r="S3082" s="65">
        <v>0.86019428571428569</v>
      </c>
      <c r="T3082" s="65">
        <v>0.67012428571428573</v>
      </c>
      <c r="U3082" s="65">
        <v>5.6535844285714285</v>
      </c>
      <c r="V3082" s="65">
        <v>4.3193534285714295</v>
      </c>
      <c r="W3082" s="65">
        <v>4.3467881428571431</v>
      </c>
      <c r="X3082" s="65">
        <v>2.8571327142857146</v>
      </c>
      <c r="Y3082" s="65">
        <v>2.1742389999999996</v>
      </c>
      <c r="Z3082" s="65">
        <v>1.7347389999999996</v>
      </c>
      <c r="AA3082" s="65">
        <v>0.96299442857142881</v>
      </c>
      <c r="AB3082" s="65">
        <v>1.0837105714285715</v>
      </c>
      <c r="AC3082" s="65">
        <v>1.8658201428571428</v>
      </c>
      <c r="AD3082" s="65">
        <v>3.4914014285714288</v>
      </c>
      <c r="AE3082" s="65">
        <v>5.8420388571428576</v>
      </c>
      <c r="AF3082" s="65">
        <v>6.7634502857142857</v>
      </c>
      <c r="AG3082" s="65">
        <v>204</v>
      </c>
      <c r="AH3082" s="65">
        <v>3</v>
      </c>
    </row>
    <row r="3083" spans="1:34" x14ac:dyDescent="0.2">
      <c r="A3083" t="s">
        <v>60</v>
      </c>
      <c r="B3083" t="s">
        <v>84</v>
      </c>
      <c r="C3083" t="s">
        <v>1763</v>
      </c>
      <c r="D3083">
        <v>3</v>
      </c>
      <c r="E3083" s="21">
        <v>4</v>
      </c>
      <c r="F3083" s="21" t="s">
        <v>104</v>
      </c>
      <c r="G3083" s="21" t="s">
        <v>10</v>
      </c>
      <c r="H3083" s="21" t="s">
        <v>10</v>
      </c>
      <c r="I3083" s="65">
        <v>0.89971729629629682</v>
      </c>
      <c r="J3083" s="65">
        <v>1.352506432098765</v>
      </c>
      <c r="K3083" s="65">
        <v>2.0468526049382718</v>
      </c>
      <c r="L3083" s="65">
        <v>2.9942970617283948</v>
      </c>
      <c r="M3083" s="65">
        <v>4.0384217654320977</v>
      </c>
      <c r="N3083" s="65">
        <v>4.8874607901234572</v>
      </c>
      <c r="O3083" s="65">
        <v>5.4535191481481498</v>
      </c>
      <c r="P3083" s="65">
        <v>4.6662773950617282</v>
      </c>
      <c r="Q3083">
        <v>3.1280781728395057</v>
      </c>
      <c r="R3083" s="65">
        <v>1.657980654320987</v>
      </c>
      <c r="S3083" s="65">
        <v>1.0299618888888886</v>
      </c>
      <c r="T3083" s="65">
        <v>0.80509970370370354</v>
      </c>
      <c r="U3083" s="65">
        <v>6.4134083703703721</v>
      </c>
      <c r="V3083" s="65">
        <v>4.5582133580246911</v>
      </c>
      <c r="W3083" s="65">
        <v>4.3763504320987652</v>
      </c>
      <c r="X3083" s="65">
        <v>3.1530918148148168</v>
      </c>
      <c r="Y3083" s="65">
        <v>2.1949089753086426</v>
      </c>
      <c r="Z3083" s="65">
        <v>1.8684565185185189</v>
      </c>
      <c r="AA3083" s="65">
        <v>0.85341503703703736</v>
      </c>
      <c r="AB3083" s="65">
        <v>1.130146827160494</v>
      </c>
      <c r="AC3083" s="65">
        <v>2.0248594691358024</v>
      </c>
      <c r="AD3083" s="65">
        <v>3.7177041851851871</v>
      </c>
      <c r="AE3083" s="65">
        <v>6.3794164567901239</v>
      </c>
      <c r="AF3083" s="65">
        <v>6.7680957901234544</v>
      </c>
      <c r="AG3083" s="65">
        <v>203</v>
      </c>
      <c r="AH3083" s="65">
        <v>4</v>
      </c>
    </row>
    <row r="3084" spans="1:34" x14ac:dyDescent="0.2">
      <c r="A3084" t="s">
        <v>60</v>
      </c>
      <c r="B3084" t="s">
        <v>84</v>
      </c>
      <c r="C3084" t="s">
        <v>1952</v>
      </c>
      <c r="D3084">
        <v>3</v>
      </c>
      <c r="E3084" s="21">
        <v>4</v>
      </c>
      <c r="F3084" s="21" t="s">
        <v>104</v>
      </c>
      <c r="G3084" s="21" t="s">
        <v>10</v>
      </c>
      <c r="H3084" s="21" t="s">
        <v>10</v>
      </c>
      <c r="I3084" s="65">
        <v>0.82422627777777768</v>
      </c>
      <c r="J3084" s="65">
        <v>1.2575034444444446</v>
      </c>
      <c r="K3084" s="65">
        <v>1.9094698888888892</v>
      </c>
      <c r="L3084" s="65">
        <v>2.8590053888888893</v>
      </c>
      <c r="M3084" s="65">
        <v>3.8635640000000007</v>
      </c>
      <c r="N3084" s="65">
        <v>4.618294555555555</v>
      </c>
      <c r="O3084" s="65">
        <v>5.091722166666667</v>
      </c>
      <c r="P3084" s="65">
        <v>4.3910626111111108</v>
      </c>
      <c r="Q3084">
        <v>2.9242985555555556</v>
      </c>
      <c r="R3084" s="65">
        <v>1.4940430000000002</v>
      </c>
      <c r="S3084" s="65">
        <v>0.94912144444444457</v>
      </c>
      <c r="T3084" s="65">
        <v>0.73647011111111105</v>
      </c>
      <c r="U3084" s="65">
        <v>6.1411836111111109</v>
      </c>
      <c r="V3084" s="65">
        <v>4.5762997777777779</v>
      </c>
      <c r="W3084" s="65">
        <v>4.5569068333333327</v>
      </c>
      <c r="X3084" s="65">
        <v>2.6350440555555554</v>
      </c>
      <c r="Y3084" s="65">
        <v>1.8152344444444444</v>
      </c>
      <c r="Z3084" s="65">
        <v>1.4112344999999999</v>
      </c>
      <c r="AA3084" s="65">
        <v>0.72777288888888891</v>
      </c>
      <c r="AB3084" s="65">
        <v>0.92102677777777764</v>
      </c>
      <c r="AC3084" s="65">
        <v>1.7456772777777778</v>
      </c>
      <c r="AD3084" s="65">
        <v>3.3826443333333334</v>
      </c>
      <c r="AE3084" s="65">
        <v>6.2741316666666664</v>
      </c>
      <c r="AF3084" s="65">
        <v>7.1570206111111121</v>
      </c>
      <c r="AG3084" s="65">
        <v>166</v>
      </c>
      <c r="AH3084" s="65">
        <v>3</v>
      </c>
    </row>
    <row r="3085" spans="1:34" x14ac:dyDescent="0.2">
      <c r="A3085" t="s">
        <v>60</v>
      </c>
      <c r="B3085" t="s">
        <v>84</v>
      </c>
      <c r="C3085" t="s">
        <v>1953</v>
      </c>
      <c r="D3085">
        <v>2</v>
      </c>
      <c r="E3085" s="21">
        <v>5</v>
      </c>
      <c r="F3085" s="21" t="s">
        <v>74</v>
      </c>
      <c r="G3085" s="21" t="s">
        <v>10</v>
      </c>
      <c r="H3085" s="21" t="s">
        <v>10</v>
      </c>
      <c r="I3085" s="65">
        <v>0.60362166666666661</v>
      </c>
      <c r="J3085" s="65">
        <v>1.0373983333333332</v>
      </c>
      <c r="K3085" s="65">
        <v>1.9258036666666667</v>
      </c>
      <c r="L3085" s="65">
        <v>3.061833</v>
      </c>
      <c r="M3085" s="65">
        <v>4.2880180000000001</v>
      </c>
      <c r="N3085" s="65">
        <v>5.3502066666666677</v>
      </c>
      <c r="O3085" s="65">
        <v>6.2031706666666677</v>
      </c>
      <c r="P3085" s="65">
        <v>5.348009666666667</v>
      </c>
      <c r="Q3085">
        <v>3.4647749999999995</v>
      </c>
      <c r="R3085" s="65">
        <v>1.809016</v>
      </c>
      <c r="S3085" s="65">
        <v>0.82361400000000007</v>
      </c>
      <c r="T3085" s="65">
        <v>0.53029300000000001</v>
      </c>
      <c r="U3085" s="65">
        <v>5.6070143333333329</v>
      </c>
      <c r="V3085" s="65">
        <v>3.7998740000000004</v>
      </c>
      <c r="W3085" s="65">
        <v>3.2328120000000005</v>
      </c>
      <c r="X3085" s="65">
        <v>2.3153693333333329</v>
      </c>
      <c r="Y3085" s="65">
        <v>1.5258123333333333</v>
      </c>
      <c r="Z3085" s="65">
        <v>1.411354</v>
      </c>
      <c r="AA3085" s="65">
        <v>0.52026600000000001</v>
      </c>
      <c r="AB3085" s="65">
        <v>0.73331633333333335</v>
      </c>
      <c r="AC3085" s="65">
        <v>1.3141676666666666</v>
      </c>
      <c r="AD3085" s="65">
        <v>2.6813746666666667</v>
      </c>
      <c r="AE3085" s="65">
        <v>5.012779666666666</v>
      </c>
      <c r="AF3085" s="65">
        <v>6.1015599999999992</v>
      </c>
      <c r="AG3085" s="65">
        <v>220</v>
      </c>
      <c r="AH3085" s="65">
        <v>4</v>
      </c>
    </row>
    <row r="3086" spans="1:34" x14ac:dyDescent="0.2">
      <c r="A3086" t="s">
        <v>60</v>
      </c>
      <c r="B3086" t="s">
        <v>84</v>
      </c>
      <c r="C3086" t="s">
        <v>1954</v>
      </c>
      <c r="D3086">
        <v>2</v>
      </c>
      <c r="E3086" s="21">
        <v>5</v>
      </c>
      <c r="F3086" s="21" t="s">
        <v>74</v>
      </c>
      <c r="G3086" s="21" t="s">
        <v>10</v>
      </c>
      <c r="H3086" s="21" t="s">
        <v>10</v>
      </c>
      <c r="I3086" s="65">
        <v>0.74489350000000021</v>
      </c>
      <c r="J3086" s="65">
        <v>1.2599339166666665</v>
      </c>
      <c r="K3086" s="65">
        <v>2.2889239166666666</v>
      </c>
      <c r="L3086" s="65">
        <v>3.4787304166666666</v>
      </c>
      <c r="M3086" s="65">
        <v>4.846671333333334</v>
      </c>
      <c r="N3086" s="65">
        <v>6.0896749166666675</v>
      </c>
      <c r="O3086" s="65">
        <v>7.0921371666666682</v>
      </c>
      <c r="P3086" s="65">
        <v>6.1786885833333329</v>
      </c>
      <c r="Q3086">
        <v>4.1205187500000005</v>
      </c>
      <c r="R3086" s="65">
        <v>2.1333555</v>
      </c>
      <c r="S3086" s="65">
        <v>1.0012935833333334</v>
      </c>
      <c r="T3086" s="65">
        <v>0.6588864166666667</v>
      </c>
      <c r="U3086" s="65">
        <v>5.3717972500000002</v>
      </c>
      <c r="V3086" s="65">
        <v>3.4961501666666668</v>
      </c>
      <c r="W3086" s="65">
        <v>3.1603989166666664</v>
      </c>
      <c r="X3086" s="65">
        <v>1.7462328333333332</v>
      </c>
      <c r="Y3086" s="65">
        <v>1.18078325</v>
      </c>
      <c r="Z3086" s="65">
        <v>0.8372985833333334</v>
      </c>
      <c r="AA3086" s="65">
        <v>0.2145798333333333</v>
      </c>
      <c r="AB3086" s="65">
        <v>0.45489683333333336</v>
      </c>
      <c r="AC3086" s="65">
        <v>0.92741899999999999</v>
      </c>
      <c r="AD3086" s="65">
        <v>2.2231235833333334</v>
      </c>
      <c r="AE3086" s="65">
        <v>4.5159525</v>
      </c>
      <c r="AF3086" s="65">
        <v>5.3927279166666677</v>
      </c>
      <c r="AG3086" s="65">
        <v>257</v>
      </c>
      <c r="AH3086" s="65">
        <v>4</v>
      </c>
    </row>
    <row r="3087" spans="1:34" x14ac:dyDescent="0.2">
      <c r="A3087" t="s">
        <v>60</v>
      </c>
      <c r="B3087" t="s">
        <v>84</v>
      </c>
      <c r="C3087" t="s">
        <v>655</v>
      </c>
      <c r="D3087">
        <v>3</v>
      </c>
      <c r="E3087" s="21">
        <v>4</v>
      </c>
      <c r="F3087" s="21" t="s">
        <v>104</v>
      </c>
      <c r="G3087" s="21" t="s">
        <v>10</v>
      </c>
      <c r="H3087" s="21" t="s">
        <v>10</v>
      </c>
      <c r="I3087" s="65">
        <v>0.7360687222222223</v>
      </c>
      <c r="J3087" s="65">
        <v>1.1710820000000004</v>
      </c>
      <c r="K3087" s="65">
        <v>1.8971586111111109</v>
      </c>
      <c r="L3087" s="65">
        <v>2.8058116111111109</v>
      </c>
      <c r="M3087" s="65">
        <v>3.8503468333333339</v>
      </c>
      <c r="N3087" s="65">
        <v>4.6793861111111106</v>
      </c>
      <c r="O3087" s="65">
        <v>5.2632075555555566</v>
      </c>
      <c r="P3087" s="65">
        <v>4.5777161111111111</v>
      </c>
      <c r="Q3087">
        <v>3.092179277777777</v>
      </c>
      <c r="R3087" s="65">
        <v>1.5794710555555556</v>
      </c>
      <c r="S3087" s="65">
        <v>0.87180622222222215</v>
      </c>
      <c r="T3087" s="65">
        <v>0.64787633333333328</v>
      </c>
      <c r="U3087" s="65">
        <v>9.3075686111111118</v>
      </c>
      <c r="V3087" s="65">
        <v>6.7451313888888889</v>
      </c>
      <c r="W3087" s="65">
        <v>6.1682600000000001</v>
      </c>
      <c r="X3087" s="65">
        <v>4.255920111111112</v>
      </c>
      <c r="Y3087" s="65">
        <v>2.8253880555555551</v>
      </c>
      <c r="Z3087" s="65">
        <v>2.3832396666666664</v>
      </c>
      <c r="AA3087" s="65">
        <v>0.86086988888888893</v>
      </c>
      <c r="AB3087" s="65">
        <v>1.271381277777778</v>
      </c>
      <c r="AC3087" s="65">
        <v>2.4480979999999999</v>
      </c>
      <c r="AD3087" s="65">
        <v>5.0760976666666666</v>
      </c>
      <c r="AE3087" s="65">
        <v>8.8643901666666665</v>
      </c>
      <c r="AF3087" s="65">
        <v>9.6841783333333336</v>
      </c>
      <c r="AG3087" s="65">
        <v>238</v>
      </c>
      <c r="AH3087" s="65">
        <v>4</v>
      </c>
    </row>
    <row r="3088" spans="1:34" x14ac:dyDescent="0.2">
      <c r="A3088" t="s">
        <v>60</v>
      </c>
      <c r="B3088" t="s">
        <v>84</v>
      </c>
      <c r="C3088" t="s">
        <v>319</v>
      </c>
      <c r="D3088">
        <v>2</v>
      </c>
      <c r="E3088" s="21">
        <v>5</v>
      </c>
      <c r="F3088" s="21" t="s">
        <v>74</v>
      </c>
      <c r="G3088" s="21" t="s">
        <v>10</v>
      </c>
      <c r="H3088" s="21" t="s">
        <v>10</v>
      </c>
      <c r="I3088" s="65">
        <v>0.58386859999999996</v>
      </c>
      <c r="J3088" s="65">
        <v>1.0121935</v>
      </c>
      <c r="K3088" s="65">
        <v>2.0489424000000001</v>
      </c>
      <c r="L3088" s="65">
        <v>3.5330169999999996</v>
      </c>
      <c r="M3088" s="65">
        <v>4.9358332000000003</v>
      </c>
      <c r="N3088" s="65">
        <v>6.2821047999999999</v>
      </c>
      <c r="O3088" s="65">
        <v>7.6498379999999999</v>
      </c>
      <c r="P3088" s="65">
        <v>6.6906899999999991</v>
      </c>
      <c r="Q3088">
        <v>4.2984295000000001</v>
      </c>
      <c r="R3088" s="65">
        <v>2.0939427999999998</v>
      </c>
      <c r="S3088" s="65">
        <v>0.84332080000000009</v>
      </c>
      <c r="T3088" s="65">
        <v>0.50966529999999999</v>
      </c>
      <c r="U3088" s="65">
        <v>1.3084126</v>
      </c>
      <c r="V3088" s="65">
        <v>0.99806919999999999</v>
      </c>
      <c r="W3088" s="65">
        <v>1.0345791000000002</v>
      </c>
      <c r="X3088" s="65">
        <v>0.81679610000000002</v>
      </c>
      <c r="Y3088" s="65">
        <v>0.98435889999999981</v>
      </c>
      <c r="Z3088" s="65">
        <v>0.77158040000000006</v>
      </c>
      <c r="AA3088" s="65">
        <v>0.3676296</v>
      </c>
      <c r="AB3088" s="65">
        <v>0.40074110000000002</v>
      </c>
      <c r="AC3088" s="65">
        <v>0.48095860000000012</v>
      </c>
      <c r="AD3088" s="65">
        <v>0.71258010000000005</v>
      </c>
      <c r="AE3088" s="65">
        <v>1.5185379999999999</v>
      </c>
      <c r="AF3088" s="65">
        <v>1.7002641000000001</v>
      </c>
      <c r="AG3088" s="65">
        <v>311</v>
      </c>
      <c r="AH3088" s="65">
        <v>0</v>
      </c>
    </row>
    <row r="3089" spans="1:34" x14ac:dyDescent="0.2">
      <c r="A3089" t="s">
        <v>60</v>
      </c>
      <c r="B3089" t="s">
        <v>84</v>
      </c>
      <c r="C3089" t="s">
        <v>695</v>
      </c>
      <c r="D3089">
        <v>3</v>
      </c>
      <c r="E3089" s="21">
        <v>4</v>
      </c>
      <c r="F3089" s="21" t="s">
        <v>104</v>
      </c>
      <c r="G3089" s="21" t="s">
        <v>10</v>
      </c>
      <c r="H3089" s="21" t="s">
        <v>10</v>
      </c>
      <c r="I3089" s="65">
        <v>0.69058033333333335</v>
      </c>
      <c r="J3089" s="65">
        <v>1.092222</v>
      </c>
      <c r="K3089" s="65">
        <v>1.7473096666666665</v>
      </c>
      <c r="L3089" s="65">
        <v>2.6284562222222219</v>
      </c>
      <c r="M3089" s="65">
        <v>3.580762111111111</v>
      </c>
      <c r="N3089" s="65">
        <v>4.2391521111111112</v>
      </c>
      <c r="O3089" s="65">
        <v>4.6666675555555557</v>
      </c>
      <c r="P3089" s="65">
        <v>4.0664357777777784</v>
      </c>
      <c r="Q3089">
        <v>2.7251148888888883</v>
      </c>
      <c r="R3089" s="65">
        <v>1.3683611111111109</v>
      </c>
      <c r="S3089" s="65">
        <v>0.80832811111111125</v>
      </c>
      <c r="T3089" s="65">
        <v>0.60039211111111124</v>
      </c>
      <c r="U3089" s="65">
        <v>9.7704602222222228</v>
      </c>
      <c r="V3089" s="65">
        <v>7.6314007777777784</v>
      </c>
      <c r="W3089" s="65">
        <v>7.2568603333333321</v>
      </c>
      <c r="X3089" s="65">
        <v>4.2839481111111111</v>
      </c>
      <c r="Y3089" s="65">
        <v>2.7799638888888887</v>
      </c>
      <c r="Z3089" s="65">
        <v>2.1002651111111112</v>
      </c>
      <c r="AA3089" s="65">
        <v>1.1404463333333332</v>
      </c>
      <c r="AB3089" s="65">
        <v>1.3682485555555555</v>
      </c>
      <c r="AC3089" s="65">
        <v>2.6591430000000003</v>
      </c>
      <c r="AD3089" s="65">
        <v>5.6518086666666658</v>
      </c>
      <c r="AE3089" s="65">
        <v>9.67591</v>
      </c>
      <c r="AF3089" s="65">
        <v>11.011524333333334</v>
      </c>
      <c r="AG3089" s="65">
        <v>178</v>
      </c>
      <c r="AH3089" s="65">
        <v>3</v>
      </c>
    </row>
    <row r="3090" spans="1:34" x14ac:dyDescent="0.2">
      <c r="A3090" t="s">
        <v>60</v>
      </c>
      <c r="B3090" t="s">
        <v>84</v>
      </c>
      <c r="C3090" t="s">
        <v>1955</v>
      </c>
      <c r="D3090">
        <v>1</v>
      </c>
      <c r="E3090" s="21">
        <v>6</v>
      </c>
      <c r="F3090" s="21" t="s">
        <v>74</v>
      </c>
      <c r="G3090" s="21" t="s">
        <v>10</v>
      </c>
      <c r="H3090" s="21" t="s">
        <v>10</v>
      </c>
      <c r="I3090" s="65">
        <v>0.52902913333333335</v>
      </c>
      <c r="J3090" s="65">
        <v>0.88067079999999998</v>
      </c>
      <c r="K3090" s="65">
        <v>1.7607128000000003</v>
      </c>
      <c r="L3090" s="65">
        <v>3.0801685333333326</v>
      </c>
      <c r="M3090" s="65">
        <v>4.2612353333333335</v>
      </c>
      <c r="N3090" s="65">
        <v>5.2934566666666658</v>
      </c>
      <c r="O3090" s="65">
        <v>6.1248622666666668</v>
      </c>
      <c r="P3090" s="65">
        <v>5.2439206666666669</v>
      </c>
      <c r="Q3090">
        <v>3.288068</v>
      </c>
      <c r="R3090" s="65">
        <v>1.6497308666666666</v>
      </c>
      <c r="S3090" s="65">
        <v>0.75623400000000018</v>
      </c>
      <c r="T3090" s="65">
        <v>0.47119326666666661</v>
      </c>
      <c r="U3090" s="65">
        <v>2.0302745333333339</v>
      </c>
      <c r="V3090" s="65">
        <v>1.5273661333333337</v>
      </c>
      <c r="W3090" s="65">
        <v>1.3756617333333336</v>
      </c>
      <c r="X3090" s="65">
        <v>1.0656854</v>
      </c>
      <c r="Y3090" s="65">
        <v>1.2382202000000002</v>
      </c>
      <c r="Z3090" s="65">
        <v>1.0890186666666668</v>
      </c>
      <c r="AA3090" s="65">
        <v>0.56441393333333323</v>
      </c>
      <c r="AB3090" s="65">
        <v>0.76400786666666676</v>
      </c>
      <c r="AC3090" s="65">
        <v>0.65548593333333327</v>
      </c>
      <c r="AD3090" s="65">
        <v>0.91961733333333318</v>
      </c>
      <c r="AE3090" s="65">
        <v>1.8901591333333332</v>
      </c>
      <c r="AF3090" s="65">
        <v>2.3937494666666672</v>
      </c>
      <c r="AG3090" s="65">
        <v>224</v>
      </c>
      <c r="AH3090" s="65">
        <v>4</v>
      </c>
    </row>
    <row r="3091" spans="1:34" x14ac:dyDescent="0.2">
      <c r="A3091" t="s">
        <v>60</v>
      </c>
      <c r="B3091" t="s">
        <v>84</v>
      </c>
      <c r="C3091" t="s">
        <v>1956</v>
      </c>
      <c r="D3091">
        <v>3</v>
      </c>
      <c r="E3091" s="21">
        <v>4</v>
      </c>
      <c r="F3091" s="21" t="s">
        <v>104</v>
      </c>
      <c r="G3091" s="21" t="s">
        <v>10</v>
      </c>
      <c r="H3091" s="21" t="s">
        <v>10</v>
      </c>
      <c r="I3091" s="65">
        <v>0.78131585714285723</v>
      </c>
      <c r="J3091" s="65">
        <v>1.1612947142857142</v>
      </c>
      <c r="K3091" s="65">
        <v>1.7223462857142859</v>
      </c>
      <c r="L3091" s="65">
        <v>2.4358938571428572</v>
      </c>
      <c r="M3091" s="65">
        <v>3.2169738571428574</v>
      </c>
      <c r="N3091" s="65">
        <v>3.7354188571428573</v>
      </c>
      <c r="O3091" s="65">
        <v>4.0281351428571428</v>
      </c>
      <c r="P3091" s="65">
        <v>3.4730965714285715</v>
      </c>
      <c r="Q3091">
        <v>2.6087655714285711</v>
      </c>
      <c r="R3091" s="65">
        <v>1.4335467142857146</v>
      </c>
      <c r="S3091" s="65">
        <v>0.92892599999999992</v>
      </c>
      <c r="T3091" s="65">
        <v>0.69883457142857142</v>
      </c>
      <c r="U3091" s="65">
        <v>11.422585999999999</v>
      </c>
      <c r="V3091" s="65">
        <v>9.0275027142857134</v>
      </c>
      <c r="W3091" s="65">
        <v>8.3795784285714294</v>
      </c>
      <c r="X3091" s="65">
        <v>5.471978285714286</v>
      </c>
      <c r="Y3091" s="65">
        <v>3.3350025714285709</v>
      </c>
      <c r="Z3091" s="65">
        <v>2.5633371428571432</v>
      </c>
      <c r="AA3091" s="65">
        <v>1.1259762857142857</v>
      </c>
      <c r="AB3091" s="65">
        <v>1.5261805714285714</v>
      </c>
      <c r="AC3091" s="65">
        <v>3.1368477142857141</v>
      </c>
      <c r="AD3091" s="65">
        <v>6.5488484285714277</v>
      </c>
      <c r="AE3091" s="65">
        <v>11.080695857142858</v>
      </c>
      <c r="AF3091" s="65">
        <v>12.332508142857142</v>
      </c>
      <c r="AG3091" s="65">
        <v>228</v>
      </c>
      <c r="AH3091" s="65">
        <v>4</v>
      </c>
    </row>
    <row r="3092" spans="1:34" x14ac:dyDescent="0.2">
      <c r="A3092" t="s">
        <v>60</v>
      </c>
      <c r="B3092" t="s">
        <v>84</v>
      </c>
      <c r="C3092" t="s">
        <v>1957</v>
      </c>
      <c r="D3092">
        <v>1</v>
      </c>
      <c r="E3092" s="21">
        <v>6</v>
      </c>
      <c r="F3092" s="21" t="s">
        <v>74</v>
      </c>
      <c r="G3092" s="21" t="s">
        <v>10</v>
      </c>
      <c r="H3092" s="21" t="s">
        <v>10</v>
      </c>
      <c r="I3092" s="65">
        <v>0.50285520000000006</v>
      </c>
      <c r="J3092" s="65">
        <v>0.8359702</v>
      </c>
      <c r="K3092" s="65">
        <v>1.7027895999999998</v>
      </c>
      <c r="L3092" s="65">
        <v>3.0704967999999999</v>
      </c>
      <c r="M3092" s="65">
        <v>4.2335176000000008</v>
      </c>
      <c r="N3092" s="65">
        <v>5.3103746000000012</v>
      </c>
      <c r="O3092" s="65">
        <v>6.4581782000000008</v>
      </c>
      <c r="P3092" s="65">
        <v>5.6321260000000004</v>
      </c>
      <c r="Q3092">
        <v>3.3590828000000004</v>
      </c>
      <c r="R3092" s="65">
        <v>1.5722974000000001</v>
      </c>
      <c r="S3092" s="65">
        <v>0.63761960000000006</v>
      </c>
      <c r="T3092" s="65">
        <v>0.41441119999999998</v>
      </c>
      <c r="U3092" s="65">
        <v>3.6287397999999995</v>
      </c>
      <c r="V3092" s="65">
        <v>2.9159616000000002</v>
      </c>
      <c r="W3092" s="65">
        <v>2.8507857999999997</v>
      </c>
      <c r="X3092" s="65">
        <v>2.0570424000000003</v>
      </c>
      <c r="Y3092" s="65">
        <v>2.3170846000000003</v>
      </c>
      <c r="Z3092" s="65">
        <v>2.3804311999999999</v>
      </c>
      <c r="AA3092" s="65">
        <v>1.2461834000000001</v>
      </c>
      <c r="AB3092" s="65">
        <v>1.3457728</v>
      </c>
      <c r="AC3092" s="65">
        <v>1.4635263999999999</v>
      </c>
      <c r="AD3092" s="65">
        <v>1.8260130000000001</v>
      </c>
      <c r="AE3092" s="65">
        <v>3.6698002000000001</v>
      </c>
      <c r="AF3092" s="65">
        <v>4.1131183999999994</v>
      </c>
      <c r="AG3092" s="65">
        <v>236</v>
      </c>
      <c r="AH3092" s="65">
        <v>4</v>
      </c>
    </row>
    <row r="3093" spans="1:34" x14ac:dyDescent="0.2">
      <c r="A3093" t="s">
        <v>60</v>
      </c>
      <c r="B3093" t="s">
        <v>84</v>
      </c>
      <c r="C3093" t="s">
        <v>595</v>
      </c>
      <c r="D3093">
        <v>3</v>
      </c>
      <c r="E3093" s="21">
        <v>4</v>
      </c>
      <c r="F3093" s="21" t="s">
        <v>104</v>
      </c>
      <c r="G3093" s="21" t="s">
        <v>10</v>
      </c>
      <c r="H3093" s="21" t="s">
        <v>10</v>
      </c>
      <c r="I3093" s="65">
        <v>0.81589500000000015</v>
      </c>
      <c r="J3093" s="65">
        <v>1.2722577115384619</v>
      </c>
      <c r="K3093" s="65">
        <v>1.9620935769230763</v>
      </c>
      <c r="L3093" s="65">
        <v>2.915406865384615</v>
      </c>
      <c r="M3093" s="65">
        <v>3.9762209615384614</v>
      </c>
      <c r="N3093" s="65">
        <v>4.8574017692307692</v>
      </c>
      <c r="O3093" s="65">
        <v>5.3891565000000021</v>
      </c>
      <c r="P3093" s="65">
        <v>4.6455509038461535</v>
      </c>
      <c r="Q3093">
        <v>3.0977439230769233</v>
      </c>
      <c r="R3093" s="65">
        <v>1.5819596153846154</v>
      </c>
      <c r="S3093" s="65">
        <v>0.94644134615384601</v>
      </c>
      <c r="T3093" s="65">
        <v>0.72233251923076935</v>
      </c>
      <c r="U3093" s="65">
        <v>6.9194847115384608</v>
      </c>
      <c r="V3093" s="65">
        <v>4.8848479999999981</v>
      </c>
      <c r="W3093" s="65">
        <v>4.5419165576923088</v>
      </c>
      <c r="X3093" s="65">
        <v>3.1610265384615386</v>
      </c>
      <c r="Y3093" s="65">
        <v>2.0562977307692312</v>
      </c>
      <c r="Z3093" s="65">
        <v>1.7538588076923074</v>
      </c>
      <c r="AA3093" s="65">
        <v>0.7570397307692307</v>
      </c>
      <c r="AB3093" s="65">
        <v>1.0195863269230772</v>
      </c>
      <c r="AC3093" s="65">
        <v>1.9115081923076926</v>
      </c>
      <c r="AD3093" s="65">
        <v>3.9836550384615381</v>
      </c>
      <c r="AE3093" s="65">
        <v>6.7969750000000015</v>
      </c>
      <c r="AF3093" s="65">
        <v>7.1358095961538464</v>
      </c>
      <c r="AG3093" s="65">
        <v>191</v>
      </c>
      <c r="AH3093" s="65">
        <v>3</v>
      </c>
    </row>
    <row r="3094" spans="1:34" x14ac:dyDescent="0.2">
      <c r="A3094" t="s">
        <v>60</v>
      </c>
      <c r="B3094" t="s">
        <v>84</v>
      </c>
      <c r="C3094" t="s">
        <v>452</v>
      </c>
      <c r="D3094">
        <v>3</v>
      </c>
      <c r="E3094" s="21">
        <v>4</v>
      </c>
      <c r="F3094" s="21" t="s">
        <v>104</v>
      </c>
      <c r="G3094" s="21" t="s">
        <v>10</v>
      </c>
      <c r="H3094" s="21" t="s">
        <v>10</v>
      </c>
      <c r="I3094" s="65">
        <v>0.72788575</v>
      </c>
      <c r="J3094" s="65">
        <v>1.0762752500000001</v>
      </c>
      <c r="K3094" s="65">
        <v>1.752872</v>
      </c>
      <c r="L3094" s="65">
        <v>2.6544054999999998</v>
      </c>
      <c r="M3094" s="65">
        <v>3.5385419999999996</v>
      </c>
      <c r="N3094" s="65">
        <v>4.1618775000000001</v>
      </c>
      <c r="O3094" s="65">
        <v>4.5501980000000009</v>
      </c>
      <c r="P3094" s="65">
        <v>3.882231</v>
      </c>
      <c r="Q3094">
        <v>2.5390052499999998</v>
      </c>
      <c r="R3094" s="65">
        <v>1.30750275</v>
      </c>
      <c r="S3094" s="65">
        <v>0.82599100000000003</v>
      </c>
      <c r="T3094" s="65">
        <v>0.63345425</v>
      </c>
      <c r="U3094" s="65">
        <v>3.6820455000000001</v>
      </c>
      <c r="V3094" s="65">
        <v>2.6758350000000002</v>
      </c>
      <c r="W3094" s="65">
        <v>2.1944142499999999</v>
      </c>
      <c r="X3094" s="65">
        <v>1.6958820000000001</v>
      </c>
      <c r="Y3094" s="65">
        <v>1.3778887499999999</v>
      </c>
      <c r="Z3094" s="65">
        <v>1.0950974999999998</v>
      </c>
      <c r="AA3094" s="65">
        <v>0.73024899999999993</v>
      </c>
      <c r="AB3094" s="65">
        <v>0.86048225</v>
      </c>
      <c r="AC3094" s="65">
        <v>1.32371025</v>
      </c>
      <c r="AD3094" s="65">
        <v>2.4389877499999999</v>
      </c>
      <c r="AE3094" s="65">
        <v>3.8627859999999998</v>
      </c>
      <c r="AF3094" s="65">
        <v>4.2188590000000001</v>
      </c>
      <c r="AG3094" s="65">
        <v>183</v>
      </c>
      <c r="AH3094" s="65">
        <v>3</v>
      </c>
    </row>
    <row r="3095" spans="1:34" x14ac:dyDescent="0.2">
      <c r="A3095" t="s">
        <v>60</v>
      </c>
      <c r="B3095" t="s">
        <v>84</v>
      </c>
      <c r="C3095" t="s">
        <v>1958</v>
      </c>
      <c r="D3095">
        <v>3</v>
      </c>
      <c r="E3095" s="21">
        <v>4</v>
      </c>
      <c r="F3095" s="21" t="s">
        <v>104</v>
      </c>
      <c r="G3095" s="21" t="s">
        <v>10</v>
      </c>
      <c r="H3095" s="21" t="s">
        <v>10</v>
      </c>
      <c r="I3095" s="65">
        <v>0.74071609999999999</v>
      </c>
      <c r="J3095" s="65">
        <v>1.1020262999999999</v>
      </c>
      <c r="K3095" s="65">
        <v>1.7572421999999999</v>
      </c>
      <c r="L3095" s="65">
        <v>2.6625673999999999</v>
      </c>
      <c r="M3095" s="65">
        <v>3.5488463000000001</v>
      </c>
      <c r="N3095" s="65">
        <v>4.2602355999999997</v>
      </c>
      <c r="O3095" s="65">
        <v>4.7372005999999995</v>
      </c>
      <c r="P3095" s="65">
        <v>4.0793151999999999</v>
      </c>
      <c r="Q3095">
        <v>2.6647235999999999</v>
      </c>
      <c r="R3095" s="65">
        <v>1.4129111999999999</v>
      </c>
      <c r="S3095" s="65">
        <v>0.85253349999999983</v>
      </c>
      <c r="T3095" s="65">
        <v>0.64625809999999984</v>
      </c>
      <c r="U3095" s="65">
        <v>5.9478612999999996</v>
      </c>
      <c r="V3095" s="65">
        <v>4.3949430999999999</v>
      </c>
      <c r="W3095" s="65">
        <v>4.0561350999999997</v>
      </c>
      <c r="X3095" s="65">
        <v>3.2009858000000002</v>
      </c>
      <c r="Y3095" s="65">
        <v>2.4423208000000001</v>
      </c>
      <c r="Z3095" s="65">
        <v>2.1290962000000002</v>
      </c>
      <c r="AA3095" s="65">
        <v>1.2717159</v>
      </c>
      <c r="AB3095" s="65">
        <v>1.3582594000000001</v>
      </c>
      <c r="AC3095" s="65">
        <v>2.2897476999999999</v>
      </c>
      <c r="AD3095" s="65">
        <v>3.8909641000000001</v>
      </c>
      <c r="AE3095" s="65">
        <v>6.0303835999999995</v>
      </c>
      <c r="AF3095" s="65">
        <v>6.4175238000000006</v>
      </c>
      <c r="AG3095" s="65">
        <v>166</v>
      </c>
      <c r="AH3095" s="65">
        <v>3</v>
      </c>
    </row>
    <row r="3096" spans="1:34" x14ac:dyDescent="0.2">
      <c r="A3096" t="s">
        <v>60</v>
      </c>
      <c r="B3096" t="s">
        <v>84</v>
      </c>
      <c r="C3096" t="s">
        <v>1959</v>
      </c>
      <c r="D3096">
        <v>1</v>
      </c>
      <c r="E3096" s="21">
        <v>5</v>
      </c>
      <c r="F3096" s="21" t="s">
        <v>74</v>
      </c>
      <c r="G3096" s="21" t="s">
        <v>10</v>
      </c>
      <c r="H3096" s="21" t="s">
        <v>10</v>
      </c>
      <c r="I3096" s="65">
        <v>0.76588433333333328</v>
      </c>
      <c r="J3096" s="65">
        <v>1.2327383333333333</v>
      </c>
      <c r="K3096" s="65">
        <v>2.1020183333333335</v>
      </c>
      <c r="L3096" s="65">
        <v>3.1253623333333329</v>
      </c>
      <c r="M3096" s="65">
        <v>4.3082570000000002</v>
      </c>
      <c r="N3096" s="65">
        <v>5.341655666666667</v>
      </c>
      <c r="O3096" s="65">
        <v>6.1656110000000011</v>
      </c>
      <c r="P3096" s="65">
        <v>5.3694883333333339</v>
      </c>
      <c r="Q3096">
        <v>3.6390050000000005</v>
      </c>
      <c r="R3096" s="65">
        <v>1.8934806666666668</v>
      </c>
      <c r="S3096" s="65">
        <v>0.95807000000000009</v>
      </c>
      <c r="T3096" s="65">
        <v>0.67119833333333334</v>
      </c>
      <c r="U3096" s="65">
        <v>11.86875</v>
      </c>
      <c r="V3096" s="65">
        <v>8.3974503333333335</v>
      </c>
      <c r="W3096" s="65">
        <v>7.7068946666666669</v>
      </c>
      <c r="X3096" s="65">
        <v>4.3017760000000003</v>
      </c>
      <c r="Y3096" s="65">
        <v>2.6836149999999996</v>
      </c>
      <c r="Z3096" s="65">
        <v>1.90167</v>
      </c>
      <c r="AA3096" s="65">
        <v>0.4870476666666666</v>
      </c>
      <c r="AB3096" s="65">
        <v>0.98856166666666667</v>
      </c>
      <c r="AC3096" s="65">
        <v>2.2081900000000001</v>
      </c>
      <c r="AD3096" s="65">
        <v>5.2471440000000005</v>
      </c>
      <c r="AE3096" s="65">
        <v>10.204573</v>
      </c>
      <c r="AF3096" s="65">
        <v>11.981382999999999</v>
      </c>
      <c r="AG3096" s="65">
        <v>241</v>
      </c>
      <c r="AH3096" s="65">
        <v>4</v>
      </c>
    </row>
    <row r="3097" spans="1:34" x14ac:dyDescent="0.2">
      <c r="A3097" t="s">
        <v>60</v>
      </c>
      <c r="B3097" t="s">
        <v>84</v>
      </c>
      <c r="C3097" t="s">
        <v>1960</v>
      </c>
      <c r="D3097">
        <v>3</v>
      </c>
      <c r="E3097" s="21">
        <v>4</v>
      </c>
      <c r="F3097" s="21" t="s">
        <v>104</v>
      </c>
      <c r="G3097" s="21" t="s">
        <v>10</v>
      </c>
      <c r="H3097" s="21" t="s">
        <v>10</v>
      </c>
      <c r="I3097" s="65">
        <v>0.85713850000000025</v>
      </c>
      <c r="J3097" s="65">
        <v>1.2719207307692306</v>
      </c>
      <c r="K3097" s="65">
        <v>1.9513653076923079</v>
      </c>
      <c r="L3097" s="65">
        <v>2.8900902692307686</v>
      </c>
      <c r="M3097" s="65">
        <v>3.873506653846154</v>
      </c>
      <c r="N3097" s="65">
        <v>4.6526242307692307</v>
      </c>
      <c r="O3097" s="65">
        <v>5.1774598846153843</v>
      </c>
      <c r="P3097" s="65">
        <v>4.4519522307692307</v>
      </c>
      <c r="Q3097">
        <v>2.9493113461538463</v>
      </c>
      <c r="R3097" s="65">
        <v>1.5706373076923081</v>
      </c>
      <c r="S3097" s="65">
        <v>0.98387792307692312</v>
      </c>
      <c r="T3097" s="65">
        <v>0.75415307692307698</v>
      </c>
      <c r="U3097" s="65">
        <v>6.0960993461538475</v>
      </c>
      <c r="V3097" s="65">
        <v>4.3731278846153847</v>
      </c>
      <c r="W3097" s="65">
        <v>4.2597722307692312</v>
      </c>
      <c r="X3097" s="65">
        <v>3.2230959230769236</v>
      </c>
      <c r="Y3097" s="65">
        <v>2.4333535384615383</v>
      </c>
      <c r="Z3097" s="65">
        <v>2.1207856538461538</v>
      </c>
      <c r="AA3097" s="65">
        <v>1.0354068846153845</v>
      </c>
      <c r="AB3097" s="65">
        <v>1.239178576923077</v>
      </c>
      <c r="AC3097" s="65">
        <v>2.0833866153846157</v>
      </c>
      <c r="AD3097" s="65">
        <v>3.7359570769230768</v>
      </c>
      <c r="AE3097" s="65">
        <v>6.0703074230769252</v>
      </c>
      <c r="AF3097" s="65">
        <v>6.4844180769230757</v>
      </c>
      <c r="AG3097" s="65">
        <v>199</v>
      </c>
      <c r="AH3097" s="65">
        <v>3</v>
      </c>
    </row>
    <row r="3098" spans="1:34" x14ac:dyDescent="0.2">
      <c r="A3098" t="s">
        <v>60</v>
      </c>
      <c r="B3098" t="s">
        <v>84</v>
      </c>
      <c r="C3098" t="s">
        <v>1961</v>
      </c>
      <c r="D3098">
        <v>1</v>
      </c>
      <c r="E3098" s="21">
        <v>5</v>
      </c>
      <c r="F3098" s="21" t="s">
        <v>74</v>
      </c>
      <c r="G3098" s="21" t="s">
        <v>10</v>
      </c>
      <c r="H3098" s="21" t="s">
        <v>10</v>
      </c>
      <c r="I3098" s="65">
        <v>0.56846086111111094</v>
      </c>
      <c r="J3098" s="65">
        <v>1.0068463611111111</v>
      </c>
      <c r="K3098" s="65">
        <v>1.9835294166666668</v>
      </c>
      <c r="L3098" s="65">
        <v>3.4808186944444439</v>
      </c>
      <c r="M3098" s="65">
        <v>4.8771859166666669</v>
      </c>
      <c r="N3098" s="65">
        <v>6.2758403611111113</v>
      </c>
      <c r="O3098" s="65">
        <v>7.8209625277777768</v>
      </c>
      <c r="P3098" s="65">
        <v>6.8843227777777791</v>
      </c>
      <c r="Q3098">
        <v>4.3386915277777778</v>
      </c>
      <c r="R3098" s="65">
        <v>2.0479821944444447</v>
      </c>
      <c r="S3098" s="65">
        <v>0.77090902777777781</v>
      </c>
      <c r="T3098" s="65">
        <v>0.46342433333333333</v>
      </c>
      <c r="U3098" s="65">
        <v>2.4268220277777779</v>
      </c>
      <c r="V3098" s="65">
        <v>1.708457527777778</v>
      </c>
      <c r="W3098" s="65">
        <v>1.6818811388888886</v>
      </c>
      <c r="X3098" s="65">
        <v>1.2420080555555557</v>
      </c>
      <c r="Y3098" s="65">
        <v>1.4762078333333333</v>
      </c>
      <c r="Z3098" s="65">
        <v>1.3509431944444446</v>
      </c>
      <c r="AA3098" s="65">
        <v>0.54657202777777791</v>
      </c>
      <c r="AB3098" s="65">
        <v>0.68887866666666664</v>
      </c>
      <c r="AC3098" s="65">
        <v>0.7672073055555555</v>
      </c>
      <c r="AD3098" s="65">
        <v>1.1314130833333331</v>
      </c>
      <c r="AE3098" s="65">
        <v>2.3664764999999992</v>
      </c>
      <c r="AF3098" s="65">
        <v>2.652469305555555</v>
      </c>
      <c r="AG3098" s="65">
        <v>225</v>
      </c>
      <c r="AH3098" s="65">
        <v>4</v>
      </c>
    </row>
    <row r="3099" spans="1:34" x14ac:dyDescent="0.2">
      <c r="A3099" t="s">
        <v>60</v>
      </c>
      <c r="B3099" t="s">
        <v>84</v>
      </c>
      <c r="C3099" t="s">
        <v>864</v>
      </c>
      <c r="D3099">
        <v>1</v>
      </c>
      <c r="E3099" s="21">
        <v>6</v>
      </c>
      <c r="F3099" s="21" t="s">
        <v>74</v>
      </c>
      <c r="G3099" s="21" t="s">
        <v>10</v>
      </c>
      <c r="H3099" s="21" t="s">
        <v>10</v>
      </c>
      <c r="I3099" s="65">
        <v>0.52895464705882356</v>
      </c>
      <c r="J3099" s="65">
        <v>0.90259658823529421</v>
      </c>
      <c r="K3099" s="65">
        <v>1.860541705882353</v>
      </c>
      <c r="L3099" s="65">
        <v>3.3314482352941184</v>
      </c>
      <c r="M3099" s="65">
        <v>4.6257382941176468</v>
      </c>
      <c r="N3099" s="65">
        <v>5.8491673529411763</v>
      </c>
      <c r="O3099" s="65">
        <v>7.0862833529411757</v>
      </c>
      <c r="P3099" s="65">
        <v>6.1680949411764709</v>
      </c>
      <c r="Q3099">
        <v>3.7751744117647057</v>
      </c>
      <c r="R3099" s="65">
        <v>1.7723322352941175</v>
      </c>
      <c r="S3099" s="65">
        <v>0.72550770588235292</v>
      </c>
      <c r="T3099" s="65">
        <v>0.44959094117647064</v>
      </c>
      <c r="U3099" s="65">
        <v>2.0546639411764707</v>
      </c>
      <c r="V3099" s="65">
        <v>1.4643675294117646</v>
      </c>
      <c r="W3099" s="65">
        <v>1.4679097647058821</v>
      </c>
      <c r="X3099" s="65">
        <v>1.1427568823529413</v>
      </c>
      <c r="Y3099" s="65">
        <v>1.533636117647059</v>
      </c>
      <c r="Z3099" s="65">
        <v>1.4540957058823532</v>
      </c>
      <c r="AA3099" s="65">
        <v>0.67298858823529406</v>
      </c>
      <c r="AB3099" s="65">
        <v>0.78853276470588241</v>
      </c>
      <c r="AC3099" s="65">
        <v>0.77354611764705883</v>
      </c>
      <c r="AD3099" s="65">
        <v>1.035925117647059</v>
      </c>
      <c r="AE3099" s="65">
        <v>2.1150858235294114</v>
      </c>
      <c r="AF3099" s="65">
        <v>2.3796767647058825</v>
      </c>
      <c r="AG3099" s="65">
        <v>230</v>
      </c>
      <c r="AH3099" s="65">
        <v>4</v>
      </c>
    </row>
    <row r="3100" spans="1:34" x14ac:dyDescent="0.2">
      <c r="A3100" t="s">
        <v>60</v>
      </c>
      <c r="B3100" t="s">
        <v>84</v>
      </c>
      <c r="C3100" t="s">
        <v>1284</v>
      </c>
      <c r="D3100">
        <v>3</v>
      </c>
      <c r="E3100" s="21">
        <v>4</v>
      </c>
      <c r="F3100" s="21" t="s">
        <v>104</v>
      </c>
      <c r="G3100" s="21" t="s">
        <v>10</v>
      </c>
      <c r="H3100" s="21" t="s">
        <v>10</v>
      </c>
      <c r="I3100" s="65">
        <v>0.6951991666666667</v>
      </c>
      <c r="J3100" s="65">
        <v>1.1355662499999999</v>
      </c>
      <c r="K3100" s="65">
        <v>1.8521535833333334</v>
      </c>
      <c r="L3100" s="65">
        <v>2.7730320000000002</v>
      </c>
      <c r="M3100" s="65">
        <v>3.8173988333333333</v>
      </c>
      <c r="N3100" s="65">
        <v>4.5932485000000005</v>
      </c>
      <c r="O3100" s="65">
        <v>5.105687333333333</v>
      </c>
      <c r="P3100" s="65">
        <v>4.4343495833333337</v>
      </c>
      <c r="Q3100">
        <v>2.9405715000000003</v>
      </c>
      <c r="R3100" s="65">
        <v>1.4509156666666663</v>
      </c>
      <c r="S3100" s="65">
        <v>0.83346966666666666</v>
      </c>
      <c r="T3100" s="65">
        <v>0.61425591666666668</v>
      </c>
      <c r="U3100" s="65">
        <v>7.8263056666666673</v>
      </c>
      <c r="V3100" s="65">
        <v>5.7218003333333334</v>
      </c>
      <c r="W3100" s="65">
        <v>5.2902582499999999</v>
      </c>
      <c r="X3100" s="65">
        <v>3.4438770000000001</v>
      </c>
      <c r="Y3100" s="65">
        <v>2.1835520000000002</v>
      </c>
      <c r="Z3100" s="65">
        <v>1.7718253333333334</v>
      </c>
      <c r="AA3100" s="65">
        <v>0.77107625000000002</v>
      </c>
      <c r="AB3100" s="65">
        <v>1.0436818333333333</v>
      </c>
      <c r="AC3100" s="65">
        <v>2.0266895000000003</v>
      </c>
      <c r="AD3100" s="65">
        <v>4.3817271666666668</v>
      </c>
      <c r="AE3100" s="65">
        <v>7.6942204166666661</v>
      </c>
      <c r="AF3100" s="65">
        <v>8.2323323333333338</v>
      </c>
      <c r="AG3100" s="65">
        <v>220</v>
      </c>
      <c r="AH3100" s="65">
        <v>4</v>
      </c>
    </row>
    <row r="3101" spans="1:34" x14ac:dyDescent="0.2">
      <c r="A3101" t="s">
        <v>60</v>
      </c>
      <c r="B3101" t="s">
        <v>84</v>
      </c>
      <c r="C3101" t="s">
        <v>1962</v>
      </c>
      <c r="D3101">
        <v>3</v>
      </c>
      <c r="E3101" s="21">
        <v>4</v>
      </c>
      <c r="F3101" s="21" t="s">
        <v>104</v>
      </c>
      <c r="G3101" s="21" t="s">
        <v>10</v>
      </c>
      <c r="H3101" s="21" t="s">
        <v>10</v>
      </c>
      <c r="I3101" s="65">
        <v>0.79043300000000005</v>
      </c>
      <c r="J3101" s="65">
        <v>1.1830769999999999</v>
      </c>
      <c r="K3101" s="65">
        <v>1.8023892500000001</v>
      </c>
      <c r="L3101" s="65">
        <v>2.5858387499999997</v>
      </c>
      <c r="M3101" s="65">
        <v>3.4566669999999999</v>
      </c>
      <c r="N3101" s="65">
        <v>4.0894195</v>
      </c>
      <c r="O3101" s="65">
        <v>4.4971792500000003</v>
      </c>
      <c r="P3101" s="65">
        <v>3.9084667500000001</v>
      </c>
      <c r="Q3101">
        <v>2.8267319999999998</v>
      </c>
      <c r="R3101" s="65">
        <v>1.4942512499999998</v>
      </c>
      <c r="S3101" s="65">
        <v>0.92446249999999996</v>
      </c>
      <c r="T3101" s="65">
        <v>0.69603124999999999</v>
      </c>
      <c r="U3101" s="65">
        <v>9.9921172499999997</v>
      </c>
      <c r="V3101" s="65">
        <v>7.6594825000000011</v>
      </c>
      <c r="W3101" s="65">
        <v>7.1422345000000007</v>
      </c>
      <c r="X3101" s="65">
        <v>4.7784200000000006</v>
      </c>
      <c r="Y3101" s="65">
        <v>2.9928212500000004</v>
      </c>
      <c r="Z3101" s="65">
        <v>2.4079905000000004</v>
      </c>
      <c r="AA3101" s="65">
        <v>0.92325225</v>
      </c>
      <c r="AB3101" s="65">
        <v>1.2519722500000001</v>
      </c>
      <c r="AC3101" s="65">
        <v>2.5303754999999999</v>
      </c>
      <c r="AD3101" s="65">
        <v>5.4915157499999996</v>
      </c>
      <c r="AE3101" s="65">
        <v>9.6753555000000002</v>
      </c>
      <c r="AF3101" s="65">
        <v>10.67782175</v>
      </c>
      <c r="AG3101" s="65">
        <v>220</v>
      </c>
      <c r="AH3101" s="65">
        <v>4</v>
      </c>
    </row>
    <row r="3102" spans="1:34" x14ac:dyDescent="0.2">
      <c r="A3102" t="s">
        <v>60</v>
      </c>
      <c r="B3102" t="s">
        <v>84</v>
      </c>
      <c r="C3102" t="s">
        <v>1963</v>
      </c>
      <c r="D3102">
        <v>2</v>
      </c>
      <c r="E3102" s="21">
        <v>5</v>
      </c>
      <c r="F3102" s="21" t="s">
        <v>74</v>
      </c>
      <c r="G3102" s="21" t="s">
        <v>10</v>
      </c>
      <c r="H3102" s="21" t="s">
        <v>10</v>
      </c>
      <c r="I3102" s="65">
        <v>0.82146050000000004</v>
      </c>
      <c r="J3102" s="65">
        <v>1.3648331666666664</v>
      </c>
      <c r="K3102" s="65">
        <v>2.6115416666666667</v>
      </c>
      <c r="L3102" s="65">
        <v>4.1105686666666665</v>
      </c>
      <c r="M3102" s="65">
        <v>5.755363</v>
      </c>
      <c r="N3102" s="65">
        <v>7.5099185000000004</v>
      </c>
      <c r="O3102" s="65">
        <v>9.1647040000000004</v>
      </c>
      <c r="P3102" s="65">
        <v>8.0132866666666658</v>
      </c>
      <c r="Q3102">
        <v>5.3147589999999996</v>
      </c>
      <c r="R3102" s="65">
        <v>2.7346264999999996</v>
      </c>
      <c r="S3102" s="65">
        <v>1.177211</v>
      </c>
      <c r="T3102" s="65">
        <v>0.74518583333333333</v>
      </c>
      <c r="U3102" s="65">
        <v>1.6177901666666668</v>
      </c>
      <c r="V3102" s="65">
        <v>1.1959883333333334</v>
      </c>
      <c r="W3102" s="65">
        <v>1.3429979999999999</v>
      </c>
      <c r="X3102" s="65">
        <v>1.0424266666666666</v>
      </c>
      <c r="Y3102" s="65">
        <v>1.1018285000000001</v>
      </c>
      <c r="Z3102" s="65">
        <v>0.78926766666666659</v>
      </c>
      <c r="AA3102" s="65">
        <v>0.26360699999999998</v>
      </c>
      <c r="AB3102" s="65">
        <v>0.37148166666666665</v>
      </c>
      <c r="AC3102" s="65">
        <v>0.52462249999999999</v>
      </c>
      <c r="AD3102" s="65">
        <v>1.0133893333333333</v>
      </c>
      <c r="AE3102" s="65">
        <v>1.7364460000000002</v>
      </c>
      <c r="AF3102" s="65">
        <v>1.7522236666666666</v>
      </c>
      <c r="AG3102" s="65">
        <v>243</v>
      </c>
      <c r="AH3102" s="65">
        <v>4</v>
      </c>
    </row>
    <row r="3103" spans="1:34" x14ac:dyDescent="0.2">
      <c r="A3103" t="s">
        <v>60</v>
      </c>
      <c r="B3103" t="s">
        <v>84</v>
      </c>
      <c r="C3103" t="s">
        <v>1964</v>
      </c>
      <c r="D3103">
        <v>3</v>
      </c>
      <c r="E3103" s="21">
        <v>4</v>
      </c>
      <c r="F3103" s="21" t="s">
        <v>104</v>
      </c>
      <c r="G3103" s="21" t="s">
        <v>10</v>
      </c>
      <c r="H3103" s="21" t="s">
        <v>10</v>
      </c>
      <c r="I3103" s="65">
        <v>0.75022199999999994</v>
      </c>
      <c r="J3103" s="65">
        <v>1.1233062857142855</v>
      </c>
      <c r="K3103" s="65">
        <v>1.7579562142857146</v>
      </c>
      <c r="L3103" s="65">
        <v>2.6461477142857146</v>
      </c>
      <c r="M3103" s="65">
        <v>3.5219048571428568</v>
      </c>
      <c r="N3103" s="65">
        <v>4.1753084285714284</v>
      </c>
      <c r="O3103" s="65">
        <v>4.6444938571428569</v>
      </c>
      <c r="P3103" s="65">
        <v>3.9805948571428575</v>
      </c>
      <c r="Q3103">
        <v>2.5890827142857149</v>
      </c>
      <c r="R3103" s="65">
        <v>1.3584876428571424</v>
      </c>
      <c r="S3103" s="65">
        <v>0.87438014285714283</v>
      </c>
      <c r="T3103" s="65">
        <v>0.66174114285714281</v>
      </c>
      <c r="U3103" s="65">
        <v>5.7811777857142852</v>
      </c>
      <c r="V3103" s="65">
        <v>4.4857558571428573</v>
      </c>
      <c r="W3103" s="65">
        <v>4.1049160714285717</v>
      </c>
      <c r="X3103" s="65">
        <v>3.3530450714285713</v>
      </c>
      <c r="Y3103" s="65">
        <v>2.631204642857143</v>
      </c>
      <c r="Z3103" s="65">
        <v>2.127265285714286</v>
      </c>
      <c r="AA3103" s="65">
        <v>1.4059569285714286</v>
      </c>
      <c r="AB3103" s="65">
        <v>1.4792633571428573</v>
      </c>
      <c r="AC3103" s="65">
        <v>2.4865265000000001</v>
      </c>
      <c r="AD3103" s="65">
        <v>4.3207152857142868</v>
      </c>
      <c r="AE3103" s="65">
        <v>6.1926235000000007</v>
      </c>
      <c r="AF3103" s="65">
        <v>6.5110493571428574</v>
      </c>
      <c r="AG3103" s="65">
        <v>196</v>
      </c>
      <c r="AH3103" s="65">
        <v>3</v>
      </c>
    </row>
    <row r="3104" spans="1:34" x14ac:dyDescent="0.2">
      <c r="A3104" t="s">
        <v>60</v>
      </c>
      <c r="B3104" t="s">
        <v>84</v>
      </c>
      <c r="C3104" t="s">
        <v>1965</v>
      </c>
      <c r="D3104">
        <v>2</v>
      </c>
      <c r="E3104" s="21">
        <v>5</v>
      </c>
      <c r="F3104" s="21" t="s">
        <v>74</v>
      </c>
      <c r="G3104" s="21" t="s">
        <v>10</v>
      </c>
      <c r="H3104" s="21" t="s">
        <v>10</v>
      </c>
      <c r="I3104" s="65">
        <v>0.64789341176470583</v>
      </c>
      <c r="J3104" s="65">
        <v>1.1315185294117649</v>
      </c>
      <c r="K3104" s="65">
        <v>2.1731855882352944</v>
      </c>
      <c r="L3104" s="65">
        <v>3.6188671176470599</v>
      </c>
      <c r="M3104" s="65">
        <v>5.0032178823529394</v>
      </c>
      <c r="N3104" s="65">
        <v>6.4348480000000006</v>
      </c>
      <c r="O3104" s="65">
        <v>8.1736500588235295</v>
      </c>
      <c r="P3104" s="65">
        <v>7.2546221176470578</v>
      </c>
      <c r="Q3104">
        <v>4.664071058823529</v>
      </c>
      <c r="R3104" s="65">
        <v>2.2967089411764703</v>
      </c>
      <c r="S3104" s="65">
        <v>0.90398858823529415</v>
      </c>
      <c r="T3104" s="65">
        <v>0.54523588235294118</v>
      </c>
      <c r="U3104" s="65">
        <v>2.226805411764706</v>
      </c>
      <c r="V3104" s="65">
        <v>1.657435</v>
      </c>
      <c r="W3104" s="65">
        <v>1.7442147647058821</v>
      </c>
      <c r="X3104" s="65">
        <v>1.3554352352941177</v>
      </c>
      <c r="Y3104" s="65">
        <v>1.3939502352941178</v>
      </c>
      <c r="Z3104" s="65">
        <v>1.2147260000000002</v>
      </c>
      <c r="AA3104" s="65">
        <v>0.45560205882352939</v>
      </c>
      <c r="AB3104" s="65">
        <v>0.5923778823529412</v>
      </c>
      <c r="AC3104" s="65">
        <v>0.71048917647058818</v>
      </c>
      <c r="AD3104" s="65">
        <v>1.1940860000000002</v>
      </c>
      <c r="AE3104" s="65">
        <v>2.2412217058823529</v>
      </c>
      <c r="AF3104" s="65">
        <v>2.4594415294117655</v>
      </c>
      <c r="AG3104" s="65">
        <v>263</v>
      </c>
      <c r="AH3104" s="65">
        <v>5</v>
      </c>
    </row>
    <row r="3105" spans="1:34" x14ac:dyDescent="0.2">
      <c r="A3105" t="s">
        <v>60</v>
      </c>
      <c r="B3105" t="s">
        <v>84</v>
      </c>
      <c r="C3105" t="s">
        <v>1966</v>
      </c>
      <c r="D3105">
        <v>2</v>
      </c>
      <c r="E3105" s="21">
        <v>5</v>
      </c>
      <c r="F3105" s="21" t="s">
        <v>74</v>
      </c>
      <c r="G3105" s="21" t="s">
        <v>10</v>
      </c>
      <c r="H3105" s="21" t="s">
        <v>10</v>
      </c>
      <c r="I3105" s="65">
        <v>0.70157805263157891</v>
      </c>
      <c r="J3105" s="65">
        <v>1.2426808947368422</v>
      </c>
      <c r="K3105" s="65">
        <v>2.4150146315789471</v>
      </c>
      <c r="L3105" s="65">
        <v>3.8219710526315791</v>
      </c>
      <c r="M3105" s="65">
        <v>5.326402052631579</v>
      </c>
      <c r="N3105" s="65">
        <v>6.6286993157894738</v>
      </c>
      <c r="O3105" s="65">
        <v>7.6445801578947359</v>
      </c>
      <c r="P3105" s="65">
        <v>6.5840288947368419</v>
      </c>
      <c r="Q3105">
        <v>4.3607429999999994</v>
      </c>
      <c r="R3105" s="65">
        <v>2.2941871578947364</v>
      </c>
      <c r="S3105" s="65">
        <v>1.0246077368421052</v>
      </c>
      <c r="T3105" s="65">
        <v>0.61797742105263165</v>
      </c>
      <c r="U3105" s="65">
        <v>1.9023197368421052</v>
      </c>
      <c r="V3105" s="65">
        <v>1.1540297894736842</v>
      </c>
      <c r="W3105" s="65">
        <v>0.98912384210526294</v>
      </c>
      <c r="X3105" s="65">
        <v>0.71747373684210514</v>
      </c>
      <c r="Y3105" s="65">
        <v>0.58352763157894738</v>
      </c>
      <c r="Z3105" s="65">
        <v>0.53887642105263145</v>
      </c>
      <c r="AA3105" s="65">
        <v>0.16070052631578949</v>
      </c>
      <c r="AB3105" s="65">
        <v>0.27072005263157894</v>
      </c>
      <c r="AC3105" s="65">
        <v>0.39974252631578944</v>
      </c>
      <c r="AD3105" s="65">
        <v>0.79489189473684196</v>
      </c>
      <c r="AE3105" s="65">
        <v>1.6543186315789473</v>
      </c>
      <c r="AF3105" s="65">
        <v>2.0516345789473682</v>
      </c>
      <c r="AG3105" s="65">
        <v>214</v>
      </c>
      <c r="AH3105" s="65">
        <v>4</v>
      </c>
    </row>
    <row r="3106" spans="1:34" x14ac:dyDescent="0.2">
      <c r="A3106" t="s">
        <v>62</v>
      </c>
      <c r="B3106" t="s">
        <v>102</v>
      </c>
      <c r="C3106" t="s">
        <v>180</v>
      </c>
      <c r="D3106">
        <v>2</v>
      </c>
      <c r="E3106" s="21">
        <v>5</v>
      </c>
      <c r="F3106" s="21" t="s">
        <v>6</v>
      </c>
      <c r="G3106" s="21" t="s">
        <v>10</v>
      </c>
      <c r="H3106" s="21" t="s">
        <v>10</v>
      </c>
      <c r="I3106" s="65">
        <v>1.07804375</v>
      </c>
      <c r="J3106" s="65">
        <v>1.4066002500000001</v>
      </c>
      <c r="K3106" s="65">
        <v>2.4031824999999998</v>
      </c>
      <c r="L3106" s="65">
        <v>3.5952099999999998</v>
      </c>
      <c r="M3106" s="65">
        <v>4.5210415000000008</v>
      </c>
      <c r="N3106" s="65">
        <v>4.9381494999999997</v>
      </c>
      <c r="O3106" s="65">
        <v>4.8877895000000002</v>
      </c>
      <c r="P3106" s="65">
        <v>4.2517239999999994</v>
      </c>
      <c r="Q3106">
        <v>3.2275727500000002</v>
      </c>
      <c r="R3106" s="65">
        <v>2.2964589999999996</v>
      </c>
      <c r="S3106" s="65">
        <v>1.61243925</v>
      </c>
      <c r="T3106" s="65">
        <v>1.05963275</v>
      </c>
      <c r="U3106" s="65">
        <v>3.31825825</v>
      </c>
      <c r="V3106" s="65">
        <v>3.0065425000000001</v>
      </c>
      <c r="W3106" s="65">
        <v>3.930015</v>
      </c>
      <c r="X3106" s="65">
        <v>3.9249372500000002</v>
      </c>
      <c r="Y3106" s="65">
        <v>4.1879272500000004</v>
      </c>
      <c r="Z3106" s="65">
        <v>4.44919625</v>
      </c>
      <c r="AA3106" s="65">
        <v>4.7332669999999997</v>
      </c>
      <c r="AB3106" s="65">
        <v>4.2058884999999995</v>
      </c>
      <c r="AC3106" s="65">
        <v>3.4605055</v>
      </c>
      <c r="AD3106" s="65">
        <v>2.87556075</v>
      </c>
      <c r="AE3106" s="65">
        <v>3.31428425</v>
      </c>
      <c r="AF3106" s="65">
        <v>3.5394572500000003</v>
      </c>
      <c r="AG3106" s="65">
        <v>233</v>
      </c>
      <c r="AH3106" s="65">
        <v>4</v>
      </c>
    </row>
    <row r="3107" spans="1:34" x14ac:dyDescent="0.2">
      <c r="A3107" t="s">
        <v>62</v>
      </c>
      <c r="B3107" t="s">
        <v>102</v>
      </c>
      <c r="C3107" t="s">
        <v>1595</v>
      </c>
      <c r="D3107">
        <v>1</v>
      </c>
      <c r="E3107" s="21">
        <v>4</v>
      </c>
      <c r="F3107" s="21" t="s">
        <v>6</v>
      </c>
      <c r="G3107" s="21" t="s">
        <v>10</v>
      </c>
      <c r="H3107" s="21" t="s">
        <v>10</v>
      </c>
      <c r="I3107" s="65">
        <v>1.2658113333333334</v>
      </c>
      <c r="J3107" s="65">
        <v>1.6908840000000001</v>
      </c>
      <c r="K3107" s="65">
        <v>2.7753064444444444</v>
      </c>
      <c r="L3107" s="65">
        <v>4.1710418888888894</v>
      </c>
      <c r="M3107" s="65">
        <v>5.0246567777777775</v>
      </c>
      <c r="N3107" s="65">
        <v>5.8936922222222226</v>
      </c>
      <c r="O3107" s="65">
        <v>5.9903206666666664</v>
      </c>
      <c r="P3107" s="65">
        <v>5.1693714444444439</v>
      </c>
      <c r="Q3107">
        <v>3.8565472222222223</v>
      </c>
      <c r="R3107" s="65">
        <v>2.6360550000000003</v>
      </c>
      <c r="S3107" s="65">
        <v>1.8688119999999999</v>
      </c>
      <c r="T3107" s="65">
        <v>1.2931802222222224</v>
      </c>
      <c r="U3107" s="65">
        <v>2.2095871111111109</v>
      </c>
      <c r="V3107" s="65">
        <v>2.2421708888888889</v>
      </c>
      <c r="W3107" s="65">
        <v>3.1261898888888893</v>
      </c>
      <c r="X3107" s="65">
        <v>2.9639614444444442</v>
      </c>
      <c r="Y3107" s="65">
        <v>3.6357034444444443</v>
      </c>
      <c r="Z3107" s="65">
        <v>3.1037732222222214</v>
      </c>
      <c r="AA3107" s="65">
        <v>3.1684466666666662</v>
      </c>
      <c r="AB3107" s="65">
        <v>3.0773233333333336</v>
      </c>
      <c r="AC3107" s="65">
        <v>2.6323453333333329</v>
      </c>
      <c r="AD3107" s="65">
        <v>2.6767694444444441</v>
      </c>
      <c r="AE3107" s="65">
        <v>2.7254277777777776</v>
      </c>
      <c r="AF3107" s="65">
        <v>2.5242252222222223</v>
      </c>
      <c r="AG3107" s="65">
        <v>211</v>
      </c>
      <c r="AH3107" s="65">
        <v>4</v>
      </c>
    </row>
    <row r="3108" spans="1:34" x14ac:dyDescent="0.2">
      <c r="A3108" t="s">
        <v>62</v>
      </c>
      <c r="B3108" t="s">
        <v>102</v>
      </c>
      <c r="C3108" t="s">
        <v>294</v>
      </c>
      <c r="D3108">
        <v>3</v>
      </c>
      <c r="E3108" s="21">
        <v>4</v>
      </c>
      <c r="F3108" s="21" t="s">
        <v>6</v>
      </c>
      <c r="G3108" s="21" t="s">
        <v>10</v>
      </c>
      <c r="H3108" s="21" t="s">
        <v>10</v>
      </c>
      <c r="I3108" s="65">
        <v>1.2658545217391306</v>
      </c>
      <c r="J3108" s="65">
        <v>1.7043285652173912</v>
      </c>
      <c r="K3108" s="65">
        <v>2.9706678260869568</v>
      </c>
      <c r="L3108" s="65">
        <v>4.3773575652173919</v>
      </c>
      <c r="M3108" s="65">
        <v>4.9933569999999996</v>
      </c>
      <c r="N3108" s="65">
        <v>5.5100075652173919</v>
      </c>
      <c r="O3108" s="65">
        <v>5.4025668695652174</v>
      </c>
      <c r="P3108" s="65">
        <v>4.7882141739130448</v>
      </c>
      <c r="Q3108">
        <v>3.6496726521739133</v>
      </c>
      <c r="R3108" s="65">
        <v>2.6370588260869563</v>
      </c>
      <c r="S3108" s="65">
        <v>1.9195285652173915</v>
      </c>
      <c r="T3108" s="65">
        <v>1.3286639565217391</v>
      </c>
      <c r="U3108" s="65">
        <v>2.8182645217391307</v>
      </c>
      <c r="V3108" s="65">
        <v>2.8062151739130439</v>
      </c>
      <c r="W3108" s="65">
        <v>3.4406165217391305</v>
      </c>
      <c r="X3108" s="65">
        <v>3.3144276521739129</v>
      </c>
      <c r="Y3108" s="65">
        <v>3.7062096086956524</v>
      </c>
      <c r="Z3108" s="65">
        <v>3.3078820434782603</v>
      </c>
      <c r="AA3108" s="65">
        <v>4.5171076521739133</v>
      </c>
      <c r="AB3108" s="65">
        <v>3.645053565217391</v>
      </c>
      <c r="AC3108" s="65">
        <v>3.0487513913043474</v>
      </c>
      <c r="AD3108" s="65">
        <v>2.5361635652173917</v>
      </c>
      <c r="AE3108" s="65">
        <v>2.943273521739131</v>
      </c>
      <c r="AF3108" s="65">
        <v>2.9926343913043478</v>
      </c>
      <c r="AG3108" s="65">
        <v>195</v>
      </c>
      <c r="AH3108" s="65">
        <v>4</v>
      </c>
    </row>
    <row r="3109" spans="1:34" x14ac:dyDescent="0.2">
      <c r="A3109" t="s">
        <v>62</v>
      </c>
      <c r="B3109" t="s">
        <v>102</v>
      </c>
      <c r="C3109" t="s">
        <v>1967</v>
      </c>
      <c r="D3109">
        <v>2</v>
      </c>
      <c r="E3109" s="21">
        <v>4</v>
      </c>
      <c r="F3109" s="21" t="s">
        <v>6</v>
      </c>
      <c r="G3109" s="21" t="s">
        <v>10</v>
      </c>
      <c r="H3109" s="21" t="s">
        <v>10</v>
      </c>
      <c r="I3109" s="65">
        <v>1.1573732999999999</v>
      </c>
      <c r="J3109" s="65">
        <v>1.5337322</v>
      </c>
      <c r="K3109" s="65">
        <v>2.6752487</v>
      </c>
      <c r="L3109" s="65">
        <v>3.9821359000000003</v>
      </c>
      <c r="M3109" s="65">
        <v>4.7924407000000002</v>
      </c>
      <c r="N3109" s="65">
        <v>5.2640090999999991</v>
      </c>
      <c r="O3109" s="65">
        <v>5.1850345999999998</v>
      </c>
      <c r="P3109" s="65">
        <v>4.5531287000000003</v>
      </c>
      <c r="Q3109">
        <v>3.4756181000000006</v>
      </c>
      <c r="R3109" s="65">
        <v>2.4948030000000001</v>
      </c>
      <c r="S3109" s="65">
        <v>1.7746076</v>
      </c>
      <c r="T3109" s="65">
        <v>1.2035592000000002</v>
      </c>
      <c r="U3109" s="65">
        <v>3.1242099999999993</v>
      </c>
      <c r="V3109" s="65">
        <v>2.9631613999999997</v>
      </c>
      <c r="W3109" s="65">
        <v>3.7583404000000002</v>
      </c>
      <c r="X3109" s="65">
        <v>3.7710897000000001</v>
      </c>
      <c r="Y3109" s="65">
        <v>3.9154274</v>
      </c>
      <c r="Z3109" s="65">
        <v>3.6867252000000001</v>
      </c>
      <c r="AA3109" s="65">
        <v>4.8524791999999994</v>
      </c>
      <c r="AB3109" s="65">
        <v>3.9839393999999997</v>
      </c>
      <c r="AC3109" s="65">
        <v>3.2758243999999999</v>
      </c>
      <c r="AD3109" s="65">
        <v>2.9058174999999999</v>
      </c>
      <c r="AE3109" s="65">
        <v>3.3301164999999999</v>
      </c>
      <c r="AF3109" s="65">
        <v>3.4192482999999996</v>
      </c>
      <c r="AG3109" s="65">
        <v>206</v>
      </c>
      <c r="AH3109" s="65">
        <v>4</v>
      </c>
    </row>
    <row r="3110" spans="1:34" x14ac:dyDescent="0.2">
      <c r="A3110" t="s">
        <v>62</v>
      </c>
      <c r="B3110" t="s">
        <v>102</v>
      </c>
      <c r="C3110" t="s">
        <v>1968</v>
      </c>
      <c r="D3110">
        <v>1</v>
      </c>
      <c r="E3110" s="21">
        <v>5</v>
      </c>
      <c r="F3110" s="21" t="s">
        <v>6</v>
      </c>
      <c r="G3110" s="21" t="s">
        <v>10</v>
      </c>
      <c r="H3110" s="21" t="s">
        <v>10</v>
      </c>
      <c r="I3110" s="65">
        <v>1.1098325</v>
      </c>
      <c r="J3110" s="65">
        <v>1.44668825</v>
      </c>
      <c r="K3110" s="65">
        <v>2.4964842500000004</v>
      </c>
      <c r="L3110" s="65">
        <v>3.9219477499999997</v>
      </c>
      <c r="M3110" s="65">
        <v>4.9480970000000006</v>
      </c>
      <c r="N3110" s="65">
        <v>5.6987777499999996</v>
      </c>
      <c r="O3110" s="65">
        <v>5.6536412499999997</v>
      </c>
      <c r="P3110" s="65">
        <v>4.8686204999999996</v>
      </c>
      <c r="Q3110">
        <v>3.6889172500000003</v>
      </c>
      <c r="R3110" s="65">
        <v>2.6635880000000003</v>
      </c>
      <c r="S3110" s="65">
        <v>1.7675492500000001</v>
      </c>
      <c r="T3110" s="65">
        <v>1.15506525</v>
      </c>
      <c r="U3110" s="65">
        <v>2.35992925</v>
      </c>
      <c r="V3110" s="65">
        <v>2.2810842499999997</v>
      </c>
      <c r="W3110" s="65">
        <v>3.2056277500000001</v>
      </c>
      <c r="X3110" s="65">
        <v>3.2689560000000002</v>
      </c>
      <c r="Y3110" s="65">
        <v>3.9568439999999998</v>
      </c>
      <c r="Z3110" s="65">
        <v>3.6559615000000001</v>
      </c>
      <c r="AA3110" s="65">
        <v>4.1508500000000002</v>
      </c>
      <c r="AB3110" s="65">
        <v>3.2479680000000002</v>
      </c>
      <c r="AC3110" s="65">
        <v>2.8418097499999995</v>
      </c>
      <c r="AD3110" s="65">
        <v>2.433751</v>
      </c>
      <c r="AE3110" s="65">
        <v>2.8079799999999997</v>
      </c>
      <c r="AF3110" s="65">
        <v>2.78115625</v>
      </c>
      <c r="AG3110" s="65">
        <v>202</v>
      </c>
      <c r="AH3110" s="65">
        <v>4</v>
      </c>
    </row>
    <row r="3111" spans="1:34" x14ac:dyDescent="0.2">
      <c r="A3111" t="s">
        <v>62</v>
      </c>
      <c r="B3111" t="s">
        <v>102</v>
      </c>
      <c r="C3111" t="s">
        <v>1969</v>
      </c>
      <c r="D3111">
        <v>2</v>
      </c>
      <c r="E3111" s="21">
        <v>4</v>
      </c>
      <c r="F3111" s="21" t="s">
        <v>6</v>
      </c>
      <c r="G3111" s="21" t="s">
        <v>10</v>
      </c>
      <c r="H3111" s="21" t="s">
        <v>10</v>
      </c>
      <c r="I3111" s="65">
        <v>1.2879998000000001</v>
      </c>
      <c r="J3111" s="65">
        <v>1.7105079000000003</v>
      </c>
      <c r="K3111" s="65">
        <v>3.0129911999999996</v>
      </c>
      <c r="L3111" s="65">
        <v>4.4329798000000009</v>
      </c>
      <c r="M3111" s="65">
        <v>5.033859099999999</v>
      </c>
      <c r="N3111" s="65">
        <v>5.6347678999999999</v>
      </c>
      <c r="O3111" s="65">
        <v>5.5332907000000002</v>
      </c>
      <c r="P3111" s="65">
        <v>4.9083635000000001</v>
      </c>
      <c r="Q3111">
        <v>3.7597514999999992</v>
      </c>
      <c r="R3111" s="65">
        <v>2.7142274000000004</v>
      </c>
      <c r="S3111" s="65">
        <v>1.9411931</v>
      </c>
      <c r="T3111" s="65">
        <v>1.3377204</v>
      </c>
      <c r="U3111" s="65">
        <v>2.6883015000000001</v>
      </c>
      <c r="V3111" s="65">
        <v>2.6243300999999999</v>
      </c>
      <c r="W3111" s="65">
        <v>3.4223351000000002</v>
      </c>
      <c r="X3111" s="65">
        <v>3.2771276999999999</v>
      </c>
      <c r="Y3111" s="65">
        <v>3.8623249999999998</v>
      </c>
      <c r="Z3111" s="65">
        <v>3.2820003999999998</v>
      </c>
      <c r="AA3111" s="65">
        <v>4.4066153000000003</v>
      </c>
      <c r="AB3111" s="65">
        <v>3.6187348999999998</v>
      </c>
      <c r="AC3111" s="65">
        <v>2.8875554999999999</v>
      </c>
      <c r="AD3111" s="65">
        <v>2.4946048999999997</v>
      </c>
      <c r="AE3111" s="65">
        <v>3.0437633000000006</v>
      </c>
      <c r="AF3111" s="65">
        <v>2.9900029000000004</v>
      </c>
      <c r="AG3111" s="65">
        <v>215</v>
      </c>
      <c r="AH3111" s="65">
        <v>4</v>
      </c>
    </row>
    <row r="3112" spans="1:34" x14ac:dyDescent="0.2">
      <c r="A3112" t="s">
        <v>62</v>
      </c>
      <c r="B3112" t="s">
        <v>102</v>
      </c>
      <c r="C3112" t="s">
        <v>185</v>
      </c>
      <c r="D3112">
        <v>2</v>
      </c>
      <c r="E3112" s="21">
        <v>4</v>
      </c>
      <c r="F3112" s="21" t="s">
        <v>6</v>
      </c>
      <c r="G3112" s="21" t="s">
        <v>10</v>
      </c>
      <c r="H3112" s="21" t="s">
        <v>10</v>
      </c>
      <c r="I3112" s="65">
        <v>1.1825843333333335</v>
      </c>
      <c r="J3112" s="65">
        <v>1.5458961111111111</v>
      </c>
      <c r="K3112" s="65">
        <v>2.7448415555555559</v>
      </c>
      <c r="L3112" s="65">
        <v>4.1140003333333333</v>
      </c>
      <c r="M3112" s="65">
        <v>4.9308462222222227</v>
      </c>
      <c r="N3112" s="65">
        <v>5.4236647777777769</v>
      </c>
      <c r="O3112" s="65">
        <v>5.3493141111111111</v>
      </c>
      <c r="P3112" s="65">
        <v>4.6984266666666663</v>
      </c>
      <c r="Q3112">
        <v>3.5700175555555549</v>
      </c>
      <c r="R3112" s="65">
        <v>2.5586633333333331</v>
      </c>
      <c r="S3112" s="65">
        <v>1.8231893333333333</v>
      </c>
      <c r="T3112" s="65">
        <v>1.2161041111111111</v>
      </c>
      <c r="U3112" s="65">
        <v>3.0069622222222225</v>
      </c>
      <c r="V3112" s="65">
        <v>2.7987950000000001</v>
      </c>
      <c r="W3112" s="65">
        <v>3.6832590000000005</v>
      </c>
      <c r="X3112" s="65">
        <v>3.5483155555555554</v>
      </c>
      <c r="Y3112" s="65">
        <v>3.8258209999999999</v>
      </c>
      <c r="Z3112" s="65">
        <v>3.4601268888888885</v>
      </c>
      <c r="AA3112" s="65">
        <v>4.7451682222222225</v>
      </c>
      <c r="AB3112" s="65">
        <v>3.8559296666666665</v>
      </c>
      <c r="AC3112" s="65">
        <v>3.1396895555555555</v>
      </c>
      <c r="AD3112" s="65">
        <v>2.7632264444444439</v>
      </c>
      <c r="AE3112" s="65">
        <v>3.2724097777777779</v>
      </c>
      <c r="AF3112" s="65">
        <v>3.1032205555555556</v>
      </c>
      <c r="AG3112" s="65">
        <v>222</v>
      </c>
      <c r="AH3112" s="65">
        <v>4</v>
      </c>
    </row>
    <row r="3113" spans="1:34" x14ac:dyDescent="0.2">
      <c r="A3113" t="s">
        <v>62</v>
      </c>
      <c r="B3113" t="s">
        <v>102</v>
      </c>
      <c r="C3113" t="s">
        <v>191</v>
      </c>
      <c r="D3113">
        <v>2</v>
      </c>
      <c r="E3113" s="21">
        <v>4</v>
      </c>
      <c r="F3113" s="21" t="s">
        <v>6</v>
      </c>
      <c r="G3113" s="21" t="s">
        <v>10</v>
      </c>
      <c r="H3113" s="21" t="s">
        <v>10</v>
      </c>
      <c r="I3113" s="65">
        <v>1.2114136153846156</v>
      </c>
      <c r="J3113" s="65">
        <v>1.6062147692307689</v>
      </c>
      <c r="K3113" s="65">
        <v>2.8123686153846146</v>
      </c>
      <c r="L3113" s="65">
        <v>4.178658538461538</v>
      </c>
      <c r="M3113" s="65">
        <v>4.9108003076923072</v>
      </c>
      <c r="N3113" s="65">
        <v>5.378034153846154</v>
      </c>
      <c r="O3113" s="65">
        <v>5.2886088461538456</v>
      </c>
      <c r="P3113" s="65">
        <v>4.6741649999999995</v>
      </c>
      <c r="Q3113">
        <v>3.5461801538461537</v>
      </c>
      <c r="R3113" s="65">
        <v>2.5720555384615387</v>
      </c>
      <c r="S3113" s="65">
        <v>1.8451210000000002</v>
      </c>
      <c r="T3113" s="65">
        <v>1.2514639230769231</v>
      </c>
      <c r="U3113" s="65">
        <v>2.9624604615384622</v>
      </c>
      <c r="V3113" s="65">
        <v>2.8638817692307694</v>
      </c>
      <c r="W3113" s="65">
        <v>3.5488639230769228</v>
      </c>
      <c r="X3113" s="65">
        <v>3.4638249999999999</v>
      </c>
      <c r="Y3113" s="65">
        <v>3.7219532307692309</v>
      </c>
      <c r="Z3113" s="65">
        <v>3.386122461538462</v>
      </c>
      <c r="AA3113" s="65">
        <v>4.7127054615384614</v>
      </c>
      <c r="AB3113" s="65">
        <v>3.7911369230769223</v>
      </c>
      <c r="AC3113" s="65">
        <v>3.1783243076923076</v>
      </c>
      <c r="AD3113" s="65">
        <v>2.7404795384615381</v>
      </c>
      <c r="AE3113" s="65">
        <v>3.1088119999999999</v>
      </c>
      <c r="AF3113" s="65">
        <v>3.174996384615385</v>
      </c>
      <c r="AG3113" s="65">
        <v>217</v>
      </c>
      <c r="AH3113" s="65">
        <v>4</v>
      </c>
    </row>
    <row r="3114" spans="1:34" x14ac:dyDescent="0.2">
      <c r="A3114" t="s">
        <v>62</v>
      </c>
      <c r="B3114" t="s">
        <v>102</v>
      </c>
      <c r="C3114" t="s">
        <v>1970</v>
      </c>
      <c r="D3114">
        <v>2</v>
      </c>
      <c r="E3114" s="21">
        <v>5</v>
      </c>
      <c r="F3114" s="21" t="s">
        <v>6</v>
      </c>
      <c r="G3114" s="21" t="s">
        <v>10</v>
      </c>
      <c r="H3114" s="21" t="s">
        <v>10</v>
      </c>
      <c r="I3114" s="65">
        <v>1.1464553333333334</v>
      </c>
      <c r="J3114" s="65">
        <v>1.4756136666666668</v>
      </c>
      <c r="K3114" s="65">
        <v>2.6234636666666664</v>
      </c>
      <c r="L3114" s="65">
        <v>3.944226</v>
      </c>
      <c r="M3114" s="65">
        <v>4.8322079999999996</v>
      </c>
      <c r="N3114" s="65">
        <v>5.3196443333333328</v>
      </c>
      <c r="O3114" s="65">
        <v>5.2670830000000004</v>
      </c>
      <c r="P3114" s="65">
        <v>4.5970926666666658</v>
      </c>
      <c r="Q3114">
        <v>3.500823333333333</v>
      </c>
      <c r="R3114" s="65">
        <v>2.5142076666666671</v>
      </c>
      <c r="S3114" s="65">
        <v>1.754192</v>
      </c>
      <c r="T3114" s="65">
        <v>1.1534263333333332</v>
      </c>
      <c r="U3114" s="65">
        <v>3.1186476666666665</v>
      </c>
      <c r="V3114" s="65">
        <v>2.7985223333333331</v>
      </c>
      <c r="W3114" s="65">
        <v>3.8965100000000006</v>
      </c>
      <c r="X3114" s="65">
        <v>3.7838196666666666</v>
      </c>
      <c r="Y3114" s="65">
        <v>4.1603616666666658</v>
      </c>
      <c r="Z3114" s="65">
        <v>3.8221883333333331</v>
      </c>
      <c r="AA3114" s="65">
        <v>4.8828243333333328</v>
      </c>
      <c r="AB3114" s="65">
        <v>4.0715693333333336</v>
      </c>
      <c r="AC3114" s="65">
        <v>3.1622503333333332</v>
      </c>
      <c r="AD3114" s="65">
        <v>2.7883879999999999</v>
      </c>
      <c r="AE3114" s="65">
        <v>3.3790906666666665</v>
      </c>
      <c r="AF3114" s="65">
        <v>3.2534376666666667</v>
      </c>
      <c r="AG3114" s="65">
        <v>219</v>
      </c>
      <c r="AH3114" s="65">
        <v>4</v>
      </c>
    </row>
    <row r="3115" spans="1:34" x14ac:dyDescent="0.2">
      <c r="A3115" t="s">
        <v>62</v>
      </c>
      <c r="B3115" t="s">
        <v>102</v>
      </c>
      <c r="C3115" t="s">
        <v>206</v>
      </c>
      <c r="D3115">
        <v>2</v>
      </c>
      <c r="E3115" s="21">
        <v>5</v>
      </c>
      <c r="F3115" s="21" t="s">
        <v>6</v>
      </c>
      <c r="G3115" s="21" t="s">
        <v>10</v>
      </c>
      <c r="H3115" s="21" t="s">
        <v>10</v>
      </c>
      <c r="I3115" s="65">
        <v>1.1796918750000001</v>
      </c>
      <c r="J3115" s="65">
        <v>1.5837887916666669</v>
      </c>
      <c r="K3115" s="65">
        <v>2.7610713749999998</v>
      </c>
      <c r="L3115" s="65">
        <v>4.1433105833333341</v>
      </c>
      <c r="M3115" s="65">
        <v>4.8186511250000006</v>
      </c>
      <c r="N3115" s="65">
        <v>5.2386641250000006</v>
      </c>
      <c r="O3115" s="65">
        <v>5.127680541666666</v>
      </c>
      <c r="P3115" s="65">
        <v>4.5219173333333336</v>
      </c>
      <c r="Q3115">
        <v>3.4353561666666663</v>
      </c>
      <c r="R3115" s="65">
        <v>2.5225630416666669</v>
      </c>
      <c r="S3115" s="65">
        <v>1.8183605416666666</v>
      </c>
      <c r="T3115" s="65">
        <v>1.2384428749999998</v>
      </c>
      <c r="U3115" s="65">
        <v>2.8458754166666673</v>
      </c>
      <c r="V3115" s="65">
        <v>2.8539602916666666</v>
      </c>
      <c r="W3115" s="65">
        <v>3.3800130416666665</v>
      </c>
      <c r="X3115" s="65">
        <v>3.3705988750000002</v>
      </c>
      <c r="Y3115" s="65">
        <v>3.7538766249999997</v>
      </c>
      <c r="Z3115" s="65">
        <v>3.4564749166666666</v>
      </c>
      <c r="AA3115" s="65">
        <v>4.5397519583333326</v>
      </c>
      <c r="AB3115" s="65">
        <v>3.5368530416666673</v>
      </c>
      <c r="AC3115" s="65">
        <v>3.0461417499999999</v>
      </c>
      <c r="AD3115" s="65">
        <v>2.6490034166666665</v>
      </c>
      <c r="AE3115" s="65">
        <v>2.9072263333333335</v>
      </c>
      <c r="AF3115" s="65">
        <v>3.0955445416666669</v>
      </c>
      <c r="AG3115" s="65">
        <v>205</v>
      </c>
      <c r="AH3115" s="65">
        <v>4</v>
      </c>
    </row>
    <row r="3116" spans="1:34" x14ac:dyDescent="0.2">
      <c r="A3116" t="s">
        <v>62</v>
      </c>
      <c r="B3116" t="s">
        <v>102</v>
      </c>
      <c r="C3116" t="s">
        <v>563</v>
      </c>
      <c r="D3116">
        <v>2</v>
      </c>
      <c r="E3116" s="21">
        <v>4</v>
      </c>
      <c r="F3116" s="21" t="s">
        <v>6</v>
      </c>
      <c r="G3116" s="21" t="s">
        <v>10</v>
      </c>
      <c r="H3116" s="21" t="s">
        <v>10</v>
      </c>
      <c r="I3116" s="65">
        <v>1.157864222222222</v>
      </c>
      <c r="J3116" s="65">
        <v>1.5290583333333336</v>
      </c>
      <c r="K3116" s="65">
        <v>2.6792793333333336</v>
      </c>
      <c r="L3116" s="65">
        <v>4.0210372222222226</v>
      </c>
      <c r="M3116" s="65">
        <v>4.8460596666666653</v>
      </c>
      <c r="N3116" s="65">
        <v>5.3324236666666671</v>
      </c>
      <c r="O3116" s="65">
        <v>5.2658992222222212</v>
      </c>
      <c r="P3116" s="65">
        <v>4.6398710000000003</v>
      </c>
      <c r="Q3116">
        <v>3.5069225555555557</v>
      </c>
      <c r="R3116" s="65">
        <v>2.5371214444444443</v>
      </c>
      <c r="S3116" s="65">
        <v>1.7873946666666665</v>
      </c>
      <c r="T3116" s="65">
        <v>1.2000997777777778</v>
      </c>
      <c r="U3116" s="65">
        <v>3.0730031111111114</v>
      </c>
      <c r="V3116" s="65">
        <v>2.8549486666666666</v>
      </c>
      <c r="W3116" s="65">
        <v>3.7493752222222221</v>
      </c>
      <c r="X3116" s="65">
        <v>3.717344555555556</v>
      </c>
      <c r="Y3116" s="65">
        <v>3.9400826666666666</v>
      </c>
      <c r="Z3116" s="65">
        <v>3.5936408888888889</v>
      </c>
      <c r="AA3116" s="65">
        <v>4.8925371111111113</v>
      </c>
      <c r="AB3116" s="65">
        <v>3.9753564444444445</v>
      </c>
      <c r="AC3116" s="65">
        <v>3.1719578888888886</v>
      </c>
      <c r="AD3116" s="65">
        <v>2.848324888888889</v>
      </c>
      <c r="AE3116" s="65">
        <v>3.3319541111111111</v>
      </c>
      <c r="AF3116" s="65">
        <v>3.2571063333333337</v>
      </c>
      <c r="AG3116" s="65">
        <v>211</v>
      </c>
      <c r="AH3116" s="65">
        <v>4</v>
      </c>
    </row>
    <row r="3117" spans="1:34" x14ac:dyDescent="0.2">
      <c r="A3117" t="s">
        <v>62</v>
      </c>
      <c r="B3117" t="s">
        <v>102</v>
      </c>
      <c r="C3117" t="s">
        <v>311</v>
      </c>
      <c r="D3117">
        <v>1</v>
      </c>
      <c r="E3117" s="21">
        <v>5</v>
      </c>
      <c r="F3117" s="21" t="s">
        <v>6</v>
      </c>
      <c r="G3117" s="21" t="s">
        <v>10</v>
      </c>
      <c r="H3117" s="21" t="s">
        <v>10</v>
      </c>
      <c r="I3117" s="65">
        <v>1.0871585000000001</v>
      </c>
      <c r="J3117" s="65">
        <v>1.4326381666666668</v>
      </c>
      <c r="K3117" s="65">
        <v>2.3871763333333331</v>
      </c>
      <c r="L3117" s="65">
        <v>3.6039033333333337</v>
      </c>
      <c r="M3117" s="65">
        <v>4.4577571666666662</v>
      </c>
      <c r="N3117" s="65">
        <v>4.9876050000000003</v>
      </c>
      <c r="O3117" s="65">
        <v>4.9139596666666669</v>
      </c>
      <c r="P3117" s="65">
        <v>4.2639701666666667</v>
      </c>
      <c r="Q3117">
        <v>3.2262770000000001</v>
      </c>
      <c r="R3117" s="65">
        <v>2.2821736666666665</v>
      </c>
      <c r="S3117" s="65">
        <v>1.5809</v>
      </c>
      <c r="T3117" s="65">
        <v>1.053585</v>
      </c>
      <c r="U3117" s="65">
        <v>2.8847891666666672</v>
      </c>
      <c r="V3117" s="65">
        <v>2.7308505000000003</v>
      </c>
      <c r="W3117" s="65">
        <v>3.666203166666667</v>
      </c>
      <c r="X3117" s="65">
        <v>3.740672833333333</v>
      </c>
      <c r="Y3117" s="65">
        <v>4.2331093333333332</v>
      </c>
      <c r="Z3117" s="65">
        <v>3.9395663333333331</v>
      </c>
      <c r="AA3117" s="65">
        <v>4.4050856666666665</v>
      </c>
      <c r="AB3117" s="65">
        <v>3.8062325000000001</v>
      </c>
      <c r="AC3117" s="65">
        <v>3.2530328333333336</v>
      </c>
      <c r="AD3117" s="65">
        <v>2.8012276666666662</v>
      </c>
      <c r="AE3117" s="65">
        <v>3.1175303333333333</v>
      </c>
      <c r="AF3117" s="65">
        <v>3.2442284999999997</v>
      </c>
      <c r="AG3117" s="65">
        <v>227</v>
      </c>
      <c r="AH3117" s="65">
        <v>4</v>
      </c>
    </row>
    <row r="3118" spans="1:34" x14ac:dyDescent="0.2">
      <c r="A3118" t="s">
        <v>62</v>
      </c>
      <c r="B3118" t="s">
        <v>102</v>
      </c>
      <c r="C3118" t="s">
        <v>1971</v>
      </c>
      <c r="D3118">
        <v>1</v>
      </c>
      <c r="E3118" s="21">
        <v>5</v>
      </c>
      <c r="F3118" s="21" t="s">
        <v>6</v>
      </c>
      <c r="G3118" s="21" t="s">
        <v>10</v>
      </c>
      <c r="H3118" s="21" t="s">
        <v>10</v>
      </c>
      <c r="I3118" s="65">
        <v>1.1686774375</v>
      </c>
      <c r="J3118" s="65">
        <v>1.5541883750000001</v>
      </c>
      <c r="K3118" s="65">
        <v>2.6600071249999999</v>
      </c>
      <c r="L3118" s="65">
        <v>3.9716697499999998</v>
      </c>
      <c r="M3118" s="65">
        <v>4.6958247500000008</v>
      </c>
      <c r="N3118" s="65">
        <v>5.0978196875000004</v>
      </c>
      <c r="O3118" s="65">
        <v>4.9820383124999994</v>
      </c>
      <c r="P3118" s="65">
        <v>4.3747398750000004</v>
      </c>
      <c r="Q3118">
        <v>3.3512488749999996</v>
      </c>
      <c r="R3118" s="65">
        <v>2.4557168749999998</v>
      </c>
      <c r="S3118" s="65">
        <v>1.7572145625</v>
      </c>
      <c r="T3118" s="65">
        <v>1.1990534374999999</v>
      </c>
      <c r="U3118" s="65">
        <v>2.9229909375000003</v>
      </c>
      <c r="V3118" s="65">
        <v>3.0011713124999995</v>
      </c>
      <c r="W3118" s="65">
        <v>3.5627440624999993</v>
      </c>
      <c r="X3118" s="65">
        <v>3.4612684375000002</v>
      </c>
      <c r="Y3118" s="65">
        <v>3.8439463750000002</v>
      </c>
      <c r="Z3118" s="65">
        <v>3.4530724999999993</v>
      </c>
      <c r="AA3118" s="65">
        <v>4.3819685000000002</v>
      </c>
      <c r="AB3118" s="65">
        <v>3.5698581249999997</v>
      </c>
      <c r="AC3118" s="65">
        <v>2.9071683750000004</v>
      </c>
      <c r="AD3118" s="65">
        <v>2.7783380000000002</v>
      </c>
      <c r="AE3118" s="65">
        <v>2.8820185</v>
      </c>
      <c r="AF3118" s="65">
        <v>3.1875526875000002</v>
      </c>
      <c r="AG3118" s="65">
        <v>239</v>
      </c>
      <c r="AH3118" s="65">
        <v>4</v>
      </c>
    </row>
    <row r="3119" spans="1:34" x14ac:dyDescent="0.2">
      <c r="A3119" t="s">
        <v>62</v>
      </c>
      <c r="B3119" t="s">
        <v>102</v>
      </c>
      <c r="C3119" t="s">
        <v>1007</v>
      </c>
      <c r="D3119">
        <v>1</v>
      </c>
      <c r="E3119" s="21">
        <v>5</v>
      </c>
      <c r="F3119" s="21" t="s">
        <v>6</v>
      </c>
      <c r="G3119" s="21" t="s">
        <v>10</v>
      </c>
      <c r="H3119" s="21" t="s">
        <v>10</v>
      </c>
      <c r="I3119" s="65">
        <v>1.2090355333333336</v>
      </c>
      <c r="J3119" s="65">
        <v>1.6175205999999998</v>
      </c>
      <c r="K3119" s="65">
        <v>2.6433051333333335</v>
      </c>
      <c r="L3119" s="65">
        <v>3.9889192000000002</v>
      </c>
      <c r="M3119" s="65">
        <v>4.850691133333334</v>
      </c>
      <c r="N3119" s="65">
        <v>5.573634666666667</v>
      </c>
      <c r="O3119" s="65">
        <v>5.5689002666666658</v>
      </c>
      <c r="P3119" s="65">
        <v>4.8198823333333332</v>
      </c>
      <c r="Q3119">
        <v>3.6230687333333331</v>
      </c>
      <c r="R3119" s="65">
        <v>2.5099602000000005</v>
      </c>
      <c r="S3119" s="65">
        <v>1.7639418</v>
      </c>
      <c r="T3119" s="65">
        <v>1.2030920666666667</v>
      </c>
      <c r="U3119" s="65">
        <v>2.3169672000000001</v>
      </c>
      <c r="V3119" s="65">
        <v>2.2327277333333333</v>
      </c>
      <c r="W3119" s="65">
        <v>3.1350580666666672</v>
      </c>
      <c r="X3119" s="65">
        <v>3.0237182666666667</v>
      </c>
      <c r="Y3119" s="65">
        <v>3.5890320666666664</v>
      </c>
      <c r="Z3119" s="65">
        <v>3.1910797999999998</v>
      </c>
      <c r="AA3119" s="65">
        <v>3.3902713333333327</v>
      </c>
      <c r="AB3119" s="65">
        <v>3.0865951999999997</v>
      </c>
      <c r="AC3119" s="65">
        <v>2.8812148000000004</v>
      </c>
      <c r="AD3119" s="65">
        <v>2.5118441333333332</v>
      </c>
      <c r="AE3119" s="65">
        <v>2.6280610000000002</v>
      </c>
      <c r="AF3119" s="65">
        <v>2.5436045999999992</v>
      </c>
      <c r="AG3119" s="65">
        <v>220</v>
      </c>
      <c r="AH3119" s="65">
        <v>4</v>
      </c>
    </row>
    <row r="3120" spans="1:34" x14ac:dyDescent="0.2">
      <c r="A3120" t="s">
        <v>62</v>
      </c>
      <c r="B3120" t="s">
        <v>102</v>
      </c>
      <c r="C3120" t="s">
        <v>571</v>
      </c>
      <c r="D3120">
        <v>1</v>
      </c>
      <c r="E3120" s="21">
        <v>5</v>
      </c>
      <c r="F3120" s="21" t="s">
        <v>6</v>
      </c>
      <c r="G3120" s="21" t="s">
        <v>10</v>
      </c>
      <c r="H3120" s="21" t="s">
        <v>10</v>
      </c>
      <c r="I3120" s="65">
        <v>1.06210425</v>
      </c>
      <c r="J3120" s="65">
        <v>1.39705725</v>
      </c>
      <c r="K3120" s="65">
        <v>2.4124267499999998</v>
      </c>
      <c r="L3120" s="65">
        <v>3.8357919999999996</v>
      </c>
      <c r="M3120" s="65">
        <v>4.8869927500000001</v>
      </c>
      <c r="N3120" s="65">
        <v>5.6992159999999998</v>
      </c>
      <c r="O3120" s="65">
        <v>5.72641475</v>
      </c>
      <c r="P3120" s="65">
        <v>4.8637552499999996</v>
      </c>
      <c r="Q3120">
        <v>3.6745957499999999</v>
      </c>
      <c r="R3120" s="65">
        <v>2.6374135000000001</v>
      </c>
      <c r="S3120" s="65">
        <v>1.74362825</v>
      </c>
      <c r="T3120" s="65">
        <v>1.1133777499999999</v>
      </c>
      <c r="U3120" s="65">
        <v>2.2490209999999999</v>
      </c>
      <c r="V3120" s="65">
        <v>2.17521575</v>
      </c>
      <c r="W3120" s="65">
        <v>3.1168550000000002</v>
      </c>
      <c r="X3120" s="65">
        <v>3.1105957499999999</v>
      </c>
      <c r="Y3120" s="65">
        <v>3.7272475000000003</v>
      </c>
      <c r="Z3120" s="65">
        <v>3.5425450000000001</v>
      </c>
      <c r="AA3120" s="65">
        <v>3.9131437500000001</v>
      </c>
      <c r="AB3120" s="65">
        <v>2.9945019999999998</v>
      </c>
      <c r="AC3120" s="65">
        <v>2.84416</v>
      </c>
      <c r="AD3120" s="65">
        <v>2.2921364999999998</v>
      </c>
      <c r="AE3120" s="65">
        <v>2.7364647500000001</v>
      </c>
      <c r="AF3120" s="65">
        <v>2.6966294999999998</v>
      </c>
      <c r="AG3120" s="65">
        <v>214</v>
      </c>
      <c r="AH3120" s="65">
        <v>4</v>
      </c>
    </row>
    <row r="3121" spans="1:34" x14ac:dyDescent="0.2">
      <c r="A3121" t="s">
        <v>62</v>
      </c>
      <c r="B3121" t="s">
        <v>102</v>
      </c>
      <c r="C3121" t="s">
        <v>1972</v>
      </c>
      <c r="D3121">
        <v>1</v>
      </c>
      <c r="E3121" s="21">
        <v>5</v>
      </c>
      <c r="F3121" s="21" t="s">
        <v>6</v>
      </c>
      <c r="G3121" s="21" t="s">
        <v>10</v>
      </c>
      <c r="H3121" s="21" t="s">
        <v>10</v>
      </c>
      <c r="I3121" s="65">
        <v>1.1769741250000001</v>
      </c>
      <c r="J3121" s="65">
        <v>1.576048125</v>
      </c>
      <c r="K3121" s="65">
        <v>2.5866932500000002</v>
      </c>
      <c r="L3121" s="65">
        <v>3.8908488749999997</v>
      </c>
      <c r="M3121" s="65">
        <v>4.6909966249999995</v>
      </c>
      <c r="N3121" s="65">
        <v>5.3179173749999995</v>
      </c>
      <c r="O3121" s="65">
        <v>5.2332431250000013</v>
      </c>
      <c r="P3121" s="65">
        <v>4.5463646249999998</v>
      </c>
      <c r="Q3121">
        <v>3.4565327499999996</v>
      </c>
      <c r="R3121" s="65">
        <v>2.4301132500000002</v>
      </c>
      <c r="S3121" s="65">
        <v>1.7111369999999999</v>
      </c>
      <c r="T3121" s="65">
        <v>1.1556522499999999</v>
      </c>
      <c r="U3121" s="65">
        <v>2.4028333749999997</v>
      </c>
      <c r="V3121" s="65">
        <v>2.3495938749999996</v>
      </c>
      <c r="W3121" s="65">
        <v>3.1522040000000002</v>
      </c>
      <c r="X3121" s="65">
        <v>3.1490926249999998</v>
      </c>
      <c r="Y3121" s="65">
        <v>3.7719581249999998</v>
      </c>
      <c r="Z3121" s="65">
        <v>3.4485933749999997</v>
      </c>
      <c r="AA3121" s="65">
        <v>3.8152458749999996</v>
      </c>
      <c r="AB3121" s="65">
        <v>3.3989383749999997</v>
      </c>
      <c r="AC3121" s="65">
        <v>3.0567608749999997</v>
      </c>
      <c r="AD3121" s="65">
        <v>2.589439375</v>
      </c>
      <c r="AE3121" s="65">
        <v>2.7392183750000005</v>
      </c>
      <c r="AF3121" s="65">
        <v>2.682134875</v>
      </c>
      <c r="AG3121" s="65">
        <v>240</v>
      </c>
      <c r="AH3121" s="65">
        <v>4</v>
      </c>
    </row>
    <row r="3122" spans="1:34" x14ac:dyDescent="0.2">
      <c r="A3122" t="s">
        <v>62</v>
      </c>
      <c r="B3122" t="s">
        <v>102</v>
      </c>
      <c r="C3122" t="s">
        <v>730</v>
      </c>
      <c r="D3122">
        <v>2</v>
      </c>
      <c r="E3122" s="21">
        <v>5</v>
      </c>
      <c r="F3122" s="21" t="s">
        <v>6</v>
      </c>
      <c r="G3122" s="21" t="s">
        <v>10</v>
      </c>
      <c r="H3122" s="21" t="s">
        <v>10</v>
      </c>
      <c r="I3122" s="65">
        <v>1.1496808181818183</v>
      </c>
      <c r="J3122" s="65">
        <v>1.4760251818181815</v>
      </c>
      <c r="K3122" s="65">
        <v>2.5581170909090911</v>
      </c>
      <c r="L3122" s="65">
        <v>3.8332560000000004</v>
      </c>
      <c r="M3122" s="65">
        <v>4.7447127272727272</v>
      </c>
      <c r="N3122" s="65">
        <v>5.2327738181818182</v>
      </c>
      <c r="O3122" s="65">
        <v>5.1793316363636359</v>
      </c>
      <c r="P3122" s="65">
        <v>4.4981262727272728</v>
      </c>
      <c r="Q3122">
        <v>3.4332143636363628</v>
      </c>
      <c r="R3122" s="65">
        <v>2.4643140909090913</v>
      </c>
      <c r="S3122" s="65">
        <v>1.7092761818181819</v>
      </c>
      <c r="T3122" s="65">
        <v>1.1385594545454545</v>
      </c>
      <c r="U3122" s="65">
        <v>3.1970557272727276</v>
      </c>
      <c r="V3122" s="65">
        <v>2.8569128181818182</v>
      </c>
      <c r="W3122" s="65">
        <v>3.9171885454545459</v>
      </c>
      <c r="X3122" s="65">
        <v>3.8151675454545457</v>
      </c>
      <c r="Y3122" s="65">
        <v>4.1687331818181823</v>
      </c>
      <c r="Z3122" s="65">
        <v>4.0171620909090908</v>
      </c>
      <c r="AA3122" s="65">
        <v>4.7368504545454551</v>
      </c>
      <c r="AB3122" s="65">
        <v>4.1358574545454552</v>
      </c>
      <c r="AC3122" s="65">
        <v>3.2994779090909092</v>
      </c>
      <c r="AD3122" s="65">
        <v>2.8066969090909093</v>
      </c>
      <c r="AE3122" s="65">
        <v>3.3493165454545459</v>
      </c>
      <c r="AF3122" s="65">
        <v>3.3907189090909089</v>
      </c>
      <c r="AG3122" s="65">
        <v>209</v>
      </c>
      <c r="AH3122" s="65">
        <v>4</v>
      </c>
    </row>
    <row r="3123" spans="1:34" x14ac:dyDescent="0.2">
      <c r="A3123" t="s">
        <v>62</v>
      </c>
      <c r="B3123" t="s">
        <v>102</v>
      </c>
      <c r="C3123" t="s">
        <v>213</v>
      </c>
      <c r="D3123">
        <v>2</v>
      </c>
      <c r="E3123" s="21">
        <v>4</v>
      </c>
      <c r="F3123" s="21" t="s">
        <v>6</v>
      </c>
      <c r="G3123" s="21" t="s">
        <v>10</v>
      </c>
      <c r="H3123" s="21" t="s">
        <v>10</v>
      </c>
      <c r="I3123" s="65">
        <v>1.2126492727272729</v>
      </c>
      <c r="J3123" s="65">
        <v>1.6128954545454546</v>
      </c>
      <c r="K3123" s="65">
        <v>2.8602424545454546</v>
      </c>
      <c r="L3123" s="65">
        <v>4.2699954545454544</v>
      </c>
      <c r="M3123" s="65">
        <v>5.0060262727272722</v>
      </c>
      <c r="N3123" s="65">
        <v>5.5715533636363634</v>
      </c>
      <c r="O3123" s="65">
        <v>5.4874101818181806</v>
      </c>
      <c r="P3123" s="65">
        <v>4.8484034545454548</v>
      </c>
      <c r="Q3123">
        <v>3.6709488181818184</v>
      </c>
      <c r="R3123" s="65">
        <v>2.6461451818181825</v>
      </c>
      <c r="S3123" s="65">
        <v>1.8610535454545456</v>
      </c>
      <c r="T3123" s="65">
        <v>1.2792882727272727</v>
      </c>
      <c r="U3123" s="65">
        <v>2.8590015454545461</v>
      </c>
      <c r="V3123" s="65">
        <v>2.6780396363636365</v>
      </c>
      <c r="W3123" s="65">
        <v>3.5449905454545454</v>
      </c>
      <c r="X3123" s="65">
        <v>3.2892728181818183</v>
      </c>
      <c r="Y3123" s="65">
        <v>3.6110533636363638</v>
      </c>
      <c r="Z3123" s="65">
        <v>3.2847821818181817</v>
      </c>
      <c r="AA3123" s="65">
        <v>4.4108730909090914</v>
      </c>
      <c r="AB3123" s="65">
        <v>3.6944537272727271</v>
      </c>
      <c r="AC3123" s="65">
        <v>3.1275000909090909</v>
      </c>
      <c r="AD3123" s="65">
        <v>2.502479090909091</v>
      </c>
      <c r="AE3123" s="65">
        <v>3.0010850909090916</v>
      </c>
      <c r="AF3123" s="65">
        <v>2.9237359090909085</v>
      </c>
      <c r="AG3123" s="65">
        <v>210</v>
      </c>
      <c r="AH3123" s="65">
        <v>4</v>
      </c>
    </row>
    <row r="3124" spans="1:34" x14ac:dyDescent="0.2">
      <c r="A3124" t="s">
        <v>62</v>
      </c>
      <c r="B3124" t="s">
        <v>102</v>
      </c>
      <c r="C3124" t="s">
        <v>214</v>
      </c>
      <c r="D3124">
        <v>1</v>
      </c>
      <c r="E3124" s="21">
        <v>4</v>
      </c>
      <c r="F3124" s="21" t="s">
        <v>6</v>
      </c>
      <c r="G3124" s="21" t="s">
        <v>10</v>
      </c>
      <c r="H3124" s="21" t="s">
        <v>10</v>
      </c>
      <c r="I3124" s="65">
        <v>1.3130367142857142</v>
      </c>
      <c r="J3124" s="65">
        <v>1.7511505714285713</v>
      </c>
      <c r="K3124" s="65">
        <v>2.8654458571428569</v>
      </c>
      <c r="L3124" s="65">
        <v>4.2592292857142855</v>
      </c>
      <c r="M3124" s="65">
        <v>5.0666251428571423</v>
      </c>
      <c r="N3124" s="65">
        <v>5.9754834285714287</v>
      </c>
      <c r="O3124" s="65">
        <v>6.056419428571429</v>
      </c>
      <c r="P3124" s="65">
        <v>5.2468972857142857</v>
      </c>
      <c r="Q3124">
        <v>3.9273282857142862</v>
      </c>
      <c r="R3124" s="65">
        <v>2.7000354285714288</v>
      </c>
      <c r="S3124" s="65">
        <v>1.9139452857142858</v>
      </c>
      <c r="T3124" s="65">
        <v>1.3415245714285715</v>
      </c>
      <c r="U3124" s="65">
        <v>2.3144149999999999</v>
      </c>
      <c r="V3124" s="65">
        <v>2.3208901428571429</v>
      </c>
      <c r="W3124" s="65">
        <v>3.1585464285714289</v>
      </c>
      <c r="X3124" s="65">
        <v>3.0139542857142856</v>
      </c>
      <c r="Y3124" s="65">
        <v>3.7978452857142857</v>
      </c>
      <c r="Z3124" s="65">
        <v>3.2497212857142861</v>
      </c>
      <c r="AA3124" s="65">
        <v>3.2165562857142858</v>
      </c>
      <c r="AB3124" s="65">
        <v>3.2109534285714285</v>
      </c>
      <c r="AC3124" s="65">
        <v>2.7049442857142858</v>
      </c>
      <c r="AD3124" s="65">
        <v>2.781120142857143</v>
      </c>
      <c r="AE3124" s="65">
        <v>2.8527175714285709</v>
      </c>
      <c r="AF3124" s="65">
        <v>2.6255652857142855</v>
      </c>
      <c r="AG3124" s="65">
        <v>226</v>
      </c>
      <c r="AH3124" s="65">
        <v>4</v>
      </c>
    </row>
    <row r="3125" spans="1:34" x14ac:dyDescent="0.2">
      <c r="A3125" t="s">
        <v>62</v>
      </c>
      <c r="B3125" t="s">
        <v>102</v>
      </c>
      <c r="C3125" t="s">
        <v>1973</v>
      </c>
      <c r="D3125">
        <v>3</v>
      </c>
      <c r="E3125" s="21">
        <v>4</v>
      </c>
      <c r="F3125" s="21" t="s">
        <v>6</v>
      </c>
      <c r="G3125" s="21" t="s">
        <v>10</v>
      </c>
      <c r="H3125" s="21" t="s">
        <v>10</v>
      </c>
      <c r="I3125" s="65">
        <v>1.2667729354838713</v>
      </c>
      <c r="J3125" s="65">
        <v>1.695946419354839</v>
      </c>
      <c r="K3125" s="65">
        <v>2.975160387096774</v>
      </c>
      <c r="L3125" s="65">
        <v>4.3591611935483874</v>
      </c>
      <c r="M3125" s="65">
        <v>5.029627870967742</v>
      </c>
      <c r="N3125" s="65">
        <v>5.5583822258064517</v>
      </c>
      <c r="O3125" s="65">
        <v>5.4333217741935496</v>
      </c>
      <c r="P3125" s="65">
        <v>4.824855032258065</v>
      </c>
      <c r="Q3125">
        <v>3.6519843548387088</v>
      </c>
      <c r="R3125" s="65">
        <v>2.6379310000000005</v>
      </c>
      <c r="S3125" s="65">
        <v>1.9272735806451613</v>
      </c>
      <c r="T3125" s="65">
        <v>1.3229318709677425</v>
      </c>
      <c r="U3125" s="65">
        <v>2.8224017741935485</v>
      </c>
      <c r="V3125" s="65">
        <v>2.7538321290322583</v>
      </c>
      <c r="W3125" s="65">
        <v>3.4909191935483879</v>
      </c>
      <c r="X3125" s="65">
        <v>3.2746270967741937</v>
      </c>
      <c r="Y3125" s="65">
        <v>3.6212277741935486</v>
      </c>
      <c r="Z3125" s="65">
        <v>3.2293633870967744</v>
      </c>
      <c r="AA3125" s="65">
        <v>4.5707810000000002</v>
      </c>
      <c r="AB3125" s="65">
        <v>3.7011736774193555</v>
      </c>
      <c r="AC3125" s="65">
        <v>3.1097881935483866</v>
      </c>
      <c r="AD3125" s="65">
        <v>2.5193321935483874</v>
      </c>
      <c r="AE3125" s="65">
        <v>2.9492907419354832</v>
      </c>
      <c r="AF3125" s="65">
        <v>2.9784306774193547</v>
      </c>
      <c r="AG3125" s="65">
        <v>197</v>
      </c>
      <c r="AH3125" s="65">
        <v>3</v>
      </c>
    </row>
    <row r="3126" spans="1:34" x14ac:dyDescent="0.2">
      <c r="A3126" t="s">
        <v>62</v>
      </c>
      <c r="B3126" t="s">
        <v>102</v>
      </c>
      <c r="C3126" t="s">
        <v>655</v>
      </c>
      <c r="D3126">
        <v>2</v>
      </c>
      <c r="E3126" s="21">
        <v>5</v>
      </c>
      <c r="F3126" s="21" t="s">
        <v>6</v>
      </c>
      <c r="G3126" s="21" t="s">
        <v>10</v>
      </c>
      <c r="H3126" s="21" t="s">
        <v>10</v>
      </c>
      <c r="I3126" s="65">
        <v>1.1460416666666668</v>
      </c>
      <c r="J3126" s="65">
        <v>1.4958235555555559</v>
      </c>
      <c r="K3126" s="65">
        <v>2.5994052222222219</v>
      </c>
      <c r="L3126" s="65">
        <v>3.8809552222222226</v>
      </c>
      <c r="M3126" s="65">
        <v>4.7370248888888886</v>
      </c>
      <c r="N3126" s="65">
        <v>5.2055668888888889</v>
      </c>
      <c r="O3126" s="65">
        <v>5.1204856666666663</v>
      </c>
      <c r="P3126" s="65">
        <v>4.4874448888888887</v>
      </c>
      <c r="Q3126">
        <v>3.415554666666667</v>
      </c>
      <c r="R3126" s="65">
        <v>2.4585996666666663</v>
      </c>
      <c r="S3126" s="65">
        <v>1.739716888888889</v>
      </c>
      <c r="T3126" s="65">
        <v>1.1645935555555555</v>
      </c>
      <c r="U3126" s="65">
        <v>3.2388058888888889</v>
      </c>
      <c r="V3126" s="65">
        <v>2.9958013333333331</v>
      </c>
      <c r="W3126" s="65">
        <v>3.8869463333333325</v>
      </c>
      <c r="X3126" s="65">
        <v>3.8953120000000001</v>
      </c>
      <c r="Y3126" s="65">
        <v>4.0255797777777778</v>
      </c>
      <c r="Z3126" s="65">
        <v>3.9769757777777781</v>
      </c>
      <c r="AA3126" s="65">
        <v>4.8469417777777775</v>
      </c>
      <c r="AB3126" s="65">
        <v>4.0872854444444435</v>
      </c>
      <c r="AC3126" s="65">
        <v>3.3844681111111106</v>
      </c>
      <c r="AD3126" s="65">
        <v>2.9127528888888885</v>
      </c>
      <c r="AE3126" s="65">
        <v>3.4378930000000003</v>
      </c>
      <c r="AF3126" s="65">
        <v>3.534343888888889</v>
      </c>
      <c r="AG3126" s="65">
        <v>208</v>
      </c>
      <c r="AH3126" s="65">
        <v>4</v>
      </c>
    </row>
    <row r="3127" spans="1:34" x14ac:dyDescent="0.2">
      <c r="A3127" t="s">
        <v>62</v>
      </c>
      <c r="B3127" t="s">
        <v>102</v>
      </c>
      <c r="C3127" t="s">
        <v>319</v>
      </c>
      <c r="D3127">
        <v>2</v>
      </c>
      <c r="E3127" s="21">
        <v>4</v>
      </c>
      <c r="F3127" s="21" t="s">
        <v>6</v>
      </c>
      <c r="G3127" s="21" t="s">
        <v>10</v>
      </c>
      <c r="H3127" s="21" t="s">
        <v>10</v>
      </c>
      <c r="I3127" s="65">
        <v>1.2802583846153845</v>
      </c>
      <c r="J3127" s="65">
        <v>1.7222054615384617</v>
      </c>
      <c r="K3127" s="65">
        <v>3.0391113846153845</v>
      </c>
      <c r="L3127" s="65">
        <v>4.4455570769230768</v>
      </c>
      <c r="M3127" s="65">
        <v>5.050467153846153</v>
      </c>
      <c r="N3127" s="65">
        <v>5.6074626153846161</v>
      </c>
      <c r="O3127" s="65">
        <v>5.5298060769230766</v>
      </c>
      <c r="P3127" s="65">
        <v>4.9181802307692299</v>
      </c>
      <c r="Q3127">
        <v>3.739926384615385</v>
      </c>
      <c r="R3127" s="65">
        <v>2.7165731538461539</v>
      </c>
      <c r="S3127" s="65">
        <v>1.9550990769230767</v>
      </c>
      <c r="T3127" s="65">
        <v>1.3532256153846152</v>
      </c>
      <c r="U3127" s="65">
        <v>2.773324384615385</v>
      </c>
      <c r="V3127" s="65">
        <v>2.7567466923076926</v>
      </c>
      <c r="W3127" s="65">
        <v>3.4969720769230768</v>
      </c>
      <c r="X3127" s="65">
        <v>3.3032946923076927</v>
      </c>
      <c r="Y3127" s="65">
        <v>3.7668099230769228</v>
      </c>
      <c r="Z3127" s="65">
        <v>3.2902469230769231</v>
      </c>
      <c r="AA3127" s="65">
        <v>4.4815572307692317</v>
      </c>
      <c r="AB3127" s="65">
        <v>3.6492379230769241</v>
      </c>
      <c r="AC3127" s="65">
        <v>3.0080270000000007</v>
      </c>
      <c r="AD3127" s="65">
        <v>2.5212717692307693</v>
      </c>
      <c r="AE3127" s="65">
        <v>3.0416484615384607</v>
      </c>
      <c r="AF3127" s="65">
        <v>3.0347483076923081</v>
      </c>
      <c r="AG3127" s="65">
        <v>215</v>
      </c>
      <c r="AH3127" s="65">
        <v>4</v>
      </c>
    </row>
    <row r="3128" spans="1:34" x14ac:dyDescent="0.2">
      <c r="A3128" t="s">
        <v>62</v>
      </c>
      <c r="B3128" t="s">
        <v>102</v>
      </c>
      <c r="C3128" t="s">
        <v>321</v>
      </c>
      <c r="D3128">
        <v>3</v>
      </c>
      <c r="E3128" s="21">
        <v>4</v>
      </c>
      <c r="F3128" s="21" t="s">
        <v>6</v>
      </c>
      <c r="G3128" s="21" t="s">
        <v>10</v>
      </c>
      <c r="H3128" s="21" t="s">
        <v>10</v>
      </c>
      <c r="I3128" s="65">
        <v>1.2832963333333332</v>
      </c>
      <c r="J3128" s="65">
        <v>1.7340844999999996</v>
      </c>
      <c r="K3128" s="65">
        <v>3.0104383333333335</v>
      </c>
      <c r="L3128" s="65">
        <v>4.4469645</v>
      </c>
      <c r="M3128" s="65">
        <v>5.0306950833333337</v>
      </c>
      <c r="N3128" s="65">
        <v>5.5482035833333336</v>
      </c>
      <c r="O3128" s="65">
        <v>5.4407240833333326</v>
      </c>
      <c r="P3128" s="65">
        <v>4.8303044166666664</v>
      </c>
      <c r="Q3128">
        <v>3.6975315000000002</v>
      </c>
      <c r="R3128" s="65">
        <v>2.6857927499999992</v>
      </c>
      <c r="S3128" s="65">
        <v>1.9317625833333336</v>
      </c>
      <c r="T3128" s="65">
        <v>1.3524166666666666</v>
      </c>
      <c r="U3128" s="65">
        <v>2.8996061666666666</v>
      </c>
      <c r="V3128" s="65">
        <v>2.9301092499999997</v>
      </c>
      <c r="W3128" s="65">
        <v>3.4906016666666666</v>
      </c>
      <c r="X3128" s="65">
        <v>3.3898629166666665</v>
      </c>
      <c r="Y3128" s="65">
        <v>3.8053870833333332</v>
      </c>
      <c r="Z3128" s="65">
        <v>3.4212386666666661</v>
      </c>
      <c r="AA3128" s="65">
        <v>4.4715586666666667</v>
      </c>
      <c r="AB3128" s="65">
        <v>3.6329614166666673</v>
      </c>
      <c r="AC3128" s="65">
        <v>3.0315614166666669</v>
      </c>
      <c r="AD3128" s="65">
        <v>2.5791906666666669</v>
      </c>
      <c r="AE3128" s="65">
        <v>3.0165385000000007</v>
      </c>
      <c r="AF3128" s="65">
        <v>3.079676333333333</v>
      </c>
      <c r="AG3128" s="65">
        <v>185</v>
      </c>
      <c r="AH3128" s="65">
        <v>3</v>
      </c>
    </row>
    <row r="3129" spans="1:34" x14ac:dyDescent="0.2">
      <c r="A3129" t="s">
        <v>62</v>
      </c>
      <c r="B3129" t="s">
        <v>102</v>
      </c>
      <c r="C3129" t="s">
        <v>224</v>
      </c>
      <c r="D3129">
        <v>2</v>
      </c>
      <c r="E3129" s="21">
        <v>5</v>
      </c>
      <c r="F3129" s="21" t="s">
        <v>6</v>
      </c>
      <c r="G3129" s="21" t="s">
        <v>10</v>
      </c>
      <c r="H3129" s="21" t="s">
        <v>10</v>
      </c>
      <c r="I3129" s="65">
        <v>1.1412182222222222</v>
      </c>
      <c r="J3129" s="65">
        <v>1.4565732222222221</v>
      </c>
      <c r="K3129" s="65">
        <v>2.5310993333333331</v>
      </c>
      <c r="L3129" s="65">
        <v>3.8333199999999996</v>
      </c>
      <c r="M3129" s="65">
        <v>4.7555583333333331</v>
      </c>
      <c r="N3129" s="65">
        <v>5.2918346666666665</v>
      </c>
      <c r="O3129" s="65">
        <v>5.2517752222222223</v>
      </c>
      <c r="P3129" s="65">
        <v>4.5481653333333334</v>
      </c>
      <c r="Q3129">
        <v>3.4676342222222218</v>
      </c>
      <c r="R3129" s="65">
        <v>2.4718026666666666</v>
      </c>
      <c r="S3129" s="65">
        <v>1.7032466666666666</v>
      </c>
      <c r="T3129" s="65">
        <v>1.1338131111111112</v>
      </c>
      <c r="U3129" s="65">
        <v>3.0552974444444447</v>
      </c>
      <c r="V3129" s="65">
        <v>2.7077621111111112</v>
      </c>
      <c r="W3129" s="65">
        <v>3.8219796666666661</v>
      </c>
      <c r="X3129" s="65">
        <v>3.6410185555555561</v>
      </c>
      <c r="Y3129" s="65">
        <v>4.1412917777777771</v>
      </c>
      <c r="Z3129" s="65">
        <v>3.876125222222222</v>
      </c>
      <c r="AA3129" s="65">
        <v>4.5409025555555562</v>
      </c>
      <c r="AB3129" s="65">
        <v>4.0149369999999998</v>
      </c>
      <c r="AC3129" s="65">
        <v>3.1567231111111114</v>
      </c>
      <c r="AD3129" s="65">
        <v>2.6786511111111113</v>
      </c>
      <c r="AE3129" s="65">
        <v>3.1889115555555554</v>
      </c>
      <c r="AF3129" s="65">
        <v>3.1974766666666659</v>
      </c>
      <c r="AG3129" s="65">
        <v>204</v>
      </c>
      <c r="AH3129" s="65">
        <v>4</v>
      </c>
    </row>
    <row r="3130" spans="1:34" x14ac:dyDescent="0.2">
      <c r="A3130" t="s">
        <v>62</v>
      </c>
      <c r="B3130" t="s">
        <v>102</v>
      </c>
      <c r="C3130" t="s">
        <v>225</v>
      </c>
      <c r="D3130">
        <v>1</v>
      </c>
      <c r="E3130" s="21">
        <v>5</v>
      </c>
      <c r="F3130" s="21" t="s">
        <v>6</v>
      </c>
      <c r="G3130" s="21" t="s">
        <v>10</v>
      </c>
      <c r="H3130" s="21" t="s">
        <v>10</v>
      </c>
      <c r="I3130" s="65">
        <v>1.127896375</v>
      </c>
      <c r="J3130" s="65">
        <v>1.4699118750000002</v>
      </c>
      <c r="K3130" s="65">
        <v>2.5541271249999999</v>
      </c>
      <c r="L3130" s="65">
        <v>3.9090311250000003</v>
      </c>
      <c r="M3130" s="65">
        <v>4.8952414999999991</v>
      </c>
      <c r="N3130" s="65">
        <v>5.4995613749999999</v>
      </c>
      <c r="O3130" s="65">
        <v>5.4735106250000003</v>
      </c>
      <c r="P3130" s="65">
        <v>4.7354531250000003</v>
      </c>
      <c r="Q3130">
        <v>3.6128386250000002</v>
      </c>
      <c r="R3130" s="65">
        <v>2.5921126249999999</v>
      </c>
      <c r="S3130" s="65">
        <v>1.7573271250000002</v>
      </c>
      <c r="T3130" s="65">
        <v>1.135311875</v>
      </c>
      <c r="U3130" s="65">
        <v>2.8223651250000001</v>
      </c>
      <c r="V3130" s="65">
        <v>2.5624608750000002</v>
      </c>
      <c r="W3130" s="65">
        <v>3.4847882500000003</v>
      </c>
      <c r="X3130" s="65">
        <v>3.4657457500000004</v>
      </c>
      <c r="Y3130" s="65">
        <v>4.0617991249999994</v>
      </c>
      <c r="Z3130" s="65">
        <v>3.813384375</v>
      </c>
      <c r="AA3130" s="65">
        <v>4.5451433750000003</v>
      </c>
      <c r="AB3130" s="65">
        <v>3.7400133749999998</v>
      </c>
      <c r="AC3130" s="65">
        <v>2.9836716250000004</v>
      </c>
      <c r="AD3130" s="65">
        <v>2.5910305</v>
      </c>
      <c r="AE3130" s="65">
        <v>3.0922144999999999</v>
      </c>
      <c r="AF3130" s="65">
        <v>3.0474152500000002</v>
      </c>
      <c r="AG3130" s="65">
        <v>204</v>
      </c>
      <c r="AH3130" s="65">
        <v>4</v>
      </c>
    </row>
    <row r="3131" spans="1:34" x14ac:dyDescent="0.2">
      <c r="A3131" t="s">
        <v>62</v>
      </c>
      <c r="B3131" t="s">
        <v>102</v>
      </c>
      <c r="C3131" t="s">
        <v>695</v>
      </c>
      <c r="D3131">
        <v>2</v>
      </c>
      <c r="E3131" s="21">
        <v>4</v>
      </c>
      <c r="F3131" s="21" t="s">
        <v>6</v>
      </c>
      <c r="G3131" s="21" t="s">
        <v>10</v>
      </c>
      <c r="H3131" s="21" t="s">
        <v>10</v>
      </c>
      <c r="I3131" s="65">
        <v>1.2218255000000002</v>
      </c>
      <c r="J3131" s="65">
        <v>1.6193715833333331</v>
      </c>
      <c r="K3131" s="65">
        <v>2.877265916666667</v>
      </c>
      <c r="L3131" s="65">
        <v>4.3062040833333333</v>
      </c>
      <c r="M3131" s="65">
        <v>5.0352752499999998</v>
      </c>
      <c r="N3131" s="65">
        <v>5.6242477499999994</v>
      </c>
      <c r="O3131" s="65">
        <v>5.5473566666666665</v>
      </c>
      <c r="P3131" s="65">
        <v>4.9051544166666661</v>
      </c>
      <c r="Q3131">
        <v>3.7209978333333336</v>
      </c>
      <c r="R3131" s="65">
        <v>2.685785333333333</v>
      </c>
      <c r="S3131" s="65">
        <v>1.8746920000000002</v>
      </c>
      <c r="T3131" s="65">
        <v>1.2934844166666666</v>
      </c>
      <c r="U3131" s="65">
        <v>2.7165839166666674</v>
      </c>
      <c r="V3131" s="65">
        <v>2.5450097500000006</v>
      </c>
      <c r="W3131" s="65">
        <v>3.4514746666666665</v>
      </c>
      <c r="X3131" s="65">
        <v>3.2861574166666672</v>
      </c>
      <c r="Y3131" s="65">
        <v>3.73125675</v>
      </c>
      <c r="Z3131" s="65">
        <v>3.2548607500000002</v>
      </c>
      <c r="AA3131" s="65">
        <v>4.2922065833333329</v>
      </c>
      <c r="AB3131" s="65">
        <v>3.6359013333333334</v>
      </c>
      <c r="AC3131" s="65">
        <v>3.0009986666666664</v>
      </c>
      <c r="AD3131" s="65">
        <v>2.3967738333333335</v>
      </c>
      <c r="AE3131" s="65">
        <v>2.9430618333333332</v>
      </c>
      <c r="AF3131" s="65">
        <v>2.8604046666666672</v>
      </c>
      <c r="AG3131" s="65">
        <v>217</v>
      </c>
      <c r="AH3131" s="65">
        <v>4</v>
      </c>
    </row>
    <row r="3132" spans="1:34" x14ac:dyDescent="0.2">
      <c r="A3132" t="s">
        <v>62</v>
      </c>
      <c r="B3132" t="s">
        <v>102</v>
      </c>
      <c r="C3132" t="s">
        <v>1405</v>
      </c>
      <c r="D3132">
        <v>3</v>
      </c>
      <c r="E3132" s="21">
        <v>4</v>
      </c>
      <c r="F3132" s="21" t="s">
        <v>6</v>
      </c>
      <c r="G3132" s="21" t="s">
        <v>10</v>
      </c>
      <c r="H3132" s="21" t="s">
        <v>10</v>
      </c>
      <c r="I3132" s="65">
        <v>1.2608605000000002</v>
      </c>
      <c r="J3132" s="65">
        <v>1.7198891999999997</v>
      </c>
      <c r="K3132" s="65">
        <v>2.9264962000000003</v>
      </c>
      <c r="L3132" s="65">
        <v>4.3026791999999991</v>
      </c>
      <c r="M3132" s="65">
        <v>4.8596404999999994</v>
      </c>
      <c r="N3132" s="65">
        <v>5.3427895000000003</v>
      </c>
      <c r="O3132" s="65">
        <v>5.2731532999999997</v>
      </c>
      <c r="P3132" s="65">
        <v>4.6766208999999996</v>
      </c>
      <c r="Q3132">
        <v>3.6057736</v>
      </c>
      <c r="R3132" s="65">
        <v>2.6277271000000004</v>
      </c>
      <c r="S3132" s="65">
        <v>1.8859561</v>
      </c>
      <c r="T3132" s="65">
        <v>1.3166394000000001</v>
      </c>
      <c r="U3132" s="65">
        <v>2.8286525999999994</v>
      </c>
      <c r="V3132" s="65">
        <v>2.8877824999999997</v>
      </c>
      <c r="W3132" s="65">
        <v>3.2884388000000002</v>
      </c>
      <c r="X3132" s="65">
        <v>3.4302481</v>
      </c>
      <c r="Y3132" s="65">
        <v>3.8805258000000009</v>
      </c>
      <c r="Z3132" s="65">
        <v>3.3522373999999999</v>
      </c>
      <c r="AA3132" s="65">
        <v>4.2356341999999989</v>
      </c>
      <c r="AB3132" s="65">
        <v>3.5805939000000002</v>
      </c>
      <c r="AC3132" s="65">
        <v>2.9254511000000001</v>
      </c>
      <c r="AD3132" s="65">
        <v>2.6354046999999996</v>
      </c>
      <c r="AE3132" s="65">
        <v>2.8614290999999996</v>
      </c>
      <c r="AF3132" s="65">
        <v>2.9109894000000001</v>
      </c>
      <c r="AG3132" s="65">
        <v>200</v>
      </c>
      <c r="AH3132" s="65">
        <v>4</v>
      </c>
    </row>
    <row r="3133" spans="1:34" x14ac:dyDescent="0.2">
      <c r="A3133" t="s">
        <v>62</v>
      </c>
      <c r="B3133" t="s">
        <v>102</v>
      </c>
      <c r="C3133" t="s">
        <v>701</v>
      </c>
      <c r="D3133">
        <v>1</v>
      </c>
      <c r="E3133" s="21">
        <v>4</v>
      </c>
      <c r="F3133" s="21" t="s">
        <v>6</v>
      </c>
      <c r="G3133" s="21" t="s">
        <v>10</v>
      </c>
      <c r="H3133" s="21" t="s">
        <v>10</v>
      </c>
      <c r="I3133" s="65">
        <v>1.2259870769230772</v>
      </c>
      <c r="J3133" s="65">
        <v>1.6317223076923075</v>
      </c>
      <c r="K3133" s="65">
        <v>2.8178625384615383</v>
      </c>
      <c r="L3133" s="65">
        <v>4.2165599230769226</v>
      </c>
      <c r="M3133" s="65">
        <v>4.7978890769230764</v>
      </c>
      <c r="N3133" s="65">
        <v>5.1991119230769236</v>
      </c>
      <c r="O3133" s="65">
        <v>5.0906888461538466</v>
      </c>
      <c r="P3133" s="65">
        <v>4.484570230769231</v>
      </c>
      <c r="Q3133">
        <v>3.446677307692307</v>
      </c>
      <c r="R3133" s="65">
        <v>2.5631414615384616</v>
      </c>
      <c r="S3133" s="65">
        <v>1.862857692307692</v>
      </c>
      <c r="T3133" s="65">
        <v>1.2752899230769228</v>
      </c>
      <c r="U3133" s="65">
        <v>2.5942420769230767</v>
      </c>
      <c r="V3133" s="65">
        <v>2.7036173846153844</v>
      </c>
      <c r="W3133" s="65">
        <v>3.2399455384615385</v>
      </c>
      <c r="X3133" s="65">
        <v>3.2953243846153843</v>
      </c>
      <c r="Y3133" s="65">
        <v>3.8442755384615381</v>
      </c>
      <c r="Z3133" s="65">
        <v>3.208885846153847</v>
      </c>
      <c r="AA3133" s="65">
        <v>4.0611502307692318</v>
      </c>
      <c r="AB3133" s="65">
        <v>3.2926579230769231</v>
      </c>
      <c r="AC3133" s="65">
        <v>2.8996723846153847</v>
      </c>
      <c r="AD3133" s="65">
        <v>2.5878263076923078</v>
      </c>
      <c r="AE3133" s="65">
        <v>2.657570615384615</v>
      </c>
      <c r="AF3133" s="65">
        <v>2.7980969230769235</v>
      </c>
      <c r="AG3133" s="65">
        <v>235</v>
      </c>
      <c r="AH3133" s="65">
        <v>4</v>
      </c>
    </row>
    <row r="3134" spans="1:34" x14ac:dyDescent="0.2">
      <c r="A3134" t="s">
        <v>62</v>
      </c>
      <c r="B3134" t="s">
        <v>102</v>
      </c>
      <c r="C3134" t="s">
        <v>438</v>
      </c>
      <c r="D3134">
        <v>1</v>
      </c>
      <c r="E3134" s="21">
        <v>5</v>
      </c>
      <c r="F3134" s="21" t="s">
        <v>6</v>
      </c>
      <c r="G3134" s="21" t="s">
        <v>10</v>
      </c>
      <c r="H3134" s="21" t="s">
        <v>10</v>
      </c>
      <c r="I3134" s="65">
        <v>1.1501574999999999</v>
      </c>
      <c r="J3134" s="65">
        <v>1.515748375</v>
      </c>
      <c r="K3134" s="65">
        <v>2.4949207499999999</v>
      </c>
      <c r="L3134" s="65">
        <v>3.8153943749999999</v>
      </c>
      <c r="M3134" s="65">
        <v>4.7128413749999991</v>
      </c>
      <c r="N3134" s="65">
        <v>5.3754645000000005</v>
      </c>
      <c r="O3134" s="65">
        <v>5.3552084999999998</v>
      </c>
      <c r="P3134" s="65">
        <v>4.628469374999999</v>
      </c>
      <c r="Q3134">
        <v>3.4631293749999998</v>
      </c>
      <c r="R3134" s="65">
        <v>2.432822625</v>
      </c>
      <c r="S3134" s="65">
        <v>1.6882993749999997</v>
      </c>
      <c r="T3134" s="65">
        <v>1.140311375</v>
      </c>
      <c r="U3134" s="65">
        <v>2.5587481250000002</v>
      </c>
      <c r="V3134" s="65">
        <v>2.404004</v>
      </c>
      <c r="W3134" s="65">
        <v>3.4104304999999999</v>
      </c>
      <c r="X3134" s="65">
        <v>3.3689876249999999</v>
      </c>
      <c r="Y3134" s="65">
        <v>3.8251748749999996</v>
      </c>
      <c r="Z3134" s="65">
        <v>3.4329883749999999</v>
      </c>
      <c r="AA3134" s="65">
        <v>3.7325777500000004</v>
      </c>
      <c r="AB3134" s="65">
        <v>3.3101683750000004</v>
      </c>
      <c r="AC3134" s="65">
        <v>2.9886951250000005</v>
      </c>
      <c r="AD3134" s="65">
        <v>2.53737075</v>
      </c>
      <c r="AE3134" s="65">
        <v>2.7995512500000004</v>
      </c>
      <c r="AF3134" s="65">
        <v>2.8371688749999997</v>
      </c>
      <c r="AG3134" s="65">
        <v>214</v>
      </c>
      <c r="AH3134" s="65">
        <v>4</v>
      </c>
    </row>
    <row r="3135" spans="1:34" x14ac:dyDescent="0.2">
      <c r="A3135" t="s">
        <v>62</v>
      </c>
      <c r="B3135" t="s">
        <v>102</v>
      </c>
      <c r="C3135" t="s">
        <v>1974</v>
      </c>
      <c r="D3135">
        <v>3</v>
      </c>
      <c r="E3135" s="21">
        <v>4</v>
      </c>
      <c r="F3135" s="21" t="s">
        <v>6</v>
      </c>
      <c r="G3135" s="21" t="s">
        <v>10</v>
      </c>
      <c r="H3135" s="21" t="s">
        <v>10</v>
      </c>
      <c r="I3135" s="65">
        <v>1.296970909090909</v>
      </c>
      <c r="J3135" s="65">
        <v>1.7641229090909092</v>
      </c>
      <c r="K3135" s="65">
        <v>3.0502617272727268</v>
      </c>
      <c r="L3135" s="65">
        <v>4.5163618181818181</v>
      </c>
      <c r="M3135" s="65">
        <v>5.0594762727272728</v>
      </c>
      <c r="N3135" s="65">
        <v>5.6053947272727269</v>
      </c>
      <c r="O3135" s="65">
        <v>5.5239409999999998</v>
      </c>
      <c r="P3135" s="65">
        <v>4.9107428181818182</v>
      </c>
      <c r="Q3135">
        <v>3.7594674545454549</v>
      </c>
      <c r="R3135" s="65">
        <v>2.7204141818181822</v>
      </c>
      <c r="S3135" s="65">
        <v>1.9608553636363637</v>
      </c>
      <c r="T3135" s="65">
        <v>1.3676777272727272</v>
      </c>
      <c r="U3135" s="65">
        <v>2.9741739999999997</v>
      </c>
      <c r="V3135" s="65">
        <v>3.0281179090909092</v>
      </c>
      <c r="W3135" s="65">
        <v>3.566272181818182</v>
      </c>
      <c r="X3135" s="65">
        <v>3.4179020000000007</v>
      </c>
      <c r="Y3135" s="65">
        <v>3.8521260909090911</v>
      </c>
      <c r="Z3135" s="65">
        <v>3.5138168181818186</v>
      </c>
      <c r="AA3135" s="65">
        <v>4.4663319090909095</v>
      </c>
      <c r="AB3135" s="65">
        <v>3.610532727272727</v>
      </c>
      <c r="AC3135" s="65">
        <v>3.0387900000000001</v>
      </c>
      <c r="AD3135" s="65">
        <v>2.5824110909090909</v>
      </c>
      <c r="AE3135" s="65">
        <v>3.0677935454545451</v>
      </c>
      <c r="AF3135" s="65">
        <v>3.1642620909090913</v>
      </c>
      <c r="AG3135" s="65">
        <v>185</v>
      </c>
      <c r="AH3135" s="65">
        <v>3</v>
      </c>
    </row>
    <row r="3136" spans="1:34" x14ac:dyDescent="0.2">
      <c r="A3136" t="s">
        <v>62</v>
      </c>
      <c r="B3136" t="s">
        <v>102</v>
      </c>
      <c r="C3136" t="s">
        <v>1975</v>
      </c>
      <c r="D3136">
        <v>1</v>
      </c>
      <c r="E3136" s="21">
        <v>5</v>
      </c>
      <c r="F3136" s="21" t="s">
        <v>6</v>
      </c>
      <c r="G3136" s="21" t="s">
        <v>10</v>
      </c>
      <c r="H3136" s="21" t="s">
        <v>10</v>
      </c>
      <c r="I3136" s="65">
        <v>1.1370401428571426</v>
      </c>
      <c r="J3136" s="65">
        <v>1.461387142857143</v>
      </c>
      <c r="K3136" s="65">
        <v>2.5260194285714284</v>
      </c>
      <c r="L3136" s="65">
        <v>3.8421270000000001</v>
      </c>
      <c r="M3136" s="65">
        <v>4.7797400000000012</v>
      </c>
      <c r="N3136" s="65">
        <v>5.3408128571428568</v>
      </c>
      <c r="O3136" s="65">
        <v>5.2980422857142857</v>
      </c>
      <c r="P3136" s="65">
        <v>4.5863628571428574</v>
      </c>
      <c r="Q3136">
        <v>3.5045647142857144</v>
      </c>
      <c r="R3136" s="65">
        <v>2.4860577142857139</v>
      </c>
      <c r="S3136" s="65">
        <v>1.714764285714286</v>
      </c>
      <c r="T3136" s="65">
        <v>1.1353644285714286</v>
      </c>
      <c r="U3136" s="65">
        <v>2.8545818571428572</v>
      </c>
      <c r="V3136" s="65">
        <v>2.4823941428571428</v>
      </c>
      <c r="W3136" s="65">
        <v>3.6660664285714288</v>
      </c>
      <c r="X3136" s="65">
        <v>3.4990178571428574</v>
      </c>
      <c r="Y3136" s="65">
        <v>3.9625165714285719</v>
      </c>
      <c r="Z3136" s="65">
        <v>3.7644761428571436</v>
      </c>
      <c r="AA3136" s="65">
        <v>4.2655841428571426</v>
      </c>
      <c r="AB3136" s="65">
        <v>3.8105675714285714</v>
      </c>
      <c r="AC3136" s="65">
        <v>3.1202880000000008</v>
      </c>
      <c r="AD3136" s="65">
        <v>2.5192730000000005</v>
      </c>
      <c r="AE3136" s="65">
        <v>3.026456142857143</v>
      </c>
      <c r="AF3136" s="65">
        <v>3.0568181428571428</v>
      </c>
      <c r="AG3136" s="65">
        <v>207</v>
      </c>
      <c r="AH3136" s="65">
        <v>4</v>
      </c>
    </row>
    <row r="3137" spans="1:34" x14ac:dyDescent="0.2">
      <c r="A3137" t="s">
        <v>62</v>
      </c>
      <c r="B3137" t="s">
        <v>102</v>
      </c>
      <c r="C3137" t="s">
        <v>227</v>
      </c>
      <c r="D3137">
        <v>1</v>
      </c>
      <c r="E3137" s="21">
        <v>4</v>
      </c>
      <c r="F3137" s="21" t="s">
        <v>6</v>
      </c>
      <c r="G3137" s="21" t="s">
        <v>10</v>
      </c>
      <c r="H3137" s="21" t="s">
        <v>10</v>
      </c>
      <c r="I3137" s="65">
        <v>1.2543284166666668</v>
      </c>
      <c r="J3137" s="65">
        <v>1.6583596666666667</v>
      </c>
      <c r="K3137" s="65">
        <v>2.791983333333333</v>
      </c>
      <c r="L3137" s="65">
        <v>4.1469180833333334</v>
      </c>
      <c r="M3137" s="65">
        <v>4.7791843333333333</v>
      </c>
      <c r="N3137" s="65">
        <v>5.2387611666666665</v>
      </c>
      <c r="O3137" s="65">
        <v>5.1568404166666673</v>
      </c>
      <c r="P3137" s="65">
        <v>4.5294415833333339</v>
      </c>
      <c r="Q3137">
        <v>3.4740457500000002</v>
      </c>
      <c r="R3137" s="65">
        <v>2.5555764166666668</v>
      </c>
      <c r="S3137" s="65">
        <v>1.8488523333333333</v>
      </c>
      <c r="T3137" s="65">
        <v>1.2908006666666665</v>
      </c>
      <c r="U3137" s="65">
        <v>2.6026540833333334</v>
      </c>
      <c r="V3137" s="65">
        <v>2.7463555833333331</v>
      </c>
      <c r="W3137" s="65">
        <v>3.2748513333333329</v>
      </c>
      <c r="X3137" s="65">
        <v>3.2316799166666659</v>
      </c>
      <c r="Y3137" s="65">
        <v>3.6716375000000006</v>
      </c>
      <c r="Z3137" s="65">
        <v>3.1759790833333335</v>
      </c>
      <c r="AA3137" s="65">
        <v>3.9983866666666663</v>
      </c>
      <c r="AB3137" s="65">
        <v>3.3723044166666667</v>
      </c>
      <c r="AC3137" s="65">
        <v>2.7555043333333331</v>
      </c>
      <c r="AD3137" s="65">
        <v>2.7039791666666666</v>
      </c>
      <c r="AE3137" s="65">
        <v>2.6272505833333337</v>
      </c>
      <c r="AF3137" s="65">
        <v>2.7854917499999998</v>
      </c>
      <c r="AG3137" s="65">
        <v>235</v>
      </c>
      <c r="AH3137" s="65">
        <v>4</v>
      </c>
    </row>
    <row r="3138" spans="1:34" x14ac:dyDescent="0.2">
      <c r="A3138" t="s">
        <v>62</v>
      </c>
      <c r="B3138" t="s">
        <v>102</v>
      </c>
      <c r="C3138" t="s">
        <v>229</v>
      </c>
      <c r="D3138">
        <v>1</v>
      </c>
      <c r="E3138" s="21">
        <v>4</v>
      </c>
      <c r="F3138" s="21" t="s">
        <v>6</v>
      </c>
      <c r="G3138" s="21" t="s">
        <v>10</v>
      </c>
      <c r="H3138" s="21" t="s">
        <v>10</v>
      </c>
      <c r="I3138" s="65">
        <v>1.211436</v>
      </c>
      <c r="J3138" s="65">
        <v>1.6125016666666667</v>
      </c>
      <c r="K3138" s="65">
        <v>2.6623893333333331</v>
      </c>
      <c r="L3138" s="65">
        <v>4.0219526666666665</v>
      </c>
      <c r="M3138" s="65">
        <v>4.9255979999999999</v>
      </c>
      <c r="N3138" s="65">
        <v>5.715706</v>
      </c>
      <c r="O3138" s="65">
        <v>5.7788043333333334</v>
      </c>
      <c r="P3138" s="65">
        <v>4.9833196666666666</v>
      </c>
      <c r="Q3138">
        <v>3.690364666666667</v>
      </c>
      <c r="R3138" s="65">
        <v>2.5477463333333339</v>
      </c>
      <c r="S3138" s="65">
        <v>1.7877756666666667</v>
      </c>
      <c r="T3138" s="65">
        <v>1.2187956666666666</v>
      </c>
      <c r="U3138" s="65">
        <v>2.2508616666666668</v>
      </c>
      <c r="V3138" s="65">
        <v>2.2081499999999998</v>
      </c>
      <c r="W3138" s="65">
        <v>3.173899</v>
      </c>
      <c r="X3138" s="65">
        <v>2.9914406666666671</v>
      </c>
      <c r="Y3138" s="65">
        <v>3.5435690000000002</v>
      </c>
      <c r="Z3138" s="65">
        <v>3.0934340000000002</v>
      </c>
      <c r="AA3138" s="65">
        <v>3.2176423333333335</v>
      </c>
      <c r="AB3138" s="65">
        <v>2.9811426666666669</v>
      </c>
      <c r="AC3138" s="65">
        <v>2.7494413333333334</v>
      </c>
      <c r="AD3138" s="65">
        <v>2.5176620000000001</v>
      </c>
      <c r="AE3138" s="65">
        <v>2.652898</v>
      </c>
      <c r="AF3138" s="65">
        <v>2.5049839999999999</v>
      </c>
      <c r="AG3138" s="65">
        <v>215</v>
      </c>
      <c r="AH3138" s="65">
        <v>4</v>
      </c>
    </row>
    <row r="3139" spans="1:34" x14ac:dyDescent="0.2">
      <c r="A3139" t="s">
        <v>62</v>
      </c>
      <c r="B3139" t="s">
        <v>102</v>
      </c>
      <c r="C3139" t="s">
        <v>915</v>
      </c>
      <c r="D3139">
        <v>2</v>
      </c>
      <c r="E3139" s="21">
        <v>5</v>
      </c>
      <c r="F3139" s="21" t="s">
        <v>6</v>
      </c>
      <c r="G3139" s="21" t="s">
        <v>10</v>
      </c>
      <c r="H3139" s="21" t="s">
        <v>10</v>
      </c>
      <c r="I3139" s="65">
        <v>1.1501972222222223</v>
      </c>
      <c r="J3139" s="65">
        <v>1.5294418333333335</v>
      </c>
      <c r="K3139" s="65">
        <v>2.6721111666666668</v>
      </c>
      <c r="L3139" s="65">
        <v>4.0016242222222225</v>
      </c>
      <c r="M3139" s="65">
        <v>4.7428894444444447</v>
      </c>
      <c r="N3139" s="65">
        <v>5.1336173888888892</v>
      </c>
      <c r="O3139" s="65">
        <v>5.0316795555555549</v>
      </c>
      <c r="P3139" s="65">
        <v>4.4186720555555548</v>
      </c>
      <c r="Q3139">
        <v>3.3709731666666665</v>
      </c>
      <c r="R3139" s="65">
        <v>2.4652913888888879</v>
      </c>
      <c r="S3139" s="65">
        <v>1.7591565555555555</v>
      </c>
      <c r="T3139" s="65">
        <v>1.1908873888888887</v>
      </c>
      <c r="U3139" s="65">
        <v>3.1622433888888883</v>
      </c>
      <c r="V3139" s="65">
        <v>3.1233833333333334</v>
      </c>
      <c r="W3139" s="65">
        <v>3.7573385000000008</v>
      </c>
      <c r="X3139" s="65">
        <v>3.689591111111111</v>
      </c>
      <c r="Y3139" s="65">
        <v>3.9637045555555548</v>
      </c>
      <c r="Z3139" s="65">
        <v>3.6643521111111101</v>
      </c>
      <c r="AA3139" s="65">
        <v>4.7856619999999994</v>
      </c>
      <c r="AB3139" s="65">
        <v>3.8227065555555555</v>
      </c>
      <c r="AC3139" s="65">
        <v>3.2206989444444449</v>
      </c>
      <c r="AD3139" s="65">
        <v>2.8671687777777777</v>
      </c>
      <c r="AE3139" s="65">
        <v>3.1804350555555549</v>
      </c>
      <c r="AF3139" s="65">
        <v>3.455618277777778</v>
      </c>
      <c r="AG3139" s="65">
        <v>217</v>
      </c>
      <c r="AH3139" s="65">
        <v>4</v>
      </c>
    </row>
    <row r="3140" spans="1:34" x14ac:dyDescent="0.2">
      <c r="A3140" t="s">
        <v>62</v>
      </c>
      <c r="B3140" t="s">
        <v>102</v>
      </c>
      <c r="C3140" t="s">
        <v>740</v>
      </c>
      <c r="D3140">
        <v>1</v>
      </c>
      <c r="E3140" s="21">
        <v>5</v>
      </c>
      <c r="F3140" s="21" t="s">
        <v>6</v>
      </c>
      <c r="G3140" s="21" t="s">
        <v>10</v>
      </c>
      <c r="H3140" s="21" t="s">
        <v>10</v>
      </c>
      <c r="I3140" s="65">
        <v>1.1151373333333332</v>
      </c>
      <c r="J3140" s="65">
        <v>1.4549240000000001</v>
      </c>
      <c r="K3140" s="65">
        <v>2.5213963333333331</v>
      </c>
      <c r="L3140" s="65">
        <v>3.938776666666667</v>
      </c>
      <c r="M3140" s="65">
        <v>4.8976579999999998</v>
      </c>
      <c r="N3140" s="65">
        <v>5.5814253333333328</v>
      </c>
      <c r="O3140" s="65">
        <v>5.5567796666666673</v>
      </c>
      <c r="P3140" s="65">
        <v>4.783637333333334</v>
      </c>
      <c r="Q3140">
        <v>3.6339963333333336</v>
      </c>
      <c r="R3140" s="65">
        <v>2.6303086666666666</v>
      </c>
      <c r="S3140" s="65">
        <v>1.7603453333333334</v>
      </c>
      <c r="T3140" s="65">
        <v>1.141877</v>
      </c>
      <c r="U3140" s="65">
        <v>2.6146060000000002</v>
      </c>
      <c r="V3140" s="65">
        <v>2.4384730000000001</v>
      </c>
      <c r="W3140" s="65">
        <v>3.3390003333333333</v>
      </c>
      <c r="X3140" s="65">
        <v>3.3725999999999998</v>
      </c>
      <c r="Y3140" s="65">
        <v>4.0243879999999992</v>
      </c>
      <c r="Z3140" s="65">
        <v>3.7578136666666668</v>
      </c>
      <c r="AA3140" s="65">
        <v>4.357415333333333</v>
      </c>
      <c r="AB3140" s="65">
        <v>3.5117396666666667</v>
      </c>
      <c r="AC3140" s="65">
        <v>2.9139303333333331</v>
      </c>
      <c r="AD3140" s="65">
        <v>2.5222250000000002</v>
      </c>
      <c r="AE3140" s="65">
        <v>2.9514793333333333</v>
      </c>
      <c r="AF3140" s="65">
        <v>2.9304389999999998</v>
      </c>
      <c r="AG3140" s="65">
        <v>202</v>
      </c>
      <c r="AH3140" s="65">
        <v>4</v>
      </c>
    </row>
    <row r="3141" spans="1:34" x14ac:dyDescent="0.2">
      <c r="A3141" t="s">
        <v>62</v>
      </c>
      <c r="B3141" t="s">
        <v>102</v>
      </c>
      <c r="C3141" t="s">
        <v>918</v>
      </c>
      <c r="D3141">
        <v>1</v>
      </c>
      <c r="E3141" s="21">
        <v>5</v>
      </c>
      <c r="F3141" s="21" t="s">
        <v>6</v>
      </c>
      <c r="G3141" s="21" t="s">
        <v>10</v>
      </c>
      <c r="H3141" s="21" t="s">
        <v>10</v>
      </c>
      <c r="I3141" s="65">
        <v>1.0864902857142855</v>
      </c>
      <c r="J3141" s="65">
        <v>1.4435930000000001</v>
      </c>
      <c r="K3141" s="65">
        <v>2.4024821428571426</v>
      </c>
      <c r="L3141" s="65">
        <v>3.6184917142857143</v>
      </c>
      <c r="M3141" s="65">
        <v>4.3921072857142862</v>
      </c>
      <c r="N3141" s="65">
        <v>4.8644359999999995</v>
      </c>
      <c r="O3141" s="65">
        <v>4.7418481428571431</v>
      </c>
      <c r="P3141" s="65">
        <v>4.1198537142857141</v>
      </c>
      <c r="Q3141">
        <v>3.1580225714285715</v>
      </c>
      <c r="R3141" s="65">
        <v>2.2433335714285714</v>
      </c>
      <c r="S3141" s="65">
        <v>1.56762</v>
      </c>
      <c r="T3141" s="65">
        <v>1.0455840000000001</v>
      </c>
      <c r="U3141" s="65">
        <v>3.066776142857143</v>
      </c>
      <c r="V3141" s="65">
        <v>3.0263238571428568</v>
      </c>
      <c r="W3141" s="65">
        <v>3.854050428571429</v>
      </c>
      <c r="X3141" s="65">
        <v>3.772525571428571</v>
      </c>
      <c r="Y3141" s="65">
        <v>4.3193662857142856</v>
      </c>
      <c r="Z3141" s="65">
        <v>3.9728941428571427</v>
      </c>
      <c r="AA3141" s="65">
        <v>4.5273524285714286</v>
      </c>
      <c r="AB3141" s="65">
        <v>3.9978085714285712</v>
      </c>
      <c r="AC3141" s="65">
        <v>3.4935738571428572</v>
      </c>
      <c r="AD3141" s="65">
        <v>3.0494100000000004</v>
      </c>
      <c r="AE3141" s="65">
        <v>3.2668570000000003</v>
      </c>
      <c r="AF3141" s="65">
        <v>3.4094884285714282</v>
      </c>
      <c r="AG3141" s="65">
        <v>231</v>
      </c>
      <c r="AH3141" s="65">
        <v>4</v>
      </c>
    </row>
    <row r="3142" spans="1:34" x14ac:dyDescent="0.2">
      <c r="A3142" t="s">
        <v>62</v>
      </c>
      <c r="B3142" t="s">
        <v>102</v>
      </c>
      <c r="C3142" t="s">
        <v>1976</v>
      </c>
      <c r="D3142">
        <v>2</v>
      </c>
      <c r="E3142" s="21">
        <v>4</v>
      </c>
      <c r="F3142" s="21" t="s">
        <v>6</v>
      </c>
      <c r="G3142" s="21" t="s">
        <v>10</v>
      </c>
      <c r="H3142" s="21" t="s">
        <v>10</v>
      </c>
      <c r="I3142" s="65">
        <v>1.1611625000000001</v>
      </c>
      <c r="J3142" s="65">
        <v>1.527973</v>
      </c>
      <c r="K3142" s="65">
        <v>2.7312560000000001</v>
      </c>
      <c r="L3142" s="65">
        <v>4.1403654999999997</v>
      </c>
      <c r="M3142" s="65">
        <v>4.990094</v>
      </c>
      <c r="N3142" s="65">
        <v>5.571472</v>
      </c>
      <c r="O3142" s="65">
        <v>5.5059635</v>
      </c>
      <c r="P3142" s="65">
        <v>4.8002015</v>
      </c>
      <c r="Q3142">
        <v>3.6671184999999999</v>
      </c>
      <c r="R3142" s="65">
        <v>2.6326844999999999</v>
      </c>
      <c r="S3142" s="65">
        <v>1.814365</v>
      </c>
      <c r="T3142" s="65">
        <v>1.2052885</v>
      </c>
      <c r="U3142" s="65">
        <v>2.6472144999999996</v>
      </c>
      <c r="V3142" s="65">
        <v>2.4625105</v>
      </c>
      <c r="W3142" s="65">
        <v>3.6352380000000002</v>
      </c>
      <c r="X3142" s="65">
        <v>3.3893789999999999</v>
      </c>
      <c r="Y3142" s="65">
        <v>3.7614869999999998</v>
      </c>
      <c r="Z3142" s="65">
        <v>3.5748329999999999</v>
      </c>
      <c r="AA3142" s="65">
        <v>4.3326115000000005</v>
      </c>
      <c r="AB3142" s="65">
        <v>3.7402154999999997</v>
      </c>
      <c r="AC3142" s="65">
        <v>2.8544454999999997</v>
      </c>
      <c r="AD3142" s="65">
        <v>2.5160705000000001</v>
      </c>
      <c r="AE3142" s="65">
        <v>3.1514880000000001</v>
      </c>
      <c r="AF3142" s="65">
        <v>2.8214860000000002</v>
      </c>
      <c r="AG3142" s="65">
        <v>207</v>
      </c>
      <c r="AH3142" s="65">
        <v>4</v>
      </c>
    </row>
    <row r="3143" spans="1:34" x14ac:dyDescent="0.2">
      <c r="A3143" t="s">
        <v>62</v>
      </c>
      <c r="B3143" t="s">
        <v>102</v>
      </c>
      <c r="C3143" t="s">
        <v>794</v>
      </c>
      <c r="D3143">
        <v>1</v>
      </c>
      <c r="E3143" s="21">
        <v>5</v>
      </c>
      <c r="F3143" s="21" t="s">
        <v>6</v>
      </c>
      <c r="G3143" s="21" t="s">
        <v>10</v>
      </c>
      <c r="H3143" s="21" t="s">
        <v>10</v>
      </c>
      <c r="I3143" s="65">
        <v>1.0580088888888888</v>
      </c>
      <c r="J3143" s="65">
        <v>1.4201573333333333</v>
      </c>
      <c r="K3143" s="65">
        <v>2.393747888888889</v>
      </c>
      <c r="L3143" s="65">
        <v>3.6046050000000003</v>
      </c>
      <c r="M3143" s="65">
        <v>4.3796401111111107</v>
      </c>
      <c r="N3143" s="65">
        <v>4.7175301111111105</v>
      </c>
      <c r="O3143" s="65">
        <v>4.5904240000000005</v>
      </c>
      <c r="P3143" s="65">
        <v>3.9979591111111108</v>
      </c>
      <c r="Q3143">
        <v>3.083726</v>
      </c>
      <c r="R3143" s="65">
        <v>2.2191668888888887</v>
      </c>
      <c r="S3143" s="65">
        <v>1.5689114444444443</v>
      </c>
      <c r="T3143" s="65">
        <v>1.0322293333333332</v>
      </c>
      <c r="U3143" s="65">
        <v>3.9081267777777779</v>
      </c>
      <c r="V3143" s="65">
        <v>3.8830436666666666</v>
      </c>
      <c r="W3143" s="65">
        <v>4.692591222222223</v>
      </c>
      <c r="X3143" s="65">
        <v>4.4747866666666676</v>
      </c>
      <c r="Y3143" s="65">
        <v>4.8220994444444445</v>
      </c>
      <c r="Z3143" s="65">
        <v>4.3200572222222222</v>
      </c>
      <c r="AA3143" s="65">
        <v>5.2170036666666668</v>
      </c>
      <c r="AB3143" s="65">
        <v>4.4186261111111111</v>
      </c>
      <c r="AC3143" s="65">
        <v>3.8693231111111106</v>
      </c>
      <c r="AD3143" s="65">
        <v>3.5920214444444443</v>
      </c>
      <c r="AE3143" s="65">
        <v>3.843401444444444</v>
      </c>
      <c r="AF3143" s="65">
        <v>4.2781473333333331</v>
      </c>
      <c r="AG3143" s="65">
        <v>248</v>
      </c>
      <c r="AH3143" s="65">
        <v>4</v>
      </c>
    </row>
    <row r="3144" spans="1:34" x14ac:dyDescent="0.2">
      <c r="A3144" t="s">
        <v>62</v>
      </c>
      <c r="B3144" t="s">
        <v>102</v>
      </c>
      <c r="C3144" t="s">
        <v>1977</v>
      </c>
      <c r="D3144">
        <v>1</v>
      </c>
      <c r="E3144" s="21">
        <v>5</v>
      </c>
      <c r="F3144" s="21" t="s">
        <v>6</v>
      </c>
      <c r="G3144" s="21" t="s">
        <v>10</v>
      </c>
      <c r="H3144" s="21" t="s">
        <v>10</v>
      </c>
      <c r="I3144" s="65">
        <v>1.0683295833333333</v>
      </c>
      <c r="J3144" s="65">
        <v>1.3741646666666669</v>
      </c>
      <c r="K3144" s="65">
        <v>2.3535515833333336</v>
      </c>
      <c r="L3144" s="65">
        <v>3.5645371666666672</v>
      </c>
      <c r="M3144" s="65">
        <v>4.5028794166666666</v>
      </c>
      <c r="N3144" s="65">
        <v>4.996632916666667</v>
      </c>
      <c r="O3144" s="65">
        <v>4.9623625000000002</v>
      </c>
      <c r="P3144" s="65">
        <v>4.2895079999999997</v>
      </c>
      <c r="Q3144">
        <v>3.2395770833333333</v>
      </c>
      <c r="R3144" s="65">
        <v>2.29348675</v>
      </c>
      <c r="S3144" s="65">
        <v>1.5816702499999999</v>
      </c>
      <c r="T3144" s="65">
        <v>1.0387131666666669</v>
      </c>
      <c r="U3144" s="65">
        <v>3.2129984999999999</v>
      </c>
      <c r="V3144" s="65">
        <v>2.840347833333333</v>
      </c>
      <c r="W3144" s="65">
        <v>3.9574670833333339</v>
      </c>
      <c r="X3144" s="65">
        <v>3.9577575833333332</v>
      </c>
      <c r="Y3144" s="65">
        <v>4.3433253333333326</v>
      </c>
      <c r="Z3144" s="65">
        <v>4.2412685833333335</v>
      </c>
      <c r="AA3144" s="65">
        <v>4.6672850833333337</v>
      </c>
      <c r="AB3144" s="65">
        <v>4.0656880833333338</v>
      </c>
      <c r="AC3144" s="65">
        <v>3.3402729999999998</v>
      </c>
      <c r="AD3144" s="65">
        <v>2.7768851666666663</v>
      </c>
      <c r="AE3144" s="65">
        <v>3.27697225</v>
      </c>
      <c r="AF3144" s="65">
        <v>3.4871981666666674</v>
      </c>
      <c r="AG3144" s="65">
        <v>209</v>
      </c>
      <c r="AH3144" s="65">
        <v>4</v>
      </c>
    </row>
    <row r="3145" spans="1:34" x14ac:dyDescent="0.2">
      <c r="A3145" t="s">
        <v>62</v>
      </c>
      <c r="B3145" t="s">
        <v>102</v>
      </c>
      <c r="C3145" t="s">
        <v>508</v>
      </c>
      <c r="D3145">
        <v>2</v>
      </c>
      <c r="E3145" s="21">
        <v>4</v>
      </c>
      <c r="F3145" s="21" t="s">
        <v>6</v>
      </c>
      <c r="G3145" s="21" t="s">
        <v>10</v>
      </c>
      <c r="H3145" s="21" t="s">
        <v>10</v>
      </c>
      <c r="I3145" s="65">
        <v>1.254075625</v>
      </c>
      <c r="J3145" s="65">
        <v>1.6605871249999999</v>
      </c>
      <c r="K3145" s="65">
        <v>2.9533510000000001</v>
      </c>
      <c r="L3145" s="65">
        <v>4.3324792499999996</v>
      </c>
      <c r="M3145" s="65">
        <v>5.0365816250000002</v>
      </c>
      <c r="N3145" s="65">
        <v>5.6037878750000001</v>
      </c>
      <c r="O3145" s="65">
        <v>5.5205690000000001</v>
      </c>
      <c r="P3145" s="65">
        <v>4.8802610000000008</v>
      </c>
      <c r="Q3145">
        <v>3.7148176250000002</v>
      </c>
      <c r="R3145" s="65">
        <v>2.6809277499999995</v>
      </c>
      <c r="S3145" s="65">
        <v>1.9226931250000001</v>
      </c>
      <c r="T3145" s="65">
        <v>1.3284037499999999</v>
      </c>
      <c r="U3145" s="65">
        <v>2.7765332500000004</v>
      </c>
      <c r="V3145" s="65">
        <v>2.6369121249999998</v>
      </c>
      <c r="W3145" s="65">
        <v>3.5180538750000006</v>
      </c>
      <c r="X3145" s="65">
        <v>3.3025998750000003</v>
      </c>
      <c r="Y3145" s="65">
        <v>3.69163175</v>
      </c>
      <c r="Z3145" s="65">
        <v>3.1855208749999999</v>
      </c>
      <c r="AA3145" s="65">
        <v>4.453881</v>
      </c>
      <c r="AB3145" s="65">
        <v>3.7078833750000002</v>
      </c>
      <c r="AC3145" s="65">
        <v>3.1242592500000002</v>
      </c>
      <c r="AD3145" s="65">
        <v>2.4755037500000001</v>
      </c>
      <c r="AE3145" s="65">
        <v>3.016348625</v>
      </c>
      <c r="AF3145" s="65">
        <v>2.9444193749999998</v>
      </c>
      <c r="AG3145" s="65">
        <v>190</v>
      </c>
      <c r="AH3145" s="65">
        <v>3</v>
      </c>
    </row>
    <row r="3146" spans="1:34" x14ac:dyDescent="0.2">
      <c r="A3146" t="s">
        <v>62</v>
      </c>
      <c r="B3146" t="s">
        <v>102</v>
      </c>
      <c r="C3146" t="s">
        <v>1978</v>
      </c>
      <c r="D3146">
        <v>2</v>
      </c>
      <c r="E3146" s="21">
        <v>5</v>
      </c>
      <c r="F3146" s="21" t="s">
        <v>6</v>
      </c>
      <c r="G3146" s="21" t="s">
        <v>10</v>
      </c>
      <c r="H3146" s="21" t="s">
        <v>10</v>
      </c>
      <c r="I3146" s="65">
        <v>1.1730539285714285</v>
      </c>
      <c r="J3146" s="65">
        <v>1.5791280357142854</v>
      </c>
      <c r="K3146" s="65">
        <v>2.7784771428571426</v>
      </c>
      <c r="L3146" s="65">
        <v>4.1756987500000005</v>
      </c>
      <c r="M3146" s="65">
        <v>4.796635750000001</v>
      </c>
      <c r="N3146" s="65">
        <v>5.2022678214285705</v>
      </c>
      <c r="O3146" s="65">
        <v>5.0881539999999985</v>
      </c>
      <c r="P3146" s="65">
        <v>4.4902295714285723</v>
      </c>
      <c r="Q3146">
        <v>3.4276292499999994</v>
      </c>
      <c r="R3146" s="65">
        <v>2.514185357142857</v>
      </c>
      <c r="S3146" s="65">
        <v>1.8247827857142858</v>
      </c>
      <c r="T3146" s="65">
        <v>1.2451396785714284</v>
      </c>
      <c r="U3146" s="65">
        <v>2.7509262499999996</v>
      </c>
      <c r="V3146" s="65">
        <v>2.7961029285714285</v>
      </c>
      <c r="W3146" s="65">
        <v>3.2656516071428574</v>
      </c>
      <c r="X3146" s="65">
        <v>3.3292325357142856</v>
      </c>
      <c r="Y3146" s="65">
        <v>3.80978825</v>
      </c>
      <c r="Z3146" s="65">
        <v>3.4165276785714291</v>
      </c>
      <c r="AA3146" s="65">
        <v>4.3896490000000004</v>
      </c>
      <c r="AB3146" s="65">
        <v>3.4042978928571435</v>
      </c>
      <c r="AC3146" s="65">
        <v>2.9872203571428568</v>
      </c>
      <c r="AD3146" s="65">
        <v>2.5984138571428566</v>
      </c>
      <c r="AE3146" s="65">
        <v>2.8170960714285704</v>
      </c>
      <c r="AF3146" s="65">
        <v>2.9600719285714279</v>
      </c>
      <c r="AG3146" s="65">
        <v>236</v>
      </c>
      <c r="AH3146" s="65">
        <v>4</v>
      </c>
    </row>
    <row r="3147" spans="1:34" x14ac:dyDescent="0.2">
      <c r="A3147" t="s">
        <v>62</v>
      </c>
      <c r="B3147" t="s">
        <v>102</v>
      </c>
      <c r="C3147" t="s">
        <v>233</v>
      </c>
      <c r="D3147">
        <v>2</v>
      </c>
      <c r="E3147" s="21">
        <v>5</v>
      </c>
      <c r="F3147" s="21" t="s">
        <v>6</v>
      </c>
      <c r="G3147" s="21" t="s">
        <v>10</v>
      </c>
      <c r="H3147" s="21" t="s">
        <v>10</v>
      </c>
      <c r="I3147" s="65">
        <v>1.028004157894737</v>
      </c>
      <c r="J3147" s="65">
        <v>1.3623006315789474</v>
      </c>
      <c r="K3147" s="65">
        <v>2.3139620526315787</v>
      </c>
      <c r="L3147" s="65">
        <v>3.4848141052631583</v>
      </c>
      <c r="M3147" s="65">
        <v>4.3316702105263163</v>
      </c>
      <c r="N3147" s="65">
        <v>4.6755725263157881</v>
      </c>
      <c r="O3147" s="65">
        <v>4.59118305263158</v>
      </c>
      <c r="P3147" s="65">
        <v>3.9955858947368417</v>
      </c>
      <c r="Q3147">
        <v>3.0489068421052625</v>
      </c>
      <c r="R3147" s="65">
        <v>2.1839786315789471</v>
      </c>
      <c r="S3147" s="65">
        <v>1.5247141578947372</v>
      </c>
      <c r="T3147" s="65">
        <v>0.99961194736842096</v>
      </c>
      <c r="U3147" s="65">
        <v>3.776221684210527</v>
      </c>
      <c r="V3147" s="65">
        <v>3.6201203157894737</v>
      </c>
      <c r="W3147" s="65">
        <v>4.4739541578947355</v>
      </c>
      <c r="X3147" s="65">
        <v>4.4102435263157886</v>
      </c>
      <c r="Y3147" s="65">
        <v>4.6729965789473686</v>
      </c>
      <c r="Z3147" s="65">
        <v>4.5805129999999998</v>
      </c>
      <c r="AA3147" s="65">
        <v>5.1599480526315791</v>
      </c>
      <c r="AB3147" s="65">
        <v>4.4785604736842108</v>
      </c>
      <c r="AC3147" s="65">
        <v>3.8144449999999996</v>
      </c>
      <c r="AD3147" s="65">
        <v>3.3374150526315782</v>
      </c>
      <c r="AE3147" s="65">
        <v>3.723872210526316</v>
      </c>
      <c r="AF3147" s="65">
        <v>4.1367651052631578</v>
      </c>
      <c r="AG3147" s="65">
        <v>259</v>
      </c>
      <c r="AH3147" s="65">
        <v>5</v>
      </c>
    </row>
    <row r="3148" spans="1:34" x14ac:dyDescent="0.2">
      <c r="A3148" t="s">
        <v>62</v>
      </c>
      <c r="B3148" t="s">
        <v>102</v>
      </c>
      <c r="C3148" t="s">
        <v>1979</v>
      </c>
      <c r="D3148">
        <v>2</v>
      </c>
      <c r="E3148" s="21">
        <v>4</v>
      </c>
      <c r="F3148" s="21" t="s">
        <v>6</v>
      </c>
      <c r="G3148" s="21" t="s">
        <v>10</v>
      </c>
      <c r="H3148" s="21" t="s">
        <v>10</v>
      </c>
      <c r="I3148" s="65">
        <v>1.1545923999999999</v>
      </c>
      <c r="J3148" s="65">
        <v>1.5135906000000001</v>
      </c>
      <c r="K3148" s="65">
        <v>2.7140548</v>
      </c>
      <c r="L3148" s="65">
        <v>4.0669321000000007</v>
      </c>
      <c r="M3148" s="65">
        <v>4.9285414999999997</v>
      </c>
      <c r="N3148" s="65">
        <v>5.4449524</v>
      </c>
      <c r="O3148" s="65">
        <v>5.3837904000000005</v>
      </c>
      <c r="P3148" s="65">
        <v>4.7109751999999991</v>
      </c>
      <c r="Q3148">
        <v>3.5742348000000002</v>
      </c>
      <c r="R3148" s="65">
        <v>2.5518117</v>
      </c>
      <c r="S3148" s="65">
        <v>1.7925917000000002</v>
      </c>
      <c r="T3148" s="65">
        <v>1.1866341999999999</v>
      </c>
      <c r="U3148" s="65">
        <v>2.8847752999999998</v>
      </c>
      <c r="V3148" s="65">
        <v>2.6385675000000002</v>
      </c>
      <c r="W3148" s="65">
        <v>3.7283328999999994</v>
      </c>
      <c r="X3148" s="65">
        <v>3.5632573000000001</v>
      </c>
      <c r="Y3148" s="65">
        <v>3.9356798999999993</v>
      </c>
      <c r="Z3148" s="65">
        <v>3.6185296000000009</v>
      </c>
      <c r="AA3148" s="65">
        <v>4.6494603999999997</v>
      </c>
      <c r="AB3148" s="65">
        <v>3.8020228999999999</v>
      </c>
      <c r="AC3148" s="65">
        <v>2.9550340999999998</v>
      </c>
      <c r="AD3148" s="65">
        <v>2.6389556999999999</v>
      </c>
      <c r="AE3148" s="65">
        <v>3.2811911999999994</v>
      </c>
      <c r="AF3148" s="65">
        <v>2.9339757999999998</v>
      </c>
      <c r="AG3148" s="65">
        <v>221</v>
      </c>
      <c r="AH3148" s="65">
        <v>4</v>
      </c>
    </row>
    <row r="3149" spans="1:34" x14ac:dyDescent="0.2">
      <c r="A3149" t="s">
        <v>62</v>
      </c>
      <c r="B3149" t="s">
        <v>102</v>
      </c>
      <c r="C3149" t="s">
        <v>1675</v>
      </c>
      <c r="D3149">
        <v>2</v>
      </c>
      <c r="E3149" s="21">
        <v>4</v>
      </c>
      <c r="F3149" s="21" t="s">
        <v>6</v>
      </c>
      <c r="G3149" s="21" t="s">
        <v>10</v>
      </c>
      <c r="H3149" s="21" t="s">
        <v>10</v>
      </c>
      <c r="I3149" s="65">
        <v>1.2118838750000001</v>
      </c>
      <c r="J3149" s="65">
        <v>1.6113306249999999</v>
      </c>
      <c r="K3149" s="65">
        <v>2.8422672499999999</v>
      </c>
      <c r="L3149" s="65">
        <v>4.217765</v>
      </c>
      <c r="M3149" s="65">
        <v>4.9757455000000013</v>
      </c>
      <c r="N3149" s="65">
        <v>5.4899397500000013</v>
      </c>
      <c r="O3149" s="65">
        <v>5.3729226250000002</v>
      </c>
      <c r="P3149" s="65">
        <v>4.7437401250000004</v>
      </c>
      <c r="Q3149">
        <v>3.5864344999999997</v>
      </c>
      <c r="R3149" s="65">
        <v>2.5842742499999996</v>
      </c>
      <c r="S3149" s="65">
        <v>1.8462095000000001</v>
      </c>
      <c r="T3149" s="65">
        <v>1.2588198750000001</v>
      </c>
      <c r="U3149" s="65">
        <v>3.0004977500000001</v>
      </c>
      <c r="V3149" s="65">
        <v>2.832988625</v>
      </c>
      <c r="W3149" s="65">
        <v>3.5957192500000001</v>
      </c>
      <c r="X3149" s="65">
        <v>3.4092388749999998</v>
      </c>
      <c r="Y3149" s="65">
        <v>3.6809852500000004</v>
      </c>
      <c r="Z3149" s="65">
        <v>3.3171846250000003</v>
      </c>
      <c r="AA3149" s="65">
        <v>4.6743398749999994</v>
      </c>
      <c r="AB3149" s="65">
        <v>3.8285757499999997</v>
      </c>
      <c r="AC3149" s="65">
        <v>3.2396815000000001</v>
      </c>
      <c r="AD3149" s="65">
        <v>2.7222017500000004</v>
      </c>
      <c r="AE3149" s="65">
        <v>3.1604497500000002</v>
      </c>
      <c r="AF3149" s="65">
        <v>3.1164229999999997</v>
      </c>
      <c r="AG3149" s="65">
        <v>223</v>
      </c>
      <c r="AH3149" s="65">
        <v>4</v>
      </c>
    </row>
    <row r="3150" spans="1:34" x14ac:dyDescent="0.2">
      <c r="A3150" t="s">
        <v>62</v>
      </c>
      <c r="B3150" t="s">
        <v>102</v>
      </c>
      <c r="C3150" t="s">
        <v>1980</v>
      </c>
      <c r="D3150">
        <v>1</v>
      </c>
      <c r="E3150" s="21">
        <v>5</v>
      </c>
      <c r="F3150" s="21" t="s">
        <v>6</v>
      </c>
      <c r="G3150" s="21" t="s">
        <v>10</v>
      </c>
      <c r="H3150" s="21" t="s">
        <v>10</v>
      </c>
      <c r="I3150" s="65">
        <v>1.2060918</v>
      </c>
      <c r="J3150" s="65">
        <v>1.6001647000000001</v>
      </c>
      <c r="K3150" s="65">
        <v>2.7657908000000004</v>
      </c>
      <c r="L3150" s="65">
        <v>4.1372261999999989</v>
      </c>
      <c r="M3150" s="65">
        <v>4.7867693000000004</v>
      </c>
      <c r="N3150" s="65">
        <v>5.1961874999999997</v>
      </c>
      <c r="O3150" s="65">
        <v>5.0911582999999991</v>
      </c>
      <c r="P3150" s="65">
        <v>4.4945938999999999</v>
      </c>
      <c r="Q3150">
        <v>3.4283585000000003</v>
      </c>
      <c r="R3150" s="65">
        <v>2.5299604000000002</v>
      </c>
      <c r="S3150" s="65">
        <v>1.8319639000000003</v>
      </c>
      <c r="T3150" s="65">
        <v>1.2577475999999999</v>
      </c>
      <c r="U3150" s="65">
        <v>2.6324724000000002</v>
      </c>
      <c r="V3150" s="65">
        <v>2.7331171999999997</v>
      </c>
      <c r="W3150" s="65">
        <v>3.2225592000000001</v>
      </c>
      <c r="X3150" s="65">
        <v>3.2564050999999998</v>
      </c>
      <c r="Y3150" s="65">
        <v>3.7226686999999998</v>
      </c>
      <c r="Z3150" s="65">
        <v>3.2865994999999999</v>
      </c>
      <c r="AA3150" s="65">
        <v>4.1473744999999997</v>
      </c>
      <c r="AB3150" s="65">
        <v>3.3014533999999998</v>
      </c>
      <c r="AC3150" s="65">
        <v>2.8507778999999998</v>
      </c>
      <c r="AD3150" s="65">
        <v>2.6177610999999996</v>
      </c>
      <c r="AE3150" s="65">
        <v>2.6572875999999996</v>
      </c>
      <c r="AF3150" s="65">
        <v>2.8548166999999998</v>
      </c>
      <c r="AG3150" s="65">
        <v>206</v>
      </c>
      <c r="AH3150" s="65">
        <v>4</v>
      </c>
    </row>
    <row r="3151" spans="1:34" x14ac:dyDescent="0.2">
      <c r="A3151" t="s">
        <v>62</v>
      </c>
      <c r="B3151" t="s">
        <v>102</v>
      </c>
      <c r="C3151" t="s">
        <v>515</v>
      </c>
      <c r="D3151">
        <v>2</v>
      </c>
      <c r="E3151" s="21">
        <v>5</v>
      </c>
      <c r="F3151" s="21" t="s">
        <v>6</v>
      </c>
      <c r="G3151" s="21" t="s">
        <v>10</v>
      </c>
      <c r="H3151" s="21" t="s">
        <v>10</v>
      </c>
      <c r="I3151" s="65">
        <v>1.1163173333333332</v>
      </c>
      <c r="J3151" s="65">
        <v>1.4413090000000002</v>
      </c>
      <c r="K3151" s="65">
        <v>2.4607716666666666</v>
      </c>
      <c r="L3151" s="65">
        <v>3.697589666666667</v>
      </c>
      <c r="M3151" s="65">
        <v>4.6403466666666668</v>
      </c>
      <c r="N3151" s="65">
        <v>5.1046553333333335</v>
      </c>
      <c r="O3151" s="65">
        <v>5.0682560000000008</v>
      </c>
      <c r="P3151" s="65">
        <v>4.3991263333333341</v>
      </c>
      <c r="Q3151">
        <v>3.3478879999999998</v>
      </c>
      <c r="R3151" s="65">
        <v>2.3654893333333331</v>
      </c>
      <c r="S3151" s="65">
        <v>1.6665636666666668</v>
      </c>
      <c r="T3151" s="65">
        <v>1.0971853333333332</v>
      </c>
      <c r="U3151" s="65">
        <v>3.1583753333333333</v>
      </c>
      <c r="V3151" s="65">
        <v>2.8138083333333337</v>
      </c>
      <c r="W3151" s="65">
        <v>3.8338586666666665</v>
      </c>
      <c r="X3151" s="65">
        <v>3.7776229999999997</v>
      </c>
      <c r="Y3151" s="65">
        <v>4.1481243333333326</v>
      </c>
      <c r="Z3151" s="65">
        <v>4.2056246666666661</v>
      </c>
      <c r="AA3151" s="65">
        <v>4.5564426666666664</v>
      </c>
      <c r="AB3151" s="65">
        <v>4.0961536666666669</v>
      </c>
      <c r="AC3151" s="65">
        <v>3.2998053333333335</v>
      </c>
      <c r="AD3151" s="65">
        <v>2.7508533333333336</v>
      </c>
      <c r="AE3151" s="65">
        <v>3.2181409999999997</v>
      </c>
      <c r="AF3151" s="65">
        <v>3.32938</v>
      </c>
      <c r="AG3151" s="65">
        <v>211</v>
      </c>
      <c r="AH3151" s="65">
        <v>4</v>
      </c>
    </row>
    <row r="3152" spans="1:34" x14ac:dyDescent="0.2">
      <c r="A3152" t="s">
        <v>62</v>
      </c>
      <c r="B3152" t="s">
        <v>102</v>
      </c>
      <c r="C3152" t="s">
        <v>1981</v>
      </c>
      <c r="D3152">
        <v>2</v>
      </c>
      <c r="E3152" s="21">
        <v>5</v>
      </c>
      <c r="F3152" s="21" t="s">
        <v>6</v>
      </c>
      <c r="G3152" s="21" t="s">
        <v>10</v>
      </c>
      <c r="H3152" s="21" t="s">
        <v>10</v>
      </c>
      <c r="I3152" s="65">
        <v>1.0053246666666666</v>
      </c>
      <c r="J3152" s="65">
        <v>1.3215934999999999</v>
      </c>
      <c r="K3152" s="65">
        <v>2.2506136666666667</v>
      </c>
      <c r="L3152" s="65">
        <v>3.400959666666667</v>
      </c>
      <c r="M3152" s="65">
        <v>4.2817105</v>
      </c>
      <c r="N3152" s="65">
        <v>4.6935863333333332</v>
      </c>
      <c r="O3152" s="65">
        <v>4.6461078333333328</v>
      </c>
      <c r="P3152" s="65">
        <v>4.0344623333333329</v>
      </c>
      <c r="Q3152">
        <v>3.0530743333333334</v>
      </c>
      <c r="R3152" s="65">
        <v>2.1561706666666667</v>
      </c>
      <c r="S3152" s="65">
        <v>1.4730995</v>
      </c>
      <c r="T3152" s="65">
        <v>0.96820750000000011</v>
      </c>
      <c r="U3152" s="65">
        <v>3.4946265000000003</v>
      </c>
      <c r="V3152" s="65">
        <v>3.2456806666666664</v>
      </c>
      <c r="W3152" s="65">
        <v>4.2145161666666668</v>
      </c>
      <c r="X3152" s="65">
        <v>4.2559291666666654</v>
      </c>
      <c r="Y3152" s="65">
        <v>4.6804231666666674</v>
      </c>
      <c r="Z3152" s="65">
        <v>4.5413051666666666</v>
      </c>
      <c r="AA3152" s="65">
        <v>5.0241539999999993</v>
      </c>
      <c r="AB3152" s="65">
        <v>4.3383078333333325</v>
      </c>
      <c r="AC3152" s="65">
        <v>3.6087598333333326</v>
      </c>
      <c r="AD3152" s="65">
        <v>3.1153688333333336</v>
      </c>
      <c r="AE3152" s="65">
        <v>3.5457969999999999</v>
      </c>
      <c r="AF3152" s="65">
        <v>3.8401516666666669</v>
      </c>
      <c r="AG3152" s="65">
        <v>264</v>
      </c>
      <c r="AH3152" s="65">
        <v>5</v>
      </c>
    </row>
    <row r="3153" spans="1:34" x14ac:dyDescent="0.2">
      <c r="A3153" t="s">
        <v>62</v>
      </c>
      <c r="B3153" t="s">
        <v>102</v>
      </c>
      <c r="C3153" t="s">
        <v>1821</v>
      </c>
      <c r="D3153">
        <v>2</v>
      </c>
      <c r="E3153" s="21">
        <v>4</v>
      </c>
      <c r="F3153" s="21" t="s">
        <v>6</v>
      </c>
      <c r="G3153" s="21" t="s">
        <v>10</v>
      </c>
      <c r="H3153" s="21" t="s">
        <v>10</v>
      </c>
      <c r="I3153" s="65">
        <v>1.15142525</v>
      </c>
      <c r="J3153" s="65">
        <v>1.5023600000000001</v>
      </c>
      <c r="K3153" s="65">
        <v>2.6679157499999997</v>
      </c>
      <c r="L3153" s="65">
        <v>4.0179407500000002</v>
      </c>
      <c r="M3153" s="65">
        <v>4.9138989999999998</v>
      </c>
      <c r="N3153" s="65">
        <v>5.4698114999999987</v>
      </c>
      <c r="O3153" s="65">
        <v>5.4359000000000002</v>
      </c>
      <c r="P3153" s="65">
        <v>4.7341185000000001</v>
      </c>
      <c r="Q3153">
        <v>3.5903350000000005</v>
      </c>
      <c r="R3153" s="65">
        <v>2.5954079999999999</v>
      </c>
      <c r="S3153" s="65">
        <v>1.7758032500000001</v>
      </c>
      <c r="T3153" s="65">
        <v>1.1759535000000001</v>
      </c>
      <c r="U3153" s="65">
        <v>2.864722</v>
      </c>
      <c r="V3153" s="65">
        <v>2.5884325000000001</v>
      </c>
      <c r="W3153" s="65">
        <v>3.6959664999999999</v>
      </c>
      <c r="X3153" s="65">
        <v>3.5593735</v>
      </c>
      <c r="Y3153" s="65">
        <v>4.0105872500000004</v>
      </c>
      <c r="Z3153" s="65">
        <v>3.7341347499999999</v>
      </c>
      <c r="AA3153" s="65">
        <v>4.6334369999999998</v>
      </c>
      <c r="AB3153" s="65">
        <v>3.8670185000000004</v>
      </c>
      <c r="AC3153" s="65">
        <v>2.9554504999999995</v>
      </c>
      <c r="AD3153" s="65">
        <v>2.6130114999999998</v>
      </c>
      <c r="AE3153" s="65">
        <v>3.2435265000000002</v>
      </c>
      <c r="AF3153" s="65">
        <v>2.9903852500000001</v>
      </c>
      <c r="AG3153" s="65">
        <v>229</v>
      </c>
      <c r="AH3153" s="65">
        <v>4</v>
      </c>
    </row>
    <row r="3154" spans="1:34" x14ac:dyDescent="0.2">
      <c r="A3154" t="s">
        <v>62</v>
      </c>
      <c r="B3154" t="s">
        <v>102</v>
      </c>
      <c r="C3154" t="s">
        <v>1822</v>
      </c>
      <c r="D3154">
        <v>2</v>
      </c>
      <c r="E3154" s="21">
        <v>5</v>
      </c>
      <c r="F3154" s="21" t="s">
        <v>6</v>
      </c>
      <c r="G3154" s="21" t="s">
        <v>10</v>
      </c>
      <c r="H3154" s="21" t="s">
        <v>10</v>
      </c>
      <c r="I3154" s="65">
        <v>1.0963293749999998</v>
      </c>
      <c r="J3154" s="65">
        <v>1.4452266250000001</v>
      </c>
      <c r="K3154" s="65">
        <v>2.4792554999999998</v>
      </c>
      <c r="L3154" s="65">
        <v>3.7176667499999998</v>
      </c>
      <c r="M3154" s="65">
        <v>4.5677563750000001</v>
      </c>
      <c r="N3154" s="65">
        <v>4.96604475</v>
      </c>
      <c r="O3154" s="65">
        <v>4.8772937500000006</v>
      </c>
      <c r="P3154" s="65">
        <v>4.2722587499999998</v>
      </c>
      <c r="Q3154">
        <v>3.2554003749999998</v>
      </c>
      <c r="R3154" s="65">
        <v>2.3404811249999997</v>
      </c>
      <c r="S3154" s="65">
        <v>1.6530097500000001</v>
      </c>
      <c r="T3154" s="65">
        <v>1.1057453750000001</v>
      </c>
      <c r="U3154" s="65">
        <v>3.5370988749999999</v>
      </c>
      <c r="V3154" s="65">
        <v>3.3349573749999997</v>
      </c>
      <c r="W3154" s="65">
        <v>4.1476558749999999</v>
      </c>
      <c r="X3154" s="65">
        <v>4.1324389999999989</v>
      </c>
      <c r="Y3154" s="65">
        <v>4.1938040000000001</v>
      </c>
      <c r="Z3154" s="65">
        <v>4.333736375</v>
      </c>
      <c r="AA3154" s="65">
        <v>4.9453671249999998</v>
      </c>
      <c r="AB3154" s="65">
        <v>4.2402778750000003</v>
      </c>
      <c r="AC3154" s="65">
        <v>3.6331465000000001</v>
      </c>
      <c r="AD3154" s="65">
        <v>3.0910369999999996</v>
      </c>
      <c r="AE3154" s="65">
        <v>3.5797538749999998</v>
      </c>
      <c r="AF3154" s="65">
        <v>3.9000510000000004</v>
      </c>
      <c r="AG3154" s="65">
        <v>213</v>
      </c>
      <c r="AH3154" s="65">
        <v>4</v>
      </c>
    </row>
    <row r="3155" spans="1:34" x14ac:dyDescent="0.2">
      <c r="A3155" t="s">
        <v>62</v>
      </c>
      <c r="B3155" t="s">
        <v>102</v>
      </c>
      <c r="C3155" t="s">
        <v>621</v>
      </c>
      <c r="D3155">
        <v>2</v>
      </c>
      <c r="E3155" s="21">
        <v>4</v>
      </c>
      <c r="F3155" s="21" t="s">
        <v>6</v>
      </c>
      <c r="G3155" s="21" t="s">
        <v>10</v>
      </c>
      <c r="H3155" s="21" t="s">
        <v>10</v>
      </c>
      <c r="I3155" s="65">
        <v>1.2978156666666667</v>
      </c>
      <c r="J3155" s="65">
        <v>1.7513756666666669</v>
      </c>
      <c r="K3155" s="65">
        <v>3.0744730833333329</v>
      </c>
      <c r="L3155" s="65">
        <v>4.5242354166666656</v>
      </c>
      <c r="M3155" s="65">
        <v>5.0952432500000002</v>
      </c>
      <c r="N3155" s="65">
        <v>5.6378931666666672</v>
      </c>
      <c r="O3155" s="65">
        <v>5.5731993333333323</v>
      </c>
      <c r="P3155" s="65">
        <v>4.9605898333333336</v>
      </c>
      <c r="Q3155">
        <v>3.7794894166666673</v>
      </c>
      <c r="R3155" s="65">
        <v>2.7494025833333335</v>
      </c>
      <c r="S3155" s="65">
        <v>1.9686229166666667</v>
      </c>
      <c r="T3155" s="65">
        <v>1.3575668333333333</v>
      </c>
      <c r="U3155" s="65">
        <v>2.8066469999999999</v>
      </c>
      <c r="V3155" s="65">
        <v>2.8150537500000001</v>
      </c>
      <c r="W3155" s="65">
        <v>3.5216618333333329</v>
      </c>
      <c r="X3155" s="65">
        <v>3.3198323333333337</v>
      </c>
      <c r="Y3155" s="65">
        <v>3.9352541666666667</v>
      </c>
      <c r="Z3155" s="65">
        <v>3.4498983333333335</v>
      </c>
      <c r="AA3155" s="65">
        <v>4.5024061666666668</v>
      </c>
      <c r="AB3155" s="65">
        <v>3.5958542500000004</v>
      </c>
      <c r="AC3155" s="65">
        <v>2.8723229166666671</v>
      </c>
      <c r="AD3155" s="65">
        <v>2.5343772499999999</v>
      </c>
      <c r="AE3155" s="65">
        <v>3.0966586666666669</v>
      </c>
      <c r="AF3155" s="65">
        <v>3.1384295833333336</v>
      </c>
      <c r="AG3155" s="65">
        <v>201</v>
      </c>
      <c r="AH3155" s="65">
        <v>3</v>
      </c>
    </row>
    <row r="3156" spans="1:34" x14ac:dyDescent="0.2">
      <c r="A3156" t="s">
        <v>62</v>
      </c>
      <c r="B3156" t="s">
        <v>102</v>
      </c>
      <c r="C3156" t="s">
        <v>622</v>
      </c>
      <c r="D3156">
        <v>2</v>
      </c>
      <c r="E3156" s="21">
        <v>5</v>
      </c>
      <c r="F3156" s="21" t="s">
        <v>6</v>
      </c>
      <c r="G3156" s="21" t="s">
        <v>10</v>
      </c>
      <c r="H3156" s="21" t="s">
        <v>10</v>
      </c>
      <c r="I3156" s="65">
        <v>1.1068851428571427</v>
      </c>
      <c r="J3156" s="65">
        <v>1.4705992857142858</v>
      </c>
      <c r="K3156" s="65">
        <v>2.5428350000000002</v>
      </c>
      <c r="L3156" s="65">
        <v>3.811131</v>
      </c>
      <c r="M3156" s="65">
        <v>4.6146387142857135</v>
      </c>
      <c r="N3156" s="65">
        <v>4.955329857142857</v>
      </c>
      <c r="O3156" s="65">
        <v>4.8579228571428574</v>
      </c>
      <c r="P3156" s="65">
        <v>4.2597402857142859</v>
      </c>
      <c r="Q3156">
        <v>3.2591270000000003</v>
      </c>
      <c r="R3156" s="65">
        <v>2.3647089999999999</v>
      </c>
      <c r="S3156" s="65">
        <v>1.6713942857142856</v>
      </c>
      <c r="T3156" s="65">
        <v>1.1218484285714287</v>
      </c>
      <c r="U3156" s="65">
        <v>3.6341490000000003</v>
      </c>
      <c r="V3156" s="65">
        <v>3.5403249999999993</v>
      </c>
      <c r="W3156" s="65">
        <v>4.289059</v>
      </c>
      <c r="X3156" s="65">
        <v>4.2075864285714291</v>
      </c>
      <c r="Y3156" s="65">
        <v>4.3489642857142856</v>
      </c>
      <c r="Z3156" s="65">
        <v>4.1286894285714286</v>
      </c>
      <c r="AA3156" s="65">
        <v>5.1167760000000007</v>
      </c>
      <c r="AB3156" s="65">
        <v>4.2342561428571424</v>
      </c>
      <c r="AC3156" s="65">
        <v>3.5920540000000005</v>
      </c>
      <c r="AD3156" s="65">
        <v>3.2242957142857143</v>
      </c>
      <c r="AE3156" s="65">
        <v>3.6055688571428575</v>
      </c>
      <c r="AF3156" s="65">
        <v>4.0104225714285713</v>
      </c>
      <c r="AG3156" s="65">
        <v>215</v>
      </c>
      <c r="AH3156" s="65">
        <v>4</v>
      </c>
    </row>
    <row r="3157" spans="1:34" x14ac:dyDescent="0.2">
      <c r="A3157" t="s">
        <v>62</v>
      </c>
      <c r="B3157" t="s">
        <v>102</v>
      </c>
      <c r="C3157" t="s">
        <v>1982</v>
      </c>
      <c r="D3157">
        <v>1</v>
      </c>
      <c r="E3157" s="21">
        <v>5</v>
      </c>
      <c r="F3157" s="21" t="s">
        <v>6</v>
      </c>
      <c r="G3157" s="21" t="s">
        <v>10</v>
      </c>
      <c r="H3157" s="21" t="s">
        <v>10</v>
      </c>
      <c r="I3157" s="65">
        <v>1.1386026363636363</v>
      </c>
      <c r="J3157" s="65">
        <v>1.4679471818181817</v>
      </c>
      <c r="K3157" s="65">
        <v>2.580683090909091</v>
      </c>
      <c r="L3157" s="65">
        <v>3.9082782727272729</v>
      </c>
      <c r="M3157" s="65">
        <v>4.8256516363636361</v>
      </c>
      <c r="N3157" s="65">
        <v>5.3630359090909092</v>
      </c>
      <c r="O3157" s="65">
        <v>5.3334218181818178</v>
      </c>
      <c r="P3157" s="65">
        <v>4.6130878181818185</v>
      </c>
      <c r="Q3157">
        <v>3.5204247272727272</v>
      </c>
      <c r="R3157" s="65">
        <v>2.5335869090909089</v>
      </c>
      <c r="S3157" s="65">
        <v>1.7327312727272728</v>
      </c>
      <c r="T3157" s="65">
        <v>1.136884636363636</v>
      </c>
      <c r="U3157" s="65">
        <v>3.0707621818181816</v>
      </c>
      <c r="V3157" s="65">
        <v>2.7272678181818177</v>
      </c>
      <c r="W3157" s="65">
        <v>3.8320875454545447</v>
      </c>
      <c r="X3157" s="65">
        <v>3.6856779999999998</v>
      </c>
      <c r="Y3157" s="65">
        <v>4.1950074545454541</v>
      </c>
      <c r="Z3157" s="65">
        <v>3.8556884545454539</v>
      </c>
      <c r="AA3157" s="65">
        <v>4.7785587272727277</v>
      </c>
      <c r="AB3157" s="65">
        <v>4.0417593636363645</v>
      </c>
      <c r="AC3157" s="65">
        <v>3.1413984545454543</v>
      </c>
      <c r="AD3157" s="65">
        <v>2.7195181818181822</v>
      </c>
      <c r="AE3157" s="65">
        <v>3.2883098181818187</v>
      </c>
      <c r="AF3157" s="65">
        <v>3.2375037272727272</v>
      </c>
      <c r="AG3157" s="65">
        <v>236</v>
      </c>
      <c r="AH3157" s="65">
        <v>4</v>
      </c>
    </row>
    <row r="3158" spans="1:34" x14ac:dyDescent="0.2">
      <c r="A3158" t="s">
        <v>62</v>
      </c>
      <c r="B3158" t="s">
        <v>102</v>
      </c>
      <c r="C3158" t="s">
        <v>1983</v>
      </c>
      <c r="D3158">
        <v>2</v>
      </c>
      <c r="E3158" s="21">
        <v>4</v>
      </c>
      <c r="F3158" s="21" t="s">
        <v>6</v>
      </c>
      <c r="G3158" s="21" t="s">
        <v>10</v>
      </c>
      <c r="H3158" s="21" t="s">
        <v>10</v>
      </c>
      <c r="I3158" s="65">
        <v>1.1845235000000001</v>
      </c>
      <c r="J3158" s="65">
        <v>1.548365</v>
      </c>
      <c r="K3158" s="65">
        <v>2.7785609999999998</v>
      </c>
      <c r="L3158" s="65">
        <v>4.1753692500000001</v>
      </c>
      <c r="M3158" s="65">
        <v>4.9714460000000003</v>
      </c>
      <c r="N3158" s="65">
        <v>5.4981307500000005</v>
      </c>
      <c r="O3158" s="65">
        <v>5.4256725000000001</v>
      </c>
      <c r="P3158" s="65">
        <v>4.7673922500000003</v>
      </c>
      <c r="Q3158">
        <v>3.6132255</v>
      </c>
      <c r="R3158" s="65">
        <v>2.5787217499999997</v>
      </c>
      <c r="S3158" s="65">
        <v>1.8354155000000001</v>
      </c>
      <c r="T3158" s="65">
        <v>1.22818625</v>
      </c>
      <c r="U3158" s="65">
        <v>2.9253130000000001</v>
      </c>
      <c r="V3158" s="65">
        <v>2.7150014999999996</v>
      </c>
      <c r="W3158" s="65">
        <v>3.6543479999999997</v>
      </c>
      <c r="X3158" s="65">
        <v>3.4095059999999999</v>
      </c>
      <c r="Y3158" s="65">
        <v>3.7169797500000001</v>
      </c>
      <c r="Z3158" s="65">
        <v>3.4387667500000001</v>
      </c>
      <c r="AA3158" s="65">
        <v>4.5212699999999995</v>
      </c>
      <c r="AB3158" s="65">
        <v>3.7574420000000002</v>
      </c>
      <c r="AC3158" s="65">
        <v>3.090652</v>
      </c>
      <c r="AD3158" s="65">
        <v>2.6424615</v>
      </c>
      <c r="AE3158" s="65">
        <v>3.18178575</v>
      </c>
      <c r="AF3158" s="65">
        <v>2.9698402500000003</v>
      </c>
      <c r="AG3158" s="65">
        <v>222</v>
      </c>
      <c r="AH3158" s="65">
        <v>4</v>
      </c>
    </row>
    <row r="3159" spans="1:34" x14ac:dyDescent="0.2">
      <c r="A3159" t="s">
        <v>62</v>
      </c>
      <c r="B3159" t="s">
        <v>102</v>
      </c>
      <c r="C3159" t="s">
        <v>1497</v>
      </c>
      <c r="D3159">
        <v>2</v>
      </c>
      <c r="E3159" s="21">
        <v>4</v>
      </c>
      <c r="F3159" s="21" t="s">
        <v>6</v>
      </c>
      <c r="G3159" s="21" t="s">
        <v>10</v>
      </c>
      <c r="H3159" s="21" t="s">
        <v>10</v>
      </c>
      <c r="I3159" s="65">
        <v>1.1766643636363636</v>
      </c>
      <c r="J3159" s="65">
        <v>1.5462501818181815</v>
      </c>
      <c r="K3159" s="65">
        <v>2.7921623636363639</v>
      </c>
      <c r="L3159" s="65">
        <v>4.222026727272727</v>
      </c>
      <c r="M3159" s="65">
        <v>5.0182039999999999</v>
      </c>
      <c r="N3159" s="65">
        <v>5.641163818181818</v>
      </c>
      <c r="O3159" s="65">
        <v>5.562733727272728</v>
      </c>
      <c r="P3159" s="65">
        <v>4.8741010909090914</v>
      </c>
      <c r="Q3159">
        <v>3.685787545454545</v>
      </c>
      <c r="R3159" s="65">
        <v>2.6537876363636363</v>
      </c>
      <c r="S3159" s="65">
        <v>1.8447067272727269</v>
      </c>
      <c r="T3159" s="65">
        <v>1.2380435454545455</v>
      </c>
      <c r="U3159" s="65">
        <v>2.6465450000000001</v>
      </c>
      <c r="V3159" s="65">
        <v>2.5081511818181816</v>
      </c>
      <c r="W3159" s="65">
        <v>3.5285499999999996</v>
      </c>
      <c r="X3159" s="65">
        <v>3.2385032727272733</v>
      </c>
      <c r="Y3159" s="65">
        <v>3.5175510909090906</v>
      </c>
      <c r="Z3159" s="65">
        <v>3.4603173636363636</v>
      </c>
      <c r="AA3159" s="65">
        <v>4.1375348181818188</v>
      </c>
      <c r="AB3159" s="65">
        <v>3.6078289999999997</v>
      </c>
      <c r="AC3159" s="65">
        <v>2.9027579999999999</v>
      </c>
      <c r="AD3159" s="65">
        <v>2.4358415454545455</v>
      </c>
      <c r="AE3159" s="65">
        <v>2.9399850000000001</v>
      </c>
      <c r="AF3159" s="65">
        <v>2.7831487272727276</v>
      </c>
      <c r="AG3159" s="65">
        <v>197</v>
      </c>
      <c r="AH3159" s="65">
        <v>4</v>
      </c>
    </row>
    <row r="3160" spans="1:34" x14ac:dyDescent="0.2">
      <c r="A3160" t="s">
        <v>62</v>
      </c>
      <c r="B3160" t="s">
        <v>102</v>
      </c>
      <c r="C3160" t="s">
        <v>1366</v>
      </c>
      <c r="D3160">
        <v>3</v>
      </c>
      <c r="E3160" s="21">
        <v>4</v>
      </c>
      <c r="F3160" s="21" t="s">
        <v>6</v>
      </c>
      <c r="G3160" s="21" t="s">
        <v>10</v>
      </c>
      <c r="H3160" s="21" t="s">
        <v>10</v>
      </c>
      <c r="I3160" s="65">
        <v>1.2379337272727273</v>
      </c>
      <c r="J3160" s="65">
        <v>1.6717790909090908</v>
      </c>
      <c r="K3160" s="65">
        <v>2.8995315000000002</v>
      </c>
      <c r="L3160" s="65">
        <v>4.2889909999999993</v>
      </c>
      <c r="M3160" s="65">
        <v>4.8940721363636364</v>
      </c>
      <c r="N3160" s="65">
        <v>5.3173981818181817</v>
      </c>
      <c r="O3160" s="65">
        <v>5.242308636363636</v>
      </c>
      <c r="P3160" s="65">
        <v>4.634096545454546</v>
      </c>
      <c r="Q3160">
        <v>3.5553858636363631</v>
      </c>
      <c r="R3160" s="65">
        <v>2.6033847727272725</v>
      </c>
      <c r="S3160" s="65">
        <v>1.8895667727272722</v>
      </c>
      <c r="T3160" s="65">
        <v>1.302602909090909</v>
      </c>
      <c r="U3160" s="65">
        <v>2.7742425909090915</v>
      </c>
      <c r="V3160" s="65">
        <v>2.8106609090909087</v>
      </c>
      <c r="W3160" s="65">
        <v>3.2534579090909088</v>
      </c>
      <c r="X3160" s="65">
        <v>3.3853126818181818</v>
      </c>
      <c r="Y3160" s="65">
        <v>3.8168525454545459</v>
      </c>
      <c r="Z3160" s="65">
        <v>3.3445887272727277</v>
      </c>
      <c r="AA3160" s="65">
        <v>4.3207790909090908</v>
      </c>
      <c r="AB3160" s="65">
        <v>3.5365515454545458</v>
      </c>
      <c r="AC3160" s="65">
        <v>2.9477177272727273</v>
      </c>
      <c r="AD3160" s="65">
        <v>2.6022627272727266</v>
      </c>
      <c r="AE3160" s="65">
        <v>2.842877863636363</v>
      </c>
      <c r="AF3160" s="65">
        <v>2.9080684545454547</v>
      </c>
      <c r="AG3160" s="65">
        <v>200</v>
      </c>
      <c r="AH3160" s="65">
        <v>4</v>
      </c>
    </row>
    <row r="3161" spans="1:34" x14ac:dyDescent="0.2">
      <c r="A3161" t="s">
        <v>61</v>
      </c>
      <c r="B3161" t="s">
        <v>71</v>
      </c>
      <c r="C3161" t="s">
        <v>403</v>
      </c>
      <c r="D3161">
        <v>2</v>
      </c>
      <c r="E3161" s="21">
        <v>6</v>
      </c>
      <c r="F3161" s="21" t="s">
        <v>6</v>
      </c>
      <c r="G3161" s="21" t="s">
        <v>10</v>
      </c>
      <c r="H3161" s="21" t="s">
        <v>10</v>
      </c>
      <c r="I3161" s="65">
        <v>0.59605700000000006</v>
      </c>
      <c r="J3161" s="65">
        <v>0.88163275000000008</v>
      </c>
      <c r="K3161" s="65">
        <v>1.67575275</v>
      </c>
      <c r="L3161" s="65">
        <v>3.3206412499999995</v>
      </c>
      <c r="M3161" s="65">
        <v>4.8005225000000005</v>
      </c>
      <c r="N3161" s="65">
        <v>5.7766469999999996</v>
      </c>
      <c r="O3161" s="65">
        <v>5.8650774999999999</v>
      </c>
      <c r="P3161" s="65">
        <v>4.7619425</v>
      </c>
      <c r="Q3161">
        <v>3.1724237500000001</v>
      </c>
      <c r="R3161" s="65">
        <v>2.2185929999999998</v>
      </c>
      <c r="S3161" s="65">
        <v>1.1158835</v>
      </c>
      <c r="T3161" s="65">
        <v>0.58750025000000006</v>
      </c>
      <c r="U3161" s="65">
        <v>0.76399049999999991</v>
      </c>
      <c r="V3161" s="65">
        <v>0.75038225000000003</v>
      </c>
      <c r="W3161" s="65">
        <v>1.7472235</v>
      </c>
      <c r="X3161" s="65">
        <v>2.7875202499999996</v>
      </c>
      <c r="Y3161" s="65">
        <v>3.220348</v>
      </c>
      <c r="Z3161" s="65">
        <v>3.4359134999999998</v>
      </c>
      <c r="AA3161" s="65">
        <v>3.6514377499999999</v>
      </c>
      <c r="AB3161" s="65">
        <v>3.5553717500000004</v>
      </c>
      <c r="AC3161" s="65">
        <v>3.3411140000000001</v>
      </c>
      <c r="AD3161" s="65">
        <v>2.0844157500000002</v>
      </c>
      <c r="AE3161" s="65">
        <v>1.7530637499999999</v>
      </c>
      <c r="AF3161" s="65">
        <v>1.053334</v>
      </c>
      <c r="AG3161" s="65">
        <v>270</v>
      </c>
      <c r="AH3161" s="65">
        <v>5</v>
      </c>
    </row>
    <row r="3162" spans="1:34" x14ac:dyDescent="0.2">
      <c r="A3162" t="s">
        <v>61</v>
      </c>
      <c r="B3162" t="s">
        <v>71</v>
      </c>
      <c r="C3162" t="s">
        <v>1464</v>
      </c>
      <c r="D3162">
        <v>2</v>
      </c>
      <c r="E3162" s="21">
        <v>7</v>
      </c>
      <c r="F3162" s="21" t="s">
        <v>10</v>
      </c>
      <c r="G3162" s="21" t="s">
        <v>10</v>
      </c>
      <c r="H3162" s="21" t="s">
        <v>10</v>
      </c>
      <c r="I3162" s="65">
        <v>0.52772525000000003</v>
      </c>
      <c r="J3162" s="65">
        <v>0.76724400000000004</v>
      </c>
      <c r="K3162" s="65">
        <v>1.4483593750000001</v>
      </c>
      <c r="L3162" s="65">
        <v>2.9145116249999998</v>
      </c>
      <c r="M3162" s="65">
        <v>4.3715656249999997</v>
      </c>
      <c r="N3162" s="65">
        <v>5.0766006249999993</v>
      </c>
      <c r="O3162" s="65">
        <v>5.487913625</v>
      </c>
      <c r="P3162" s="65">
        <v>4.3400948750000001</v>
      </c>
      <c r="Q3162">
        <v>2.8267368749999995</v>
      </c>
      <c r="R3162" s="65">
        <v>1.9231896249999998</v>
      </c>
      <c r="S3162" s="65">
        <v>0.941444375</v>
      </c>
      <c r="T3162" s="65">
        <v>0.516026125</v>
      </c>
      <c r="U3162" s="65">
        <v>1.0843972499999999</v>
      </c>
      <c r="V3162" s="65">
        <v>0.7485996250000001</v>
      </c>
      <c r="W3162" s="65">
        <v>1.620841</v>
      </c>
      <c r="X3162" s="65">
        <v>2.130749625</v>
      </c>
      <c r="Y3162" s="65">
        <v>3.0632852500000003</v>
      </c>
      <c r="Z3162" s="65">
        <v>3.4969869999999998</v>
      </c>
      <c r="AA3162" s="65">
        <v>3.4821152500000006</v>
      </c>
      <c r="AB3162" s="65">
        <v>3.9196687499999996</v>
      </c>
      <c r="AC3162" s="65">
        <v>3.6038278749999999</v>
      </c>
      <c r="AD3162" s="65">
        <v>2.4328613749999999</v>
      </c>
      <c r="AE3162" s="65">
        <v>2.0557991250000001</v>
      </c>
      <c r="AF3162" s="65">
        <v>1.3729577500000001</v>
      </c>
      <c r="AG3162" s="65">
        <v>266</v>
      </c>
      <c r="AH3162" s="65">
        <v>5</v>
      </c>
    </row>
    <row r="3163" spans="1:34" x14ac:dyDescent="0.2">
      <c r="A3163" t="s">
        <v>61</v>
      </c>
      <c r="B3163" t="s">
        <v>71</v>
      </c>
      <c r="C3163" t="s">
        <v>1984</v>
      </c>
      <c r="D3163">
        <v>2</v>
      </c>
      <c r="E3163" s="21">
        <v>6</v>
      </c>
      <c r="F3163" s="21" t="s">
        <v>6</v>
      </c>
      <c r="G3163" s="21" t="s">
        <v>10</v>
      </c>
      <c r="H3163" s="21" t="s">
        <v>10</v>
      </c>
      <c r="I3163" s="65">
        <v>0.54354245454545447</v>
      </c>
      <c r="J3163" s="65">
        <v>0.83087554545454545</v>
      </c>
      <c r="K3163" s="65">
        <v>1.6229162727272728</v>
      </c>
      <c r="L3163" s="65">
        <v>3.3895846363636362</v>
      </c>
      <c r="M3163" s="65">
        <v>5.0014506363636366</v>
      </c>
      <c r="N3163" s="65">
        <v>5.7517034545454537</v>
      </c>
      <c r="O3163" s="65">
        <v>6.0641491818181814</v>
      </c>
      <c r="P3163" s="65">
        <v>4.8663255454545453</v>
      </c>
      <c r="Q3163">
        <v>3.2039794545454545</v>
      </c>
      <c r="R3163" s="65">
        <v>2.2370670909090906</v>
      </c>
      <c r="S3163" s="65">
        <v>1.0603731818181819</v>
      </c>
      <c r="T3163" s="65">
        <v>0.54843909090909093</v>
      </c>
      <c r="U3163" s="65">
        <v>0.68038609090909097</v>
      </c>
      <c r="V3163" s="65">
        <v>0.51492345454545452</v>
      </c>
      <c r="W3163" s="65">
        <v>1.3781956363636363</v>
      </c>
      <c r="X3163" s="65">
        <v>2.2337769999999999</v>
      </c>
      <c r="Y3163" s="65">
        <v>3.2525139999999997</v>
      </c>
      <c r="Z3163" s="65">
        <v>3.7696315454545459</v>
      </c>
      <c r="AA3163" s="65">
        <v>3.5786382727272725</v>
      </c>
      <c r="AB3163" s="65">
        <v>3.9627831818181818</v>
      </c>
      <c r="AC3163" s="65">
        <v>3.2662957272727273</v>
      </c>
      <c r="AD3163" s="65">
        <v>2.0820883636363634</v>
      </c>
      <c r="AE3163" s="65">
        <v>1.3162523636363637</v>
      </c>
      <c r="AF3163" s="65">
        <v>0.84455381818181818</v>
      </c>
      <c r="AG3163" s="65">
        <v>244</v>
      </c>
      <c r="AH3163" s="65">
        <v>4</v>
      </c>
    </row>
    <row r="3164" spans="1:34" x14ac:dyDescent="0.2">
      <c r="A3164" t="s">
        <v>61</v>
      </c>
      <c r="B3164" t="s">
        <v>71</v>
      </c>
      <c r="C3164" t="s">
        <v>1985</v>
      </c>
      <c r="D3164">
        <v>2</v>
      </c>
      <c r="E3164" s="21">
        <v>7</v>
      </c>
      <c r="F3164" s="21" t="s">
        <v>10</v>
      </c>
      <c r="G3164" s="21" t="s">
        <v>10</v>
      </c>
      <c r="H3164" s="21" t="s">
        <v>10</v>
      </c>
      <c r="I3164" s="65">
        <v>0.5362532000000001</v>
      </c>
      <c r="J3164" s="65">
        <v>0.78113470000000007</v>
      </c>
      <c r="K3164" s="65">
        <v>1.4620548</v>
      </c>
      <c r="L3164" s="65">
        <v>2.9242523999999994</v>
      </c>
      <c r="M3164" s="65">
        <v>4.3003966999999994</v>
      </c>
      <c r="N3164" s="65">
        <v>4.9947416000000002</v>
      </c>
      <c r="O3164" s="65">
        <v>5.4686614999999996</v>
      </c>
      <c r="P3164" s="65">
        <v>4.3778604999999997</v>
      </c>
      <c r="Q3164">
        <v>2.8595988000000006</v>
      </c>
      <c r="R3164" s="65">
        <v>1.9690160000000003</v>
      </c>
      <c r="S3164" s="65">
        <v>0.959036</v>
      </c>
      <c r="T3164" s="65">
        <v>0.52655390000000013</v>
      </c>
      <c r="U3164" s="65">
        <v>0.91290759999999993</v>
      </c>
      <c r="V3164" s="65">
        <v>0.63005560000000016</v>
      </c>
      <c r="W3164" s="65">
        <v>1.5537300000000003</v>
      </c>
      <c r="X3164" s="65">
        <v>2.0681493</v>
      </c>
      <c r="Y3164" s="65">
        <v>3.0139632000000001</v>
      </c>
      <c r="Z3164" s="65">
        <v>3.3952618000000001</v>
      </c>
      <c r="AA3164" s="65">
        <v>3.3866278000000003</v>
      </c>
      <c r="AB3164" s="65">
        <v>3.8574014000000005</v>
      </c>
      <c r="AC3164" s="65">
        <v>3.5743611999999998</v>
      </c>
      <c r="AD3164" s="65">
        <v>2.223814</v>
      </c>
      <c r="AE3164" s="65">
        <v>1.8117817999999999</v>
      </c>
      <c r="AF3164" s="65">
        <v>1.1777049999999998</v>
      </c>
      <c r="AG3164" s="65">
        <v>263</v>
      </c>
      <c r="AH3164" s="65">
        <v>5</v>
      </c>
    </row>
    <row r="3165" spans="1:34" x14ac:dyDescent="0.2">
      <c r="A3165" t="s">
        <v>61</v>
      </c>
      <c r="B3165" t="s">
        <v>71</v>
      </c>
      <c r="C3165" t="s">
        <v>668</v>
      </c>
      <c r="D3165">
        <v>2</v>
      </c>
      <c r="E3165" s="21">
        <v>6</v>
      </c>
      <c r="F3165" s="21" t="s">
        <v>6</v>
      </c>
      <c r="G3165" s="21" t="s">
        <v>10</v>
      </c>
      <c r="H3165" s="21" t="s">
        <v>10</v>
      </c>
      <c r="I3165" s="65">
        <v>0.61943914285714297</v>
      </c>
      <c r="J3165" s="65">
        <v>0.84269221428571428</v>
      </c>
      <c r="K3165" s="65">
        <v>1.5382907857142858</v>
      </c>
      <c r="L3165" s="65">
        <v>3.0550318571428572</v>
      </c>
      <c r="M3165" s="65">
        <v>4.6322192142857137</v>
      </c>
      <c r="N3165" s="65">
        <v>5.5897995714285713</v>
      </c>
      <c r="O3165" s="65">
        <v>5.842008428571428</v>
      </c>
      <c r="P3165" s="65">
        <v>4.6976839285714291</v>
      </c>
      <c r="Q3165">
        <v>3.1258639999999995</v>
      </c>
      <c r="R3165" s="65">
        <v>2.0889323571428569</v>
      </c>
      <c r="S3165" s="65">
        <v>1.1063763571428571</v>
      </c>
      <c r="T3165" s="65">
        <v>0.63898764285714282</v>
      </c>
      <c r="U3165" s="65">
        <v>1.0666264285714286</v>
      </c>
      <c r="V3165" s="65">
        <v>0.90995121428571457</v>
      </c>
      <c r="W3165" s="65">
        <v>1.8083442142857145</v>
      </c>
      <c r="X3165" s="65">
        <v>2.3762828571428574</v>
      </c>
      <c r="Y3165" s="65">
        <v>2.6460575</v>
      </c>
      <c r="Z3165" s="65">
        <v>3.0733191428571431</v>
      </c>
      <c r="AA3165" s="65">
        <v>3.0205903571428578</v>
      </c>
      <c r="AB3165" s="65">
        <v>3.1647331428571435</v>
      </c>
      <c r="AC3165" s="65">
        <v>3.0398072857142857</v>
      </c>
      <c r="AD3165" s="65">
        <v>2.0409441428571431</v>
      </c>
      <c r="AE3165" s="65">
        <v>1.9901389285714284</v>
      </c>
      <c r="AF3165" s="65">
        <v>1.4366196428571432</v>
      </c>
      <c r="AG3165" s="65">
        <v>235</v>
      </c>
      <c r="AH3165" s="65">
        <v>4</v>
      </c>
    </row>
    <row r="3166" spans="1:34" x14ac:dyDescent="0.2">
      <c r="A3166" t="s">
        <v>61</v>
      </c>
      <c r="B3166" t="s">
        <v>71</v>
      </c>
      <c r="C3166" t="s">
        <v>1249</v>
      </c>
      <c r="D3166">
        <v>1</v>
      </c>
      <c r="E3166" s="21">
        <v>6</v>
      </c>
      <c r="F3166" s="21" t="s">
        <v>6</v>
      </c>
      <c r="G3166" s="21" t="s">
        <v>10</v>
      </c>
      <c r="H3166" s="21" t="s">
        <v>10</v>
      </c>
      <c r="I3166" s="65">
        <v>0.56989020000000001</v>
      </c>
      <c r="J3166" s="65">
        <v>0.86376900000000012</v>
      </c>
      <c r="K3166" s="65">
        <v>1.6758848</v>
      </c>
      <c r="L3166" s="65">
        <v>3.510275</v>
      </c>
      <c r="M3166" s="65">
        <v>5.10548</v>
      </c>
      <c r="N3166" s="65">
        <v>5.9906428000000007</v>
      </c>
      <c r="O3166" s="65">
        <v>6.1846984000000003</v>
      </c>
      <c r="P3166" s="65">
        <v>5.0167126</v>
      </c>
      <c r="Q3166">
        <v>3.3567833999999999</v>
      </c>
      <c r="R3166" s="65">
        <v>2.3827402000000002</v>
      </c>
      <c r="S3166" s="65">
        <v>1.1327130000000001</v>
      </c>
      <c r="T3166" s="65">
        <v>0.5763526000000001</v>
      </c>
      <c r="U3166" s="65">
        <v>0.77878579999999997</v>
      </c>
      <c r="V3166" s="65">
        <v>0.60083739999999997</v>
      </c>
      <c r="W3166" s="65">
        <v>1.6353300000000002</v>
      </c>
      <c r="X3166" s="65">
        <v>2.6539570000000006</v>
      </c>
      <c r="Y3166" s="65">
        <v>3.3435467999999999</v>
      </c>
      <c r="Z3166" s="65">
        <v>3.7105315999999995</v>
      </c>
      <c r="AA3166" s="65">
        <v>3.5336452</v>
      </c>
      <c r="AB3166" s="65">
        <v>3.6931069999999999</v>
      </c>
      <c r="AC3166" s="65">
        <v>3.1078911999999996</v>
      </c>
      <c r="AD3166" s="65">
        <v>1.9896394000000002</v>
      </c>
      <c r="AE3166" s="65">
        <v>1.3485109999999998</v>
      </c>
      <c r="AF3166" s="65">
        <v>0.97066759999999996</v>
      </c>
      <c r="AG3166" s="65">
        <v>212</v>
      </c>
      <c r="AH3166" s="65">
        <v>4</v>
      </c>
    </row>
    <row r="3167" spans="1:34" x14ac:dyDescent="0.2">
      <c r="A3167" t="s">
        <v>61</v>
      </c>
      <c r="B3167" t="s">
        <v>71</v>
      </c>
      <c r="C3167" t="s">
        <v>1986</v>
      </c>
      <c r="D3167">
        <v>2</v>
      </c>
      <c r="E3167" s="21">
        <v>7</v>
      </c>
      <c r="F3167" s="21" t="s">
        <v>10</v>
      </c>
      <c r="G3167" s="21" t="s">
        <v>10</v>
      </c>
      <c r="H3167" s="21" t="s">
        <v>10</v>
      </c>
      <c r="I3167" s="65">
        <v>0.53676180000000007</v>
      </c>
      <c r="J3167" s="65">
        <v>0.82986720000000003</v>
      </c>
      <c r="K3167" s="65">
        <v>1.6045368</v>
      </c>
      <c r="L3167" s="65">
        <v>3.3090623999999997</v>
      </c>
      <c r="M3167" s="65">
        <v>4.9302910000000004</v>
      </c>
      <c r="N3167" s="65">
        <v>5.6710702</v>
      </c>
      <c r="O3167" s="65">
        <v>6.0663423999999999</v>
      </c>
      <c r="P3167" s="65">
        <v>4.8681894000000003</v>
      </c>
      <c r="Q3167">
        <v>3.1938221999999996</v>
      </c>
      <c r="R3167" s="65">
        <v>2.2300884000000001</v>
      </c>
      <c r="S3167" s="65">
        <v>1.0422864000000001</v>
      </c>
      <c r="T3167" s="65">
        <v>0.5348212</v>
      </c>
      <c r="U3167" s="65">
        <v>0.66766819999999993</v>
      </c>
      <c r="V3167" s="65">
        <v>0.52700519999999995</v>
      </c>
      <c r="W3167" s="65">
        <v>1.3712005999999999</v>
      </c>
      <c r="X3167" s="65">
        <v>2.0522497999999998</v>
      </c>
      <c r="Y3167" s="65">
        <v>3.1585757999999999</v>
      </c>
      <c r="Z3167" s="65">
        <v>3.7383752000000001</v>
      </c>
      <c r="AA3167" s="65">
        <v>3.6270499999999997</v>
      </c>
      <c r="AB3167" s="65">
        <v>3.8312068000000004</v>
      </c>
      <c r="AC3167" s="65">
        <v>3.1996697999999997</v>
      </c>
      <c r="AD3167" s="65">
        <v>2.0261118000000002</v>
      </c>
      <c r="AE3167" s="65">
        <v>1.3510906</v>
      </c>
      <c r="AF3167" s="65">
        <v>0.83538459999999992</v>
      </c>
      <c r="AG3167" s="65">
        <v>256</v>
      </c>
      <c r="AH3167" s="65">
        <v>4</v>
      </c>
    </row>
    <row r="3168" spans="1:34" x14ac:dyDescent="0.2">
      <c r="A3168" t="s">
        <v>61</v>
      </c>
      <c r="B3168" t="s">
        <v>71</v>
      </c>
      <c r="C3168" t="s">
        <v>1987</v>
      </c>
      <c r="D3168">
        <v>2</v>
      </c>
      <c r="E3168" s="21">
        <v>6</v>
      </c>
      <c r="F3168" s="21" t="s">
        <v>6</v>
      </c>
      <c r="G3168" s="21" t="s">
        <v>10</v>
      </c>
      <c r="H3168" s="21" t="s">
        <v>10</v>
      </c>
      <c r="I3168" s="65">
        <v>0.64248039999999995</v>
      </c>
      <c r="J3168" s="65">
        <v>0.88697380000000003</v>
      </c>
      <c r="K3168" s="65">
        <v>1.623332</v>
      </c>
      <c r="L3168" s="65">
        <v>3.1064712000000001</v>
      </c>
      <c r="M3168" s="65">
        <v>4.6716194</v>
      </c>
      <c r="N3168" s="65">
        <v>5.7077048000000001</v>
      </c>
      <c r="O3168" s="65">
        <v>5.9425792</v>
      </c>
      <c r="P3168" s="65">
        <v>4.7973922</v>
      </c>
      <c r="Q3168">
        <v>3.2176161999999997</v>
      </c>
      <c r="R3168" s="65">
        <v>2.1557192000000001</v>
      </c>
      <c r="S3168" s="65">
        <v>1.1420129999999999</v>
      </c>
      <c r="T3168" s="65">
        <v>0.66255200000000003</v>
      </c>
      <c r="U3168" s="65">
        <v>1.0375364</v>
      </c>
      <c r="V3168" s="65">
        <v>0.91419300000000003</v>
      </c>
      <c r="W3168" s="65">
        <v>1.8355375999999999</v>
      </c>
      <c r="X3168" s="65">
        <v>2.5529497999999995</v>
      </c>
      <c r="Y3168" s="65">
        <v>2.6598945999999999</v>
      </c>
      <c r="Z3168" s="65">
        <v>3.0493034000000003</v>
      </c>
      <c r="AA3168" s="65">
        <v>3.0399970000000005</v>
      </c>
      <c r="AB3168" s="65">
        <v>3.3374297999999998</v>
      </c>
      <c r="AC3168" s="65">
        <v>3.0771695999999999</v>
      </c>
      <c r="AD3168" s="65">
        <v>2.0563302000000001</v>
      </c>
      <c r="AE3168" s="65">
        <v>1.9704062</v>
      </c>
      <c r="AF3168" s="65">
        <v>1.4440496</v>
      </c>
      <c r="AG3168" s="65">
        <v>231</v>
      </c>
      <c r="AH3168" s="65">
        <v>4</v>
      </c>
    </row>
    <row r="3169" spans="1:34" x14ac:dyDescent="0.2">
      <c r="A3169" t="s">
        <v>61</v>
      </c>
      <c r="B3169" t="s">
        <v>71</v>
      </c>
      <c r="C3169" t="s">
        <v>1023</v>
      </c>
      <c r="D3169">
        <v>2</v>
      </c>
      <c r="E3169" s="21">
        <v>6</v>
      </c>
      <c r="F3169" s="21" t="s">
        <v>6</v>
      </c>
      <c r="G3169" s="21" t="s">
        <v>10</v>
      </c>
      <c r="H3169" s="21" t="s">
        <v>10</v>
      </c>
      <c r="I3169" s="65">
        <v>0.53381388888888881</v>
      </c>
      <c r="J3169" s="65">
        <v>0.80501433333333339</v>
      </c>
      <c r="K3169" s="65">
        <v>1.5901852222222219</v>
      </c>
      <c r="L3169" s="65">
        <v>3.3242043333333338</v>
      </c>
      <c r="M3169" s="65">
        <v>4.850066</v>
      </c>
      <c r="N3169" s="65">
        <v>5.6097231111111103</v>
      </c>
      <c r="O3169" s="65">
        <v>5.9284747777777778</v>
      </c>
      <c r="P3169" s="65">
        <v>4.7376063333333338</v>
      </c>
      <c r="Q3169">
        <v>3.0818481111111109</v>
      </c>
      <c r="R3169" s="65">
        <v>2.1717062222222223</v>
      </c>
      <c r="S3169" s="65">
        <v>1.0483333333333331</v>
      </c>
      <c r="T3169" s="65">
        <v>0.5319043333333332</v>
      </c>
      <c r="U3169" s="65">
        <v>0.74620133333333327</v>
      </c>
      <c r="V3169" s="65">
        <v>0.5456401111111111</v>
      </c>
      <c r="W3169" s="65">
        <v>1.4148587777777779</v>
      </c>
      <c r="X3169" s="65">
        <v>2.473864666666667</v>
      </c>
      <c r="Y3169" s="65">
        <v>3.4036477777777776</v>
      </c>
      <c r="Z3169" s="65">
        <v>3.903617555555555</v>
      </c>
      <c r="AA3169" s="65">
        <v>3.5566001111111114</v>
      </c>
      <c r="AB3169" s="65">
        <v>3.9700678888888885</v>
      </c>
      <c r="AC3169" s="65">
        <v>3.3216143333333332</v>
      </c>
      <c r="AD3169" s="65">
        <v>2.0379534444444447</v>
      </c>
      <c r="AE3169" s="65">
        <v>1.426823</v>
      </c>
      <c r="AF3169" s="65">
        <v>0.98702488888888895</v>
      </c>
      <c r="AG3169" s="65">
        <v>244</v>
      </c>
      <c r="AH3169" s="65">
        <v>4</v>
      </c>
    </row>
    <row r="3170" spans="1:34" x14ac:dyDescent="0.2">
      <c r="A3170" t="s">
        <v>61</v>
      </c>
      <c r="B3170" t="s">
        <v>71</v>
      </c>
      <c r="C3170" t="s">
        <v>298</v>
      </c>
      <c r="D3170">
        <v>2</v>
      </c>
      <c r="E3170" s="21">
        <v>6</v>
      </c>
      <c r="F3170" s="21" t="s">
        <v>6</v>
      </c>
      <c r="G3170" s="21" t="s">
        <v>10</v>
      </c>
      <c r="H3170" s="21" t="s">
        <v>10</v>
      </c>
      <c r="I3170" s="65">
        <v>0.5380125</v>
      </c>
      <c r="J3170" s="65">
        <v>0.80502385714285707</v>
      </c>
      <c r="K3170" s="65">
        <v>1.5606453571428571</v>
      </c>
      <c r="L3170" s="65">
        <v>3.1982347857142854</v>
      </c>
      <c r="M3170" s="65">
        <v>4.6953318571428566</v>
      </c>
      <c r="N3170" s="65">
        <v>5.4629982142857143</v>
      </c>
      <c r="O3170" s="65">
        <v>5.72347842857143</v>
      </c>
      <c r="P3170" s="65">
        <v>4.607948785714286</v>
      </c>
      <c r="Q3170">
        <v>2.9848907142857146</v>
      </c>
      <c r="R3170" s="65">
        <v>2.1043122857142857</v>
      </c>
      <c r="S3170" s="65">
        <v>1.0173534999999998</v>
      </c>
      <c r="T3170" s="65">
        <v>0.53099350000000001</v>
      </c>
      <c r="U3170" s="65">
        <v>0.78111299999999984</v>
      </c>
      <c r="V3170" s="65">
        <v>0.68497221428571442</v>
      </c>
      <c r="W3170" s="65">
        <v>1.6515112142857145</v>
      </c>
      <c r="X3170" s="65">
        <v>2.5928265000000001</v>
      </c>
      <c r="Y3170" s="65">
        <v>3.4748837142857143</v>
      </c>
      <c r="Z3170" s="65">
        <v>3.8971651428571428</v>
      </c>
      <c r="AA3170" s="65">
        <v>3.7613707142857145</v>
      </c>
      <c r="AB3170" s="65">
        <v>3.8754370714285722</v>
      </c>
      <c r="AC3170" s="65">
        <v>3.5720702857142856</v>
      </c>
      <c r="AD3170" s="65">
        <v>2.1550465000000001</v>
      </c>
      <c r="AE3170" s="65">
        <v>1.6827144285714284</v>
      </c>
      <c r="AF3170" s="65">
        <v>1.1531149285714286</v>
      </c>
      <c r="AG3170" s="65">
        <v>258</v>
      </c>
      <c r="AH3170" s="65">
        <v>4</v>
      </c>
    </row>
    <row r="3171" spans="1:34" x14ac:dyDescent="0.2">
      <c r="A3171" t="s">
        <v>61</v>
      </c>
      <c r="B3171" t="s">
        <v>71</v>
      </c>
      <c r="C3171" t="s">
        <v>300</v>
      </c>
      <c r="D3171">
        <v>2</v>
      </c>
      <c r="E3171" s="21">
        <v>6</v>
      </c>
      <c r="F3171" s="21" t="s">
        <v>6</v>
      </c>
      <c r="G3171" s="21" t="s">
        <v>10</v>
      </c>
      <c r="H3171" s="21" t="s">
        <v>10</v>
      </c>
      <c r="I3171" s="65">
        <v>0.63698779999999999</v>
      </c>
      <c r="J3171" s="65">
        <v>0.91702229999999996</v>
      </c>
      <c r="K3171" s="65">
        <v>1.7388012999999998</v>
      </c>
      <c r="L3171" s="65">
        <v>3.3208897999999998</v>
      </c>
      <c r="M3171" s="65">
        <v>4.8125588000000006</v>
      </c>
      <c r="N3171" s="65">
        <v>5.8664964000000008</v>
      </c>
      <c r="O3171" s="65">
        <v>6.0063459999999989</v>
      </c>
      <c r="P3171" s="65">
        <v>4.8465423000000003</v>
      </c>
      <c r="Q3171">
        <v>3.2584626999999999</v>
      </c>
      <c r="R3171" s="65">
        <v>2.2674832</v>
      </c>
      <c r="S3171" s="65">
        <v>1.1514354</v>
      </c>
      <c r="T3171" s="65">
        <v>0.63467149999999983</v>
      </c>
      <c r="U3171" s="65">
        <v>0.95299909999999988</v>
      </c>
      <c r="V3171" s="65">
        <v>0.89086200000000004</v>
      </c>
      <c r="W3171" s="65">
        <v>1.8972169999999999</v>
      </c>
      <c r="X3171" s="65">
        <v>2.9082195000000004</v>
      </c>
      <c r="Y3171" s="65">
        <v>2.9358382000000001</v>
      </c>
      <c r="Z3171" s="65">
        <v>3.4877246</v>
      </c>
      <c r="AA3171" s="65">
        <v>3.6805270999999999</v>
      </c>
      <c r="AB3171" s="65">
        <v>3.6226444</v>
      </c>
      <c r="AC3171" s="65">
        <v>3.1583101</v>
      </c>
      <c r="AD3171" s="65">
        <v>2.0949537</v>
      </c>
      <c r="AE3171" s="65">
        <v>1.8991566000000002</v>
      </c>
      <c r="AF3171" s="65">
        <v>1.3326990999999999</v>
      </c>
      <c r="AG3171" s="65">
        <v>230</v>
      </c>
      <c r="AH3171" s="65">
        <v>4</v>
      </c>
    </row>
    <row r="3172" spans="1:34" x14ac:dyDescent="0.2">
      <c r="A3172" t="s">
        <v>61</v>
      </c>
      <c r="B3172" t="s">
        <v>71</v>
      </c>
      <c r="C3172" t="s">
        <v>303</v>
      </c>
      <c r="D3172">
        <v>1</v>
      </c>
      <c r="E3172" s="21">
        <v>6</v>
      </c>
      <c r="F3172" s="21" t="s">
        <v>6</v>
      </c>
      <c r="G3172" s="21" t="s">
        <v>10</v>
      </c>
      <c r="H3172" s="21" t="s">
        <v>10</v>
      </c>
      <c r="I3172" s="65">
        <v>0.66919571428571423</v>
      </c>
      <c r="J3172" s="65">
        <v>0.9811212857142857</v>
      </c>
      <c r="K3172" s="65">
        <v>1.8588755714285716</v>
      </c>
      <c r="L3172" s="65">
        <v>3.6274352857142853</v>
      </c>
      <c r="M3172" s="65">
        <v>5.1799188571428578</v>
      </c>
      <c r="N3172" s="65">
        <v>6.0708732857142857</v>
      </c>
      <c r="O3172" s="65">
        <v>6.1338492857142857</v>
      </c>
      <c r="P3172" s="65">
        <v>5.0765387142857135</v>
      </c>
      <c r="Q3172">
        <v>3.4752272857142859</v>
      </c>
      <c r="R3172" s="65">
        <v>2.5143337142857147</v>
      </c>
      <c r="S3172" s="65">
        <v>1.2601947142857142</v>
      </c>
      <c r="T3172" s="65">
        <v>0.66499885714285711</v>
      </c>
      <c r="U3172" s="65">
        <v>0.74712885714285715</v>
      </c>
      <c r="V3172" s="65">
        <v>0.78737128571428572</v>
      </c>
      <c r="W3172" s="65">
        <v>1.6627567142857145</v>
      </c>
      <c r="X3172" s="65">
        <v>2.9456295714285714</v>
      </c>
      <c r="Y3172" s="65">
        <v>3.2662580000000005</v>
      </c>
      <c r="Z3172" s="65">
        <v>3.5033661428571432</v>
      </c>
      <c r="AA3172" s="65">
        <v>3.6510187142857147</v>
      </c>
      <c r="AB3172" s="65">
        <v>3.6319345714285709</v>
      </c>
      <c r="AC3172" s="65">
        <v>3.0468605714285713</v>
      </c>
      <c r="AD3172" s="65">
        <v>2.0614052857142857</v>
      </c>
      <c r="AE3172" s="65">
        <v>1.6547965714285713</v>
      </c>
      <c r="AF3172" s="65">
        <v>1.1321151428571428</v>
      </c>
      <c r="AG3172" s="65">
        <v>241</v>
      </c>
      <c r="AH3172" s="65">
        <v>4</v>
      </c>
    </row>
    <row r="3173" spans="1:34" x14ac:dyDescent="0.2">
      <c r="A3173" t="s">
        <v>61</v>
      </c>
      <c r="B3173" t="s">
        <v>71</v>
      </c>
      <c r="C3173" t="s">
        <v>1988</v>
      </c>
      <c r="D3173">
        <v>1</v>
      </c>
      <c r="E3173" s="21">
        <v>6</v>
      </c>
      <c r="F3173" s="21" t="s">
        <v>6</v>
      </c>
      <c r="G3173" s="21" t="s">
        <v>10</v>
      </c>
      <c r="H3173" s="21" t="s">
        <v>10</v>
      </c>
      <c r="I3173" s="65">
        <v>0.64661587878787863</v>
      </c>
      <c r="J3173" s="65">
        <v>0.94392339393939395</v>
      </c>
      <c r="K3173" s="65">
        <v>1.7819143636363635</v>
      </c>
      <c r="L3173" s="65">
        <v>3.3520632727272721</v>
      </c>
      <c r="M3173" s="65">
        <v>4.8255216969696972</v>
      </c>
      <c r="N3173" s="65">
        <v>5.9479026060606053</v>
      </c>
      <c r="O3173" s="65">
        <v>6.024969818181817</v>
      </c>
      <c r="P3173" s="65">
        <v>4.9099836666666672</v>
      </c>
      <c r="Q3173">
        <v>3.3265810303030285</v>
      </c>
      <c r="R3173" s="65">
        <v>2.3153095151515153</v>
      </c>
      <c r="S3173" s="65">
        <v>1.1856671818181816</v>
      </c>
      <c r="T3173" s="65">
        <v>0.64357233333333319</v>
      </c>
      <c r="U3173" s="65">
        <v>0.98870093939393955</v>
      </c>
      <c r="V3173" s="65">
        <v>0.92984748484848467</v>
      </c>
      <c r="W3173" s="65">
        <v>1.9487201515151515</v>
      </c>
      <c r="X3173" s="65">
        <v>2.9815634242424238</v>
      </c>
      <c r="Y3173" s="65">
        <v>2.9653642727272724</v>
      </c>
      <c r="Z3173" s="65">
        <v>3.598849454545455</v>
      </c>
      <c r="AA3173" s="65">
        <v>3.7478687575757572</v>
      </c>
      <c r="AB3173" s="65">
        <v>3.6325358181818177</v>
      </c>
      <c r="AC3173" s="65">
        <v>2.9771628181818177</v>
      </c>
      <c r="AD3173" s="65">
        <v>2.1129577878787886</v>
      </c>
      <c r="AE3173" s="65">
        <v>1.9361580606060607</v>
      </c>
      <c r="AF3173" s="65">
        <v>1.4493960303030304</v>
      </c>
      <c r="AG3173" s="65">
        <v>211</v>
      </c>
      <c r="AH3173" s="65">
        <v>4</v>
      </c>
    </row>
    <row r="3174" spans="1:34" x14ac:dyDescent="0.2">
      <c r="A3174" t="s">
        <v>61</v>
      </c>
      <c r="B3174" t="s">
        <v>71</v>
      </c>
      <c r="C3174" t="s">
        <v>552</v>
      </c>
      <c r="D3174">
        <v>1</v>
      </c>
      <c r="E3174" s="21">
        <v>6</v>
      </c>
      <c r="F3174" s="21" t="s">
        <v>6</v>
      </c>
      <c r="G3174" s="21" t="s">
        <v>10</v>
      </c>
      <c r="H3174" s="21" t="s">
        <v>10</v>
      </c>
      <c r="I3174" s="65">
        <v>0.66160444444444466</v>
      </c>
      <c r="J3174" s="65">
        <v>0.9304877777777778</v>
      </c>
      <c r="K3174" s="65">
        <v>1.7404132777777779</v>
      </c>
      <c r="L3174" s="65">
        <v>3.259813777777778</v>
      </c>
      <c r="M3174" s="65">
        <v>4.8049751666666669</v>
      </c>
      <c r="N3174" s="65">
        <v>5.9352243888888889</v>
      </c>
      <c r="O3174" s="65">
        <v>6.1061671111111089</v>
      </c>
      <c r="P3174" s="65">
        <v>4.9199273333333338</v>
      </c>
      <c r="Q3174">
        <v>3.3797406666666663</v>
      </c>
      <c r="R3174" s="65">
        <v>2.3106436111111104</v>
      </c>
      <c r="S3174" s="65">
        <v>1.2121147222222222</v>
      </c>
      <c r="T3174" s="65">
        <v>0.67335072222222214</v>
      </c>
      <c r="U3174" s="65">
        <v>1.0219803333333335</v>
      </c>
      <c r="V3174" s="65">
        <v>0.88046522222222212</v>
      </c>
      <c r="W3174" s="65">
        <v>1.8849382222222222</v>
      </c>
      <c r="X3174" s="65">
        <v>2.7769574444444443</v>
      </c>
      <c r="Y3174" s="65">
        <v>2.7215009999999999</v>
      </c>
      <c r="Z3174" s="65">
        <v>3.4040731111111109</v>
      </c>
      <c r="AA3174" s="65">
        <v>3.523474777777778</v>
      </c>
      <c r="AB3174" s="65">
        <v>3.673525055555555</v>
      </c>
      <c r="AC3174" s="65">
        <v>3.1693762777777783</v>
      </c>
      <c r="AD3174" s="65">
        <v>2.1019319999999997</v>
      </c>
      <c r="AE3174" s="65">
        <v>1.9257261666666663</v>
      </c>
      <c r="AF3174" s="65">
        <v>1.4263068333333331</v>
      </c>
      <c r="AG3174" s="65">
        <v>231</v>
      </c>
      <c r="AH3174" s="65">
        <v>4</v>
      </c>
    </row>
    <row r="3175" spans="1:34" x14ac:dyDescent="0.2">
      <c r="A3175" t="s">
        <v>61</v>
      </c>
      <c r="B3175" t="s">
        <v>71</v>
      </c>
      <c r="C3175" t="s">
        <v>1989</v>
      </c>
      <c r="D3175">
        <v>1</v>
      </c>
      <c r="E3175" s="21">
        <v>6</v>
      </c>
      <c r="F3175" s="21" t="s">
        <v>6</v>
      </c>
      <c r="G3175" s="21" t="s">
        <v>10</v>
      </c>
      <c r="H3175" s="21" t="s">
        <v>10</v>
      </c>
      <c r="I3175" s="65">
        <v>0.61604677777777772</v>
      </c>
      <c r="J3175" s="65">
        <v>0.82307155555555556</v>
      </c>
      <c r="K3175" s="65">
        <v>1.4707571111111111</v>
      </c>
      <c r="L3175" s="65">
        <v>2.8554626666666669</v>
      </c>
      <c r="M3175" s="65">
        <v>4.3268466666666665</v>
      </c>
      <c r="N3175" s="65">
        <v>5.2209182222222221</v>
      </c>
      <c r="O3175" s="65">
        <v>5.5894469999999989</v>
      </c>
      <c r="P3175" s="65">
        <v>4.477332333333333</v>
      </c>
      <c r="Q3175">
        <v>2.9740156666666668</v>
      </c>
      <c r="R3175" s="65">
        <v>1.9500590000000004</v>
      </c>
      <c r="S3175" s="65">
        <v>1.075796111111111</v>
      </c>
      <c r="T3175" s="65">
        <v>0.63484877777777782</v>
      </c>
      <c r="U3175" s="65">
        <v>1.3456351111111109</v>
      </c>
      <c r="V3175" s="65">
        <v>0.99992888888888887</v>
      </c>
      <c r="W3175" s="65">
        <v>1.662956888888889</v>
      </c>
      <c r="X3175" s="65">
        <v>2.355337111111111</v>
      </c>
      <c r="Y3175" s="65">
        <v>2.6326398888888889</v>
      </c>
      <c r="Z3175" s="65">
        <v>2.8140217777777776</v>
      </c>
      <c r="AA3175" s="65">
        <v>2.7315469999999995</v>
      </c>
      <c r="AB3175" s="65">
        <v>3.1083423333333338</v>
      </c>
      <c r="AC3175" s="65">
        <v>3.0567489999999995</v>
      </c>
      <c r="AD3175" s="65">
        <v>2.247294444444444</v>
      </c>
      <c r="AE3175" s="65">
        <v>2.0814722222222222</v>
      </c>
      <c r="AF3175" s="65">
        <v>1.7541598888888887</v>
      </c>
      <c r="AG3175" s="65">
        <v>233</v>
      </c>
      <c r="AH3175" s="65">
        <v>4</v>
      </c>
    </row>
    <row r="3176" spans="1:34" x14ac:dyDescent="0.2">
      <c r="A3176" t="s">
        <v>61</v>
      </c>
      <c r="B3176" t="s">
        <v>71</v>
      </c>
      <c r="C3176" t="s">
        <v>421</v>
      </c>
      <c r="D3176">
        <v>2</v>
      </c>
      <c r="E3176" s="21">
        <v>7</v>
      </c>
      <c r="F3176" s="21" t="s">
        <v>10</v>
      </c>
      <c r="G3176" s="21" t="s">
        <v>10</v>
      </c>
      <c r="H3176" s="21" t="s">
        <v>10</v>
      </c>
      <c r="I3176" s="65">
        <v>0.52996355555555552</v>
      </c>
      <c r="J3176" s="65">
        <v>0.79677322222222224</v>
      </c>
      <c r="K3176" s="65">
        <v>1.5040877777777779</v>
      </c>
      <c r="L3176" s="65">
        <v>2.997589111111111</v>
      </c>
      <c r="M3176" s="65">
        <v>4.4315187777777778</v>
      </c>
      <c r="N3176" s="65">
        <v>5.0855073333333332</v>
      </c>
      <c r="O3176" s="65">
        <v>5.5992538888888888</v>
      </c>
      <c r="P3176" s="65">
        <v>4.4661738888888891</v>
      </c>
      <c r="Q3176">
        <v>2.9441718888888886</v>
      </c>
      <c r="R3176" s="65">
        <v>2.0423644444444444</v>
      </c>
      <c r="S3176" s="65">
        <v>0.99638888888888899</v>
      </c>
      <c r="T3176" s="65">
        <v>0.52410888888888907</v>
      </c>
      <c r="U3176" s="65">
        <v>0.80637088888888886</v>
      </c>
      <c r="V3176" s="65">
        <v>0.56518788888888893</v>
      </c>
      <c r="W3176" s="65">
        <v>1.4800709999999999</v>
      </c>
      <c r="X3176" s="65">
        <v>2.0223835555555558</v>
      </c>
      <c r="Y3176" s="65">
        <v>2.9956928888888883</v>
      </c>
      <c r="Z3176" s="65">
        <v>3.5631487777777782</v>
      </c>
      <c r="AA3176" s="65">
        <v>3.4677826666666665</v>
      </c>
      <c r="AB3176" s="65">
        <v>3.7894262222222221</v>
      </c>
      <c r="AC3176" s="65">
        <v>3.5069667777777775</v>
      </c>
      <c r="AD3176" s="65">
        <v>2.0728741111111111</v>
      </c>
      <c r="AE3176" s="65">
        <v>1.5520214444444447</v>
      </c>
      <c r="AF3176" s="65">
        <v>0.99714066666666668</v>
      </c>
      <c r="AG3176" s="65">
        <v>244</v>
      </c>
      <c r="AH3176" s="65">
        <v>4</v>
      </c>
    </row>
    <row r="3177" spans="1:34" x14ac:dyDescent="0.2">
      <c r="A3177" t="s">
        <v>61</v>
      </c>
      <c r="B3177" t="s">
        <v>71</v>
      </c>
      <c r="C3177" t="s">
        <v>1441</v>
      </c>
      <c r="D3177">
        <v>2</v>
      </c>
      <c r="E3177" s="21">
        <v>6</v>
      </c>
      <c r="F3177" s="21" t="s">
        <v>6</v>
      </c>
      <c r="G3177" s="21" t="s">
        <v>10</v>
      </c>
      <c r="H3177" s="21" t="s">
        <v>10</v>
      </c>
      <c r="I3177" s="65">
        <v>0.55183359999999992</v>
      </c>
      <c r="J3177" s="65">
        <v>0.84081190000000006</v>
      </c>
      <c r="K3177" s="65">
        <v>1.6488096000000003</v>
      </c>
      <c r="L3177" s="65">
        <v>3.4699226000000003</v>
      </c>
      <c r="M3177" s="65">
        <v>5.0821741999999999</v>
      </c>
      <c r="N3177" s="65">
        <v>5.9052604999999989</v>
      </c>
      <c r="O3177" s="65">
        <v>6.1803076000000008</v>
      </c>
      <c r="P3177" s="65">
        <v>4.9777156999999992</v>
      </c>
      <c r="Q3177">
        <v>3.2909231999999995</v>
      </c>
      <c r="R3177" s="65">
        <v>2.2992706999999997</v>
      </c>
      <c r="S3177" s="65">
        <v>1.1046628999999999</v>
      </c>
      <c r="T3177" s="65">
        <v>0.55752199999999996</v>
      </c>
      <c r="U3177" s="65">
        <v>0.74509020000000004</v>
      </c>
      <c r="V3177" s="65">
        <v>0.52442469999999997</v>
      </c>
      <c r="W3177" s="65">
        <v>1.4864185999999999</v>
      </c>
      <c r="X3177" s="65">
        <v>2.4615274999999999</v>
      </c>
      <c r="Y3177" s="65">
        <v>3.3763817999999994</v>
      </c>
      <c r="Z3177" s="65">
        <v>3.7919922000000001</v>
      </c>
      <c r="AA3177" s="65">
        <v>3.4785713</v>
      </c>
      <c r="AB3177" s="65">
        <v>3.8696390000000007</v>
      </c>
      <c r="AC3177" s="65">
        <v>3.1853984999999998</v>
      </c>
      <c r="AD3177" s="65">
        <v>2.0369676000000005</v>
      </c>
      <c r="AE3177" s="65">
        <v>1.2745432000000001</v>
      </c>
      <c r="AF3177" s="65">
        <v>0.88285590000000003</v>
      </c>
      <c r="AG3177" s="65">
        <v>249</v>
      </c>
      <c r="AH3177" s="65">
        <v>4</v>
      </c>
    </row>
    <row r="3178" spans="1:34" x14ac:dyDescent="0.2">
      <c r="A3178" t="s">
        <v>61</v>
      </c>
      <c r="B3178" t="s">
        <v>71</v>
      </c>
      <c r="C3178" t="s">
        <v>1990</v>
      </c>
      <c r="D3178">
        <v>2</v>
      </c>
      <c r="E3178" s="21">
        <v>6</v>
      </c>
      <c r="F3178" s="21" t="s">
        <v>6</v>
      </c>
      <c r="G3178" s="21" t="s">
        <v>10</v>
      </c>
      <c r="H3178" s="21" t="s">
        <v>10</v>
      </c>
      <c r="I3178" s="65">
        <v>0.55267466666666665</v>
      </c>
      <c r="J3178" s="65">
        <v>0.8358443333333333</v>
      </c>
      <c r="K3178" s="65">
        <v>1.6388336666666667</v>
      </c>
      <c r="L3178" s="65">
        <v>3.4170063333333336</v>
      </c>
      <c r="M3178" s="65">
        <v>4.9470173333333332</v>
      </c>
      <c r="N3178" s="65">
        <v>5.7575711666666658</v>
      </c>
      <c r="O3178" s="65">
        <v>6.0220431666666663</v>
      </c>
      <c r="P3178" s="65">
        <v>4.8413763333333328</v>
      </c>
      <c r="Q3178">
        <v>3.174436</v>
      </c>
      <c r="R3178" s="65">
        <v>2.2480111666666667</v>
      </c>
      <c r="S3178" s="65">
        <v>1.0847503333333335</v>
      </c>
      <c r="T3178" s="65">
        <v>0.55357500000000004</v>
      </c>
      <c r="U3178" s="65">
        <v>0.78706449999999994</v>
      </c>
      <c r="V3178" s="65">
        <v>0.57291433333333341</v>
      </c>
      <c r="W3178" s="65">
        <v>1.5516066666666666</v>
      </c>
      <c r="X3178" s="65">
        <v>2.6260288333333337</v>
      </c>
      <c r="Y3178" s="65">
        <v>3.4833688333333335</v>
      </c>
      <c r="Z3178" s="65">
        <v>3.9024709999999998</v>
      </c>
      <c r="AA3178" s="65">
        <v>3.5331803333333327</v>
      </c>
      <c r="AB3178" s="65">
        <v>3.9053470000000003</v>
      </c>
      <c r="AC3178" s="65">
        <v>3.2609553333333334</v>
      </c>
      <c r="AD3178" s="65">
        <v>2.0027108333333334</v>
      </c>
      <c r="AE3178" s="65">
        <v>1.3887386666666666</v>
      </c>
      <c r="AF3178" s="65">
        <v>0.99224816666666671</v>
      </c>
      <c r="AG3178" s="65">
        <v>236</v>
      </c>
      <c r="AH3178" s="65">
        <v>4</v>
      </c>
    </row>
    <row r="3179" spans="1:34" x14ac:dyDescent="0.2">
      <c r="A3179" t="s">
        <v>61</v>
      </c>
      <c r="B3179" t="s">
        <v>71</v>
      </c>
      <c r="C3179" t="s">
        <v>1603</v>
      </c>
      <c r="D3179">
        <v>2</v>
      </c>
      <c r="E3179" s="21">
        <v>7</v>
      </c>
      <c r="F3179" s="21" t="s">
        <v>10</v>
      </c>
      <c r="G3179" s="21" t="s">
        <v>10</v>
      </c>
      <c r="H3179" s="21" t="s">
        <v>10</v>
      </c>
      <c r="I3179" s="65">
        <v>0.51517066666666678</v>
      </c>
      <c r="J3179" s="65">
        <v>0.71369066666666658</v>
      </c>
      <c r="K3179" s="65">
        <v>1.3549456666666666</v>
      </c>
      <c r="L3179" s="65">
        <v>2.810413</v>
      </c>
      <c r="M3179" s="65">
        <v>4.315805666666666</v>
      </c>
      <c r="N3179" s="65">
        <v>5.0419520000000002</v>
      </c>
      <c r="O3179" s="65">
        <v>5.3374223333333335</v>
      </c>
      <c r="P3179" s="65">
        <v>4.1586686666666672</v>
      </c>
      <c r="Q3179">
        <v>2.6139836666666665</v>
      </c>
      <c r="R3179" s="65">
        <v>1.7585350000000002</v>
      </c>
      <c r="S3179" s="65">
        <v>0.89678233333333335</v>
      </c>
      <c r="T3179" s="65">
        <v>0.51257933333333339</v>
      </c>
      <c r="U3179" s="65">
        <v>0.97336233333333322</v>
      </c>
      <c r="V3179" s="65">
        <v>0.72900933333333329</v>
      </c>
      <c r="W3179" s="65">
        <v>1.50997</v>
      </c>
      <c r="X3179" s="65">
        <v>2.2418599999999995</v>
      </c>
      <c r="Y3179" s="65">
        <v>3.1400583333333336</v>
      </c>
      <c r="Z3179" s="65">
        <v>3.4869646666666667</v>
      </c>
      <c r="AA3179" s="65">
        <v>3.2136723333333337</v>
      </c>
      <c r="AB3179" s="65">
        <v>3.6603660000000002</v>
      </c>
      <c r="AC3179" s="65">
        <v>3.5761606666666665</v>
      </c>
      <c r="AD3179" s="65">
        <v>2.4712066666666668</v>
      </c>
      <c r="AE3179" s="65">
        <v>1.7730576666666666</v>
      </c>
      <c r="AF3179" s="65">
        <v>1.3787783333333332</v>
      </c>
      <c r="AG3179" s="65">
        <v>299</v>
      </c>
      <c r="AH3179" s="65">
        <v>0</v>
      </c>
    </row>
    <row r="3180" spans="1:34" x14ac:dyDescent="0.2">
      <c r="A3180" t="s">
        <v>61</v>
      </c>
      <c r="B3180" t="s">
        <v>71</v>
      </c>
      <c r="C3180" t="s">
        <v>1991</v>
      </c>
      <c r="D3180">
        <v>1</v>
      </c>
      <c r="E3180" s="21">
        <v>6</v>
      </c>
      <c r="F3180" s="21" t="s">
        <v>6</v>
      </c>
      <c r="G3180" s="21" t="s">
        <v>10</v>
      </c>
      <c r="H3180" s="21" t="s">
        <v>10</v>
      </c>
      <c r="I3180" s="65">
        <v>0.64982130769230773</v>
      </c>
      <c r="J3180" s="65">
        <v>0.91364723076923093</v>
      </c>
      <c r="K3180" s="65">
        <v>1.667846076923077</v>
      </c>
      <c r="L3180" s="65">
        <v>3.1862670769230772</v>
      </c>
      <c r="M3180" s="65">
        <v>4.7456976153846151</v>
      </c>
      <c r="N3180" s="65">
        <v>5.8508913846153856</v>
      </c>
      <c r="O3180" s="65">
        <v>6.0411558461538455</v>
      </c>
      <c r="P3180" s="65">
        <v>4.8724349230769226</v>
      </c>
      <c r="Q3180">
        <v>3.2915130769230765</v>
      </c>
      <c r="R3180" s="65">
        <v>2.2295868461538464</v>
      </c>
      <c r="S3180" s="65">
        <v>1.1765028461538463</v>
      </c>
      <c r="T3180" s="65">
        <v>0.66591576923076912</v>
      </c>
      <c r="U3180" s="65">
        <v>0.97932892307692299</v>
      </c>
      <c r="V3180" s="65">
        <v>0.85024030769230774</v>
      </c>
      <c r="W3180" s="65">
        <v>1.7934876923076923</v>
      </c>
      <c r="X3180" s="65">
        <v>2.6212146923076918</v>
      </c>
      <c r="Y3180" s="65">
        <v>2.7632838461538465</v>
      </c>
      <c r="Z3180" s="65">
        <v>3.2033104615384618</v>
      </c>
      <c r="AA3180" s="65">
        <v>3.1753787692307691</v>
      </c>
      <c r="AB3180" s="65">
        <v>3.577794153846154</v>
      </c>
      <c r="AC3180" s="65">
        <v>3.1883974615384618</v>
      </c>
      <c r="AD3180" s="65">
        <v>2.0838937692307691</v>
      </c>
      <c r="AE3180" s="65">
        <v>1.8602343846153848</v>
      </c>
      <c r="AF3180" s="65">
        <v>1.3800203076923077</v>
      </c>
      <c r="AG3180" s="65">
        <v>220</v>
      </c>
      <c r="AH3180" s="65">
        <v>4</v>
      </c>
    </row>
    <row r="3181" spans="1:34" x14ac:dyDescent="0.2">
      <c r="A3181" t="s">
        <v>61</v>
      </c>
      <c r="B3181" t="s">
        <v>71</v>
      </c>
      <c r="C3181" t="s">
        <v>1568</v>
      </c>
      <c r="D3181">
        <v>2</v>
      </c>
      <c r="E3181" s="21">
        <v>7</v>
      </c>
      <c r="F3181" s="21" t="s">
        <v>10</v>
      </c>
      <c r="G3181" s="21" t="s">
        <v>10</v>
      </c>
      <c r="H3181" s="21" t="s">
        <v>10</v>
      </c>
      <c r="I3181" s="65">
        <v>0.51474180000000003</v>
      </c>
      <c r="J3181" s="65">
        <v>0.71967399999999992</v>
      </c>
      <c r="K3181" s="65">
        <v>1.3721510000000001</v>
      </c>
      <c r="L3181" s="65">
        <v>2.8382262000000003</v>
      </c>
      <c r="M3181" s="65">
        <v>4.3489377999999999</v>
      </c>
      <c r="N3181" s="65">
        <v>5.0990827999999997</v>
      </c>
      <c r="O3181" s="65">
        <v>5.3662844000000005</v>
      </c>
      <c r="P3181" s="65">
        <v>4.2251811999999997</v>
      </c>
      <c r="Q3181">
        <v>2.6561285999999997</v>
      </c>
      <c r="R3181" s="65">
        <v>1.7834441999999999</v>
      </c>
      <c r="S3181" s="65">
        <v>0.9081227999999999</v>
      </c>
      <c r="T3181" s="65">
        <v>0.50996240000000004</v>
      </c>
      <c r="U3181" s="65">
        <v>0.89784360000000007</v>
      </c>
      <c r="V3181" s="65">
        <v>0.71411899999999995</v>
      </c>
      <c r="W3181" s="65">
        <v>1.5294302</v>
      </c>
      <c r="X3181" s="65">
        <v>2.3130432000000001</v>
      </c>
      <c r="Y3181" s="65">
        <v>3.1932503999999997</v>
      </c>
      <c r="Z3181" s="65">
        <v>3.5406407999999998</v>
      </c>
      <c r="AA3181" s="65">
        <v>3.3462457999999997</v>
      </c>
      <c r="AB3181" s="65">
        <v>3.7179755999999999</v>
      </c>
      <c r="AC3181" s="65">
        <v>3.6346978000000001</v>
      </c>
      <c r="AD3181" s="65">
        <v>2.4087381999999997</v>
      </c>
      <c r="AE3181" s="65">
        <v>1.7701180000000001</v>
      </c>
      <c r="AF3181" s="65">
        <v>1.3121301999999999</v>
      </c>
      <c r="AG3181" s="65">
        <v>264</v>
      </c>
      <c r="AH3181" s="65">
        <v>5</v>
      </c>
    </row>
    <row r="3182" spans="1:34" x14ac:dyDescent="0.2">
      <c r="A3182" t="s">
        <v>61</v>
      </c>
      <c r="B3182" t="s">
        <v>71</v>
      </c>
      <c r="C3182" t="s">
        <v>311</v>
      </c>
      <c r="D3182">
        <v>1</v>
      </c>
      <c r="E3182" s="21">
        <v>6</v>
      </c>
      <c r="F3182" s="21" t="s">
        <v>6</v>
      </c>
      <c r="G3182" s="21" t="s">
        <v>10</v>
      </c>
      <c r="H3182" s="21" t="s">
        <v>10</v>
      </c>
      <c r="I3182" s="65">
        <v>0.68177972222222227</v>
      </c>
      <c r="J3182" s="65">
        <v>1.0060157222222224</v>
      </c>
      <c r="K3182" s="65">
        <v>1.8825332777777777</v>
      </c>
      <c r="L3182" s="65">
        <v>3.6162488888888884</v>
      </c>
      <c r="M3182" s="65">
        <v>5.1555469999999994</v>
      </c>
      <c r="N3182" s="65">
        <v>6.1390260000000003</v>
      </c>
      <c r="O3182" s="65">
        <v>6.1215959444444454</v>
      </c>
      <c r="P3182" s="65">
        <v>5.1150654444444434</v>
      </c>
      <c r="Q3182">
        <v>3.5190363333333332</v>
      </c>
      <c r="R3182" s="65">
        <v>2.527262388888889</v>
      </c>
      <c r="S3182" s="65">
        <v>1.2759662222222223</v>
      </c>
      <c r="T3182" s="65">
        <v>0.67947855555555547</v>
      </c>
      <c r="U3182" s="65">
        <v>0.81949899999999998</v>
      </c>
      <c r="V3182" s="65">
        <v>0.85580027777777778</v>
      </c>
      <c r="W3182" s="65">
        <v>1.9092768333333336</v>
      </c>
      <c r="X3182" s="65">
        <v>3.0018262777777776</v>
      </c>
      <c r="Y3182" s="65">
        <v>3.3408083333333329</v>
      </c>
      <c r="Z3182" s="65">
        <v>3.6790666666666669</v>
      </c>
      <c r="AA3182" s="65">
        <v>3.6880377777777773</v>
      </c>
      <c r="AB3182" s="65">
        <v>3.7381123333333326</v>
      </c>
      <c r="AC3182" s="65">
        <v>3.1736829444444443</v>
      </c>
      <c r="AD3182" s="65">
        <v>2.1487578333333328</v>
      </c>
      <c r="AE3182" s="65">
        <v>1.8613556666666671</v>
      </c>
      <c r="AF3182" s="65">
        <v>1.2803112777777774</v>
      </c>
      <c r="AG3182" s="65">
        <v>222</v>
      </c>
      <c r="AH3182" s="65">
        <v>4</v>
      </c>
    </row>
    <row r="3183" spans="1:34" x14ac:dyDescent="0.2">
      <c r="A3183" t="s">
        <v>61</v>
      </c>
      <c r="B3183" t="s">
        <v>71</v>
      </c>
      <c r="C3183" t="s">
        <v>896</v>
      </c>
      <c r="D3183">
        <v>1</v>
      </c>
      <c r="E3183" s="21">
        <v>6</v>
      </c>
      <c r="F3183" s="21" t="s">
        <v>6</v>
      </c>
      <c r="G3183" s="21" t="s">
        <v>10</v>
      </c>
      <c r="H3183" s="21" t="s">
        <v>10</v>
      </c>
      <c r="I3183" s="65">
        <v>0.67531087499999998</v>
      </c>
      <c r="J3183" s="65">
        <v>0.96618725000000005</v>
      </c>
      <c r="K3183" s="65">
        <v>1.8297225000000001</v>
      </c>
      <c r="L3183" s="65">
        <v>3.4356624999999998</v>
      </c>
      <c r="M3183" s="65">
        <v>4.9340061249999998</v>
      </c>
      <c r="N3183" s="65">
        <v>6.1101247499999998</v>
      </c>
      <c r="O3183" s="65">
        <v>6.0827582499999995</v>
      </c>
      <c r="P3183" s="65">
        <v>4.9851454999999998</v>
      </c>
      <c r="Q3183">
        <v>3.4762006249999997</v>
      </c>
      <c r="R3183" s="65">
        <v>2.4078828750000003</v>
      </c>
      <c r="S3183" s="65">
        <v>1.253501875</v>
      </c>
      <c r="T3183" s="65">
        <v>0.67255699999999996</v>
      </c>
      <c r="U3183" s="65">
        <v>1.053998875</v>
      </c>
      <c r="V3183" s="65">
        <v>0.97680125000000007</v>
      </c>
      <c r="W3183" s="65">
        <v>2.0462229999999999</v>
      </c>
      <c r="X3183" s="65">
        <v>3.1167451250000004</v>
      </c>
      <c r="Y3183" s="65">
        <v>3.134325375</v>
      </c>
      <c r="Z3183" s="65">
        <v>3.812635625</v>
      </c>
      <c r="AA3183" s="65">
        <v>3.7890032500000004</v>
      </c>
      <c r="AB3183" s="65">
        <v>3.6224520000000004</v>
      </c>
      <c r="AC3183" s="65">
        <v>3.0580125000000002</v>
      </c>
      <c r="AD3183" s="65">
        <v>2.2276889999999998</v>
      </c>
      <c r="AE3183" s="65">
        <v>2.0155894999999999</v>
      </c>
      <c r="AF3183" s="65">
        <v>1.5569881250000002</v>
      </c>
      <c r="AG3183" s="65">
        <v>226</v>
      </c>
      <c r="AH3183" s="65">
        <v>4</v>
      </c>
    </row>
    <row r="3184" spans="1:34" x14ac:dyDescent="0.2">
      <c r="A3184" t="s">
        <v>61</v>
      </c>
      <c r="B3184" t="s">
        <v>71</v>
      </c>
      <c r="C3184" t="s">
        <v>1992</v>
      </c>
      <c r="D3184">
        <v>1</v>
      </c>
      <c r="E3184" s="21">
        <v>6</v>
      </c>
      <c r="F3184" s="21" t="s">
        <v>6</v>
      </c>
      <c r="G3184" s="21" t="s">
        <v>10</v>
      </c>
      <c r="H3184" s="21" t="s">
        <v>10</v>
      </c>
      <c r="I3184" s="65">
        <v>0.6272172857142857</v>
      </c>
      <c r="J3184" s="65">
        <v>0.89466699999999999</v>
      </c>
      <c r="K3184" s="65">
        <v>1.6715318571428572</v>
      </c>
      <c r="L3184" s="65">
        <v>3.2797537142857145</v>
      </c>
      <c r="M3184" s="65">
        <v>4.8266217142857144</v>
      </c>
      <c r="N3184" s="65">
        <v>5.8535324285714285</v>
      </c>
      <c r="O3184" s="65">
        <v>6.0349614285714281</v>
      </c>
      <c r="P3184" s="65">
        <v>4.8328897142857139</v>
      </c>
      <c r="Q3184">
        <v>3.2425887142857142</v>
      </c>
      <c r="R3184" s="65">
        <v>2.2523897142857141</v>
      </c>
      <c r="S3184" s="65">
        <v>1.1249044285714285</v>
      </c>
      <c r="T3184" s="65">
        <v>0.62226357142857136</v>
      </c>
      <c r="U3184" s="65">
        <v>0.9429212857142858</v>
      </c>
      <c r="V3184" s="65">
        <v>0.85672771428571437</v>
      </c>
      <c r="W3184" s="65">
        <v>1.870200857142857</v>
      </c>
      <c r="X3184" s="65">
        <v>2.7266474285714288</v>
      </c>
      <c r="Y3184" s="65">
        <v>2.8971419999999997</v>
      </c>
      <c r="Z3184" s="65">
        <v>3.3360904285714281</v>
      </c>
      <c r="AA3184" s="65">
        <v>3.4731217142857136</v>
      </c>
      <c r="AB3184" s="65">
        <v>3.5752945714285715</v>
      </c>
      <c r="AC3184" s="65">
        <v>3.2707728571428567</v>
      </c>
      <c r="AD3184" s="65">
        <v>2.0688105714285716</v>
      </c>
      <c r="AE3184" s="65">
        <v>1.8597345714285716</v>
      </c>
      <c r="AF3184" s="65">
        <v>1.276673142857143</v>
      </c>
      <c r="AG3184" s="65">
        <v>244</v>
      </c>
      <c r="AH3184" s="65">
        <v>4</v>
      </c>
    </row>
    <row r="3185" spans="1:34" x14ac:dyDescent="0.2">
      <c r="A3185" t="s">
        <v>61</v>
      </c>
      <c r="B3185" t="s">
        <v>71</v>
      </c>
      <c r="C3185" t="s">
        <v>779</v>
      </c>
      <c r="D3185">
        <v>1</v>
      </c>
      <c r="E3185" s="21">
        <v>6</v>
      </c>
      <c r="F3185" s="21" t="s">
        <v>6</v>
      </c>
      <c r="G3185" s="21" t="s">
        <v>10</v>
      </c>
      <c r="H3185" s="21" t="s">
        <v>10</v>
      </c>
      <c r="I3185" s="65">
        <v>0.66072045454545458</v>
      </c>
      <c r="J3185" s="65">
        <v>0.972768090909091</v>
      </c>
      <c r="K3185" s="65">
        <v>1.8258942727272727</v>
      </c>
      <c r="L3185" s="65">
        <v>3.5023758181818185</v>
      </c>
      <c r="M3185" s="65">
        <v>4.9952910909090908</v>
      </c>
      <c r="N3185" s="65">
        <v>6.0202425454545452</v>
      </c>
      <c r="O3185" s="65">
        <v>6.0099024545454549</v>
      </c>
      <c r="P3185" s="65">
        <v>4.9795604545454548</v>
      </c>
      <c r="Q3185">
        <v>3.4093664545454545</v>
      </c>
      <c r="R3185" s="65">
        <v>2.4168731818181821</v>
      </c>
      <c r="S3185" s="65">
        <v>1.2285721818181821</v>
      </c>
      <c r="T3185" s="65">
        <v>0.65742</v>
      </c>
      <c r="U3185" s="65">
        <v>0.88594681818181809</v>
      </c>
      <c r="V3185" s="65">
        <v>0.88120763636363642</v>
      </c>
      <c r="W3185" s="65">
        <v>1.8800083636363636</v>
      </c>
      <c r="X3185" s="65">
        <v>2.9996848181818181</v>
      </c>
      <c r="Y3185" s="65">
        <v>3.1385954545454551</v>
      </c>
      <c r="Z3185" s="65">
        <v>3.8006308181818187</v>
      </c>
      <c r="AA3185" s="65">
        <v>3.8286709090909095</v>
      </c>
      <c r="AB3185" s="65">
        <v>3.6847618181818187</v>
      </c>
      <c r="AC3185" s="65">
        <v>3.1923629090909089</v>
      </c>
      <c r="AD3185" s="65">
        <v>2.1105068181818178</v>
      </c>
      <c r="AE3185" s="65">
        <v>1.8648470909090911</v>
      </c>
      <c r="AF3185" s="65">
        <v>1.3401045454545455</v>
      </c>
      <c r="AG3185" s="65">
        <v>234</v>
      </c>
      <c r="AH3185" s="65">
        <v>4</v>
      </c>
    </row>
    <row r="3186" spans="1:34" x14ac:dyDescent="0.2">
      <c r="A3186" t="s">
        <v>61</v>
      </c>
      <c r="B3186" t="s">
        <v>71</v>
      </c>
      <c r="C3186" t="s">
        <v>1037</v>
      </c>
      <c r="D3186">
        <v>2</v>
      </c>
      <c r="E3186" s="21">
        <v>7</v>
      </c>
      <c r="F3186" s="21" t="s">
        <v>10</v>
      </c>
      <c r="G3186" s="21" t="s">
        <v>10</v>
      </c>
      <c r="H3186" s="21" t="s">
        <v>10</v>
      </c>
      <c r="I3186" s="65">
        <v>0.51167166666666664</v>
      </c>
      <c r="J3186" s="65">
        <v>0.74423433333333333</v>
      </c>
      <c r="K3186" s="65">
        <v>1.4093006666666668</v>
      </c>
      <c r="L3186" s="65">
        <v>2.838036666666667</v>
      </c>
      <c r="M3186" s="65">
        <v>4.2989766666666673</v>
      </c>
      <c r="N3186" s="65">
        <v>4.970942833333333</v>
      </c>
      <c r="O3186" s="65">
        <v>5.3535486666666658</v>
      </c>
      <c r="P3186" s="65">
        <v>4.242766333333333</v>
      </c>
      <c r="Q3186">
        <v>2.7084321666666664</v>
      </c>
      <c r="R3186" s="65">
        <v>1.8352268333333335</v>
      </c>
      <c r="S3186" s="65">
        <v>0.9080585000000001</v>
      </c>
      <c r="T3186" s="65">
        <v>0.49770116666666669</v>
      </c>
      <c r="U3186" s="65">
        <v>1.418671</v>
      </c>
      <c r="V3186" s="65">
        <v>0.95556416666666655</v>
      </c>
      <c r="W3186" s="65">
        <v>1.7212798333333332</v>
      </c>
      <c r="X3186" s="65">
        <v>2.1401326666666667</v>
      </c>
      <c r="Y3186" s="65">
        <v>3.1069023333333328</v>
      </c>
      <c r="Z3186" s="65">
        <v>3.7502726666666661</v>
      </c>
      <c r="AA3186" s="65">
        <v>3.5982241666666663</v>
      </c>
      <c r="AB3186" s="65">
        <v>3.8856473333333335</v>
      </c>
      <c r="AC3186" s="65">
        <v>3.6266443333333336</v>
      </c>
      <c r="AD3186" s="65">
        <v>2.7775413333333336</v>
      </c>
      <c r="AE3186" s="65">
        <v>2.3977648333333335</v>
      </c>
      <c r="AF3186" s="65">
        <v>1.6806279999999998</v>
      </c>
      <c r="AG3186" s="65">
        <v>262</v>
      </c>
      <c r="AH3186" s="65">
        <v>4</v>
      </c>
    </row>
    <row r="3187" spans="1:34" x14ac:dyDescent="0.2">
      <c r="A3187" t="s">
        <v>61</v>
      </c>
      <c r="B3187" t="s">
        <v>71</v>
      </c>
      <c r="C3187" t="s">
        <v>213</v>
      </c>
      <c r="D3187">
        <v>2</v>
      </c>
      <c r="E3187" s="21">
        <v>6</v>
      </c>
      <c r="F3187" s="21" t="s">
        <v>6</v>
      </c>
      <c r="G3187" s="21" t="s">
        <v>10</v>
      </c>
      <c r="H3187" s="21" t="s">
        <v>10</v>
      </c>
      <c r="I3187" s="65">
        <v>0.57971516666666667</v>
      </c>
      <c r="J3187" s="65">
        <v>0.8752065</v>
      </c>
      <c r="K3187" s="65">
        <v>1.6957184999999999</v>
      </c>
      <c r="L3187" s="65">
        <v>3.4318511666666667</v>
      </c>
      <c r="M3187" s="65">
        <v>4.9357608333333332</v>
      </c>
      <c r="N3187" s="65">
        <v>5.7081436666666674</v>
      </c>
      <c r="O3187" s="65">
        <v>5.9316343333333341</v>
      </c>
      <c r="P3187" s="65">
        <v>4.8221598333333331</v>
      </c>
      <c r="Q3187">
        <v>3.1701006666666665</v>
      </c>
      <c r="R3187" s="65">
        <v>2.2700255</v>
      </c>
      <c r="S3187" s="65">
        <v>1.0952271666666666</v>
      </c>
      <c r="T3187" s="65">
        <v>0.57321566666666668</v>
      </c>
      <c r="U3187" s="65">
        <v>0.78065516666666668</v>
      </c>
      <c r="V3187" s="65">
        <v>0.71291616666666668</v>
      </c>
      <c r="W3187" s="65">
        <v>1.7417263333333335</v>
      </c>
      <c r="X3187" s="65">
        <v>2.7123996666666663</v>
      </c>
      <c r="Y3187" s="65">
        <v>3.4221463333333335</v>
      </c>
      <c r="Z3187" s="65">
        <v>3.8145596666666663</v>
      </c>
      <c r="AA3187" s="65">
        <v>3.7639515000000006</v>
      </c>
      <c r="AB3187" s="65">
        <v>3.7387208333333333</v>
      </c>
      <c r="AC3187" s="65">
        <v>3.2792931666666667</v>
      </c>
      <c r="AD3187" s="65">
        <v>2.0499129999999997</v>
      </c>
      <c r="AE3187" s="65">
        <v>1.5966734999999999</v>
      </c>
      <c r="AF3187" s="65">
        <v>1.1056043333333332</v>
      </c>
      <c r="AG3187" s="65">
        <v>264</v>
      </c>
      <c r="AH3187" s="65">
        <v>5</v>
      </c>
    </row>
    <row r="3188" spans="1:34" x14ac:dyDescent="0.2">
      <c r="A3188" t="s">
        <v>61</v>
      </c>
      <c r="B3188" t="s">
        <v>71</v>
      </c>
      <c r="C3188" t="s">
        <v>214</v>
      </c>
      <c r="D3188">
        <v>1</v>
      </c>
      <c r="E3188" s="21">
        <v>6</v>
      </c>
      <c r="F3188" s="21" t="s">
        <v>6</v>
      </c>
      <c r="G3188" s="21" t="s">
        <v>10</v>
      </c>
      <c r="H3188" s="21" t="s">
        <v>10</v>
      </c>
      <c r="I3188" s="65">
        <v>0.68224630000000008</v>
      </c>
      <c r="J3188" s="65">
        <v>0.95811259999999998</v>
      </c>
      <c r="K3188" s="65">
        <v>1.8063955</v>
      </c>
      <c r="L3188" s="65">
        <v>3.3282122999999997</v>
      </c>
      <c r="M3188" s="65">
        <v>4.8600684000000003</v>
      </c>
      <c r="N3188" s="65">
        <v>6.0660344999999998</v>
      </c>
      <c r="O3188" s="65">
        <v>6.1699843000000003</v>
      </c>
      <c r="P3188" s="65">
        <v>5.0286200999999995</v>
      </c>
      <c r="Q3188">
        <v>3.4889980999999999</v>
      </c>
      <c r="R3188" s="65">
        <v>2.3786241000000001</v>
      </c>
      <c r="S3188" s="65">
        <v>1.2542298999999999</v>
      </c>
      <c r="T3188" s="65">
        <v>0.69259040000000005</v>
      </c>
      <c r="U3188" s="65">
        <v>1.0912316</v>
      </c>
      <c r="V3188" s="65">
        <v>0.93920309999999996</v>
      </c>
      <c r="W3188" s="65">
        <v>2.0093249000000002</v>
      </c>
      <c r="X3188" s="65">
        <v>2.9615899000000003</v>
      </c>
      <c r="Y3188" s="65">
        <v>2.7357051000000006</v>
      </c>
      <c r="Z3188" s="65">
        <v>3.5509555999999995</v>
      </c>
      <c r="AA3188" s="65">
        <v>3.7330970999999997</v>
      </c>
      <c r="AB3188" s="65">
        <v>3.6839465999999996</v>
      </c>
      <c r="AC3188" s="65">
        <v>3.1177641</v>
      </c>
      <c r="AD3188" s="65">
        <v>2.1145035000000001</v>
      </c>
      <c r="AE3188" s="65">
        <v>2.0553982</v>
      </c>
      <c r="AF3188" s="65">
        <v>1.5565652000000001</v>
      </c>
      <c r="AG3188" s="65">
        <v>226</v>
      </c>
      <c r="AH3188" s="65">
        <v>4</v>
      </c>
    </row>
    <row r="3189" spans="1:34" x14ac:dyDescent="0.2">
      <c r="A3189" t="s">
        <v>61</v>
      </c>
      <c r="B3189" t="s">
        <v>71</v>
      </c>
      <c r="C3189" t="s">
        <v>255</v>
      </c>
      <c r="D3189">
        <v>2</v>
      </c>
      <c r="E3189" s="21">
        <v>6</v>
      </c>
      <c r="F3189" s="21" t="s">
        <v>6</v>
      </c>
      <c r="G3189" s="21" t="s">
        <v>10</v>
      </c>
      <c r="H3189" s="21" t="s">
        <v>10</v>
      </c>
      <c r="I3189" s="65">
        <v>0.59667762499999999</v>
      </c>
      <c r="J3189" s="65">
        <v>0.90471674999999996</v>
      </c>
      <c r="K3189" s="65">
        <v>1.7059522500000002</v>
      </c>
      <c r="L3189" s="65">
        <v>3.3887794999999996</v>
      </c>
      <c r="M3189" s="65">
        <v>4.8691936250000003</v>
      </c>
      <c r="N3189" s="65">
        <v>5.7766316250000003</v>
      </c>
      <c r="O3189" s="65">
        <v>5.8916476249999992</v>
      </c>
      <c r="P3189" s="65">
        <v>4.8043609999999992</v>
      </c>
      <c r="Q3189">
        <v>3.1990767499999997</v>
      </c>
      <c r="R3189" s="65">
        <v>2.282764625</v>
      </c>
      <c r="S3189" s="65">
        <v>1.1247907500000001</v>
      </c>
      <c r="T3189" s="65">
        <v>0.59482137499999999</v>
      </c>
      <c r="U3189" s="65">
        <v>0.75541124999999998</v>
      </c>
      <c r="V3189" s="65">
        <v>0.748396375</v>
      </c>
      <c r="W3189" s="65">
        <v>1.7208337499999997</v>
      </c>
      <c r="X3189" s="65">
        <v>2.8644806250000001</v>
      </c>
      <c r="Y3189" s="65">
        <v>3.3116042500000002</v>
      </c>
      <c r="Z3189" s="65">
        <v>3.5626597499999999</v>
      </c>
      <c r="AA3189" s="65">
        <v>3.788916875</v>
      </c>
      <c r="AB3189" s="65">
        <v>3.6240423750000006</v>
      </c>
      <c r="AC3189" s="65">
        <v>3.3479021249999996</v>
      </c>
      <c r="AD3189" s="65">
        <v>2.1000142500000001</v>
      </c>
      <c r="AE3189" s="65">
        <v>1.7317885</v>
      </c>
      <c r="AF3189" s="65">
        <v>1.0830256250000001</v>
      </c>
      <c r="AG3189" s="65">
        <v>270</v>
      </c>
      <c r="AH3189" s="65">
        <v>5</v>
      </c>
    </row>
    <row r="3190" spans="1:34" x14ac:dyDescent="0.2">
      <c r="A3190" t="s">
        <v>61</v>
      </c>
      <c r="B3190" t="s">
        <v>71</v>
      </c>
      <c r="C3190" t="s">
        <v>1993</v>
      </c>
      <c r="D3190">
        <v>2</v>
      </c>
      <c r="E3190" s="21">
        <v>6</v>
      </c>
      <c r="F3190" s="21" t="s">
        <v>6</v>
      </c>
      <c r="G3190" s="21" t="s">
        <v>10</v>
      </c>
      <c r="H3190" s="21" t="s">
        <v>10</v>
      </c>
      <c r="I3190" s="65">
        <v>0.78593840000000004</v>
      </c>
      <c r="J3190" s="65">
        <v>1.0662364999999998</v>
      </c>
      <c r="K3190" s="65">
        <v>1.8827519000000001</v>
      </c>
      <c r="L3190" s="65">
        <v>3.2848506</v>
      </c>
      <c r="M3190" s="65">
        <v>4.7230407999999997</v>
      </c>
      <c r="N3190" s="65">
        <v>6.0215781000000002</v>
      </c>
      <c r="O3190" s="65">
        <v>6.1651932</v>
      </c>
      <c r="P3190" s="65">
        <v>5.1306678999999997</v>
      </c>
      <c r="Q3190">
        <v>3.7344149999999998</v>
      </c>
      <c r="R3190" s="65">
        <v>2.5105900999999999</v>
      </c>
      <c r="S3190" s="65">
        <v>1.4001778999999999</v>
      </c>
      <c r="T3190" s="65">
        <v>0.79464029999999997</v>
      </c>
      <c r="U3190" s="65">
        <v>1.3916127</v>
      </c>
      <c r="V3190" s="65">
        <v>1.1420011999999999</v>
      </c>
      <c r="W3190" s="65">
        <v>2.2825379999999997</v>
      </c>
      <c r="X3190" s="65">
        <v>3.4033418999999996</v>
      </c>
      <c r="Y3190" s="65">
        <v>2.9111690000000001</v>
      </c>
      <c r="Z3190" s="65">
        <v>3.3660940999999993</v>
      </c>
      <c r="AA3190" s="65">
        <v>3.5365270999999998</v>
      </c>
      <c r="AB3190" s="65">
        <v>3.3514392000000002</v>
      </c>
      <c r="AC3190" s="65">
        <v>2.9959807999999999</v>
      </c>
      <c r="AD3190" s="65">
        <v>2.0431388999999998</v>
      </c>
      <c r="AE3190" s="65">
        <v>2.3488906999999997</v>
      </c>
      <c r="AF3190" s="65">
        <v>1.9326365000000003</v>
      </c>
      <c r="AG3190" s="65">
        <v>216</v>
      </c>
      <c r="AH3190" s="65">
        <v>4</v>
      </c>
    </row>
    <row r="3191" spans="1:34" x14ac:dyDescent="0.2">
      <c r="A3191" t="s">
        <v>61</v>
      </c>
      <c r="B3191" t="s">
        <v>71</v>
      </c>
      <c r="C3191" t="s">
        <v>1994</v>
      </c>
      <c r="D3191">
        <v>2</v>
      </c>
      <c r="E3191" s="21">
        <v>6</v>
      </c>
      <c r="F3191" s="21" t="s">
        <v>6</v>
      </c>
      <c r="G3191" s="21" t="s">
        <v>10</v>
      </c>
      <c r="H3191" s="21" t="s">
        <v>10</v>
      </c>
      <c r="I3191" s="65">
        <v>0.63369675000000003</v>
      </c>
      <c r="J3191" s="65">
        <v>0.86368674999999995</v>
      </c>
      <c r="K3191" s="65">
        <v>1.5377439999999998</v>
      </c>
      <c r="L3191" s="65">
        <v>2.9762174999999997</v>
      </c>
      <c r="M3191" s="65">
        <v>4.4816957500000001</v>
      </c>
      <c r="N3191" s="65">
        <v>5.4193487499999993</v>
      </c>
      <c r="O3191" s="65">
        <v>5.7191242500000001</v>
      </c>
      <c r="P3191" s="65">
        <v>4.6288347500000002</v>
      </c>
      <c r="Q3191">
        <v>3.11804725</v>
      </c>
      <c r="R3191" s="65">
        <v>2.0424502499999999</v>
      </c>
      <c r="S3191" s="65">
        <v>1.1328024999999999</v>
      </c>
      <c r="T3191" s="65">
        <v>0.65372275000000002</v>
      </c>
      <c r="U3191" s="65">
        <v>1.2318815000000001</v>
      </c>
      <c r="V3191" s="65">
        <v>1.0175555000000001</v>
      </c>
      <c r="W3191" s="65">
        <v>1.7646459999999999</v>
      </c>
      <c r="X3191" s="65">
        <v>2.4848760000000003</v>
      </c>
      <c r="Y3191" s="65">
        <v>2.6036027499999999</v>
      </c>
      <c r="Z3191" s="65">
        <v>2.9078470000000003</v>
      </c>
      <c r="AA3191" s="65">
        <v>2.9656794999999998</v>
      </c>
      <c r="AB3191" s="65">
        <v>3.0500582499999997</v>
      </c>
      <c r="AC3191" s="65">
        <v>2.9414102500000001</v>
      </c>
      <c r="AD3191" s="65">
        <v>2.1357842499999999</v>
      </c>
      <c r="AE3191" s="65">
        <v>2.1198329999999999</v>
      </c>
      <c r="AF3191" s="65">
        <v>1.6214172500000001</v>
      </c>
      <c r="AG3191" s="65">
        <v>223</v>
      </c>
      <c r="AH3191" s="65">
        <v>4</v>
      </c>
    </row>
    <row r="3192" spans="1:34" x14ac:dyDescent="0.2">
      <c r="A3192" t="s">
        <v>61</v>
      </c>
      <c r="B3192" t="s">
        <v>71</v>
      </c>
      <c r="C3192" t="s">
        <v>1995</v>
      </c>
      <c r="D3192">
        <v>2</v>
      </c>
      <c r="E3192" s="21">
        <v>6</v>
      </c>
      <c r="F3192" s="21" t="s">
        <v>6</v>
      </c>
      <c r="G3192" s="21" t="s">
        <v>10</v>
      </c>
      <c r="H3192" s="21" t="s">
        <v>10</v>
      </c>
      <c r="I3192" s="65">
        <v>0.61457612500000003</v>
      </c>
      <c r="J3192" s="65">
        <v>0.92415749999999997</v>
      </c>
      <c r="K3192" s="65">
        <v>1.7630864999999998</v>
      </c>
      <c r="L3192" s="65">
        <v>3.566481875</v>
      </c>
      <c r="M3192" s="65">
        <v>5.0971101250000004</v>
      </c>
      <c r="N3192" s="65">
        <v>5.8746347500000011</v>
      </c>
      <c r="O3192" s="65">
        <v>6.065561625</v>
      </c>
      <c r="P3192" s="65">
        <v>4.9821712500000004</v>
      </c>
      <c r="Q3192">
        <v>3.2951468749999999</v>
      </c>
      <c r="R3192" s="65">
        <v>2.3902031250000007</v>
      </c>
      <c r="S3192" s="65">
        <v>1.185848875</v>
      </c>
      <c r="T3192" s="65">
        <v>0.61138537500000001</v>
      </c>
      <c r="U3192" s="65">
        <v>0.76604362499999989</v>
      </c>
      <c r="V3192" s="65">
        <v>0.71230137500000001</v>
      </c>
      <c r="W3192" s="65">
        <v>1.6745922499999999</v>
      </c>
      <c r="X3192" s="65">
        <v>2.739795875</v>
      </c>
      <c r="Y3192" s="65">
        <v>3.170347</v>
      </c>
      <c r="Z3192" s="65">
        <v>3.5935295000000003</v>
      </c>
      <c r="AA3192" s="65">
        <v>3.6562347500000003</v>
      </c>
      <c r="AB3192" s="65">
        <v>3.6030709999999999</v>
      </c>
      <c r="AC3192" s="65">
        <v>3.2757338749999998</v>
      </c>
      <c r="AD3192" s="65">
        <v>1.9959113749999999</v>
      </c>
      <c r="AE3192" s="65">
        <v>1.5194281249999999</v>
      </c>
      <c r="AF3192" s="65">
        <v>1.07581025</v>
      </c>
      <c r="AG3192" s="65">
        <v>218</v>
      </c>
      <c r="AH3192" s="65">
        <v>4</v>
      </c>
    </row>
    <row r="3193" spans="1:34" x14ac:dyDescent="0.2">
      <c r="A3193" t="s">
        <v>61</v>
      </c>
      <c r="B3193" t="s">
        <v>71</v>
      </c>
      <c r="C3193" t="s">
        <v>318</v>
      </c>
      <c r="D3193">
        <v>1</v>
      </c>
      <c r="E3193" s="21">
        <v>6</v>
      </c>
      <c r="F3193" s="21" t="s">
        <v>6</v>
      </c>
      <c r="G3193" s="21" t="s">
        <v>10</v>
      </c>
      <c r="H3193" s="21" t="s">
        <v>10</v>
      </c>
      <c r="I3193" s="65">
        <v>0.69265274999999993</v>
      </c>
      <c r="J3193" s="65">
        <v>1.0060238749999999</v>
      </c>
      <c r="K3193" s="65">
        <v>1.8904773750000001</v>
      </c>
      <c r="L3193" s="65">
        <v>3.5559901250000001</v>
      </c>
      <c r="M3193" s="65">
        <v>5.0675086250000003</v>
      </c>
      <c r="N3193" s="65">
        <v>6.103698875000001</v>
      </c>
      <c r="O3193" s="65">
        <v>6.0622806249999996</v>
      </c>
      <c r="P3193" s="65">
        <v>5.0611907500000006</v>
      </c>
      <c r="Q3193">
        <v>3.507679875</v>
      </c>
      <c r="R3193" s="65">
        <v>2.4806903749999996</v>
      </c>
      <c r="S3193" s="65">
        <v>1.2833922500000001</v>
      </c>
      <c r="T3193" s="65">
        <v>0.690442</v>
      </c>
      <c r="U3193" s="65">
        <v>1.002531625</v>
      </c>
      <c r="V3193" s="65">
        <v>0.96607187500000002</v>
      </c>
      <c r="W3193" s="65">
        <v>2.04141825</v>
      </c>
      <c r="X3193" s="65">
        <v>3.0868761250000003</v>
      </c>
      <c r="Y3193" s="65">
        <v>3.2542017499999991</v>
      </c>
      <c r="Z3193" s="65">
        <v>3.91572575</v>
      </c>
      <c r="AA3193" s="65">
        <v>3.8024331249999999</v>
      </c>
      <c r="AB3193" s="65">
        <v>3.6954465000000001</v>
      </c>
      <c r="AC3193" s="65">
        <v>3.2181813749999999</v>
      </c>
      <c r="AD3193" s="65">
        <v>2.1567754999999997</v>
      </c>
      <c r="AE3193" s="65">
        <v>1.9980372499999999</v>
      </c>
      <c r="AF3193" s="65">
        <v>1.5303463749999999</v>
      </c>
      <c r="AG3193" s="65">
        <v>233</v>
      </c>
      <c r="AH3193" s="65">
        <v>4</v>
      </c>
    </row>
    <row r="3194" spans="1:34" x14ac:dyDescent="0.2">
      <c r="A3194" t="s">
        <v>61</v>
      </c>
      <c r="B3194" t="s">
        <v>71</v>
      </c>
      <c r="C3194" t="s">
        <v>1996</v>
      </c>
      <c r="D3194">
        <v>1</v>
      </c>
      <c r="E3194" s="21">
        <v>7</v>
      </c>
      <c r="F3194" s="21" t="s">
        <v>10</v>
      </c>
      <c r="G3194" s="21" t="s">
        <v>10</v>
      </c>
      <c r="H3194" s="21" t="s">
        <v>10</v>
      </c>
      <c r="I3194" s="65">
        <v>0.5212525555555555</v>
      </c>
      <c r="J3194" s="65">
        <v>0.73782377777777775</v>
      </c>
      <c r="K3194" s="65">
        <v>1.4108695555555557</v>
      </c>
      <c r="L3194" s="65">
        <v>2.9017007777777781</v>
      </c>
      <c r="M3194" s="65">
        <v>4.412442111111111</v>
      </c>
      <c r="N3194" s="65">
        <v>5.2184306666666664</v>
      </c>
      <c r="O3194" s="65">
        <v>5.4615775555555546</v>
      </c>
      <c r="P3194" s="65">
        <v>4.3053892222222219</v>
      </c>
      <c r="Q3194">
        <v>2.7435337777777775</v>
      </c>
      <c r="R3194" s="65">
        <v>1.8563715555555556</v>
      </c>
      <c r="S3194" s="65">
        <v>0.928392</v>
      </c>
      <c r="T3194" s="65">
        <v>0.51595044444444449</v>
      </c>
      <c r="U3194" s="65">
        <v>0.83635944444444443</v>
      </c>
      <c r="V3194" s="65">
        <v>0.71260944444444441</v>
      </c>
      <c r="W3194" s="65">
        <v>1.5632165555555555</v>
      </c>
      <c r="X3194" s="65">
        <v>2.4126588888888887</v>
      </c>
      <c r="Y3194" s="65">
        <v>3.2480254444444441</v>
      </c>
      <c r="Z3194" s="65">
        <v>3.582218444444444</v>
      </c>
      <c r="AA3194" s="65">
        <v>3.4936660000000002</v>
      </c>
      <c r="AB3194" s="65">
        <v>3.7896095555555558</v>
      </c>
      <c r="AC3194" s="65">
        <v>3.7230637777777766</v>
      </c>
      <c r="AD3194" s="65">
        <v>2.3448283333333331</v>
      </c>
      <c r="AE3194" s="65">
        <v>1.7688801111111114</v>
      </c>
      <c r="AF3194" s="65">
        <v>1.2429143333333332</v>
      </c>
      <c r="AG3194" s="65">
        <v>259</v>
      </c>
      <c r="AH3194" s="65">
        <v>4</v>
      </c>
    </row>
    <row r="3195" spans="1:34" x14ac:dyDescent="0.2">
      <c r="A3195" t="s">
        <v>61</v>
      </c>
      <c r="B3195" t="s">
        <v>71</v>
      </c>
      <c r="C3195" t="s">
        <v>319</v>
      </c>
      <c r="D3195">
        <v>2</v>
      </c>
      <c r="E3195" s="21">
        <v>7</v>
      </c>
      <c r="F3195" s="21" t="s">
        <v>10</v>
      </c>
      <c r="G3195" s="21" t="s">
        <v>10</v>
      </c>
      <c r="H3195" s="21" t="s">
        <v>10</v>
      </c>
      <c r="I3195" s="65">
        <v>0.51961374999999999</v>
      </c>
      <c r="J3195" s="65">
        <v>0.76315575000000002</v>
      </c>
      <c r="K3195" s="65">
        <v>1.4535977500000001</v>
      </c>
      <c r="L3195" s="65">
        <v>3.006453</v>
      </c>
      <c r="M3195" s="65">
        <v>4.5312475000000001</v>
      </c>
      <c r="N3195" s="65">
        <v>5.2676867500000002</v>
      </c>
      <c r="O3195" s="65">
        <v>5.5402722500000001</v>
      </c>
      <c r="P3195" s="65">
        <v>4.3690290000000003</v>
      </c>
      <c r="Q3195">
        <v>2.7963304999999998</v>
      </c>
      <c r="R3195" s="65">
        <v>1.8925809999999998</v>
      </c>
      <c r="S3195" s="65">
        <v>0.94295649999999998</v>
      </c>
      <c r="T3195" s="65">
        <v>0.51128724999999997</v>
      </c>
      <c r="U3195" s="65">
        <v>0.84075900000000003</v>
      </c>
      <c r="V3195" s="65">
        <v>0.71044474999999996</v>
      </c>
      <c r="W3195" s="65">
        <v>1.5677232500000002</v>
      </c>
      <c r="X3195" s="65">
        <v>2.4056035000000002</v>
      </c>
      <c r="Y3195" s="65">
        <v>3.2563327499999999</v>
      </c>
      <c r="Z3195" s="65">
        <v>3.7158117500000003</v>
      </c>
      <c r="AA3195" s="65">
        <v>3.6384439999999998</v>
      </c>
      <c r="AB3195" s="65">
        <v>3.8878142499999999</v>
      </c>
      <c r="AC3195" s="65">
        <v>3.7464969999999997</v>
      </c>
      <c r="AD3195" s="65">
        <v>2.2864744999999997</v>
      </c>
      <c r="AE3195" s="65">
        <v>1.7550812499999999</v>
      </c>
      <c r="AF3195" s="65">
        <v>1.18975125</v>
      </c>
      <c r="AG3195" s="65">
        <v>258</v>
      </c>
      <c r="AH3195" s="65">
        <v>4</v>
      </c>
    </row>
    <row r="3196" spans="1:34" x14ac:dyDescent="0.2">
      <c r="A3196" t="s">
        <v>61</v>
      </c>
      <c r="B3196" t="s">
        <v>71</v>
      </c>
      <c r="C3196" t="s">
        <v>1997</v>
      </c>
      <c r="D3196">
        <v>2</v>
      </c>
      <c r="E3196" s="21">
        <v>6</v>
      </c>
      <c r="F3196" s="21" t="s">
        <v>6</v>
      </c>
      <c r="G3196" s="21" t="s">
        <v>10</v>
      </c>
      <c r="H3196" s="21" t="s">
        <v>10</v>
      </c>
      <c r="I3196" s="65">
        <v>0.6739516000000001</v>
      </c>
      <c r="J3196" s="65">
        <v>0.90613310000000014</v>
      </c>
      <c r="K3196" s="65">
        <v>1.6273130999999998</v>
      </c>
      <c r="L3196" s="65">
        <v>3.0494431999999998</v>
      </c>
      <c r="M3196" s="65">
        <v>4.532891900000001</v>
      </c>
      <c r="N3196" s="65">
        <v>5.5914625999999998</v>
      </c>
      <c r="O3196" s="65">
        <v>5.8743283999999996</v>
      </c>
      <c r="P3196" s="65">
        <v>4.7809775999999999</v>
      </c>
      <c r="Q3196">
        <v>3.2309239000000005</v>
      </c>
      <c r="R3196" s="65">
        <v>2.1589362999999997</v>
      </c>
      <c r="S3196" s="65">
        <v>1.1785752</v>
      </c>
      <c r="T3196" s="65">
        <v>0.69376159999999998</v>
      </c>
      <c r="U3196" s="65">
        <v>1.122673</v>
      </c>
      <c r="V3196" s="65">
        <v>1.0062427</v>
      </c>
      <c r="W3196" s="65">
        <v>1.7872896</v>
      </c>
      <c r="X3196" s="65">
        <v>2.6181025999999998</v>
      </c>
      <c r="Y3196" s="65">
        <v>2.521738</v>
      </c>
      <c r="Z3196" s="65">
        <v>2.8755569999999997</v>
      </c>
      <c r="AA3196" s="65">
        <v>3.0042125</v>
      </c>
      <c r="AB3196" s="65">
        <v>3.0962433999999996</v>
      </c>
      <c r="AC3196" s="65">
        <v>2.8743211999999998</v>
      </c>
      <c r="AD3196" s="65">
        <v>2.0612602</v>
      </c>
      <c r="AE3196" s="65">
        <v>2.0746319</v>
      </c>
      <c r="AF3196" s="65">
        <v>1.5619961000000002</v>
      </c>
      <c r="AG3196" s="65">
        <v>218</v>
      </c>
      <c r="AH3196" s="65">
        <v>4</v>
      </c>
    </row>
    <row r="3197" spans="1:34" x14ac:dyDescent="0.2">
      <c r="A3197" t="s">
        <v>61</v>
      </c>
      <c r="B3197" t="s">
        <v>71</v>
      </c>
      <c r="C3197" t="s">
        <v>1998</v>
      </c>
      <c r="D3197">
        <v>1</v>
      </c>
      <c r="E3197" s="21">
        <v>6</v>
      </c>
      <c r="F3197" s="21" t="s">
        <v>6</v>
      </c>
      <c r="G3197" s="21" t="s">
        <v>10</v>
      </c>
      <c r="H3197" s="21" t="s">
        <v>10</v>
      </c>
      <c r="I3197" s="65">
        <v>0.54889953333333341</v>
      </c>
      <c r="J3197" s="65">
        <v>0.8082511333333332</v>
      </c>
      <c r="K3197" s="65">
        <v>1.5348419333333332</v>
      </c>
      <c r="L3197" s="65">
        <v>3.1416286666666662</v>
      </c>
      <c r="M3197" s="65">
        <v>4.6549271333333326</v>
      </c>
      <c r="N3197" s="65">
        <v>5.4626843999999997</v>
      </c>
      <c r="O3197" s="65">
        <v>5.7146330666666669</v>
      </c>
      <c r="P3197" s="65">
        <v>4.5358807333333333</v>
      </c>
      <c r="Q3197">
        <v>2.9200301333333329</v>
      </c>
      <c r="R3197" s="65">
        <v>2.0114345999999999</v>
      </c>
      <c r="S3197" s="65">
        <v>1.0006596666666665</v>
      </c>
      <c r="T3197" s="65">
        <v>0.54262893333333329</v>
      </c>
      <c r="U3197" s="65">
        <v>0.81525599999999987</v>
      </c>
      <c r="V3197" s="65">
        <v>0.68309593333333329</v>
      </c>
      <c r="W3197" s="65">
        <v>1.685071933333333</v>
      </c>
      <c r="X3197" s="65">
        <v>2.5789703333333334</v>
      </c>
      <c r="Y3197" s="65">
        <v>3.5013032000000006</v>
      </c>
      <c r="Z3197" s="65">
        <v>3.6672326666666675</v>
      </c>
      <c r="AA3197" s="65">
        <v>3.6254794000000006</v>
      </c>
      <c r="AB3197" s="65">
        <v>3.8805640000000001</v>
      </c>
      <c r="AC3197" s="65">
        <v>3.7055583333333342</v>
      </c>
      <c r="AD3197" s="65">
        <v>2.1884842</v>
      </c>
      <c r="AE3197" s="65">
        <v>1.7185704000000002</v>
      </c>
      <c r="AF3197" s="65">
        <v>1.1667475333333335</v>
      </c>
      <c r="AG3197" s="65">
        <v>238</v>
      </c>
      <c r="AH3197" s="65">
        <v>4</v>
      </c>
    </row>
    <row r="3198" spans="1:34" x14ac:dyDescent="0.2">
      <c r="A3198" t="s">
        <v>61</v>
      </c>
      <c r="B3198" t="s">
        <v>71</v>
      </c>
      <c r="C3198" t="s">
        <v>1999</v>
      </c>
      <c r="D3198">
        <v>2</v>
      </c>
      <c r="E3198" s="21">
        <v>6</v>
      </c>
      <c r="F3198" s="21" t="s">
        <v>6</v>
      </c>
      <c r="G3198" s="21" t="s">
        <v>10</v>
      </c>
      <c r="H3198" s="21" t="s">
        <v>10</v>
      </c>
      <c r="I3198" s="65">
        <v>0.56876992307692309</v>
      </c>
      <c r="J3198" s="65">
        <v>0.78002969230769237</v>
      </c>
      <c r="K3198" s="65">
        <v>1.4417960769230769</v>
      </c>
      <c r="L3198" s="65">
        <v>2.9022540769230769</v>
      </c>
      <c r="M3198" s="65">
        <v>4.4690516153846147</v>
      </c>
      <c r="N3198" s="65">
        <v>5.3015220000000003</v>
      </c>
      <c r="O3198" s="65">
        <v>5.5984026923076922</v>
      </c>
      <c r="P3198" s="65">
        <v>4.4277342307692305</v>
      </c>
      <c r="Q3198">
        <v>2.8658619230769231</v>
      </c>
      <c r="R3198" s="65">
        <v>1.9045638461538461</v>
      </c>
      <c r="S3198" s="65">
        <v>1.002387923076923</v>
      </c>
      <c r="T3198" s="65">
        <v>0.58238584615384614</v>
      </c>
      <c r="U3198" s="65">
        <v>1.0814256153846153</v>
      </c>
      <c r="V3198" s="65">
        <v>0.83038330769230773</v>
      </c>
      <c r="W3198" s="65">
        <v>1.599663461538462</v>
      </c>
      <c r="X3198" s="65">
        <v>2.2949177692307692</v>
      </c>
      <c r="Y3198" s="65">
        <v>2.9493605384615385</v>
      </c>
      <c r="Z3198" s="65">
        <v>3.2670121538461538</v>
      </c>
      <c r="AA3198" s="65">
        <v>3.173660307692308</v>
      </c>
      <c r="AB3198" s="65">
        <v>3.3169116923076922</v>
      </c>
      <c r="AC3198" s="65">
        <v>3.2817496153846148</v>
      </c>
      <c r="AD3198" s="65">
        <v>2.2497198461538463</v>
      </c>
      <c r="AE3198" s="65">
        <v>1.8689647692307694</v>
      </c>
      <c r="AF3198" s="65">
        <v>1.4529880000000002</v>
      </c>
      <c r="AG3198" s="65">
        <v>280</v>
      </c>
      <c r="AH3198" s="65">
        <v>5</v>
      </c>
    </row>
    <row r="3199" spans="1:34" x14ac:dyDescent="0.2">
      <c r="A3199" t="s">
        <v>61</v>
      </c>
      <c r="B3199" t="s">
        <v>71</v>
      </c>
      <c r="C3199" t="s">
        <v>1049</v>
      </c>
      <c r="D3199">
        <v>2</v>
      </c>
      <c r="E3199" s="21">
        <v>6</v>
      </c>
      <c r="F3199" s="21" t="s">
        <v>6</v>
      </c>
      <c r="G3199" s="21" t="s">
        <v>10</v>
      </c>
      <c r="H3199" s="21" t="s">
        <v>10</v>
      </c>
      <c r="I3199" s="65">
        <v>0.61636533333333332</v>
      </c>
      <c r="J3199" s="65">
        <v>0.89501133333333349</v>
      </c>
      <c r="K3199" s="65">
        <v>1.6890683333333332</v>
      </c>
      <c r="L3199" s="65">
        <v>3.3040695000000002</v>
      </c>
      <c r="M3199" s="65">
        <v>4.8178305000000003</v>
      </c>
      <c r="N3199" s="65">
        <v>5.8199113333333337</v>
      </c>
      <c r="O3199" s="65">
        <v>5.9441500000000005</v>
      </c>
      <c r="P3199" s="65">
        <v>4.7981676666666671</v>
      </c>
      <c r="Q3199">
        <v>3.2128165000000002</v>
      </c>
      <c r="R3199" s="65">
        <v>2.2368086666666667</v>
      </c>
      <c r="S3199" s="65">
        <v>1.1263828333333334</v>
      </c>
      <c r="T3199" s="65">
        <v>0.60982416666666661</v>
      </c>
      <c r="U3199" s="65">
        <v>0.85463649999999991</v>
      </c>
      <c r="V3199" s="65">
        <v>0.81931566666666666</v>
      </c>
      <c r="W3199" s="65">
        <v>1.8138910000000001</v>
      </c>
      <c r="X3199" s="65">
        <v>2.7813743333333334</v>
      </c>
      <c r="Y3199" s="65">
        <v>3.0048971666666664</v>
      </c>
      <c r="Z3199" s="65">
        <v>3.3827933333333333</v>
      </c>
      <c r="AA3199" s="65">
        <v>3.5700443333333336</v>
      </c>
      <c r="AB3199" s="65">
        <v>3.5398626666666666</v>
      </c>
      <c r="AC3199" s="65">
        <v>3.2799271666666669</v>
      </c>
      <c r="AD3199" s="65">
        <v>2.0637271666666668</v>
      </c>
      <c r="AE3199" s="65">
        <v>1.8096031666666665</v>
      </c>
      <c r="AF3199" s="65">
        <v>1.161621</v>
      </c>
      <c r="AG3199" s="65">
        <v>239</v>
      </c>
      <c r="AH3199" s="65">
        <v>4</v>
      </c>
    </row>
    <row r="3200" spans="1:34" x14ac:dyDescent="0.2">
      <c r="A3200" t="s">
        <v>61</v>
      </c>
      <c r="B3200" t="s">
        <v>71</v>
      </c>
      <c r="C3200" t="s">
        <v>1051</v>
      </c>
      <c r="D3200">
        <v>1</v>
      </c>
      <c r="E3200" s="21">
        <v>6</v>
      </c>
      <c r="F3200" s="21" t="s">
        <v>6</v>
      </c>
      <c r="G3200" s="21" t="s">
        <v>10</v>
      </c>
      <c r="H3200" s="21" t="s">
        <v>10</v>
      </c>
      <c r="I3200" s="65">
        <v>0.53480700000000003</v>
      </c>
      <c r="J3200" s="65">
        <v>0.75432699999999997</v>
      </c>
      <c r="K3200" s="65">
        <v>1.4415779999999998</v>
      </c>
      <c r="L3200" s="65">
        <v>2.969754</v>
      </c>
      <c r="M3200" s="65">
        <v>4.5074144999999994</v>
      </c>
      <c r="N3200" s="65">
        <v>5.3460660000000004</v>
      </c>
      <c r="O3200" s="65">
        <v>5.6187779999999998</v>
      </c>
      <c r="P3200" s="65">
        <v>4.4100234999999994</v>
      </c>
      <c r="Q3200">
        <v>2.8395175000000004</v>
      </c>
      <c r="R3200" s="65">
        <v>1.940005</v>
      </c>
      <c r="S3200" s="65">
        <v>0.98568699999999998</v>
      </c>
      <c r="T3200" s="65">
        <v>0.55128749999999993</v>
      </c>
      <c r="U3200" s="65">
        <v>0.85966500000000001</v>
      </c>
      <c r="V3200" s="65">
        <v>0.76031800000000005</v>
      </c>
      <c r="W3200" s="65">
        <v>1.6083324999999999</v>
      </c>
      <c r="X3200" s="65">
        <v>2.4432169999999998</v>
      </c>
      <c r="Y3200" s="65">
        <v>3.1395409999999999</v>
      </c>
      <c r="Z3200" s="65">
        <v>3.4364895</v>
      </c>
      <c r="AA3200" s="65">
        <v>3.4118195</v>
      </c>
      <c r="AB3200" s="65">
        <v>3.5572515</v>
      </c>
      <c r="AC3200" s="65">
        <v>3.5845285000000002</v>
      </c>
      <c r="AD3200" s="65">
        <v>2.2631985000000001</v>
      </c>
      <c r="AE3200" s="65">
        <v>1.8029540000000002</v>
      </c>
      <c r="AF3200" s="65">
        <v>1.2718635</v>
      </c>
      <c r="AG3200" s="65">
        <v>248</v>
      </c>
      <c r="AH3200" s="65">
        <v>4</v>
      </c>
    </row>
    <row r="3201" spans="1:34" x14ac:dyDescent="0.2">
      <c r="A3201" t="s">
        <v>61</v>
      </c>
      <c r="B3201" t="s">
        <v>71</v>
      </c>
      <c r="C3201" t="s">
        <v>2000</v>
      </c>
      <c r="D3201">
        <v>2</v>
      </c>
      <c r="E3201" s="21">
        <v>6</v>
      </c>
      <c r="F3201" s="21" t="s">
        <v>6</v>
      </c>
      <c r="G3201" s="21" t="s">
        <v>10</v>
      </c>
      <c r="H3201" s="21" t="s">
        <v>10</v>
      </c>
      <c r="I3201" s="65">
        <v>0.76183468571428592</v>
      </c>
      <c r="J3201" s="65">
        <v>1.0350260571428573</v>
      </c>
      <c r="K3201" s="65">
        <v>1.8356904571428572</v>
      </c>
      <c r="L3201" s="65">
        <v>3.1754613142857138</v>
      </c>
      <c r="M3201" s="65">
        <v>4.6027803428571437</v>
      </c>
      <c r="N3201" s="65">
        <v>5.8690112571428568</v>
      </c>
      <c r="O3201" s="65">
        <v>6.0801627428571434</v>
      </c>
      <c r="P3201" s="65">
        <v>5.0047805142857138</v>
      </c>
      <c r="Q3201">
        <v>3.5829198000000009</v>
      </c>
      <c r="R3201" s="65">
        <v>2.3870765428571428</v>
      </c>
      <c r="S3201" s="65">
        <v>1.3575308571428568</v>
      </c>
      <c r="T3201" s="65">
        <v>0.77325331428571431</v>
      </c>
      <c r="U3201" s="65">
        <v>1.2827008</v>
      </c>
      <c r="V3201" s="65">
        <v>1.0315055142857144</v>
      </c>
      <c r="W3201" s="65">
        <v>2.1238441428571426</v>
      </c>
      <c r="X3201" s="65">
        <v>3.0901576857142858</v>
      </c>
      <c r="Y3201" s="65">
        <v>2.5849254857142858</v>
      </c>
      <c r="Z3201" s="65">
        <v>3.0926966857142859</v>
      </c>
      <c r="AA3201" s="65">
        <v>3.1675665714285715</v>
      </c>
      <c r="AB3201" s="65">
        <v>3.3037199714285719</v>
      </c>
      <c r="AC3201" s="65">
        <v>2.7780087714285719</v>
      </c>
      <c r="AD3201" s="65">
        <v>1.9967787714285712</v>
      </c>
      <c r="AE3201" s="65">
        <v>2.1489800857142858</v>
      </c>
      <c r="AF3201" s="65">
        <v>1.6915313428571428</v>
      </c>
      <c r="AG3201" s="65">
        <v>211</v>
      </c>
      <c r="AH3201" s="65">
        <v>4</v>
      </c>
    </row>
    <row r="3202" spans="1:34" x14ac:dyDescent="0.2">
      <c r="A3202" t="s">
        <v>61</v>
      </c>
      <c r="B3202" t="s">
        <v>71</v>
      </c>
      <c r="C3202" t="s">
        <v>227</v>
      </c>
      <c r="D3202">
        <v>2</v>
      </c>
      <c r="E3202" s="21">
        <v>6</v>
      </c>
      <c r="F3202" s="21" t="s">
        <v>6</v>
      </c>
      <c r="G3202" s="21" t="s">
        <v>10</v>
      </c>
      <c r="H3202" s="21" t="s">
        <v>10</v>
      </c>
      <c r="I3202" s="65">
        <v>0.60235400000000006</v>
      </c>
      <c r="J3202" s="65">
        <v>0.90896871428571424</v>
      </c>
      <c r="K3202" s="65">
        <v>1.7191252857142856</v>
      </c>
      <c r="L3202" s="65">
        <v>3.4249139999999998</v>
      </c>
      <c r="M3202" s="65">
        <v>4.9483234285714284</v>
      </c>
      <c r="N3202" s="65">
        <v>5.7417961428571429</v>
      </c>
      <c r="O3202" s="65">
        <v>5.9130901428571434</v>
      </c>
      <c r="P3202" s="65">
        <v>4.8265701428571433</v>
      </c>
      <c r="Q3202">
        <v>3.2038335714285715</v>
      </c>
      <c r="R3202" s="65">
        <v>2.290778</v>
      </c>
      <c r="S3202" s="65">
        <v>1.1221684285714286</v>
      </c>
      <c r="T3202" s="65">
        <v>0.59710400000000008</v>
      </c>
      <c r="U3202" s="65">
        <v>0.73903828571428576</v>
      </c>
      <c r="V3202" s="65">
        <v>0.72933342857142858</v>
      </c>
      <c r="W3202" s="65">
        <v>1.6686725714285715</v>
      </c>
      <c r="X3202" s="65">
        <v>2.8408170000000004</v>
      </c>
      <c r="Y3202" s="65">
        <v>3.3229208571428575</v>
      </c>
      <c r="Z3202" s="65">
        <v>3.6196267142857144</v>
      </c>
      <c r="AA3202" s="65">
        <v>3.8536814285714294</v>
      </c>
      <c r="AB3202" s="65">
        <v>3.6707717142857144</v>
      </c>
      <c r="AC3202" s="65">
        <v>3.3745798571428565</v>
      </c>
      <c r="AD3202" s="65">
        <v>2.0789304285714283</v>
      </c>
      <c r="AE3202" s="65">
        <v>1.6492157142857147</v>
      </c>
      <c r="AF3202" s="65">
        <v>1.0774698571428571</v>
      </c>
      <c r="AG3202" s="65">
        <v>239</v>
      </c>
      <c r="AH3202" s="65">
        <v>4</v>
      </c>
    </row>
    <row r="3203" spans="1:34" x14ac:dyDescent="0.2">
      <c r="A3203" t="s">
        <v>61</v>
      </c>
      <c r="B3203" t="s">
        <v>71</v>
      </c>
      <c r="C3203" t="s">
        <v>2001</v>
      </c>
      <c r="D3203">
        <v>2</v>
      </c>
      <c r="E3203" s="21">
        <v>6</v>
      </c>
      <c r="F3203" s="21" t="s">
        <v>6</v>
      </c>
      <c r="G3203" s="21" t="s">
        <v>10</v>
      </c>
      <c r="H3203" s="21" t="s">
        <v>10</v>
      </c>
      <c r="I3203" s="65">
        <v>0.57432881818181825</v>
      </c>
      <c r="J3203" s="65">
        <v>0.78822800000000015</v>
      </c>
      <c r="K3203" s="65">
        <v>1.4649685454545454</v>
      </c>
      <c r="L3203" s="65">
        <v>2.9723368181818186</v>
      </c>
      <c r="M3203" s="65">
        <v>4.5530506363636363</v>
      </c>
      <c r="N3203" s="65">
        <v>5.4191452727272713</v>
      </c>
      <c r="O3203" s="65">
        <v>5.6806447272727265</v>
      </c>
      <c r="P3203" s="65">
        <v>4.5115501818181825</v>
      </c>
      <c r="Q3203">
        <v>2.9457278181818181</v>
      </c>
      <c r="R3203" s="65">
        <v>1.9732591818181817</v>
      </c>
      <c r="S3203" s="65">
        <v>1.0329956363636366</v>
      </c>
      <c r="T3203" s="65">
        <v>0.58981554545454562</v>
      </c>
      <c r="U3203" s="65">
        <v>1.0459476363636364</v>
      </c>
      <c r="V3203" s="65">
        <v>0.84714363636363643</v>
      </c>
      <c r="W3203" s="65">
        <v>1.7083402727272727</v>
      </c>
      <c r="X3203" s="65">
        <v>2.3588424545454547</v>
      </c>
      <c r="Y3203" s="65">
        <v>2.964196909090909</v>
      </c>
      <c r="Z3203" s="65">
        <v>3.2966668181818188</v>
      </c>
      <c r="AA3203" s="65">
        <v>3.2580529999999999</v>
      </c>
      <c r="AB3203" s="65">
        <v>3.2953211818181818</v>
      </c>
      <c r="AC3203" s="65">
        <v>3.2639289090909092</v>
      </c>
      <c r="AD3203" s="65">
        <v>2.1661680000000003</v>
      </c>
      <c r="AE3203" s="65">
        <v>1.9198972727272727</v>
      </c>
      <c r="AF3203" s="65">
        <v>1.3973729999999998</v>
      </c>
      <c r="AG3203" s="65">
        <v>250</v>
      </c>
      <c r="AH3203" s="65">
        <v>4</v>
      </c>
    </row>
    <row r="3204" spans="1:34" x14ac:dyDescent="0.2">
      <c r="A3204" t="s">
        <v>61</v>
      </c>
      <c r="B3204" t="s">
        <v>71</v>
      </c>
      <c r="C3204" t="s">
        <v>658</v>
      </c>
      <c r="D3204">
        <v>2</v>
      </c>
      <c r="E3204" s="21">
        <v>7</v>
      </c>
      <c r="F3204" s="21" t="s">
        <v>10</v>
      </c>
      <c r="G3204" s="21" t="s">
        <v>10</v>
      </c>
      <c r="H3204" s="21" t="s">
        <v>10</v>
      </c>
      <c r="I3204" s="65">
        <v>0.49998322222222236</v>
      </c>
      <c r="J3204" s="65">
        <v>0.73281911111111109</v>
      </c>
      <c r="K3204" s="65">
        <v>1.3959032222222221</v>
      </c>
      <c r="L3204" s="65">
        <v>2.8766901111111109</v>
      </c>
      <c r="M3204" s="65">
        <v>4.3985424444444448</v>
      </c>
      <c r="N3204" s="65">
        <v>5.0670861111111112</v>
      </c>
      <c r="O3204" s="65">
        <v>5.3428516666666663</v>
      </c>
      <c r="P3204" s="65">
        <v>4.237159444444444</v>
      </c>
      <c r="Q3204">
        <v>2.6940964444444453</v>
      </c>
      <c r="R3204" s="65">
        <v>1.8105344444444442</v>
      </c>
      <c r="S3204" s="65">
        <v>0.90044488888888885</v>
      </c>
      <c r="T3204" s="65">
        <v>0.49981988888888895</v>
      </c>
      <c r="U3204" s="65">
        <v>0.92546622222222219</v>
      </c>
      <c r="V3204" s="65">
        <v>0.71769655555555545</v>
      </c>
      <c r="W3204" s="65">
        <v>1.5198331111111112</v>
      </c>
      <c r="X3204" s="65">
        <v>2.2676603333333336</v>
      </c>
      <c r="Y3204" s="65">
        <v>3.2027073333333336</v>
      </c>
      <c r="Z3204" s="65">
        <v>3.6655441111111111</v>
      </c>
      <c r="AA3204" s="65">
        <v>3.5419990000000001</v>
      </c>
      <c r="AB3204" s="65">
        <v>3.9848370000000006</v>
      </c>
      <c r="AC3204" s="65">
        <v>3.6861601111111111</v>
      </c>
      <c r="AD3204" s="65">
        <v>2.3835757777777777</v>
      </c>
      <c r="AE3204" s="65">
        <v>1.8456326666666669</v>
      </c>
      <c r="AF3204" s="65">
        <v>1.2632571111111111</v>
      </c>
      <c r="AG3204" s="65">
        <v>262</v>
      </c>
      <c r="AH3204" s="65">
        <v>5</v>
      </c>
    </row>
    <row r="3205" spans="1:34" x14ac:dyDescent="0.2">
      <c r="A3205" t="s">
        <v>61</v>
      </c>
      <c r="B3205" t="s">
        <v>71</v>
      </c>
      <c r="C3205" t="s">
        <v>2002</v>
      </c>
      <c r="D3205">
        <v>2</v>
      </c>
      <c r="E3205" s="21">
        <v>6</v>
      </c>
      <c r="F3205" s="21" t="s">
        <v>6</v>
      </c>
      <c r="G3205" s="21" t="s">
        <v>10</v>
      </c>
      <c r="H3205" s="21" t="s">
        <v>10</v>
      </c>
      <c r="I3205" s="65">
        <v>0.6070255714285715</v>
      </c>
      <c r="J3205" s="65">
        <v>0.84342535714285716</v>
      </c>
      <c r="K3205" s="65">
        <v>1.577866285714286</v>
      </c>
      <c r="L3205" s="65">
        <v>3.1171209285714285</v>
      </c>
      <c r="M3205" s="65">
        <v>4.747448214285714</v>
      </c>
      <c r="N3205" s="65">
        <v>5.7280262857142858</v>
      </c>
      <c r="O3205" s="65">
        <v>5.9389878571428563</v>
      </c>
      <c r="P3205" s="65">
        <v>4.7448417142857142</v>
      </c>
      <c r="Q3205">
        <v>3.1508297857142851</v>
      </c>
      <c r="R3205" s="65">
        <v>2.1149864999999997</v>
      </c>
      <c r="S3205" s="65">
        <v>1.096661642857143</v>
      </c>
      <c r="T3205" s="65">
        <v>0.62537557142857136</v>
      </c>
      <c r="U3205" s="65">
        <v>1.0441697142857145</v>
      </c>
      <c r="V3205" s="65">
        <v>0.90859342857142855</v>
      </c>
      <c r="W3205" s="65">
        <v>1.8635240714285717</v>
      </c>
      <c r="X3205" s="65">
        <v>2.5091546428571432</v>
      </c>
      <c r="Y3205" s="65">
        <v>2.7963105000000001</v>
      </c>
      <c r="Z3205" s="65">
        <v>3.1653670714285718</v>
      </c>
      <c r="AA3205" s="65">
        <v>3.1891178571428571</v>
      </c>
      <c r="AB3205" s="65">
        <v>3.3411682142857146</v>
      </c>
      <c r="AC3205" s="65">
        <v>3.1837318571428566</v>
      </c>
      <c r="AD3205" s="65">
        <v>2.0565325714285714</v>
      </c>
      <c r="AE3205" s="65">
        <v>1.9403102857142855</v>
      </c>
      <c r="AF3205" s="65">
        <v>1.3789937142857145</v>
      </c>
      <c r="AG3205" s="65">
        <v>228</v>
      </c>
      <c r="AH3205" s="65">
        <v>4</v>
      </c>
    </row>
    <row r="3206" spans="1:34" x14ac:dyDescent="0.2">
      <c r="A3206" t="s">
        <v>61</v>
      </c>
      <c r="B3206" t="s">
        <v>71</v>
      </c>
      <c r="C3206" t="s">
        <v>2003</v>
      </c>
      <c r="D3206">
        <v>2</v>
      </c>
      <c r="E3206" s="21">
        <v>6</v>
      </c>
      <c r="F3206" s="21" t="s">
        <v>6</v>
      </c>
      <c r="G3206" s="21" t="s">
        <v>10</v>
      </c>
      <c r="H3206" s="21" t="s">
        <v>10</v>
      </c>
      <c r="I3206" s="65">
        <v>0.73766200000000004</v>
      </c>
      <c r="J3206" s="65">
        <v>0.99482300000000001</v>
      </c>
      <c r="K3206" s="65">
        <v>1.7729062499999999</v>
      </c>
      <c r="L3206" s="65">
        <v>3.1492111249999999</v>
      </c>
      <c r="M3206" s="65">
        <v>4.6603899999999996</v>
      </c>
      <c r="N3206" s="65">
        <v>5.8434375000000003</v>
      </c>
      <c r="O3206" s="65">
        <v>6.0331372500000002</v>
      </c>
      <c r="P3206" s="65">
        <v>4.9456311250000002</v>
      </c>
      <c r="Q3206">
        <v>3.4643625</v>
      </c>
      <c r="R3206" s="65">
        <v>2.3396868749999999</v>
      </c>
      <c r="S3206" s="65">
        <v>1.287665375</v>
      </c>
      <c r="T3206" s="65">
        <v>0.74285287499999997</v>
      </c>
      <c r="U3206" s="65">
        <v>1.17972875</v>
      </c>
      <c r="V3206" s="65">
        <v>0.97433024999999995</v>
      </c>
      <c r="W3206" s="65">
        <v>1.9468423749999999</v>
      </c>
      <c r="X3206" s="65">
        <v>2.8612316250000003</v>
      </c>
      <c r="Y3206" s="65">
        <v>2.5398862500000003</v>
      </c>
      <c r="Z3206" s="65">
        <v>3.0231113749999996</v>
      </c>
      <c r="AA3206" s="65">
        <v>3.0381790000000004</v>
      </c>
      <c r="AB3206" s="65">
        <v>3.329554125</v>
      </c>
      <c r="AC3206" s="65">
        <v>2.8513948749999996</v>
      </c>
      <c r="AD3206" s="65">
        <v>2.045085625</v>
      </c>
      <c r="AE3206" s="65">
        <v>2.0649368749999999</v>
      </c>
      <c r="AF3206" s="65">
        <v>1.5946670000000001</v>
      </c>
      <c r="AG3206" s="65">
        <v>214</v>
      </c>
      <c r="AH3206" s="65">
        <v>4</v>
      </c>
    </row>
    <row r="3207" spans="1:34" x14ac:dyDescent="0.2">
      <c r="A3207" t="s">
        <v>61</v>
      </c>
      <c r="B3207" t="s">
        <v>71</v>
      </c>
      <c r="C3207" t="s">
        <v>2004</v>
      </c>
      <c r="D3207">
        <v>1</v>
      </c>
      <c r="E3207" s="21">
        <v>6</v>
      </c>
      <c r="F3207" s="21" t="s">
        <v>6</v>
      </c>
      <c r="G3207" s="21" t="s">
        <v>10</v>
      </c>
      <c r="H3207" s="21" t="s">
        <v>10</v>
      </c>
      <c r="I3207" s="65">
        <v>0.56561949999999994</v>
      </c>
      <c r="J3207" s="65">
        <v>0.85678375000000007</v>
      </c>
      <c r="K3207" s="65">
        <v>1.6804285000000001</v>
      </c>
      <c r="L3207" s="65">
        <v>3.5226430000000004</v>
      </c>
      <c r="M3207" s="65">
        <v>5.1619057499999998</v>
      </c>
      <c r="N3207" s="65">
        <v>6.0614499999999998</v>
      </c>
      <c r="O3207" s="65">
        <v>6.2924647499999988</v>
      </c>
      <c r="P3207" s="65">
        <v>5.0839634999999994</v>
      </c>
      <c r="Q3207">
        <v>3.4295902500000004</v>
      </c>
      <c r="R3207" s="65">
        <v>2.3924837500000002</v>
      </c>
      <c r="S3207" s="65">
        <v>1.1501837500000001</v>
      </c>
      <c r="T3207" s="65">
        <v>0.58143299999999998</v>
      </c>
      <c r="U3207" s="65">
        <v>0.75403450000000005</v>
      </c>
      <c r="V3207" s="65">
        <v>0.56783074999999994</v>
      </c>
      <c r="W3207" s="65">
        <v>1.5812092500000001</v>
      </c>
      <c r="X3207" s="65">
        <v>2.5884869999999998</v>
      </c>
      <c r="Y3207" s="65">
        <v>3.3488600000000002</v>
      </c>
      <c r="Z3207" s="65">
        <v>3.6845395000000001</v>
      </c>
      <c r="AA3207" s="65">
        <v>3.5294207499999999</v>
      </c>
      <c r="AB3207" s="65">
        <v>3.6383489999999998</v>
      </c>
      <c r="AC3207" s="65">
        <v>3.0374427499999999</v>
      </c>
      <c r="AD3207" s="65">
        <v>2.0380719999999997</v>
      </c>
      <c r="AE3207" s="65">
        <v>1.3027835000000001</v>
      </c>
      <c r="AF3207" s="65">
        <v>0.92324950000000006</v>
      </c>
      <c r="AG3207" s="65">
        <v>212</v>
      </c>
      <c r="AH3207" s="65">
        <v>4</v>
      </c>
    </row>
    <row r="3208" spans="1:34" x14ac:dyDescent="0.2">
      <c r="A3208" t="s">
        <v>61</v>
      </c>
      <c r="B3208" t="s">
        <v>71</v>
      </c>
      <c r="C3208" t="s">
        <v>595</v>
      </c>
      <c r="D3208">
        <v>1</v>
      </c>
      <c r="E3208" s="21">
        <v>6</v>
      </c>
      <c r="F3208" s="21" t="s">
        <v>6</v>
      </c>
      <c r="G3208" s="21" t="s">
        <v>10</v>
      </c>
      <c r="H3208" s="21" t="s">
        <v>10</v>
      </c>
      <c r="I3208" s="65">
        <v>0.57480620000000004</v>
      </c>
      <c r="J3208" s="65">
        <v>0.86565420000000004</v>
      </c>
      <c r="K3208" s="65">
        <v>1.6908433999999999</v>
      </c>
      <c r="L3208" s="65">
        <v>3.5734394000000003</v>
      </c>
      <c r="M3208" s="65">
        <v>5.2264784999999998</v>
      </c>
      <c r="N3208" s="65">
        <v>6.1441436000000005</v>
      </c>
      <c r="O3208" s="65">
        <v>6.3965611999999989</v>
      </c>
      <c r="P3208" s="65">
        <v>5.1887603000000002</v>
      </c>
      <c r="Q3208">
        <v>3.4993116</v>
      </c>
      <c r="R3208" s="65">
        <v>2.4296603999999995</v>
      </c>
      <c r="S3208" s="65">
        <v>1.1571651000000001</v>
      </c>
      <c r="T3208" s="65">
        <v>0.58709259999999996</v>
      </c>
      <c r="U3208" s="65">
        <v>0.72970789999999996</v>
      </c>
      <c r="V3208" s="65">
        <v>0.58326460000000002</v>
      </c>
      <c r="W3208" s="65">
        <v>1.5857382999999996</v>
      </c>
      <c r="X3208" s="65">
        <v>2.4843456000000002</v>
      </c>
      <c r="Y3208" s="65">
        <v>3.3211371000000001</v>
      </c>
      <c r="Z3208" s="65">
        <v>3.6716963999999996</v>
      </c>
      <c r="AA3208" s="65">
        <v>3.5144041000000001</v>
      </c>
      <c r="AB3208" s="65">
        <v>3.5613605999999995</v>
      </c>
      <c r="AC3208" s="65">
        <v>2.9737585000000002</v>
      </c>
      <c r="AD3208" s="65">
        <v>2.0869519999999997</v>
      </c>
      <c r="AE3208" s="65">
        <v>1.3054829999999999</v>
      </c>
      <c r="AF3208" s="65">
        <v>0.91331550000000006</v>
      </c>
      <c r="AG3208" s="65">
        <v>238</v>
      </c>
      <c r="AH3208" s="65">
        <v>4</v>
      </c>
    </row>
    <row r="3209" spans="1:34" x14ac:dyDescent="0.2">
      <c r="A3209" t="s">
        <v>61</v>
      </c>
      <c r="B3209" t="s">
        <v>71</v>
      </c>
      <c r="C3209" t="s">
        <v>330</v>
      </c>
      <c r="D3209">
        <v>2</v>
      </c>
      <c r="E3209" s="21">
        <v>6</v>
      </c>
      <c r="F3209" s="21" t="s">
        <v>6</v>
      </c>
      <c r="G3209" s="21" t="s">
        <v>10</v>
      </c>
      <c r="H3209" s="21" t="s">
        <v>10</v>
      </c>
      <c r="I3209" s="65">
        <v>0.54955192307692313</v>
      </c>
      <c r="J3209" s="65">
        <v>0.846029769230769</v>
      </c>
      <c r="K3209" s="65">
        <v>1.6508196153846153</v>
      </c>
      <c r="L3209" s="65">
        <v>3.4517686153846152</v>
      </c>
      <c r="M3209" s="65">
        <v>5.1104657692307693</v>
      </c>
      <c r="N3209" s="65">
        <v>5.9191302307692313</v>
      </c>
      <c r="O3209" s="65">
        <v>6.2664549999999997</v>
      </c>
      <c r="P3209" s="65">
        <v>5.0404206923076922</v>
      </c>
      <c r="Q3209">
        <v>3.3251234615384613</v>
      </c>
      <c r="R3209" s="65">
        <v>2.3162926153846151</v>
      </c>
      <c r="S3209" s="65">
        <v>1.0861036153846153</v>
      </c>
      <c r="T3209" s="65">
        <v>0.55695076923076925</v>
      </c>
      <c r="U3209" s="65">
        <v>0.67075453846153854</v>
      </c>
      <c r="V3209" s="65">
        <v>0.54890746153846148</v>
      </c>
      <c r="W3209" s="65">
        <v>1.4520659230769231</v>
      </c>
      <c r="X3209" s="65">
        <v>2.1695363846153848</v>
      </c>
      <c r="Y3209" s="65">
        <v>3.2282698461538462</v>
      </c>
      <c r="Z3209" s="65">
        <v>3.7497776153846152</v>
      </c>
      <c r="AA3209" s="65">
        <v>3.5333028461538469</v>
      </c>
      <c r="AB3209" s="65">
        <v>3.7548431538461533</v>
      </c>
      <c r="AC3209" s="65">
        <v>3.0358583076923082</v>
      </c>
      <c r="AD3209" s="65">
        <v>2.0211509999999997</v>
      </c>
      <c r="AE3209" s="65">
        <v>1.3065769999999999</v>
      </c>
      <c r="AF3209" s="65">
        <v>0.83944084615384607</v>
      </c>
      <c r="AG3209" s="65">
        <v>246</v>
      </c>
      <c r="AH3209" s="65">
        <v>4</v>
      </c>
    </row>
    <row r="3210" spans="1:34" x14ac:dyDescent="0.2">
      <c r="A3210" t="s">
        <v>61</v>
      </c>
      <c r="B3210" t="s">
        <v>71</v>
      </c>
      <c r="C3210" t="s">
        <v>1488</v>
      </c>
      <c r="D3210">
        <v>1</v>
      </c>
      <c r="E3210" s="21">
        <v>6</v>
      </c>
      <c r="F3210" s="21" t="s">
        <v>6</v>
      </c>
      <c r="G3210" s="21" t="s">
        <v>10</v>
      </c>
      <c r="H3210" s="21" t="s">
        <v>10</v>
      </c>
      <c r="I3210" s="65">
        <v>0.56837633333333337</v>
      </c>
      <c r="J3210" s="65">
        <v>0.83463700000000007</v>
      </c>
      <c r="K3210" s="65">
        <v>1.5811277777777777</v>
      </c>
      <c r="L3210" s="65">
        <v>3.1956579999999999</v>
      </c>
      <c r="M3210" s="65">
        <v>4.7129872222222211</v>
      </c>
      <c r="N3210" s="65">
        <v>5.6107182222222223</v>
      </c>
      <c r="O3210" s="65">
        <v>5.7906289999999991</v>
      </c>
      <c r="P3210" s="65">
        <v>4.652681888888889</v>
      </c>
      <c r="Q3210">
        <v>3.0096621111111115</v>
      </c>
      <c r="R3210" s="65">
        <v>2.1021554444444446</v>
      </c>
      <c r="S3210" s="65">
        <v>1.0379913333333333</v>
      </c>
      <c r="T3210" s="65">
        <v>0.5768483333333333</v>
      </c>
      <c r="U3210" s="65">
        <v>0.79350833333333337</v>
      </c>
      <c r="V3210" s="65">
        <v>0.7107498888888889</v>
      </c>
      <c r="W3210" s="65">
        <v>1.732348</v>
      </c>
      <c r="X3210" s="65">
        <v>2.5921677777777776</v>
      </c>
      <c r="Y3210" s="65">
        <v>3.3283324444444444</v>
      </c>
      <c r="Z3210" s="65">
        <v>3.422485111111111</v>
      </c>
      <c r="AA3210" s="65">
        <v>3.5106091111111106</v>
      </c>
      <c r="AB3210" s="65">
        <v>3.6747548888888892</v>
      </c>
      <c r="AC3210" s="65">
        <v>3.5306506666666664</v>
      </c>
      <c r="AD3210" s="65">
        <v>2.1041131111111113</v>
      </c>
      <c r="AE3210" s="65">
        <v>1.7214066666666668</v>
      </c>
      <c r="AF3210" s="65">
        <v>1.0968121111111111</v>
      </c>
      <c r="AG3210" s="65">
        <v>239</v>
      </c>
      <c r="AH3210" s="65">
        <v>4</v>
      </c>
    </row>
    <row r="3211" spans="1:34" x14ac:dyDescent="0.2">
      <c r="A3211" t="s">
        <v>61</v>
      </c>
      <c r="B3211" t="s">
        <v>71</v>
      </c>
      <c r="C3211" t="s">
        <v>2005</v>
      </c>
      <c r="D3211">
        <v>2</v>
      </c>
      <c r="E3211" s="21">
        <v>7</v>
      </c>
      <c r="F3211" s="21" t="s">
        <v>10</v>
      </c>
      <c r="G3211" s="21" t="s">
        <v>10</v>
      </c>
      <c r="H3211" s="21" t="s">
        <v>10</v>
      </c>
      <c r="I3211" s="65">
        <v>0.50776187500000003</v>
      </c>
      <c r="J3211" s="65">
        <v>0.75753487499999994</v>
      </c>
      <c r="K3211" s="65">
        <v>1.4541496249999999</v>
      </c>
      <c r="L3211" s="65">
        <v>2.9650997499999998</v>
      </c>
      <c r="M3211" s="65">
        <v>4.4679881249999998</v>
      </c>
      <c r="N3211" s="65">
        <v>5.2003275000000002</v>
      </c>
      <c r="O3211" s="65">
        <v>5.5133779999999994</v>
      </c>
      <c r="P3211" s="65">
        <v>4.3563561249999996</v>
      </c>
      <c r="Q3211">
        <v>2.795589375</v>
      </c>
      <c r="R3211" s="65">
        <v>1.9213996249999996</v>
      </c>
      <c r="S3211" s="65">
        <v>0.94279662499999994</v>
      </c>
      <c r="T3211" s="65">
        <v>0.50797637499999992</v>
      </c>
      <c r="U3211" s="65">
        <v>0.94122487499999985</v>
      </c>
      <c r="V3211" s="65">
        <v>0.71893637500000007</v>
      </c>
      <c r="W3211" s="65">
        <v>1.5601663750000001</v>
      </c>
      <c r="X3211" s="65">
        <v>2.2757583750000001</v>
      </c>
      <c r="Y3211" s="65">
        <v>3.1775504999999997</v>
      </c>
      <c r="Z3211" s="65">
        <v>3.8540550000000002</v>
      </c>
      <c r="AA3211" s="65">
        <v>3.6883506250000004</v>
      </c>
      <c r="AB3211" s="65">
        <v>4.042618375</v>
      </c>
      <c r="AC3211" s="65">
        <v>3.718086875</v>
      </c>
      <c r="AD3211" s="65">
        <v>2.3425648749999999</v>
      </c>
      <c r="AE3211" s="65">
        <v>1.8653568749999998</v>
      </c>
      <c r="AF3211" s="65">
        <v>1.2821512499999999</v>
      </c>
      <c r="AG3211" s="65">
        <v>256</v>
      </c>
      <c r="AH3211" s="65">
        <v>4</v>
      </c>
    </row>
    <row r="3212" spans="1:34" x14ac:dyDescent="0.2">
      <c r="A3212" t="s">
        <v>61</v>
      </c>
      <c r="B3212" t="s">
        <v>71</v>
      </c>
      <c r="C3212" t="s">
        <v>2006</v>
      </c>
      <c r="D3212">
        <v>2</v>
      </c>
      <c r="E3212" s="21">
        <v>6</v>
      </c>
      <c r="F3212" s="21" t="s">
        <v>6</v>
      </c>
      <c r="G3212" s="21" t="s">
        <v>10</v>
      </c>
      <c r="H3212" s="21" t="s">
        <v>10</v>
      </c>
      <c r="I3212" s="65">
        <v>0.77625341666666658</v>
      </c>
      <c r="J3212" s="65">
        <v>1.0536048333333332</v>
      </c>
      <c r="K3212" s="65">
        <v>1.8477535833333334</v>
      </c>
      <c r="L3212" s="65">
        <v>3.1873305833333334</v>
      </c>
      <c r="M3212" s="65">
        <v>4.6259945</v>
      </c>
      <c r="N3212" s="65">
        <v>5.8879420000000016</v>
      </c>
      <c r="O3212" s="65">
        <v>6.1193263333333325</v>
      </c>
      <c r="P3212" s="65">
        <v>5.0735028333333334</v>
      </c>
      <c r="Q3212">
        <v>3.6767741666666667</v>
      </c>
      <c r="R3212" s="65">
        <v>2.4643269999999999</v>
      </c>
      <c r="S3212" s="65">
        <v>1.3760533333333334</v>
      </c>
      <c r="T3212" s="65">
        <v>0.79355999999999993</v>
      </c>
      <c r="U3212" s="65">
        <v>1.3587380833333336</v>
      </c>
      <c r="V3212" s="65">
        <v>1.1036852500000001</v>
      </c>
      <c r="W3212" s="65">
        <v>2.2234494999999996</v>
      </c>
      <c r="X3212" s="65">
        <v>3.3034640833333335</v>
      </c>
      <c r="Y3212" s="65">
        <v>2.8056915</v>
      </c>
      <c r="Z3212" s="65">
        <v>3.2050694166666669</v>
      </c>
      <c r="AA3212" s="65">
        <v>3.4056705833333338</v>
      </c>
      <c r="AB3212" s="65">
        <v>3.3375386666666667</v>
      </c>
      <c r="AC3212" s="65">
        <v>2.9761845</v>
      </c>
      <c r="AD3212" s="65">
        <v>2.0123339999999996</v>
      </c>
      <c r="AE3212" s="65">
        <v>2.3059180000000001</v>
      </c>
      <c r="AF3212" s="65">
        <v>1.8572798333333331</v>
      </c>
      <c r="AG3212" s="65">
        <v>220</v>
      </c>
      <c r="AH3212" s="65">
        <v>4</v>
      </c>
    </row>
    <row r="3213" spans="1:34" x14ac:dyDescent="0.2">
      <c r="A3213" t="s">
        <v>61</v>
      </c>
      <c r="B3213" t="s">
        <v>71</v>
      </c>
      <c r="C3213" t="s">
        <v>706</v>
      </c>
      <c r="D3213">
        <v>1</v>
      </c>
      <c r="E3213" s="21">
        <v>6</v>
      </c>
      <c r="F3213" s="21" t="s">
        <v>6</v>
      </c>
      <c r="G3213" s="21" t="s">
        <v>10</v>
      </c>
      <c r="H3213" s="21" t="s">
        <v>10</v>
      </c>
      <c r="I3213" s="65">
        <v>0.63358150000000002</v>
      </c>
      <c r="J3213" s="65">
        <v>0.95261924999999992</v>
      </c>
      <c r="K3213" s="65">
        <v>1.78541325</v>
      </c>
      <c r="L3213" s="65">
        <v>3.4867502500000001</v>
      </c>
      <c r="M3213" s="65">
        <v>4.9787770000000009</v>
      </c>
      <c r="N3213" s="65">
        <v>5.9172987500000005</v>
      </c>
      <c r="O3213" s="65">
        <v>5.9886524999999997</v>
      </c>
      <c r="P3213" s="65">
        <v>4.9215540000000004</v>
      </c>
      <c r="Q3213">
        <v>3.3172657499999998</v>
      </c>
      <c r="R3213" s="65">
        <v>2.3667625000000001</v>
      </c>
      <c r="S3213" s="65">
        <v>1.18771575</v>
      </c>
      <c r="T3213" s="65">
        <v>0.62748150000000003</v>
      </c>
      <c r="U3213" s="65">
        <v>0.76364050000000006</v>
      </c>
      <c r="V3213" s="65">
        <v>0.77484025000000001</v>
      </c>
      <c r="W3213" s="65">
        <v>1.6741112499999999</v>
      </c>
      <c r="X3213" s="65">
        <v>2.9118977499999996</v>
      </c>
      <c r="Y3213" s="65">
        <v>3.1514820000000001</v>
      </c>
      <c r="Z3213" s="65">
        <v>3.5950232499999997</v>
      </c>
      <c r="AA3213" s="65">
        <v>3.8124102500000001</v>
      </c>
      <c r="AB3213" s="65">
        <v>3.6449487499999997</v>
      </c>
      <c r="AC3213" s="65">
        <v>3.2502010000000001</v>
      </c>
      <c r="AD3213" s="65">
        <v>2.0669072499999999</v>
      </c>
      <c r="AE3213" s="65">
        <v>1.7030150000000002</v>
      </c>
      <c r="AF3213" s="65">
        <v>1.13760075</v>
      </c>
      <c r="AG3213" s="65">
        <v>238</v>
      </c>
      <c r="AH3213" s="65">
        <v>4</v>
      </c>
    </row>
    <row r="3214" spans="1:34" x14ac:dyDescent="0.2">
      <c r="A3214" t="s">
        <v>61</v>
      </c>
      <c r="B3214" t="s">
        <v>71</v>
      </c>
      <c r="C3214" t="s">
        <v>1119</v>
      </c>
      <c r="D3214">
        <v>1</v>
      </c>
      <c r="E3214" s="21">
        <v>6</v>
      </c>
      <c r="F3214" s="21" t="s">
        <v>6</v>
      </c>
      <c r="G3214" s="21" t="s">
        <v>10</v>
      </c>
      <c r="H3214" s="21" t="s">
        <v>10</v>
      </c>
      <c r="I3214" s="65">
        <v>0.6869213999999999</v>
      </c>
      <c r="J3214" s="65">
        <v>0.97124120000000003</v>
      </c>
      <c r="K3214" s="65">
        <v>1.8325458000000001</v>
      </c>
      <c r="L3214" s="65">
        <v>3.4129963000000005</v>
      </c>
      <c r="M3214" s="65">
        <v>4.9253420999999999</v>
      </c>
      <c r="N3214" s="65">
        <v>6.1567467999999996</v>
      </c>
      <c r="O3214" s="65">
        <v>6.1392385000000003</v>
      </c>
      <c r="P3214" s="65">
        <v>5.0241203999999993</v>
      </c>
      <c r="Q3214">
        <v>3.5328880999999996</v>
      </c>
      <c r="R3214" s="65">
        <v>2.4313996000000002</v>
      </c>
      <c r="S3214" s="65">
        <v>1.2747662000000002</v>
      </c>
      <c r="T3214" s="65">
        <v>0.68810060000000006</v>
      </c>
      <c r="U3214" s="65">
        <v>1.0820590000000001</v>
      </c>
      <c r="V3214" s="65">
        <v>0.96422039999999998</v>
      </c>
      <c r="W3214" s="65">
        <v>2.0688051000000001</v>
      </c>
      <c r="X3214" s="65">
        <v>3.1265738999999999</v>
      </c>
      <c r="Y3214" s="65">
        <v>2.9995517</v>
      </c>
      <c r="Z3214" s="65">
        <v>3.7250399999999999</v>
      </c>
      <c r="AA3214" s="65">
        <v>3.7330723000000008</v>
      </c>
      <c r="AB3214" s="65">
        <v>3.6399684999999997</v>
      </c>
      <c r="AC3214" s="65">
        <v>3.0828887000000003</v>
      </c>
      <c r="AD3214" s="65">
        <v>2.2087012000000001</v>
      </c>
      <c r="AE3214" s="65">
        <v>2.0957497999999997</v>
      </c>
      <c r="AF3214" s="65">
        <v>1.6295093</v>
      </c>
      <c r="AG3214" s="65">
        <v>221</v>
      </c>
      <c r="AH3214" s="65">
        <v>4</v>
      </c>
    </row>
    <row r="3215" spans="1:34" x14ac:dyDescent="0.2">
      <c r="A3215" t="s">
        <v>61</v>
      </c>
      <c r="B3215" t="s">
        <v>71</v>
      </c>
      <c r="C3215" t="s">
        <v>1801</v>
      </c>
      <c r="D3215">
        <v>2</v>
      </c>
      <c r="E3215" s="21">
        <v>6</v>
      </c>
      <c r="F3215" s="21" t="s">
        <v>6</v>
      </c>
      <c r="G3215" s="21" t="s">
        <v>10</v>
      </c>
      <c r="H3215" s="21" t="s">
        <v>10</v>
      </c>
      <c r="I3215" s="65">
        <v>0.52033237500000007</v>
      </c>
      <c r="J3215" s="65">
        <v>0.79251937499999991</v>
      </c>
      <c r="K3215" s="65">
        <v>1.5427042500000001</v>
      </c>
      <c r="L3215" s="65">
        <v>3.1833212500000005</v>
      </c>
      <c r="M3215" s="65">
        <v>4.6850067500000003</v>
      </c>
      <c r="N3215" s="65">
        <v>5.4148251250000001</v>
      </c>
      <c r="O3215" s="65">
        <v>5.747853375</v>
      </c>
      <c r="P3215" s="65">
        <v>4.5893117499999994</v>
      </c>
      <c r="Q3215">
        <v>2.9745003749999999</v>
      </c>
      <c r="R3215" s="65">
        <v>2.0765172500000002</v>
      </c>
      <c r="S3215" s="65">
        <v>0.99807787500000011</v>
      </c>
      <c r="T3215" s="65">
        <v>0.52979512499999992</v>
      </c>
      <c r="U3215" s="65">
        <v>0.77447737500000002</v>
      </c>
      <c r="V3215" s="65">
        <v>0.58181237500000005</v>
      </c>
      <c r="W3215" s="65">
        <v>1.4135402500000001</v>
      </c>
      <c r="X3215" s="65">
        <v>2.2999533749999994</v>
      </c>
      <c r="Y3215" s="65">
        <v>3.2426861249999996</v>
      </c>
      <c r="Z3215" s="65">
        <v>3.8296609999999998</v>
      </c>
      <c r="AA3215" s="65">
        <v>3.6096426249999998</v>
      </c>
      <c r="AB3215" s="65">
        <v>4.0285989999999998</v>
      </c>
      <c r="AC3215" s="65">
        <v>3.500384875</v>
      </c>
      <c r="AD3215" s="65">
        <v>2.146379875</v>
      </c>
      <c r="AE3215" s="65">
        <v>1.5758465000000001</v>
      </c>
      <c r="AF3215" s="65">
        <v>1.062807125</v>
      </c>
      <c r="AG3215" s="65">
        <v>246</v>
      </c>
      <c r="AH3215" s="65">
        <v>4</v>
      </c>
    </row>
    <row r="3216" spans="1:34" x14ac:dyDescent="0.2">
      <c r="A3216" t="s">
        <v>61</v>
      </c>
      <c r="B3216" t="s">
        <v>71</v>
      </c>
      <c r="C3216" t="s">
        <v>2007</v>
      </c>
      <c r="D3216">
        <v>1</v>
      </c>
      <c r="E3216" s="21">
        <v>6</v>
      </c>
      <c r="F3216" s="21" t="s">
        <v>6</v>
      </c>
      <c r="G3216" s="21" t="s">
        <v>10</v>
      </c>
      <c r="H3216" s="21" t="s">
        <v>10</v>
      </c>
      <c r="I3216" s="65">
        <v>0.56482972727272729</v>
      </c>
      <c r="J3216" s="65">
        <v>0.8609650909090909</v>
      </c>
      <c r="K3216" s="65">
        <v>1.6841088181818185</v>
      </c>
      <c r="L3216" s="65">
        <v>3.534642454545454</v>
      </c>
      <c r="M3216" s="65">
        <v>5.2048789090909091</v>
      </c>
      <c r="N3216" s="65">
        <v>6.0697496363636363</v>
      </c>
      <c r="O3216" s="65">
        <v>6.3779762727272731</v>
      </c>
      <c r="P3216" s="65">
        <v>5.1605146363636356</v>
      </c>
      <c r="Q3216">
        <v>3.4361272727272731</v>
      </c>
      <c r="R3216" s="65">
        <v>2.3945746363636364</v>
      </c>
      <c r="S3216" s="65">
        <v>1.1271797272727273</v>
      </c>
      <c r="T3216" s="65">
        <v>0.57860018181818185</v>
      </c>
      <c r="U3216" s="65">
        <v>0.70041290909090914</v>
      </c>
      <c r="V3216" s="65">
        <v>0.57227400000000006</v>
      </c>
      <c r="W3216" s="65">
        <v>1.5364016363636366</v>
      </c>
      <c r="X3216" s="65">
        <v>2.319418272727273</v>
      </c>
      <c r="Y3216" s="65">
        <v>3.2726563636363637</v>
      </c>
      <c r="Z3216" s="65">
        <v>3.7090531818181818</v>
      </c>
      <c r="AA3216" s="65">
        <v>3.475295727272727</v>
      </c>
      <c r="AB3216" s="65">
        <v>3.6494068181818178</v>
      </c>
      <c r="AC3216" s="65">
        <v>2.9588117272727272</v>
      </c>
      <c r="AD3216" s="65">
        <v>2.0333482727272729</v>
      </c>
      <c r="AE3216" s="65">
        <v>1.2946776363636363</v>
      </c>
      <c r="AF3216" s="65">
        <v>0.87292527272727261</v>
      </c>
      <c r="AG3216" s="65">
        <v>250</v>
      </c>
      <c r="AH3216" s="65">
        <v>4</v>
      </c>
    </row>
    <row r="3217" spans="1:34" x14ac:dyDescent="0.2">
      <c r="A3217" t="s">
        <v>61</v>
      </c>
      <c r="B3217" t="s">
        <v>71</v>
      </c>
      <c r="C3217" t="s">
        <v>2008</v>
      </c>
      <c r="D3217">
        <v>2</v>
      </c>
      <c r="E3217" s="21">
        <v>6</v>
      </c>
      <c r="F3217" s="21" t="s">
        <v>6</v>
      </c>
      <c r="G3217" s="21" t="s">
        <v>10</v>
      </c>
      <c r="H3217" s="21" t="s">
        <v>10</v>
      </c>
      <c r="I3217" s="65">
        <v>0.63120608333333339</v>
      </c>
      <c r="J3217" s="65">
        <v>0.92772033333333337</v>
      </c>
      <c r="K3217" s="65">
        <v>1.7611158333333332</v>
      </c>
      <c r="L3217" s="65">
        <v>3.4093293333333334</v>
      </c>
      <c r="M3217" s="65">
        <v>4.8658272499999997</v>
      </c>
      <c r="N3217" s="65">
        <v>5.8719062500000012</v>
      </c>
      <c r="O3217" s="65">
        <v>5.9513544166666668</v>
      </c>
      <c r="P3217" s="65">
        <v>4.8571012500000004</v>
      </c>
      <c r="Q3217">
        <v>3.2613405833333329</v>
      </c>
      <c r="R3217" s="65">
        <v>2.3213393333333339</v>
      </c>
      <c r="S3217" s="65">
        <v>1.1720721666666669</v>
      </c>
      <c r="T3217" s="65">
        <v>0.62339608333333341</v>
      </c>
      <c r="U3217" s="65">
        <v>0.84888941666666662</v>
      </c>
      <c r="V3217" s="65">
        <v>0.83881708333333338</v>
      </c>
      <c r="W3217" s="65">
        <v>1.7935831666666668</v>
      </c>
      <c r="X3217" s="65">
        <v>2.9549895000000004</v>
      </c>
      <c r="Y3217" s="65">
        <v>3.0947699166666669</v>
      </c>
      <c r="Z3217" s="65">
        <v>3.6090225</v>
      </c>
      <c r="AA3217" s="65">
        <v>3.8014519166666667</v>
      </c>
      <c r="AB3217" s="65">
        <v>3.6220549166666669</v>
      </c>
      <c r="AC3217" s="65">
        <v>3.1932165833333332</v>
      </c>
      <c r="AD3217" s="65">
        <v>2.0892537499999997</v>
      </c>
      <c r="AE3217" s="65">
        <v>1.8085883333333337</v>
      </c>
      <c r="AF3217" s="65">
        <v>1.2244917500000001</v>
      </c>
      <c r="AG3217" s="65">
        <v>217</v>
      </c>
      <c r="AH3217" s="65">
        <v>4</v>
      </c>
    </row>
    <row r="3218" spans="1:34" x14ac:dyDescent="0.2">
      <c r="A3218" t="s">
        <v>61</v>
      </c>
      <c r="B3218" t="s">
        <v>71</v>
      </c>
      <c r="C3218" t="s">
        <v>2009</v>
      </c>
      <c r="D3218">
        <v>2</v>
      </c>
      <c r="E3218" s="21">
        <v>7</v>
      </c>
      <c r="F3218" s="21" t="s">
        <v>10</v>
      </c>
      <c r="G3218" s="21" t="s">
        <v>10</v>
      </c>
      <c r="H3218" s="21" t="s">
        <v>10</v>
      </c>
      <c r="I3218" s="65">
        <v>0.53417714285714291</v>
      </c>
      <c r="J3218" s="65">
        <v>0.79147557142857139</v>
      </c>
      <c r="K3218" s="65">
        <v>1.5246892857142857</v>
      </c>
      <c r="L3218" s="65">
        <v>3.1354937142857144</v>
      </c>
      <c r="M3218" s="65">
        <v>4.6296645714285711</v>
      </c>
      <c r="N3218" s="65">
        <v>5.3240569999999989</v>
      </c>
      <c r="O3218" s="65">
        <v>5.7088141428571433</v>
      </c>
      <c r="P3218" s="65">
        <v>4.5397782857142852</v>
      </c>
      <c r="Q3218">
        <v>2.9507504285714288</v>
      </c>
      <c r="R3218" s="65">
        <v>2.0612582857142856</v>
      </c>
      <c r="S3218" s="65">
        <v>0.99785385714285713</v>
      </c>
      <c r="T3218" s="65">
        <v>0.52851585714285709</v>
      </c>
      <c r="U3218" s="65">
        <v>0.78623600000000005</v>
      </c>
      <c r="V3218" s="65">
        <v>0.58345914285714273</v>
      </c>
      <c r="W3218" s="65">
        <v>1.4310831428571427</v>
      </c>
      <c r="X3218" s="65">
        <v>2.1762187142857141</v>
      </c>
      <c r="Y3218" s="65">
        <v>3.1444697142857145</v>
      </c>
      <c r="Z3218" s="65">
        <v>3.6757704285714285</v>
      </c>
      <c r="AA3218" s="65">
        <v>3.5893772857142858</v>
      </c>
      <c r="AB3218" s="65">
        <v>4.0417374285714285</v>
      </c>
      <c r="AC3218" s="65">
        <v>3.5422757142857138</v>
      </c>
      <c r="AD3218" s="65">
        <v>2.2072375714285717</v>
      </c>
      <c r="AE3218" s="65">
        <v>1.63262</v>
      </c>
      <c r="AF3218" s="65">
        <v>1.0466195714285715</v>
      </c>
      <c r="AG3218" s="65">
        <v>261</v>
      </c>
      <c r="AH3218" s="65">
        <v>5</v>
      </c>
    </row>
    <row r="3219" spans="1:34" x14ac:dyDescent="0.2">
      <c r="A3219" t="s">
        <v>61</v>
      </c>
      <c r="B3219" t="s">
        <v>71</v>
      </c>
      <c r="C3219" t="s">
        <v>2010</v>
      </c>
      <c r="D3219">
        <v>1</v>
      </c>
      <c r="E3219" s="21">
        <v>6</v>
      </c>
      <c r="F3219" s="21" t="s">
        <v>6</v>
      </c>
      <c r="G3219" s="21" t="s">
        <v>10</v>
      </c>
      <c r="H3219" s="21" t="s">
        <v>10</v>
      </c>
      <c r="I3219" s="65">
        <v>0.55113916666666674</v>
      </c>
      <c r="J3219" s="65">
        <v>0.77725708333333332</v>
      </c>
      <c r="K3219" s="65">
        <v>1.4780383333333333</v>
      </c>
      <c r="L3219" s="65">
        <v>3.0269010000000001</v>
      </c>
      <c r="M3219" s="65">
        <v>4.5820246666666664</v>
      </c>
      <c r="N3219" s="65">
        <v>5.4360006666666676</v>
      </c>
      <c r="O3219" s="65">
        <v>5.6936320833333331</v>
      </c>
      <c r="P3219" s="65">
        <v>4.5166276666666665</v>
      </c>
      <c r="Q3219">
        <v>2.9082827500000001</v>
      </c>
      <c r="R3219" s="65">
        <v>1.9855759166666669</v>
      </c>
      <c r="S3219" s="65">
        <v>1.0123933333333335</v>
      </c>
      <c r="T3219" s="65">
        <v>0.56683325000000007</v>
      </c>
      <c r="U3219" s="65">
        <v>0.88752241666666654</v>
      </c>
      <c r="V3219" s="65">
        <v>0.78202316666666671</v>
      </c>
      <c r="W3219" s="65">
        <v>1.6632615000000002</v>
      </c>
      <c r="X3219" s="65">
        <v>2.4663786666666669</v>
      </c>
      <c r="Y3219" s="65">
        <v>3.1051615833333339</v>
      </c>
      <c r="Z3219" s="65">
        <v>3.3999713333333332</v>
      </c>
      <c r="AA3219" s="65">
        <v>3.4052117500000008</v>
      </c>
      <c r="AB3219" s="65">
        <v>3.527339</v>
      </c>
      <c r="AC3219" s="65">
        <v>3.5112535000000005</v>
      </c>
      <c r="AD3219" s="65">
        <v>2.1949763333333334</v>
      </c>
      <c r="AE3219" s="65">
        <v>1.8113803333333334</v>
      </c>
      <c r="AF3219" s="65">
        <v>1.2638883333333333</v>
      </c>
      <c r="AG3219" s="65">
        <v>248</v>
      </c>
      <c r="AH3219" s="65">
        <v>4</v>
      </c>
    </row>
    <row r="3220" spans="1:34" x14ac:dyDescent="0.2">
      <c r="A3220" t="s">
        <v>61</v>
      </c>
      <c r="B3220" t="s">
        <v>71</v>
      </c>
      <c r="C3220" t="s">
        <v>2011</v>
      </c>
      <c r="D3220">
        <v>2</v>
      </c>
      <c r="E3220" s="21">
        <v>6</v>
      </c>
      <c r="F3220" s="21" t="s">
        <v>6</v>
      </c>
      <c r="G3220" s="21" t="s">
        <v>10</v>
      </c>
      <c r="H3220" s="21" t="s">
        <v>10</v>
      </c>
      <c r="I3220" s="65">
        <v>0.69800169230769227</v>
      </c>
      <c r="J3220" s="65">
        <v>0.96089738461538476</v>
      </c>
      <c r="K3220" s="65">
        <v>1.7003875384615388</v>
      </c>
      <c r="L3220" s="65">
        <v>3.0967423846153848</v>
      </c>
      <c r="M3220" s="65">
        <v>4.6169179230769233</v>
      </c>
      <c r="N3220" s="65">
        <v>5.7379064615384614</v>
      </c>
      <c r="O3220" s="65">
        <v>5.9561122307692314</v>
      </c>
      <c r="P3220" s="65">
        <v>4.8697231538461541</v>
      </c>
      <c r="Q3220">
        <v>3.3668783846153851</v>
      </c>
      <c r="R3220" s="65">
        <v>2.2275403846153847</v>
      </c>
      <c r="S3220" s="65">
        <v>1.2477953076923074</v>
      </c>
      <c r="T3220" s="65">
        <v>0.71837715384615386</v>
      </c>
      <c r="U3220" s="65">
        <v>1.1299166153846154</v>
      </c>
      <c r="V3220" s="65">
        <v>0.97011176923076925</v>
      </c>
      <c r="W3220" s="65">
        <v>1.8379046153846152</v>
      </c>
      <c r="X3220" s="65">
        <v>2.7108795384615383</v>
      </c>
      <c r="Y3220" s="65">
        <v>2.5537287692307697</v>
      </c>
      <c r="Z3220" s="65">
        <v>2.9644140769230769</v>
      </c>
      <c r="AA3220" s="65">
        <v>2.987249461538461</v>
      </c>
      <c r="AB3220" s="65">
        <v>3.2782829230769228</v>
      </c>
      <c r="AC3220" s="65">
        <v>2.9235912307692309</v>
      </c>
      <c r="AD3220" s="65">
        <v>2.072403153846154</v>
      </c>
      <c r="AE3220" s="65">
        <v>2.0362646153846153</v>
      </c>
      <c r="AF3220" s="65">
        <v>1.5632144615384616</v>
      </c>
      <c r="AG3220" s="65">
        <v>234</v>
      </c>
      <c r="AH3220" s="65">
        <v>4</v>
      </c>
    </row>
    <row r="3221" spans="1:34" x14ac:dyDescent="0.2">
      <c r="A3221" t="s">
        <v>61</v>
      </c>
      <c r="B3221" t="s">
        <v>71</v>
      </c>
      <c r="C3221" t="s">
        <v>515</v>
      </c>
      <c r="D3221">
        <v>2</v>
      </c>
      <c r="E3221" s="21">
        <v>7</v>
      </c>
      <c r="F3221" s="21" t="s">
        <v>10</v>
      </c>
      <c r="G3221" s="21" t="s">
        <v>10</v>
      </c>
      <c r="H3221" s="21" t="s">
        <v>10</v>
      </c>
      <c r="I3221" s="65">
        <v>0.51443383333333337</v>
      </c>
      <c r="J3221" s="65">
        <v>0.76309950000000004</v>
      </c>
      <c r="K3221" s="65">
        <v>1.4839560000000001</v>
      </c>
      <c r="L3221" s="65">
        <v>3.0749266666666668</v>
      </c>
      <c r="M3221" s="65">
        <v>4.5744785000000006</v>
      </c>
      <c r="N3221" s="65">
        <v>5.327329166666666</v>
      </c>
      <c r="O3221" s="65">
        <v>5.6302318333333332</v>
      </c>
      <c r="P3221" s="65">
        <v>4.4826696666666663</v>
      </c>
      <c r="Q3221">
        <v>2.8846823333333327</v>
      </c>
      <c r="R3221" s="65">
        <v>2.0047826666666668</v>
      </c>
      <c r="S3221" s="65">
        <v>0.97316616666666667</v>
      </c>
      <c r="T3221" s="65">
        <v>0.50830866666666663</v>
      </c>
      <c r="U3221" s="65">
        <v>0.81280516666666669</v>
      </c>
      <c r="V3221" s="65">
        <v>0.66704066666666673</v>
      </c>
      <c r="W3221" s="65">
        <v>1.5475673333333333</v>
      </c>
      <c r="X3221" s="65">
        <v>2.3983210000000001</v>
      </c>
      <c r="Y3221" s="65">
        <v>3.270686833333333</v>
      </c>
      <c r="Z3221" s="65">
        <v>3.9240606666666671</v>
      </c>
      <c r="AA3221" s="65">
        <v>3.704704</v>
      </c>
      <c r="AB3221" s="65">
        <v>3.9923474999999997</v>
      </c>
      <c r="AC3221" s="65">
        <v>3.7079578333333334</v>
      </c>
      <c r="AD3221" s="65">
        <v>2.1691821666666669</v>
      </c>
      <c r="AE3221" s="65">
        <v>1.6687891666666668</v>
      </c>
      <c r="AF3221" s="65">
        <v>1.1837528333333334</v>
      </c>
      <c r="AG3221" s="65">
        <v>247</v>
      </c>
      <c r="AH3221" s="65">
        <v>4</v>
      </c>
    </row>
    <row r="3222" spans="1:34" x14ac:dyDescent="0.2">
      <c r="A3222" t="s">
        <v>61</v>
      </c>
      <c r="B3222" t="s">
        <v>71</v>
      </c>
      <c r="C3222" t="s">
        <v>2012</v>
      </c>
      <c r="D3222">
        <v>2</v>
      </c>
      <c r="E3222" s="21">
        <v>6</v>
      </c>
      <c r="F3222" s="21" t="s">
        <v>6</v>
      </c>
      <c r="G3222" s="21" t="s">
        <v>10</v>
      </c>
      <c r="H3222" s="21" t="s">
        <v>10</v>
      </c>
      <c r="I3222" s="65">
        <v>0.57698472727272732</v>
      </c>
      <c r="J3222" s="65">
        <v>0.87427063636363644</v>
      </c>
      <c r="K3222" s="65">
        <v>1.6963976363636364</v>
      </c>
      <c r="L3222" s="65">
        <v>3.4862193636363639</v>
      </c>
      <c r="M3222" s="65">
        <v>5.0496431818181824</v>
      </c>
      <c r="N3222" s="65">
        <v>5.8597311818181819</v>
      </c>
      <c r="O3222" s="65">
        <v>6.0639615454545464</v>
      </c>
      <c r="P3222" s="65">
        <v>4.9310663636363641</v>
      </c>
      <c r="Q3222">
        <v>3.2684914545454546</v>
      </c>
      <c r="R3222" s="65">
        <v>2.3436633636363635</v>
      </c>
      <c r="S3222" s="65">
        <v>1.1263683636363637</v>
      </c>
      <c r="T3222" s="65">
        <v>0.5806313636363637</v>
      </c>
      <c r="U3222" s="65">
        <v>0.79295181818181815</v>
      </c>
      <c r="V3222" s="65">
        <v>0.64707945454545468</v>
      </c>
      <c r="W3222" s="65">
        <v>1.675699</v>
      </c>
      <c r="X3222" s="65">
        <v>2.6746828181818181</v>
      </c>
      <c r="Y3222" s="65">
        <v>3.3321225454545456</v>
      </c>
      <c r="Z3222" s="65">
        <v>3.755452636363636</v>
      </c>
      <c r="AA3222" s="65">
        <v>3.562746272727273</v>
      </c>
      <c r="AB3222" s="65">
        <v>3.7270026363636362</v>
      </c>
      <c r="AC3222" s="65">
        <v>3.2210834545454543</v>
      </c>
      <c r="AD3222" s="65">
        <v>1.9922372727272728</v>
      </c>
      <c r="AE3222" s="65">
        <v>1.4328256363636365</v>
      </c>
      <c r="AF3222" s="65">
        <v>1.0362176363636362</v>
      </c>
      <c r="AG3222" s="65">
        <v>249</v>
      </c>
      <c r="AH3222" s="65">
        <v>4</v>
      </c>
    </row>
    <row r="3223" spans="1:34" x14ac:dyDescent="0.2">
      <c r="A3223" t="s">
        <v>61</v>
      </c>
      <c r="B3223" t="s">
        <v>71</v>
      </c>
      <c r="C3223" t="s">
        <v>969</v>
      </c>
      <c r="D3223">
        <v>1</v>
      </c>
      <c r="E3223" s="21">
        <v>6</v>
      </c>
      <c r="F3223" s="21" t="s">
        <v>6</v>
      </c>
      <c r="G3223" s="21" t="s">
        <v>10</v>
      </c>
      <c r="H3223" s="21" t="s">
        <v>10</v>
      </c>
      <c r="I3223" s="65">
        <v>0.6313395454545454</v>
      </c>
      <c r="J3223" s="65">
        <v>0.94253109090909082</v>
      </c>
      <c r="K3223" s="65">
        <v>1.7765935454545456</v>
      </c>
      <c r="L3223" s="65">
        <v>3.5306730909090902</v>
      </c>
      <c r="M3223" s="65">
        <v>5.0809638181818189</v>
      </c>
      <c r="N3223" s="65">
        <v>5.9043743636363635</v>
      </c>
      <c r="O3223" s="65">
        <v>6.0266942727272728</v>
      </c>
      <c r="P3223" s="65">
        <v>4.9480282727272726</v>
      </c>
      <c r="Q3223">
        <v>3.3105154545454543</v>
      </c>
      <c r="R3223" s="65">
        <v>2.3956399090909088</v>
      </c>
      <c r="S3223" s="65">
        <v>1.1946565454545455</v>
      </c>
      <c r="T3223" s="65">
        <v>0.62427563636363637</v>
      </c>
      <c r="U3223" s="65">
        <v>0.73068981818181811</v>
      </c>
      <c r="V3223" s="65">
        <v>0.72120836363636365</v>
      </c>
      <c r="W3223" s="65">
        <v>1.5740934545454544</v>
      </c>
      <c r="X3223" s="65">
        <v>2.860411090909091</v>
      </c>
      <c r="Y3223" s="65">
        <v>3.191430636363636</v>
      </c>
      <c r="Z3223" s="65">
        <v>3.5278098181818178</v>
      </c>
      <c r="AA3223" s="65">
        <v>3.7792522727272728</v>
      </c>
      <c r="AB3223" s="65">
        <v>3.6301884545454541</v>
      </c>
      <c r="AC3223" s="65">
        <v>3.2643438181818185</v>
      </c>
      <c r="AD3223" s="65">
        <v>2.0250539999999999</v>
      </c>
      <c r="AE3223" s="65">
        <v>1.5671246363636364</v>
      </c>
      <c r="AF3223" s="65">
        <v>1.0646930909090906</v>
      </c>
      <c r="AG3223" s="65">
        <v>243</v>
      </c>
      <c r="AH3223" s="65">
        <v>4</v>
      </c>
    </row>
    <row r="3224" spans="1:34" x14ac:dyDescent="0.2">
      <c r="A3224" t="s">
        <v>61</v>
      </c>
      <c r="B3224" t="s">
        <v>71</v>
      </c>
      <c r="C3224" t="s">
        <v>2013</v>
      </c>
      <c r="D3224">
        <v>2</v>
      </c>
      <c r="E3224" s="21">
        <v>7</v>
      </c>
      <c r="F3224" s="21" t="s">
        <v>10</v>
      </c>
      <c r="G3224" s="21" t="s">
        <v>10</v>
      </c>
      <c r="H3224" s="21" t="s">
        <v>10</v>
      </c>
      <c r="I3224" s="65">
        <v>0.49716779999999999</v>
      </c>
      <c r="J3224" s="65">
        <v>0.72034419999999999</v>
      </c>
      <c r="K3224" s="65">
        <v>1.3649989</v>
      </c>
      <c r="L3224" s="65">
        <v>2.8093244000000004</v>
      </c>
      <c r="M3224" s="65">
        <v>4.3128104999999994</v>
      </c>
      <c r="N3224" s="65">
        <v>4.9587184000000004</v>
      </c>
      <c r="O3224" s="65">
        <v>5.2605791000000002</v>
      </c>
      <c r="P3224" s="65">
        <v>4.1327739000000001</v>
      </c>
      <c r="Q3224">
        <v>2.6179389999999993</v>
      </c>
      <c r="R3224" s="65">
        <v>1.761347</v>
      </c>
      <c r="S3224" s="65">
        <v>0.87265979999999987</v>
      </c>
      <c r="T3224" s="65">
        <v>0.49155409999999999</v>
      </c>
      <c r="U3224" s="65">
        <v>1.1664015999999999</v>
      </c>
      <c r="V3224" s="65">
        <v>0.82360570000000011</v>
      </c>
      <c r="W3224" s="65">
        <v>1.5668441</v>
      </c>
      <c r="X3224" s="65">
        <v>2.1885249999999998</v>
      </c>
      <c r="Y3224" s="65">
        <v>3.1687660000000002</v>
      </c>
      <c r="Z3224" s="65">
        <v>3.6575816999999993</v>
      </c>
      <c r="AA3224" s="65">
        <v>3.4640709999999997</v>
      </c>
      <c r="AB3224" s="65">
        <v>3.9354211000000006</v>
      </c>
      <c r="AC3224" s="65">
        <v>3.6343869000000004</v>
      </c>
      <c r="AD3224" s="65">
        <v>2.5289030000000006</v>
      </c>
      <c r="AE3224" s="65">
        <v>2.0121845999999999</v>
      </c>
      <c r="AF3224" s="65">
        <v>1.4499482999999997</v>
      </c>
      <c r="AG3224" s="65">
        <v>251</v>
      </c>
      <c r="AH3224" s="65">
        <v>5</v>
      </c>
    </row>
    <row r="3225" spans="1:34" x14ac:dyDescent="0.2">
      <c r="A3225" t="s">
        <v>61</v>
      </c>
      <c r="B3225" t="s">
        <v>71</v>
      </c>
      <c r="C3225" t="s">
        <v>1651</v>
      </c>
      <c r="D3225">
        <v>1</v>
      </c>
      <c r="E3225" s="21">
        <v>6</v>
      </c>
      <c r="F3225" s="21" t="s">
        <v>6</v>
      </c>
      <c r="G3225" s="21" t="s">
        <v>10</v>
      </c>
      <c r="H3225" s="21" t="s">
        <v>10</v>
      </c>
      <c r="I3225" s="65">
        <v>0.71645018181818176</v>
      </c>
      <c r="J3225" s="65">
        <v>0.99365890909090915</v>
      </c>
      <c r="K3225" s="65">
        <v>1.8541614545454548</v>
      </c>
      <c r="L3225" s="65">
        <v>3.3588206363636361</v>
      </c>
      <c r="M3225" s="65">
        <v>4.9097197272727282</v>
      </c>
      <c r="N3225" s="65">
        <v>6.1435920909090918</v>
      </c>
      <c r="O3225" s="65">
        <v>6.1863006363636366</v>
      </c>
      <c r="P3225" s="65">
        <v>5.0768780909090907</v>
      </c>
      <c r="Q3225">
        <v>3.6241842727272724</v>
      </c>
      <c r="R3225" s="65">
        <v>2.4712919090909091</v>
      </c>
      <c r="S3225" s="65">
        <v>1.3261643636363638</v>
      </c>
      <c r="T3225" s="65">
        <v>0.73141027272727266</v>
      </c>
      <c r="U3225" s="65">
        <v>1.1932746363636364</v>
      </c>
      <c r="V3225" s="65">
        <v>0.98811700000000002</v>
      </c>
      <c r="W3225" s="65">
        <v>2.0984321818181817</v>
      </c>
      <c r="X3225" s="65">
        <v>3.1955293636363633</v>
      </c>
      <c r="Y3225" s="65">
        <v>2.9131032727272728</v>
      </c>
      <c r="Z3225" s="65">
        <v>3.6501406363636373</v>
      </c>
      <c r="AA3225" s="65">
        <v>3.6531440909090906</v>
      </c>
      <c r="AB3225" s="65">
        <v>3.6120896363636366</v>
      </c>
      <c r="AC3225" s="65">
        <v>3.0779756363636364</v>
      </c>
      <c r="AD3225" s="65">
        <v>2.1233715454545457</v>
      </c>
      <c r="AE3225" s="65">
        <v>2.2078930000000003</v>
      </c>
      <c r="AF3225" s="65">
        <v>1.7202175454545454</v>
      </c>
      <c r="AG3225" s="65">
        <v>219</v>
      </c>
      <c r="AH3225" s="65">
        <v>4</v>
      </c>
    </row>
    <row r="3226" spans="1:34" x14ac:dyDescent="0.2">
      <c r="A3226" t="s">
        <v>61</v>
      </c>
      <c r="B3226" t="s">
        <v>71</v>
      </c>
      <c r="C3226" t="s">
        <v>2014</v>
      </c>
      <c r="D3226">
        <v>2</v>
      </c>
      <c r="E3226" s="21">
        <v>7</v>
      </c>
      <c r="F3226" s="21" t="s">
        <v>10</v>
      </c>
      <c r="G3226" s="21" t="s">
        <v>10</v>
      </c>
      <c r="H3226" s="21" t="s">
        <v>10</v>
      </c>
      <c r="I3226" s="65">
        <v>0.54174185714285705</v>
      </c>
      <c r="J3226" s="65">
        <v>0.81549571428571432</v>
      </c>
      <c r="K3226" s="65">
        <v>1.5810872857142857</v>
      </c>
      <c r="L3226" s="65">
        <v>3.2648254285714282</v>
      </c>
      <c r="M3226" s="65">
        <v>4.8330644285714284</v>
      </c>
      <c r="N3226" s="65">
        <v>5.5214954285714279</v>
      </c>
      <c r="O3226" s="65">
        <v>5.890014285714285</v>
      </c>
      <c r="P3226" s="65">
        <v>4.7011985714285709</v>
      </c>
      <c r="Q3226">
        <v>3.0863318571428566</v>
      </c>
      <c r="R3226" s="65">
        <v>2.164777142857143</v>
      </c>
      <c r="S3226" s="65">
        <v>1.0293355714285712</v>
      </c>
      <c r="T3226" s="65">
        <v>0.53554614285714286</v>
      </c>
      <c r="U3226" s="65">
        <v>0.66237057142857136</v>
      </c>
      <c r="V3226" s="65">
        <v>0.51284514285714289</v>
      </c>
      <c r="W3226" s="65">
        <v>1.3186672857142856</v>
      </c>
      <c r="X3226" s="65">
        <v>2.0668098571428573</v>
      </c>
      <c r="Y3226" s="65">
        <v>3.1056311428571428</v>
      </c>
      <c r="Z3226" s="65">
        <v>3.6659698571428572</v>
      </c>
      <c r="AA3226" s="65">
        <v>3.6399724285714288</v>
      </c>
      <c r="AB3226" s="65">
        <v>3.9933869999999994</v>
      </c>
      <c r="AC3226" s="65">
        <v>3.3996702857142855</v>
      </c>
      <c r="AD3226" s="65">
        <v>2.1080854285714286</v>
      </c>
      <c r="AE3226" s="65">
        <v>1.4121332857142854</v>
      </c>
      <c r="AF3226" s="65">
        <v>0.85312942857142871</v>
      </c>
      <c r="AG3226" s="65">
        <v>255</v>
      </c>
      <c r="AH3226" s="65">
        <v>4</v>
      </c>
    </row>
    <row r="3227" spans="1:34" x14ac:dyDescent="0.2">
      <c r="A3227" t="s">
        <v>61</v>
      </c>
      <c r="B3227" t="s">
        <v>71</v>
      </c>
      <c r="C3227" t="s">
        <v>242</v>
      </c>
      <c r="D3227">
        <v>1</v>
      </c>
      <c r="E3227" s="21">
        <v>6</v>
      </c>
      <c r="F3227" s="21" t="s">
        <v>6</v>
      </c>
      <c r="G3227" s="21" t="s">
        <v>10</v>
      </c>
      <c r="H3227" s="21" t="s">
        <v>10</v>
      </c>
      <c r="I3227" s="65">
        <v>0.70839490909090896</v>
      </c>
      <c r="J3227" s="65">
        <v>0.96734418181818171</v>
      </c>
      <c r="K3227" s="65">
        <v>1.7695886363636364</v>
      </c>
      <c r="L3227" s="65">
        <v>3.1905838181818185</v>
      </c>
      <c r="M3227" s="65">
        <v>4.7332893636363629</v>
      </c>
      <c r="N3227" s="65">
        <v>5.8945147272727265</v>
      </c>
      <c r="O3227" s="65">
        <v>6.0422007272727258</v>
      </c>
      <c r="P3227" s="65">
        <v>4.9351959999999995</v>
      </c>
      <c r="Q3227">
        <v>3.4444471818181821</v>
      </c>
      <c r="R3227" s="65">
        <v>2.327694727272728</v>
      </c>
      <c r="S3227" s="65">
        <v>1.2576774545454545</v>
      </c>
      <c r="T3227" s="65">
        <v>0.7154636363636363</v>
      </c>
      <c r="U3227" s="65">
        <v>1.0941651818181817</v>
      </c>
      <c r="V3227" s="65">
        <v>0.92201681818181813</v>
      </c>
      <c r="W3227" s="65">
        <v>1.9257526363636364</v>
      </c>
      <c r="X3227" s="65">
        <v>2.8421280000000007</v>
      </c>
      <c r="Y3227" s="65">
        <v>2.6229962727272729</v>
      </c>
      <c r="Z3227" s="65">
        <v>3.2267309999999996</v>
      </c>
      <c r="AA3227" s="65">
        <v>3.253370454545454</v>
      </c>
      <c r="AB3227" s="65">
        <v>3.5337742727272725</v>
      </c>
      <c r="AC3227" s="65">
        <v>2.9941036363636369</v>
      </c>
      <c r="AD3227" s="65">
        <v>2.0765801818181817</v>
      </c>
      <c r="AE3227" s="65">
        <v>2.0049033636363633</v>
      </c>
      <c r="AF3227" s="65">
        <v>1.5138247272727272</v>
      </c>
      <c r="AG3227" s="65">
        <v>245</v>
      </c>
      <c r="AH3227" s="65">
        <v>4</v>
      </c>
    </row>
    <row r="3228" spans="1:34" x14ac:dyDescent="0.2">
      <c r="A3228" t="s">
        <v>61</v>
      </c>
      <c r="B3228" t="s">
        <v>71</v>
      </c>
      <c r="C3228" t="s">
        <v>2015</v>
      </c>
      <c r="D3228">
        <v>1</v>
      </c>
      <c r="E3228" s="21">
        <v>6</v>
      </c>
      <c r="F3228" s="21" t="s">
        <v>6</v>
      </c>
      <c r="G3228" s="21" t="s">
        <v>10</v>
      </c>
      <c r="H3228" s="21" t="s">
        <v>10</v>
      </c>
      <c r="I3228" s="65">
        <v>0.73089460000000017</v>
      </c>
      <c r="J3228" s="65">
        <v>0.9969261199999998</v>
      </c>
      <c r="K3228" s="65">
        <v>1.8274658400000001</v>
      </c>
      <c r="L3228" s="65">
        <v>3.2570666400000006</v>
      </c>
      <c r="M3228" s="65">
        <v>4.7669679199999999</v>
      </c>
      <c r="N3228" s="65">
        <v>5.9770983600000003</v>
      </c>
      <c r="O3228" s="65">
        <v>6.141353800000001</v>
      </c>
      <c r="P3228" s="65">
        <v>5.0152263599999998</v>
      </c>
      <c r="Q3228">
        <v>3.5556108000000002</v>
      </c>
      <c r="R3228" s="65">
        <v>2.39573948</v>
      </c>
      <c r="S3228" s="65">
        <v>1.3075190400000003</v>
      </c>
      <c r="T3228" s="65">
        <v>0.73944915999999994</v>
      </c>
      <c r="U3228" s="65">
        <v>1.1665198399999999</v>
      </c>
      <c r="V3228" s="65">
        <v>0.96500200000000003</v>
      </c>
      <c r="W3228" s="65">
        <v>2.0565742</v>
      </c>
      <c r="X3228" s="65">
        <v>3.03652648</v>
      </c>
      <c r="Y3228" s="65">
        <v>2.6656568399999996</v>
      </c>
      <c r="Z3228" s="65">
        <v>3.3294159199999998</v>
      </c>
      <c r="AA3228" s="65">
        <v>3.4062887600000007</v>
      </c>
      <c r="AB3228" s="65">
        <v>3.5384561999999993</v>
      </c>
      <c r="AC3228" s="65">
        <v>2.9598280399999997</v>
      </c>
      <c r="AD3228" s="65">
        <v>2.06274552</v>
      </c>
      <c r="AE3228" s="65">
        <v>2.1142577600000001</v>
      </c>
      <c r="AF3228" s="65">
        <v>1.6043544799999998</v>
      </c>
      <c r="AG3228" s="65">
        <v>231</v>
      </c>
      <c r="AH3228" s="65">
        <v>4</v>
      </c>
    </row>
    <row r="3229" spans="1:34" x14ac:dyDescent="0.2">
      <c r="A3229" t="s">
        <v>61</v>
      </c>
      <c r="B3229" t="s">
        <v>71</v>
      </c>
      <c r="C3229" t="s">
        <v>2016</v>
      </c>
      <c r="D3229">
        <v>1</v>
      </c>
      <c r="E3229" s="21">
        <v>6</v>
      </c>
      <c r="F3229" s="21" t="s">
        <v>6</v>
      </c>
      <c r="G3229" s="21" t="s">
        <v>10</v>
      </c>
      <c r="H3229" s="21" t="s">
        <v>10</v>
      </c>
      <c r="I3229" s="65">
        <v>0.5784878</v>
      </c>
      <c r="J3229" s="65">
        <v>0.82527279999999992</v>
      </c>
      <c r="K3229" s="65">
        <v>1.5527032999999999</v>
      </c>
      <c r="L3229" s="65">
        <v>3.1578689</v>
      </c>
      <c r="M3229" s="65">
        <v>4.731001</v>
      </c>
      <c r="N3229" s="65">
        <v>5.6721855000000003</v>
      </c>
      <c r="O3229" s="65">
        <v>5.8626611999999998</v>
      </c>
      <c r="P3229" s="65">
        <v>4.6868025000000006</v>
      </c>
      <c r="Q3229">
        <v>3.0618300000000001</v>
      </c>
      <c r="R3229" s="65">
        <v>2.0883392999999999</v>
      </c>
      <c r="S3229" s="65">
        <v>1.0549128999999999</v>
      </c>
      <c r="T3229" s="65">
        <v>0.59412670000000001</v>
      </c>
      <c r="U3229" s="65">
        <v>0.92847879999999994</v>
      </c>
      <c r="V3229" s="65">
        <v>0.82728249999999992</v>
      </c>
      <c r="W3229" s="65">
        <v>1.7559252000000001</v>
      </c>
      <c r="X3229" s="65">
        <v>2.538494</v>
      </c>
      <c r="Y3229" s="65">
        <v>3.0562589999999998</v>
      </c>
      <c r="Z3229" s="65">
        <v>3.3273319999999997</v>
      </c>
      <c r="AA3229" s="65">
        <v>3.4224939000000001</v>
      </c>
      <c r="AB3229" s="65">
        <v>3.4817167999999996</v>
      </c>
      <c r="AC3229" s="65">
        <v>3.3819944</v>
      </c>
      <c r="AD3229" s="65">
        <v>2.0933335</v>
      </c>
      <c r="AE3229" s="65">
        <v>1.7924232000000004</v>
      </c>
      <c r="AF3229" s="65">
        <v>1.2320753</v>
      </c>
      <c r="AG3229" s="65">
        <v>240</v>
      </c>
      <c r="AH3229" s="65">
        <v>4</v>
      </c>
    </row>
    <row r="3230" spans="1:34" x14ac:dyDescent="0.2">
      <c r="A3230" t="s">
        <v>61</v>
      </c>
      <c r="B3230" t="s">
        <v>71</v>
      </c>
      <c r="C3230" t="s">
        <v>2017</v>
      </c>
      <c r="D3230">
        <v>2</v>
      </c>
      <c r="E3230" s="21">
        <v>6</v>
      </c>
      <c r="F3230" s="21" t="s">
        <v>6</v>
      </c>
      <c r="G3230" s="21" t="s">
        <v>10</v>
      </c>
      <c r="H3230" s="21" t="s">
        <v>10</v>
      </c>
      <c r="I3230" s="65">
        <v>0.59651625000000008</v>
      </c>
      <c r="J3230" s="65">
        <v>0.863807875</v>
      </c>
      <c r="K3230" s="65">
        <v>1.6165013749999999</v>
      </c>
      <c r="L3230" s="65">
        <v>3.2418269999999998</v>
      </c>
      <c r="M3230" s="65">
        <v>4.7913471250000006</v>
      </c>
      <c r="N3230" s="65">
        <v>5.7881315000000004</v>
      </c>
      <c r="O3230" s="65">
        <v>5.90909525</v>
      </c>
      <c r="P3230" s="65">
        <v>4.7507343750000004</v>
      </c>
      <c r="Q3230">
        <v>3.1540700000000004</v>
      </c>
      <c r="R3230" s="65">
        <v>2.1910204999999996</v>
      </c>
      <c r="S3230" s="65">
        <v>1.08184875</v>
      </c>
      <c r="T3230" s="65">
        <v>0.59670624999999999</v>
      </c>
      <c r="U3230" s="65">
        <v>0.84849487500000009</v>
      </c>
      <c r="V3230" s="65">
        <v>0.79039324999999994</v>
      </c>
      <c r="W3230" s="65">
        <v>1.7938747500000001</v>
      </c>
      <c r="X3230" s="65">
        <v>2.6057528749999999</v>
      </c>
      <c r="Y3230" s="65">
        <v>3.0329277499999998</v>
      </c>
      <c r="Z3230" s="65">
        <v>3.2967680000000001</v>
      </c>
      <c r="AA3230" s="65">
        <v>3.4407109999999999</v>
      </c>
      <c r="AB3230" s="65">
        <v>3.5110907500000006</v>
      </c>
      <c r="AC3230" s="65">
        <v>3.3541737500000002</v>
      </c>
      <c r="AD3230" s="65">
        <v>2.0529291249999999</v>
      </c>
      <c r="AE3230" s="65">
        <v>1.7754555000000001</v>
      </c>
      <c r="AF3230" s="65">
        <v>1.1299349999999999</v>
      </c>
      <c r="AG3230" s="65">
        <v>242</v>
      </c>
      <c r="AH3230" s="65">
        <v>4</v>
      </c>
    </row>
    <row r="3231" spans="1:34" x14ac:dyDescent="0.2">
      <c r="A3231" t="s">
        <v>61</v>
      </c>
      <c r="B3231" t="s">
        <v>71</v>
      </c>
      <c r="C3231" t="s">
        <v>718</v>
      </c>
      <c r="D3231">
        <v>2</v>
      </c>
      <c r="E3231" s="21">
        <v>6</v>
      </c>
      <c r="F3231" s="21" t="s">
        <v>6</v>
      </c>
      <c r="G3231" s="21" t="s">
        <v>10</v>
      </c>
      <c r="H3231" s="21" t="s">
        <v>10</v>
      </c>
      <c r="I3231" s="65">
        <v>0.62367844444444442</v>
      </c>
      <c r="J3231" s="65">
        <v>0.87767533333333336</v>
      </c>
      <c r="K3231" s="65">
        <v>1.6192664444444445</v>
      </c>
      <c r="L3231" s="65">
        <v>3.1676511111111112</v>
      </c>
      <c r="M3231" s="65">
        <v>4.8080568888888884</v>
      </c>
      <c r="N3231" s="65">
        <v>5.8410630000000001</v>
      </c>
      <c r="O3231" s="65">
        <v>6.0468006666666669</v>
      </c>
      <c r="P3231" s="65">
        <v>4.8250081111111109</v>
      </c>
      <c r="Q3231">
        <v>3.2227104444444441</v>
      </c>
      <c r="R3231" s="65">
        <v>2.1797227777777781</v>
      </c>
      <c r="S3231" s="65">
        <v>1.1215573333333333</v>
      </c>
      <c r="T3231" s="65">
        <v>0.6415023333333334</v>
      </c>
      <c r="U3231" s="65">
        <v>1.044564777777778</v>
      </c>
      <c r="V3231" s="65">
        <v>0.90027388888888893</v>
      </c>
      <c r="W3231" s="65">
        <v>1.9285625555555557</v>
      </c>
      <c r="X3231" s="65">
        <v>2.6481266666666667</v>
      </c>
      <c r="Y3231" s="65">
        <v>2.8638072222222224</v>
      </c>
      <c r="Z3231" s="65">
        <v>3.172276444444444</v>
      </c>
      <c r="AA3231" s="65">
        <v>3.2295215555555554</v>
      </c>
      <c r="AB3231" s="65">
        <v>3.5171916666666667</v>
      </c>
      <c r="AC3231" s="65">
        <v>3.2708373333333332</v>
      </c>
      <c r="AD3231" s="65">
        <v>2.0794321111111116</v>
      </c>
      <c r="AE3231" s="65">
        <v>1.9524913333333334</v>
      </c>
      <c r="AF3231" s="65">
        <v>1.3897003333333331</v>
      </c>
      <c r="AG3231" s="65">
        <v>213</v>
      </c>
      <c r="AH3231" s="65">
        <v>4</v>
      </c>
    </row>
    <row r="3232" spans="1:34" x14ac:dyDescent="0.2">
      <c r="A3232" t="s">
        <v>61</v>
      </c>
      <c r="B3232" t="s">
        <v>71</v>
      </c>
      <c r="C3232" t="s">
        <v>1497</v>
      </c>
      <c r="D3232">
        <v>1</v>
      </c>
      <c r="E3232" s="21">
        <v>6</v>
      </c>
      <c r="F3232" s="21" t="s">
        <v>6</v>
      </c>
      <c r="G3232" s="21" t="s">
        <v>10</v>
      </c>
      <c r="H3232" s="21" t="s">
        <v>10</v>
      </c>
      <c r="I3232" s="65">
        <v>0.56750269230769235</v>
      </c>
      <c r="J3232" s="65">
        <v>0.85478569230769241</v>
      </c>
      <c r="K3232" s="65">
        <v>1.6098736923076922</v>
      </c>
      <c r="L3232" s="65">
        <v>3.2719302307692306</v>
      </c>
      <c r="M3232" s="65">
        <v>4.7502238461538457</v>
      </c>
      <c r="N3232" s="65">
        <v>5.5957423076923067</v>
      </c>
      <c r="O3232" s="65">
        <v>5.7878318461538454</v>
      </c>
      <c r="P3232" s="65">
        <v>4.6760583846153851</v>
      </c>
      <c r="Q3232">
        <v>3.0381326153846158</v>
      </c>
      <c r="R3232" s="65">
        <v>2.1361226923076924</v>
      </c>
      <c r="S3232" s="65">
        <v>1.0665823076923078</v>
      </c>
      <c r="T3232" s="65">
        <v>0.566762923076923</v>
      </c>
      <c r="U3232" s="65">
        <v>0.75361661538461544</v>
      </c>
      <c r="V3232" s="65">
        <v>0.68854230769230762</v>
      </c>
      <c r="W3232" s="65">
        <v>1.7505764615384614</v>
      </c>
      <c r="X3232" s="65">
        <v>2.7962422307692303</v>
      </c>
      <c r="Y3232" s="65">
        <v>3.6517597692307691</v>
      </c>
      <c r="Z3232" s="65">
        <v>3.6037053076923078</v>
      </c>
      <c r="AA3232" s="65">
        <v>3.7059295384615387</v>
      </c>
      <c r="AB3232" s="65">
        <v>3.7109473846153853</v>
      </c>
      <c r="AC3232" s="65">
        <v>3.5562383076923081</v>
      </c>
      <c r="AD3232" s="65">
        <v>2.1927440769230766</v>
      </c>
      <c r="AE3232" s="65">
        <v>1.7690685384615381</v>
      </c>
      <c r="AF3232" s="65">
        <v>1.0700420000000002</v>
      </c>
      <c r="AG3232" s="65">
        <v>242</v>
      </c>
      <c r="AH3232" s="65">
        <v>4</v>
      </c>
    </row>
    <row r="3233" spans="1:34" x14ac:dyDescent="0.2">
      <c r="A3233" t="s">
        <v>63</v>
      </c>
      <c r="B3233" t="s">
        <v>72</v>
      </c>
      <c r="C3233" t="s">
        <v>1338</v>
      </c>
      <c r="D3233">
        <v>1</v>
      </c>
      <c r="E3233" s="21">
        <v>6</v>
      </c>
      <c r="F3233" s="21" t="s">
        <v>74</v>
      </c>
      <c r="G3233" s="21" t="s">
        <v>10</v>
      </c>
      <c r="H3233" s="21" t="s">
        <v>10</v>
      </c>
      <c r="I3233" s="65">
        <v>1.3208819000000001</v>
      </c>
      <c r="J3233" s="65">
        <v>1.6224997000000001</v>
      </c>
      <c r="K3233" s="65">
        <v>2.2628709000000002</v>
      </c>
      <c r="L3233" s="65">
        <v>3.5296994999999995</v>
      </c>
      <c r="M3233" s="65">
        <v>4.7947982000000007</v>
      </c>
      <c r="N3233" s="65">
        <v>6.2285642999999995</v>
      </c>
      <c r="O3233" s="65">
        <v>7.0868632000000007</v>
      </c>
      <c r="P3233" s="65">
        <v>6.3198492000000002</v>
      </c>
      <c r="Q3233">
        <v>4.6674477000000012</v>
      </c>
      <c r="R3233" s="65">
        <v>3.1492022</v>
      </c>
      <c r="S3233" s="65">
        <v>1.7702165999999999</v>
      </c>
      <c r="T3233" s="65">
        <v>1.2942852</v>
      </c>
      <c r="U3233" s="65">
        <v>0.5866307999999999</v>
      </c>
      <c r="V3233" s="65">
        <v>0.56239100000000009</v>
      </c>
      <c r="W3233" s="65">
        <v>0.89394459999999998</v>
      </c>
      <c r="X3233" s="65">
        <v>1.2280868999999999</v>
      </c>
      <c r="Y3233" s="65">
        <v>1.5557652000000002</v>
      </c>
      <c r="Z3233" s="65">
        <v>1.3191693999999998</v>
      </c>
      <c r="AA3233" s="65">
        <v>1.3753204999999999</v>
      </c>
      <c r="AB3233" s="65">
        <v>1.0820892</v>
      </c>
      <c r="AC3233" s="65">
        <v>0.83311679999999999</v>
      </c>
      <c r="AD3233" s="65">
        <v>0.72943069999999999</v>
      </c>
      <c r="AE3233" s="65">
        <v>0.65483180000000019</v>
      </c>
      <c r="AF3233" s="65">
        <v>0.5294664</v>
      </c>
      <c r="AG3233" s="65">
        <v>282</v>
      </c>
      <c r="AH3233" s="65">
        <v>5</v>
      </c>
    </row>
    <row r="3234" spans="1:34" x14ac:dyDescent="0.2">
      <c r="A3234" t="s">
        <v>63</v>
      </c>
      <c r="B3234" t="s">
        <v>72</v>
      </c>
      <c r="C3234" t="s">
        <v>1210</v>
      </c>
      <c r="D3234">
        <v>1</v>
      </c>
      <c r="E3234" s="21">
        <v>6</v>
      </c>
      <c r="F3234" s="21" t="s">
        <v>74</v>
      </c>
      <c r="G3234" s="21" t="s">
        <v>10</v>
      </c>
      <c r="H3234" s="21" t="s">
        <v>10</v>
      </c>
      <c r="I3234" s="65">
        <v>0.9324095555555556</v>
      </c>
      <c r="J3234" s="65">
        <v>1.4445848888888888</v>
      </c>
      <c r="K3234" s="65">
        <v>2.4867567777777775</v>
      </c>
      <c r="L3234" s="65">
        <v>4.0320600000000004</v>
      </c>
      <c r="M3234" s="65">
        <v>5.3871712222222223</v>
      </c>
      <c r="N3234" s="65">
        <v>6.9390797777777777</v>
      </c>
      <c r="O3234" s="65">
        <v>8.3292864444444437</v>
      </c>
      <c r="P3234" s="65">
        <v>7.5030434444444438</v>
      </c>
      <c r="Q3234">
        <v>4.9695915555555557</v>
      </c>
      <c r="R3234" s="65">
        <v>3.0989621111111112</v>
      </c>
      <c r="S3234" s="65">
        <v>1.5250964444444446</v>
      </c>
      <c r="T3234" s="65">
        <v>0.96885133333333329</v>
      </c>
      <c r="U3234" s="65">
        <v>0.30181966666666665</v>
      </c>
      <c r="V3234" s="65">
        <v>0.21659455555555557</v>
      </c>
      <c r="W3234" s="65">
        <v>0.38953711111111111</v>
      </c>
      <c r="X3234" s="65">
        <v>0.80487744444444453</v>
      </c>
      <c r="Y3234" s="65">
        <v>1.3320668888888889</v>
      </c>
      <c r="Z3234" s="65">
        <v>1.194738222222222</v>
      </c>
      <c r="AA3234" s="65">
        <v>0.51406922222222229</v>
      </c>
      <c r="AB3234" s="65">
        <v>0.57071477777777768</v>
      </c>
      <c r="AC3234" s="65">
        <v>0.70761733333333343</v>
      </c>
      <c r="AD3234" s="65">
        <v>0.46302888888888893</v>
      </c>
      <c r="AE3234" s="65">
        <v>0.33853111111111106</v>
      </c>
      <c r="AF3234" s="65">
        <v>0.26533577777777778</v>
      </c>
      <c r="AG3234" s="65">
        <v>241</v>
      </c>
      <c r="AH3234" s="65">
        <v>4</v>
      </c>
    </row>
    <row r="3235" spans="1:34" x14ac:dyDescent="0.2">
      <c r="A3235" t="s">
        <v>63</v>
      </c>
      <c r="B3235" t="s">
        <v>72</v>
      </c>
      <c r="C3235" t="s">
        <v>885</v>
      </c>
      <c r="D3235">
        <v>1</v>
      </c>
      <c r="E3235" s="21">
        <v>6</v>
      </c>
      <c r="F3235" s="21" t="s">
        <v>74</v>
      </c>
      <c r="G3235" s="21" t="s">
        <v>10</v>
      </c>
      <c r="H3235" s="21" t="s">
        <v>10</v>
      </c>
      <c r="I3235" s="65">
        <v>1.0482231666666666</v>
      </c>
      <c r="J3235" s="65">
        <v>1.4127071666666664</v>
      </c>
      <c r="K3235" s="65">
        <v>2.2726830000000002</v>
      </c>
      <c r="L3235" s="65">
        <v>3.8698885000000005</v>
      </c>
      <c r="M3235" s="65">
        <v>5.1701211666666671</v>
      </c>
      <c r="N3235" s="65">
        <v>6.6802575000000006</v>
      </c>
      <c r="O3235" s="65">
        <v>8.1616374999999994</v>
      </c>
      <c r="P3235" s="65">
        <v>7.5015996666666664</v>
      </c>
      <c r="Q3235">
        <v>5.0821861666666672</v>
      </c>
      <c r="R3235" s="65">
        <v>3.1797546666666672</v>
      </c>
      <c r="S3235" s="65">
        <v>1.5603885000000002</v>
      </c>
      <c r="T3235" s="65">
        <v>1.0396581666666667</v>
      </c>
      <c r="U3235" s="65">
        <v>0.4538126666666667</v>
      </c>
      <c r="V3235" s="65">
        <v>0.49901400000000001</v>
      </c>
      <c r="W3235" s="65">
        <v>0.73390083333333334</v>
      </c>
      <c r="X3235" s="65">
        <v>1.4855645</v>
      </c>
      <c r="Y3235" s="65">
        <v>2.297965833333333</v>
      </c>
      <c r="Z3235" s="65">
        <v>2.5699273333333337</v>
      </c>
      <c r="AA3235" s="65">
        <v>1.1934763333333334</v>
      </c>
      <c r="AB3235" s="65">
        <v>0.97710983333333334</v>
      </c>
      <c r="AC3235" s="65">
        <v>0.95586633333333337</v>
      </c>
      <c r="AD3235" s="65">
        <v>0.79868133333333324</v>
      </c>
      <c r="AE3235" s="65">
        <v>0.60248266666666672</v>
      </c>
      <c r="AF3235" s="65">
        <v>0.51202333333333339</v>
      </c>
      <c r="AG3235" s="65">
        <v>254</v>
      </c>
      <c r="AH3235" s="65">
        <v>5</v>
      </c>
    </row>
    <row r="3236" spans="1:34" x14ac:dyDescent="0.2">
      <c r="A3236" t="s">
        <v>63</v>
      </c>
      <c r="B3236" t="s">
        <v>72</v>
      </c>
      <c r="C3236" t="s">
        <v>1212</v>
      </c>
      <c r="D3236">
        <v>1</v>
      </c>
      <c r="E3236" s="21">
        <v>6</v>
      </c>
      <c r="F3236" s="21" t="s">
        <v>74</v>
      </c>
      <c r="G3236" s="21" t="s">
        <v>10</v>
      </c>
      <c r="H3236" s="21" t="s">
        <v>10</v>
      </c>
      <c r="I3236" s="65">
        <v>1.117593888888889</v>
      </c>
      <c r="J3236" s="65">
        <v>1.5200764444444443</v>
      </c>
      <c r="K3236" s="65">
        <v>2.3397127777777778</v>
      </c>
      <c r="L3236" s="65">
        <v>3.7739420000000004</v>
      </c>
      <c r="M3236" s="65">
        <v>5.2064152222222226</v>
      </c>
      <c r="N3236" s="65">
        <v>6.8677031111111102</v>
      </c>
      <c r="O3236" s="65">
        <v>7.7930114444444456</v>
      </c>
      <c r="P3236" s="65">
        <v>6.9486085555555555</v>
      </c>
      <c r="Q3236">
        <v>5.0198277777777776</v>
      </c>
      <c r="R3236" s="65">
        <v>3.182601</v>
      </c>
      <c r="S3236" s="65">
        <v>1.6585517777777776</v>
      </c>
      <c r="T3236" s="65">
        <v>1.1263238888888889</v>
      </c>
      <c r="U3236" s="65">
        <v>0.78301133333333328</v>
      </c>
      <c r="V3236" s="65">
        <v>0.71554666666666655</v>
      </c>
      <c r="W3236" s="65">
        <v>0.9549780000000001</v>
      </c>
      <c r="X3236" s="65">
        <v>1.185454111111111</v>
      </c>
      <c r="Y3236" s="65">
        <v>1.3273820000000001</v>
      </c>
      <c r="Z3236" s="65">
        <v>0.93369999999999997</v>
      </c>
      <c r="AA3236" s="65">
        <v>0.86789577777777771</v>
      </c>
      <c r="AB3236" s="65">
        <v>0.87886166666666676</v>
      </c>
      <c r="AC3236" s="65">
        <v>0.76777722222222211</v>
      </c>
      <c r="AD3236" s="65">
        <v>0.87577666666666665</v>
      </c>
      <c r="AE3236" s="65">
        <v>0.7628056666666666</v>
      </c>
      <c r="AF3236" s="65">
        <v>0.78736411111111104</v>
      </c>
      <c r="AG3236" s="65">
        <v>283</v>
      </c>
      <c r="AH3236" s="65">
        <v>5</v>
      </c>
    </row>
    <row r="3237" spans="1:34" x14ac:dyDescent="0.2">
      <c r="A3237" t="s">
        <v>63</v>
      </c>
      <c r="B3237" t="s">
        <v>72</v>
      </c>
      <c r="C3237" t="s">
        <v>2018</v>
      </c>
      <c r="D3237">
        <v>1</v>
      </c>
      <c r="E3237" s="21">
        <v>6</v>
      </c>
      <c r="F3237" s="21" t="s">
        <v>74</v>
      </c>
      <c r="G3237" s="21" t="s">
        <v>10</v>
      </c>
      <c r="H3237" s="21" t="s">
        <v>10</v>
      </c>
      <c r="I3237" s="65">
        <v>1.2818970000000001</v>
      </c>
      <c r="J3237" s="65">
        <v>1.65665</v>
      </c>
      <c r="K3237" s="65">
        <v>2.4112292500000003</v>
      </c>
      <c r="L3237" s="65">
        <v>3.8748844999999998</v>
      </c>
      <c r="M3237" s="65">
        <v>5.18564925</v>
      </c>
      <c r="N3237" s="65">
        <v>6.7757507500000003</v>
      </c>
      <c r="O3237" s="65">
        <v>8.0731029999999997</v>
      </c>
      <c r="P3237" s="65">
        <v>7.2969957499999998</v>
      </c>
      <c r="Q3237">
        <v>5.2542</v>
      </c>
      <c r="R3237" s="65">
        <v>3.4152049999999998</v>
      </c>
      <c r="S3237" s="65">
        <v>1.82994525</v>
      </c>
      <c r="T3237" s="65">
        <v>1.3057317500000001</v>
      </c>
      <c r="U3237" s="65">
        <v>0.39515850000000002</v>
      </c>
      <c r="V3237" s="65">
        <v>0.42814250000000004</v>
      </c>
      <c r="W3237" s="65">
        <v>0.78995150000000003</v>
      </c>
      <c r="X3237" s="65">
        <v>1.529811</v>
      </c>
      <c r="Y3237" s="65">
        <v>2.0708362500000002</v>
      </c>
      <c r="Z3237" s="65">
        <v>1.8346097499999998</v>
      </c>
      <c r="AA3237" s="65">
        <v>1.3150225</v>
      </c>
      <c r="AB3237" s="65">
        <v>0.81285475000000007</v>
      </c>
      <c r="AC3237" s="65">
        <v>0.80354449999999999</v>
      </c>
      <c r="AD3237" s="65">
        <v>0.70591199999999998</v>
      </c>
      <c r="AE3237" s="65">
        <v>0.50205675000000005</v>
      </c>
      <c r="AF3237" s="65">
        <v>0.46011349999999995</v>
      </c>
      <c r="AG3237" s="65">
        <v>261</v>
      </c>
      <c r="AH3237" s="65">
        <v>5</v>
      </c>
    </row>
    <row r="3238" spans="1:34" x14ac:dyDescent="0.2">
      <c r="A3238" t="s">
        <v>63</v>
      </c>
      <c r="B3238" t="s">
        <v>72</v>
      </c>
      <c r="C3238" t="s">
        <v>1542</v>
      </c>
      <c r="D3238">
        <v>1</v>
      </c>
      <c r="E3238" s="21">
        <v>6</v>
      </c>
      <c r="F3238" s="21" t="s">
        <v>74</v>
      </c>
      <c r="G3238" s="21" t="s">
        <v>10</v>
      </c>
      <c r="H3238" s="21" t="s">
        <v>10</v>
      </c>
      <c r="I3238" s="65">
        <v>0.99519166666666659</v>
      </c>
      <c r="J3238" s="65">
        <v>1.3412448333333333</v>
      </c>
      <c r="K3238" s="65">
        <v>2.1930276666666666</v>
      </c>
      <c r="L3238" s="65">
        <v>3.8414363333333328</v>
      </c>
      <c r="M3238" s="65">
        <v>5.1808230000000002</v>
      </c>
      <c r="N3238" s="65">
        <v>6.623919166666667</v>
      </c>
      <c r="O3238" s="65">
        <v>8.0516708333333344</v>
      </c>
      <c r="P3238" s="65">
        <v>7.4041284999999997</v>
      </c>
      <c r="Q3238">
        <v>4.999892</v>
      </c>
      <c r="R3238" s="65">
        <v>3.1638176666666666</v>
      </c>
      <c r="S3238" s="65">
        <v>1.5208276666666667</v>
      </c>
      <c r="T3238" s="65">
        <v>0.97961600000000004</v>
      </c>
      <c r="U3238" s="65">
        <v>0.38277383333333331</v>
      </c>
      <c r="V3238" s="65">
        <v>0.44302316666666663</v>
      </c>
      <c r="W3238" s="65">
        <v>0.7151535</v>
      </c>
      <c r="X3238" s="65">
        <v>1.4563098333333331</v>
      </c>
      <c r="Y3238" s="65">
        <v>2.2978743333333336</v>
      </c>
      <c r="Z3238" s="65">
        <v>2.717522666666667</v>
      </c>
      <c r="AA3238" s="65">
        <v>1.4809733333333333</v>
      </c>
      <c r="AB3238" s="65">
        <v>1.1968908333333335</v>
      </c>
      <c r="AC3238" s="65">
        <v>1.0197955000000001</v>
      </c>
      <c r="AD3238" s="65">
        <v>0.78645033333333325</v>
      </c>
      <c r="AE3238" s="65">
        <v>0.57767266666666672</v>
      </c>
      <c r="AF3238" s="65">
        <v>0.47660049999999998</v>
      </c>
      <c r="AG3238" s="65">
        <v>259</v>
      </c>
      <c r="AH3238" s="65">
        <v>5</v>
      </c>
    </row>
    <row r="3239" spans="1:34" x14ac:dyDescent="0.2">
      <c r="A3239" t="s">
        <v>63</v>
      </c>
      <c r="B3239" t="s">
        <v>72</v>
      </c>
      <c r="C3239" t="s">
        <v>425</v>
      </c>
      <c r="D3239">
        <v>1</v>
      </c>
      <c r="E3239" s="21">
        <v>6</v>
      </c>
      <c r="F3239" s="21" t="s">
        <v>74</v>
      </c>
      <c r="G3239" s="21" t="s">
        <v>10</v>
      </c>
      <c r="H3239" s="21" t="s">
        <v>10</v>
      </c>
      <c r="I3239" s="65">
        <v>0.9269383636363635</v>
      </c>
      <c r="J3239" s="65">
        <v>1.3787158181818182</v>
      </c>
      <c r="K3239" s="65">
        <v>2.3631355454545453</v>
      </c>
      <c r="L3239" s="65">
        <v>3.7461145454545455</v>
      </c>
      <c r="M3239" s="65">
        <v>5.1425525454545449</v>
      </c>
      <c r="N3239" s="65">
        <v>6.767066909090909</v>
      </c>
      <c r="O3239" s="65">
        <v>7.9384209999999991</v>
      </c>
      <c r="P3239" s="65">
        <v>7.0991427272727288</v>
      </c>
      <c r="Q3239">
        <v>4.8121594545454549</v>
      </c>
      <c r="R3239" s="65">
        <v>2.8992522727272729</v>
      </c>
      <c r="S3239" s="65">
        <v>1.3835934545454545</v>
      </c>
      <c r="T3239" s="65">
        <v>0.88977236363636358</v>
      </c>
      <c r="U3239" s="65">
        <v>0.45485754545454538</v>
      </c>
      <c r="V3239" s="65">
        <v>0.39993845454545451</v>
      </c>
      <c r="W3239" s="65">
        <v>0.63406127272727275</v>
      </c>
      <c r="X3239" s="65">
        <v>1.0954377272727274</v>
      </c>
      <c r="Y3239" s="65">
        <v>1.5714164545454545</v>
      </c>
      <c r="Z3239" s="65">
        <v>1.1651218181818184</v>
      </c>
      <c r="AA3239" s="65">
        <v>0.67649309090909082</v>
      </c>
      <c r="AB3239" s="65">
        <v>0.56690054545454549</v>
      </c>
      <c r="AC3239" s="65">
        <v>0.71738654545454539</v>
      </c>
      <c r="AD3239" s="65">
        <v>0.6018092727272728</v>
      </c>
      <c r="AE3239" s="65">
        <v>0.5093319999999999</v>
      </c>
      <c r="AF3239" s="65">
        <v>0.42529045454545461</v>
      </c>
      <c r="AG3239" s="65">
        <v>252</v>
      </c>
      <c r="AH3239" s="65">
        <v>5</v>
      </c>
    </row>
    <row r="3240" spans="1:34" x14ac:dyDescent="0.2">
      <c r="A3240" t="s">
        <v>63</v>
      </c>
      <c r="B3240" t="s">
        <v>72</v>
      </c>
      <c r="C3240" t="s">
        <v>2019</v>
      </c>
      <c r="D3240">
        <v>1</v>
      </c>
      <c r="E3240" s="21">
        <v>5</v>
      </c>
      <c r="F3240" s="21" t="s">
        <v>74</v>
      </c>
      <c r="G3240" s="21" t="s">
        <v>10</v>
      </c>
      <c r="H3240" s="21" t="s">
        <v>10</v>
      </c>
      <c r="I3240" s="65">
        <v>1.4762098750000001</v>
      </c>
      <c r="J3240" s="65">
        <v>1.8890853750000001</v>
      </c>
      <c r="K3240" s="65">
        <v>2.720860375</v>
      </c>
      <c r="L3240" s="65">
        <v>4.2361772500000008</v>
      </c>
      <c r="M3240" s="65">
        <v>5.4802050000000007</v>
      </c>
      <c r="N3240" s="65">
        <v>7.1670230000000004</v>
      </c>
      <c r="O3240" s="65">
        <v>8.2124833749999997</v>
      </c>
      <c r="P3240" s="65">
        <v>7.3219952500000005</v>
      </c>
      <c r="Q3240">
        <v>5.4242977499999991</v>
      </c>
      <c r="R3240" s="65">
        <v>3.6897956249999999</v>
      </c>
      <c r="S3240" s="65">
        <v>2.0557566249999999</v>
      </c>
      <c r="T3240" s="65">
        <v>1.454494875</v>
      </c>
      <c r="U3240" s="65">
        <v>0.28411175</v>
      </c>
      <c r="V3240" s="65">
        <v>0.28731262500000004</v>
      </c>
      <c r="W3240" s="65">
        <v>0.68016474999999998</v>
      </c>
      <c r="X3240" s="65">
        <v>1.379441125</v>
      </c>
      <c r="Y3240" s="65">
        <v>2.3034572500000001</v>
      </c>
      <c r="Z3240" s="65">
        <v>2.1810615000000002</v>
      </c>
      <c r="AA3240" s="65">
        <v>1.67495025</v>
      </c>
      <c r="AB3240" s="65">
        <v>1.0232533749999999</v>
      </c>
      <c r="AC3240" s="65">
        <v>0.87713675000000002</v>
      </c>
      <c r="AD3240" s="65">
        <v>0.64327599999999996</v>
      </c>
      <c r="AE3240" s="65">
        <v>0.38163112500000007</v>
      </c>
      <c r="AF3240" s="65">
        <v>0.34181937500000004</v>
      </c>
      <c r="AG3240" s="65">
        <v>254</v>
      </c>
      <c r="AH3240" s="65">
        <v>5</v>
      </c>
    </row>
    <row r="3241" spans="1:34" x14ac:dyDescent="0.2">
      <c r="A3241" t="s">
        <v>63</v>
      </c>
      <c r="B3241" t="s">
        <v>72</v>
      </c>
      <c r="C3241" t="s">
        <v>2020</v>
      </c>
      <c r="D3241">
        <v>1</v>
      </c>
      <c r="E3241" s="21">
        <v>6</v>
      </c>
      <c r="F3241" s="21" t="s">
        <v>74</v>
      </c>
      <c r="G3241" s="21" t="s">
        <v>10</v>
      </c>
      <c r="H3241" s="21" t="s">
        <v>10</v>
      </c>
      <c r="I3241" s="65">
        <v>0.94429399999999997</v>
      </c>
      <c r="J3241" s="65">
        <v>1.425227</v>
      </c>
      <c r="K3241" s="65">
        <v>2.4416060000000002</v>
      </c>
      <c r="L3241" s="65">
        <v>3.862142</v>
      </c>
      <c r="M3241" s="65">
        <v>5.2092130000000001</v>
      </c>
      <c r="N3241" s="65">
        <v>6.7931619999999997</v>
      </c>
      <c r="O3241" s="65">
        <v>8.0196330000000007</v>
      </c>
      <c r="P3241" s="65">
        <v>7.1890390000000002</v>
      </c>
      <c r="Q3241">
        <v>4.8188139999999997</v>
      </c>
      <c r="R3241" s="65">
        <v>2.947797</v>
      </c>
      <c r="S3241" s="65">
        <v>1.4378960000000001</v>
      </c>
      <c r="T3241" s="65">
        <v>0.92280600000000002</v>
      </c>
      <c r="U3241" s="65">
        <v>0.27929799999999999</v>
      </c>
      <c r="V3241" s="65">
        <v>0.24232000000000001</v>
      </c>
      <c r="W3241" s="65">
        <v>0.43293700000000002</v>
      </c>
      <c r="X3241" s="65">
        <v>0.88719400000000004</v>
      </c>
      <c r="Y3241" s="65">
        <v>1.436885</v>
      </c>
      <c r="Z3241" s="65">
        <v>1.176355</v>
      </c>
      <c r="AA3241" s="65">
        <v>0.60773500000000003</v>
      </c>
      <c r="AB3241" s="65">
        <v>0.52753099999999997</v>
      </c>
      <c r="AC3241" s="65">
        <v>0.68466000000000005</v>
      </c>
      <c r="AD3241" s="65">
        <v>0.45931</v>
      </c>
      <c r="AE3241" s="65">
        <v>0.36727300000000002</v>
      </c>
      <c r="AF3241" s="65">
        <v>0.26348899999999997</v>
      </c>
      <c r="AG3241" s="65">
        <v>237</v>
      </c>
      <c r="AH3241" s="65">
        <v>4</v>
      </c>
    </row>
    <row r="3242" spans="1:34" x14ac:dyDescent="0.2">
      <c r="A3242" t="s">
        <v>63</v>
      </c>
      <c r="B3242" t="s">
        <v>72</v>
      </c>
      <c r="C3242" t="s">
        <v>317</v>
      </c>
      <c r="D3242">
        <v>1</v>
      </c>
      <c r="E3242" s="21">
        <v>6</v>
      </c>
      <c r="F3242" s="21" t="s">
        <v>74</v>
      </c>
      <c r="G3242" s="21" t="s">
        <v>10</v>
      </c>
      <c r="H3242" s="21" t="s">
        <v>10</v>
      </c>
      <c r="I3242" s="65">
        <v>1.0562095</v>
      </c>
      <c r="J3242" s="65">
        <v>1.4419365</v>
      </c>
      <c r="K3242" s="65">
        <v>2.3422274999999999</v>
      </c>
      <c r="L3242" s="65">
        <v>3.8120690000000002</v>
      </c>
      <c r="M3242" s="65">
        <v>5.0969414999999998</v>
      </c>
      <c r="N3242" s="65">
        <v>6.5926330000000002</v>
      </c>
      <c r="O3242" s="65">
        <v>7.9815050000000003</v>
      </c>
      <c r="P3242" s="65">
        <v>7.3475149999999996</v>
      </c>
      <c r="Q3242">
        <v>4.974437</v>
      </c>
      <c r="R3242" s="65">
        <v>3.1060824999999999</v>
      </c>
      <c r="S3242" s="65">
        <v>1.5387305</v>
      </c>
      <c r="T3242" s="65">
        <v>1.0357354999999999</v>
      </c>
      <c r="U3242" s="65">
        <v>0.54125299999999998</v>
      </c>
      <c r="V3242" s="65">
        <v>0.55090149999999993</v>
      </c>
      <c r="W3242" s="65">
        <v>0.81802649999999999</v>
      </c>
      <c r="X3242" s="65">
        <v>1.4417530000000001</v>
      </c>
      <c r="Y3242" s="65">
        <v>2.1094790000000003</v>
      </c>
      <c r="Z3242" s="65">
        <v>1.9857965</v>
      </c>
      <c r="AA3242" s="65">
        <v>0.92986849999999999</v>
      </c>
      <c r="AB3242" s="65">
        <v>0.72107049999999995</v>
      </c>
      <c r="AC3242" s="65">
        <v>0.89771650000000003</v>
      </c>
      <c r="AD3242" s="65">
        <v>0.81808750000000008</v>
      </c>
      <c r="AE3242" s="65">
        <v>0.6536575</v>
      </c>
      <c r="AF3242" s="65">
        <v>0.58390649999999999</v>
      </c>
      <c r="AG3242" s="65">
        <v>255</v>
      </c>
      <c r="AH3242" s="65">
        <v>5</v>
      </c>
    </row>
    <row r="3243" spans="1:34" x14ac:dyDescent="0.2">
      <c r="A3243" t="s">
        <v>63</v>
      </c>
      <c r="B3243" t="s">
        <v>72</v>
      </c>
      <c r="C3243" t="s">
        <v>2021</v>
      </c>
      <c r="D3243">
        <v>1</v>
      </c>
      <c r="E3243" s="21">
        <v>6</v>
      </c>
      <c r="F3243" s="21" t="s">
        <v>74</v>
      </c>
      <c r="G3243" s="21" t="s">
        <v>10</v>
      </c>
      <c r="H3243" s="21" t="s">
        <v>10</v>
      </c>
      <c r="I3243" s="65">
        <v>1.6447442222222222</v>
      </c>
      <c r="J3243" s="65">
        <v>1.982781444444444</v>
      </c>
      <c r="K3243" s="65">
        <v>2.7109812222222227</v>
      </c>
      <c r="L3243" s="65">
        <v>4.1304922222222222</v>
      </c>
      <c r="M3243" s="65">
        <v>5.3573645555555558</v>
      </c>
      <c r="N3243" s="65">
        <v>6.8875447777777783</v>
      </c>
      <c r="O3243" s="65">
        <v>7.8062615555555555</v>
      </c>
      <c r="P3243" s="65">
        <v>6.9631577777777771</v>
      </c>
      <c r="Q3243">
        <v>5.2030310000000002</v>
      </c>
      <c r="R3243" s="65">
        <v>3.6296981111111117</v>
      </c>
      <c r="S3243" s="65">
        <v>2.1234032222222221</v>
      </c>
      <c r="T3243" s="65">
        <v>1.5779597777777776</v>
      </c>
      <c r="U3243" s="65">
        <v>0.33835333333333328</v>
      </c>
      <c r="V3243" s="65">
        <v>0.32008822222222227</v>
      </c>
      <c r="W3243" s="65">
        <v>0.87931511111111105</v>
      </c>
      <c r="X3243" s="65">
        <v>1.3080105555555555</v>
      </c>
      <c r="Y3243" s="65">
        <v>2.3086218888888888</v>
      </c>
      <c r="Z3243" s="65">
        <v>2.1701521111111108</v>
      </c>
      <c r="AA3243" s="65">
        <v>1.9741613333333332</v>
      </c>
      <c r="AB3243" s="65">
        <v>1.4211057777777778</v>
      </c>
      <c r="AC3243" s="65">
        <v>0.96271877777777759</v>
      </c>
      <c r="AD3243" s="65">
        <v>0.64435444444444445</v>
      </c>
      <c r="AE3243" s="65">
        <v>0.47531355555555549</v>
      </c>
      <c r="AF3243" s="65">
        <v>0.3445921111111111</v>
      </c>
      <c r="AG3243" s="65">
        <v>267</v>
      </c>
      <c r="AH3243" s="65">
        <v>5</v>
      </c>
    </row>
    <row r="3244" spans="1:34" x14ac:dyDescent="0.2">
      <c r="A3244" t="s">
        <v>63</v>
      </c>
      <c r="B3244" t="s">
        <v>72</v>
      </c>
      <c r="C3244" t="s">
        <v>319</v>
      </c>
      <c r="D3244">
        <v>1</v>
      </c>
      <c r="E3244" s="21">
        <v>7</v>
      </c>
      <c r="F3244" s="21" t="s">
        <v>10</v>
      </c>
      <c r="G3244" s="21" t="s">
        <v>10</v>
      </c>
      <c r="H3244" s="21" t="s">
        <v>10</v>
      </c>
      <c r="I3244" s="65">
        <v>0.71683799999999998</v>
      </c>
      <c r="J3244" s="65">
        <v>1.0781397272727273</v>
      </c>
      <c r="K3244" s="65">
        <v>1.9143672727272729</v>
      </c>
      <c r="L3244" s="65">
        <v>3.3408014545454545</v>
      </c>
      <c r="M3244" s="65">
        <v>4.7810516363636371</v>
      </c>
      <c r="N3244" s="65">
        <v>6.2534571818181828</v>
      </c>
      <c r="O3244" s="65">
        <v>7.4466079090909085</v>
      </c>
      <c r="P3244" s="65">
        <v>6.6172321818181823</v>
      </c>
      <c r="Q3244">
        <v>4.5688775454545461</v>
      </c>
      <c r="R3244" s="65">
        <v>2.669536363636364</v>
      </c>
      <c r="S3244" s="65">
        <v>1.2074126363636362</v>
      </c>
      <c r="T3244" s="65">
        <v>0.70037854545454536</v>
      </c>
      <c r="U3244" s="65">
        <v>1.2827692727272726</v>
      </c>
      <c r="V3244" s="65">
        <v>1.0030100909090909</v>
      </c>
      <c r="W3244" s="65">
        <v>1.0983130000000001</v>
      </c>
      <c r="X3244" s="65">
        <v>1.0861638181818183</v>
      </c>
      <c r="Y3244" s="65">
        <v>1.486542090909091</v>
      </c>
      <c r="Z3244" s="65">
        <v>1.3091891818181818</v>
      </c>
      <c r="AA3244" s="65">
        <v>0.84453254545454548</v>
      </c>
      <c r="AB3244" s="65">
        <v>0.96090190909090911</v>
      </c>
      <c r="AC3244" s="65">
        <v>1.0409917272727274</v>
      </c>
      <c r="AD3244" s="65">
        <v>0.94757145454545444</v>
      </c>
      <c r="AE3244" s="65">
        <v>1.134158909090909</v>
      </c>
      <c r="AF3244" s="65">
        <v>1.1150013636363634</v>
      </c>
      <c r="AG3244" s="65">
        <v>317</v>
      </c>
      <c r="AH3244" s="65">
        <v>0</v>
      </c>
    </row>
    <row r="3245" spans="1:34" x14ac:dyDescent="0.2">
      <c r="A3245" t="s">
        <v>63</v>
      </c>
      <c r="B3245" t="s">
        <v>72</v>
      </c>
      <c r="C3245" t="s">
        <v>2022</v>
      </c>
      <c r="D3245">
        <v>1</v>
      </c>
      <c r="E3245" s="21">
        <v>6</v>
      </c>
      <c r="F3245" s="21" t="s">
        <v>74</v>
      </c>
      <c r="G3245" s="21" t="s">
        <v>10</v>
      </c>
      <c r="H3245" s="21" t="s">
        <v>10</v>
      </c>
      <c r="I3245" s="65">
        <v>1.232532</v>
      </c>
      <c r="J3245" s="65">
        <v>1.5844575000000001</v>
      </c>
      <c r="K3245" s="65">
        <v>2.4459783333333336</v>
      </c>
      <c r="L3245" s="65">
        <v>3.8763896666666664</v>
      </c>
      <c r="M3245" s="65">
        <v>5.2632518333333342</v>
      </c>
      <c r="N3245" s="65">
        <v>7.0026098333333335</v>
      </c>
      <c r="O3245" s="65">
        <v>8.3063146666666672</v>
      </c>
      <c r="P3245" s="65">
        <v>7.5942241666666668</v>
      </c>
      <c r="Q3245">
        <v>5.3675173333333328</v>
      </c>
      <c r="R3245" s="65">
        <v>3.3669648333333337</v>
      </c>
      <c r="S3245" s="65">
        <v>1.7863823333333333</v>
      </c>
      <c r="T3245" s="65">
        <v>1.222855</v>
      </c>
      <c r="U3245" s="65">
        <v>0.45144650000000003</v>
      </c>
      <c r="V3245" s="65">
        <v>0.50202533333333332</v>
      </c>
      <c r="W3245" s="65">
        <v>0.76349100000000003</v>
      </c>
      <c r="X3245" s="65">
        <v>1.3328149999999999</v>
      </c>
      <c r="Y3245" s="65">
        <v>1.8133333333333335</v>
      </c>
      <c r="Z3245" s="65">
        <v>1.3529576666666667</v>
      </c>
      <c r="AA3245" s="65">
        <v>0.98751983333333337</v>
      </c>
      <c r="AB3245" s="65">
        <v>0.60503033333333345</v>
      </c>
      <c r="AC3245" s="65">
        <v>0.67857933333333331</v>
      </c>
      <c r="AD3245" s="65">
        <v>0.73548683333333331</v>
      </c>
      <c r="AE3245" s="65">
        <v>0.60372683333333332</v>
      </c>
      <c r="AF3245" s="65">
        <v>0.53257316666666676</v>
      </c>
      <c r="AG3245" s="65">
        <v>265</v>
      </c>
      <c r="AH3245" s="65">
        <v>5</v>
      </c>
    </row>
    <row r="3246" spans="1:34" x14ac:dyDescent="0.2">
      <c r="A3246" t="s">
        <v>63</v>
      </c>
      <c r="B3246" t="s">
        <v>72</v>
      </c>
      <c r="C3246" t="s">
        <v>2023</v>
      </c>
      <c r="D3246">
        <v>1</v>
      </c>
      <c r="E3246" s="21">
        <v>6</v>
      </c>
      <c r="F3246" s="21" t="s">
        <v>74</v>
      </c>
      <c r="G3246" s="21" t="s">
        <v>10</v>
      </c>
      <c r="H3246" s="21" t="s">
        <v>10</v>
      </c>
      <c r="I3246" s="65">
        <v>1.2546327500000001</v>
      </c>
      <c r="J3246" s="65">
        <v>1.6539000000000001</v>
      </c>
      <c r="K3246" s="65">
        <v>2.4395549999999999</v>
      </c>
      <c r="L3246" s="65">
        <v>3.9350420000000002</v>
      </c>
      <c r="M3246" s="65">
        <v>5.1818217499999992</v>
      </c>
      <c r="N3246" s="65">
        <v>6.7794979999999994</v>
      </c>
      <c r="O3246" s="65">
        <v>7.9584987500000004</v>
      </c>
      <c r="P3246" s="65">
        <v>7.1759632500000006</v>
      </c>
      <c r="Q3246">
        <v>5.1767404999999993</v>
      </c>
      <c r="R3246" s="65">
        <v>3.4316955</v>
      </c>
      <c r="S3246" s="65">
        <v>1.8155375</v>
      </c>
      <c r="T3246" s="65">
        <v>1.2548440000000001</v>
      </c>
      <c r="U3246" s="65">
        <v>0.36710699999999996</v>
      </c>
      <c r="V3246" s="65">
        <v>0.39611150000000001</v>
      </c>
      <c r="W3246" s="65">
        <v>0.85762425000000009</v>
      </c>
      <c r="X3246" s="65">
        <v>1.663068</v>
      </c>
      <c r="Y3246" s="65">
        <v>2.39228525</v>
      </c>
      <c r="Z3246" s="65">
        <v>2.158058</v>
      </c>
      <c r="AA3246" s="65">
        <v>1.6040207499999999</v>
      </c>
      <c r="AB3246" s="65">
        <v>0.93622050000000001</v>
      </c>
      <c r="AC3246" s="65">
        <v>0.90576025000000004</v>
      </c>
      <c r="AD3246" s="65">
        <v>0.73784125</v>
      </c>
      <c r="AE3246" s="65">
        <v>0.46259899999999998</v>
      </c>
      <c r="AF3246" s="65">
        <v>0.42221600000000004</v>
      </c>
      <c r="AG3246" s="65">
        <v>268</v>
      </c>
      <c r="AH3246" s="65">
        <v>5</v>
      </c>
    </row>
    <row r="3247" spans="1:34" x14ac:dyDescent="0.2">
      <c r="A3247" t="s">
        <v>63</v>
      </c>
      <c r="B3247" t="s">
        <v>72</v>
      </c>
      <c r="C3247" t="s">
        <v>444</v>
      </c>
      <c r="D3247">
        <v>1</v>
      </c>
      <c r="E3247" s="21">
        <v>6</v>
      </c>
      <c r="F3247" s="21" t="s">
        <v>74</v>
      </c>
      <c r="G3247" s="21" t="s">
        <v>10</v>
      </c>
      <c r="H3247" s="21" t="s">
        <v>10</v>
      </c>
      <c r="I3247" s="65">
        <v>0.91098299999999999</v>
      </c>
      <c r="J3247" s="65">
        <v>1.3188932500000001</v>
      </c>
      <c r="K3247" s="65">
        <v>2.1003052499999999</v>
      </c>
      <c r="L3247" s="65">
        <v>3.3576540000000001</v>
      </c>
      <c r="M3247" s="65">
        <v>4.59022825</v>
      </c>
      <c r="N3247" s="65">
        <v>5.9038162499999993</v>
      </c>
      <c r="O3247" s="65">
        <v>7.0933597499999994</v>
      </c>
      <c r="P3247" s="65">
        <v>6.35767975</v>
      </c>
      <c r="Q3247">
        <v>4.2476492500000003</v>
      </c>
      <c r="R3247" s="65">
        <v>2.6753282499999997</v>
      </c>
      <c r="S3247" s="65">
        <v>1.3366862500000001</v>
      </c>
      <c r="T3247" s="65">
        <v>0.90214749999999999</v>
      </c>
      <c r="U3247" s="65">
        <v>0.98230799999999996</v>
      </c>
      <c r="V3247" s="65">
        <v>0.77986874999999989</v>
      </c>
      <c r="W3247" s="65">
        <v>1.0624387500000001</v>
      </c>
      <c r="X3247" s="65">
        <v>1.3431867499999999</v>
      </c>
      <c r="Y3247" s="65">
        <v>1.8269919999999997</v>
      </c>
      <c r="Z3247" s="65">
        <v>1.6933075</v>
      </c>
      <c r="AA3247" s="65">
        <v>0.99461074999999999</v>
      </c>
      <c r="AB3247" s="65">
        <v>1.0010202499999998</v>
      </c>
      <c r="AC3247" s="65">
        <v>1.1302345</v>
      </c>
      <c r="AD3247" s="65">
        <v>0.83714125000000017</v>
      </c>
      <c r="AE3247" s="65">
        <v>0.93527250000000006</v>
      </c>
      <c r="AF3247" s="65">
        <v>0.86841650000000004</v>
      </c>
      <c r="AG3247" s="65">
        <v>267</v>
      </c>
      <c r="AH3247" s="65">
        <v>5</v>
      </c>
    </row>
    <row r="3248" spans="1:34" x14ac:dyDescent="0.2">
      <c r="A3248" t="s">
        <v>63</v>
      </c>
      <c r="B3248" t="s">
        <v>72</v>
      </c>
      <c r="C3248" t="s">
        <v>1197</v>
      </c>
      <c r="D3248">
        <v>2</v>
      </c>
      <c r="E3248" s="21">
        <v>5</v>
      </c>
      <c r="F3248" s="21" t="s">
        <v>74</v>
      </c>
      <c r="G3248" s="21" t="s">
        <v>10</v>
      </c>
      <c r="H3248" s="21" t="s">
        <v>10</v>
      </c>
      <c r="I3248" s="65">
        <v>1.4873574000000001</v>
      </c>
      <c r="J3248" s="65">
        <v>1.8719058</v>
      </c>
      <c r="K3248" s="65">
        <v>2.6496119999999999</v>
      </c>
      <c r="L3248" s="65">
        <v>4.1019154000000002</v>
      </c>
      <c r="M3248" s="65">
        <v>5.3714538000000012</v>
      </c>
      <c r="N3248" s="65">
        <v>6.9746904000000001</v>
      </c>
      <c r="O3248" s="65">
        <v>8.1104096000000006</v>
      </c>
      <c r="P3248" s="65">
        <v>7.2624690000000003</v>
      </c>
      <c r="Q3248">
        <v>5.3759821999999993</v>
      </c>
      <c r="R3248" s="65">
        <v>3.6489902000000001</v>
      </c>
      <c r="S3248" s="65">
        <v>2.0513088000000002</v>
      </c>
      <c r="T3248" s="65">
        <v>1.5020178</v>
      </c>
      <c r="U3248" s="65">
        <v>0.28999000000000003</v>
      </c>
      <c r="V3248" s="65">
        <v>0.29927619999999999</v>
      </c>
      <c r="W3248" s="65">
        <v>0.6824152</v>
      </c>
      <c r="X3248" s="65">
        <v>1.3469434</v>
      </c>
      <c r="Y3248" s="65">
        <v>2.1084536000000003</v>
      </c>
      <c r="Z3248" s="65">
        <v>1.8693848000000002</v>
      </c>
      <c r="AA3248" s="65">
        <v>1.4633894000000001</v>
      </c>
      <c r="AB3248" s="65">
        <v>0.92868280000000003</v>
      </c>
      <c r="AC3248" s="65">
        <v>0.83494279999999998</v>
      </c>
      <c r="AD3248" s="65">
        <v>0.59383819999999998</v>
      </c>
      <c r="AE3248" s="65">
        <v>0.38300960000000001</v>
      </c>
      <c r="AF3248" s="65">
        <v>0.32709440000000001</v>
      </c>
      <c r="AG3248" s="65">
        <v>249</v>
      </c>
      <c r="AH3248" s="65">
        <v>5</v>
      </c>
    </row>
    <row r="3249" spans="1:34" x14ac:dyDescent="0.2">
      <c r="A3249" t="s">
        <v>63</v>
      </c>
      <c r="B3249" t="s">
        <v>72</v>
      </c>
      <c r="C3249" t="s">
        <v>859</v>
      </c>
      <c r="D3249">
        <v>1</v>
      </c>
      <c r="E3249" s="21">
        <v>6</v>
      </c>
      <c r="F3249" s="21" t="s">
        <v>74</v>
      </c>
      <c r="G3249" s="21" t="s">
        <v>10</v>
      </c>
      <c r="H3249" s="21" t="s">
        <v>10</v>
      </c>
      <c r="I3249" s="65">
        <v>0.96559277777777774</v>
      </c>
      <c r="J3249" s="65">
        <v>1.3659474444444446</v>
      </c>
      <c r="K3249" s="65">
        <v>2.2745195555555555</v>
      </c>
      <c r="L3249" s="65">
        <v>3.8060217777777776</v>
      </c>
      <c r="M3249" s="65">
        <v>5.0180323333333332</v>
      </c>
      <c r="N3249" s="65">
        <v>6.4202861111111114</v>
      </c>
      <c r="O3249" s="65">
        <v>7.8758027777777784</v>
      </c>
      <c r="P3249" s="65">
        <v>7.2378218888888899</v>
      </c>
      <c r="Q3249">
        <v>4.7532138888888893</v>
      </c>
      <c r="R3249" s="65">
        <v>2.9563649999999999</v>
      </c>
      <c r="S3249" s="65">
        <v>1.4311175555555553</v>
      </c>
      <c r="T3249" s="65">
        <v>0.95247788888888885</v>
      </c>
      <c r="U3249" s="65">
        <v>0.6017973333333333</v>
      </c>
      <c r="V3249" s="65">
        <v>0.53964522222222222</v>
      </c>
      <c r="W3249" s="65">
        <v>0.84161966666666665</v>
      </c>
      <c r="X3249" s="65">
        <v>1.4319238888888888</v>
      </c>
      <c r="Y3249" s="65">
        <v>2.1445911111111111</v>
      </c>
      <c r="Z3249" s="65">
        <v>2.1529394444444443</v>
      </c>
      <c r="AA3249" s="65">
        <v>0.821278888888889</v>
      </c>
      <c r="AB3249" s="65">
        <v>0.76172988888888893</v>
      </c>
      <c r="AC3249" s="65">
        <v>1.0957236666666665</v>
      </c>
      <c r="AD3249" s="65">
        <v>0.88638922222222216</v>
      </c>
      <c r="AE3249" s="65">
        <v>0.69156222222222219</v>
      </c>
      <c r="AF3249" s="65">
        <v>0.57291666666666663</v>
      </c>
      <c r="AG3249" s="65">
        <v>267</v>
      </c>
      <c r="AH3249" s="65">
        <v>5</v>
      </c>
    </row>
    <row r="3250" spans="1:34" x14ac:dyDescent="0.2">
      <c r="A3250" t="s">
        <v>63</v>
      </c>
      <c r="B3250" t="s">
        <v>72</v>
      </c>
      <c r="C3250" t="s">
        <v>2024</v>
      </c>
      <c r="D3250">
        <v>1</v>
      </c>
      <c r="E3250" s="21">
        <v>7</v>
      </c>
      <c r="F3250" s="21" t="s">
        <v>10</v>
      </c>
      <c r="G3250" s="21" t="s">
        <v>10</v>
      </c>
      <c r="H3250" s="21" t="s">
        <v>10</v>
      </c>
      <c r="I3250" s="65">
        <v>0.75532233333333332</v>
      </c>
      <c r="J3250" s="65">
        <v>1.1009958333333334</v>
      </c>
      <c r="K3250" s="65">
        <v>1.8703628333333333</v>
      </c>
      <c r="L3250" s="65">
        <v>3.1680686666666666</v>
      </c>
      <c r="M3250" s="65">
        <v>4.5242184999999999</v>
      </c>
      <c r="N3250" s="65">
        <v>5.9495439999999995</v>
      </c>
      <c r="O3250" s="65">
        <v>7.0164299999999997</v>
      </c>
      <c r="P3250" s="65">
        <v>6.2273868333333331</v>
      </c>
      <c r="Q3250">
        <v>4.2476423333333333</v>
      </c>
      <c r="R3250" s="65">
        <v>2.5424736666666665</v>
      </c>
      <c r="S3250" s="65">
        <v>1.1666231666666664</v>
      </c>
      <c r="T3250" s="65">
        <v>0.72669949999999994</v>
      </c>
      <c r="U3250" s="65">
        <v>1.0913893333333335</v>
      </c>
      <c r="V3250" s="65">
        <v>0.85344199999999992</v>
      </c>
      <c r="W3250" s="65">
        <v>0.97503283333333324</v>
      </c>
      <c r="X3250" s="65">
        <v>1.0723108333333335</v>
      </c>
      <c r="Y3250" s="65">
        <v>1.5000553333333333</v>
      </c>
      <c r="Z3250" s="65">
        <v>1.2196968333333336</v>
      </c>
      <c r="AA3250" s="65">
        <v>0.89809766666666668</v>
      </c>
      <c r="AB3250" s="65">
        <v>0.98684483333333339</v>
      </c>
      <c r="AC3250" s="65">
        <v>0.98520033333333334</v>
      </c>
      <c r="AD3250" s="65">
        <v>0.82180900000000001</v>
      </c>
      <c r="AE3250" s="65">
        <v>0.9558321666666667</v>
      </c>
      <c r="AF3250" s="65">
        <v>0.9297373333333333</v>
      </c>
      <c r="AG3250" s="65">
        <v>347</v>
      </c>
      <c r="AH3250" s="65">
        <v>0</v>
      </c>
    </row>
    <row r="3251" spans="1:34" x14ac:dyDescent="0.2">
      <c r="A3251" t="s">
        <v>63</v>
      </c>
      <c r="B3251" t="s">
        <v>72</v>
      </c>
      <c r="C3251" t="s">
        <v>2025</v>
      </c>
      <c r="D3251">
        <v>1</v>
      </c>
      <c r="E3251" s="21">
        <v>6</v>
      </c>
      <c r="F3251" s="21" t="s">
        <v>74</v>
      </c>
      <c r="G3251" s="21" t="s">
        <v>10</v>
      </c>
      <c r="H3251" s="21" t="s">
        <v>10</v>
      </c>
      <c r="I3251" s="65">
        <v>0.88025540000000002</v>
      </c>
      <c r="J3251" s="65">
        <v>1.3303036000000001</v>
      </c>
      <c r="K3251" s="65">
        <v>2.3437912000000001</v>
      </c>
      <c r="L3251" s="65">
        <v>3.8689668000000004</v>
      </c>
      <c r="M3251" s="65">
        <v>5.4084523999999998</v>
      </c>
      <c r="N3251" s="65">
        <v>7.1601429999999997</v>
      </c>
      <c r="O3251" s="65">
        <v>8.1884914000000002</v>
      </c>
      <c r="P3251" s="65">
        <v>7.2475544000000003</v>
      </c>
      <c r="Q3251">
        <v>5.0684960000000006</v>
      </c>
      <c r="R3251" s="65">
        <v>3.0216523999999998</v>
      </c>
      <c r="S3251" s="65">
        <v>1.4198375999999999</v>
      </c>
      <c r="T3251" s="65">
        <v>0.86453300000000011</v>
      </c>
      <c r="U3251" s="65">
        <v>0.57211579999999995</v>
      </c>
      <c r="V3251" s="65">
        <v>0.47141460000000002</v>
      </c>
      <c r="W3251" s="65">
        <v>0.69762119999999994</v>
      </c>
      <c r="X3251" s="65">
        <v>0.86723879999999998</v>
      </c>
      <c r="Y3251" s="65">
        <v>1.1610613999999999</v>
      </c>
      <c r="Z3251" s="65">
        <v>0.81261139999999998</v>
      </c>
      <c r="AA3251" s="65">
        <v>0.61025180000000001</v>
      </c>
      <c r="AB3251" s="65">
        <v>0.6521456000000001</v>
      </c>
      <c r="AC3251" s="65">
        <v>0.64604839999999997</v>
      </c>
      <c r="AD3251" s="65">
        <v>0.7180934000000001</v>
      </c>
      <c r="AE3251" s="65">
        <v>0.54774479999999992</v>
      </c>
      <c r="AF3251" s="65">
        <v>0.54481619999999997</v>
      </c>
      <c r="AG3251" s="65">
        <v>301</v>
      </c>
      <c r="AH3251" s="65">
        <v>0</v>
      </c>
    </row>
    <row r="3252" spans="1:34" x14ac:dyDescent="0.2">
      <c r="A3252" t="s">
        <v>63</v>
      </c>
      <c r="B3252" t="s">
        <v>72</v>
      </c>
      <c r="C3252" t="s">
        <v>663</v>
      </c>
      <c r="D3252">
        <v>1</v>
      </c>
      <c r="E3252" s="21">
        <v>7</v>
      </c>
      <c r="F3252" s="21" t="s">
        <v>10</v>
      </c>
      <c r="G3252" s="21" t="s">
        <v>10</v>
      </c>
      <c r="H3252" s="21" t="s">
        <v>10</v>
      </c>
      <c r="I3252" s="65">
        <v>0.73498550000000007</v>
      </c>
      <c r="J3252" s="65">
        <v>1.0873438333333332</v>
      </c>
      <c r="K3252" s="65">
        <v>1.7932515000000002</v>
      </c>
      <c r="L3252" s="65">
        <v>3.0211925000000002</v>
      </c>
      <c r="M3252" s="65">
        <v>4.3090345000000001</v>
      </c>
      <c r="N3252" s="65">
        <v>5.6404016666666665</v>
      </c>
      <c r="O3252" s="65">
        <v>6.8253738333333338</v>
      </c>
      <c r="P3252" s="65">
        <v>6.0790906666666666</v>
      </c>
      <c r="Q3252">
        <v>4.0993293333333334</v>
      </c>
      <c r="R3252" s="65">
        <v>2.4557276666666668</v>
      </c>
      <c r="S3252" s="65">
        <v>1.1420784999999998</v>
      </c>
      <c r="T3252" s="65">
        <v>0.7160831666666666</v>
      </c>
      <c r="U3252" s="65">
        <v>2.1371973333333334</v>
      </c>
      <c r="V3252" s="65">
        <v>1.5987439999999999</v>
      </c>
      <c r="W3252" s="65">
        <v>1.6201693333333334</v>
      </c>
      <c r="X3252" s="65">
        <v>1.5708669999999998</v>
      </c>
      <c r="Y3252" s="65">
        <v>1.9386105</v>
      </c>
      <c r="Z3252" s="65">
        <v>1.7370828333333332</v>
      </c>
      <c r="AA3252" s="65">
        <v>1.1328419999999999</v>
      </c>
      <c r="AB3252" s="65">
        <v>1.2253520000000002</v>
      </c>
      <c r="AC3252" s="65">
        <v>1.2712785</v>
      </c>
      <c r="AD3252" s="65">
        <v>1.2201461666666666</v>
      </c>
      <c r="AE3252" s="65">
        <v>1.7358293333333332</v>
      </c>
      <c r="AF3252" s="65">
        <v>1.8548384999999998</v>
      </c>
      <c r="AG3252" s="65">
        <v>325</v>
      </c>
      <c r="AH3252" s="65">
        <v>0</v>
      </c>
    </row>
    <row r="3253" spans="1:34" x14ac:dyDescent="0.2">
      <c r="A3253" t="s">
        <v>63</v>
      </c>
      <c r="B3253" t="s">
        <v>72</v>
      </c>
      <c r="C3253" t="s">
        <v>2026</v>
      </c>
      <c r="D3253">
        <v>1</v>
      </c>
      <c r="E3253" s="21">
        <v>6</v>
      </c>
      <c r="F3253" s="21" t="s">
        <v>74</v>
      </c>
      <c r="G3253" s="21" t="s">
        <v>10</v>
      </c>
      <c r="H3253" s="21" t="s">
        <v>10</v>
      </c>
      <c r="I3253" s="65">
        <v>0.79207024999999998</v>
      </c>
      <c r="J3253" s="65">
        <v>1.2254645000000002</v>
      </c>
      <c r="K3253" s="65">
        <v>2.2048087499999998</v>
      </c>
      <c r="L3253" s="65">
        <v>3.7272935</v>
      </c>
      <c r="M3253" s="65">
        <v>5.2531572500000001</v>
      </c>
      <c r="N3253" s="65">
        <v>6.9433117500000003</v>
      </c>
      <c r="O3253" s="65">
        <v>7.9698272499999998</v>
      </c>
      <c r="P3253" s="65">
        <v>7.0455232500000005</v>
      </c>
      <c r="Q3253">
        <v>4.9591475000000003</v>
      </c>
      <c r="R3253" s="65">
        <v>2.9091635</v>
      </c>
      <c r="S3253" s="65">
        <v>1.34225025</v>
      </c>
      <c r="T3253" s="65">
        <v>0.78099200000000002</v>
      </c>
      <c r="U3253" s="65">
        <v>0.77682000000000007</v>
      </c>
      <c r="V3253" s="65">
        <v>0.72413099999999997</v>
      </c>
      <c r="W3253" s="65">
        <v>0.99379924999999991</v>
      </c>
      <c r="X3253" s="65">
        <v>1.01550425</v>
      </c>
      <c r="Y3253" s="65">
        <v>1.0742535</v>
      </c>
      <c r="Z3253" s="65">
        <v>0.79848450000000004</v>
      </c>
      <c r="AA3253" s="65">
        <v>0.72334375000000006</v>
      </c>
      <c r="AB3253" s="65">
        <v>0.8528135</v>
      </c>
      <c r="AC3253" s="65">
        <v>0.87029000000000001</v>
      </c>
      <c r="AD3253" s="65">
        <v>0.89628124999999992</v>
      </c>
      <c r="AE3253" s="65">
        <v>0.88000124999999996</v>
      </c>
      <c r="AF3253" s="65">
        <v>0.75631150000000003</v>
      </c>
      <c r="AG3253" s="65">
        <v>292</v>
      </c>
      <c r="AH3253" s="65">
        <v>5</v>
      </c>
    </row>
    <row r="3254" spans="1:34" x14ac:dyDescent="0.2">
      <c r="A3254" t="s">
        <v>63</v>
      </c>
      <c r="B3254" t="s">
        <v>72</v>
      </c>
      <c r="C3254" t="s">
        <v>2027</v>
      </c>
      <c r="D3254">
        <v>1</v>
      </c>
      <c r="E3254" s="21">
        <v>6</v>
      </c>
      <c r="F3254" s="21" t="s">
        <v>74</v>
      </c>
      <c r="G3254" s="21" t="s">
        <v>10</v>
      </c>
      <c r="H3254" s="21" t="s">
        <v>10</v>
      </c>
      <c r="I3254" s="65">
        <v>0.956932</v>
      </c>
      <c r="J3254" s="65">
        <v>1.4356140000000002</v>
      </c>
      <c r="K3254" s="65">
        <v>2.4952484999999998</v>
      </c>
      <c r="L3254" s="65">
        <v>4.0237905000000005</v>
      </c>
      <c r="M3254" s="65">
        <v>5.3807659999999995</v>
      </c>
      <c r="N3254" s="65">
        <v>7.0356000000000005</v>
      </c>
      <c r="O3254" s="65">
        <v>8.3883019999999995</v>
      </c>
      <c r="P3254" s="65">
        <v>7.5741959999999997</v>
      </c>
      <c r="Q3254">
        <v>5.072978</v>
      </c>
      <c r="R3254" s="65">
        <v>3.1040729999999996</v>
      </c>
      <c r="S3254" s="65">
        <v>1.5085839999999999</v>
      </c>
      <c r="T3254" s="65">
        <v>0.94827400000000006</v>
      </c>
      <c r="U3254" s="65">
        <v>0.34198800000000001</v>
      </c>
      <c r="V3254" s="65">
        <v>0.30172949999999998</v>
      </c>
      <c r="W3254" s="65">
        <v>0.496699</v>
      </c>
      <c r="X3254" s="65">
        <v>0.96579899999999996</v>
      </c>
      <c r="Y3254" s="65">
        <v>1.476075</v>
      </c>
      <c r="Z3254" s="65">
        <v>1.2170565</v>
      </c>
      <c r="AA3254" s="65">
        <v>0.55779800000000002</v>
      </c>
      <c r="AB3254" s="65">
        <v>0.49912899999999999</v>
      </c>
      <c r="AC3254" s="65">
        <v>0.67513899999999993</v>
      </c>
      <c r="AD3254" s="65">
        <v>0.54823650000000002</v>
      </c>
      <c r="AE3254" s="65">
        <v>0.41941499999999998</v>
      </c>
      <c r="AF3254" s="65">
        <v>0.34215000000000001</v>
      </c>
      <c r="AG3254" s="65">
        <v>247</v>
      </c>
      <c r="AH3254" s="65">
        <v>4</v>
      </c>
    </row>
    <row r="3255" spans="1:34" x14ac:dyDescent="0.2">
      <c r="A3255" t="s">
        <v>63</v>
      </c>
      <c r="B3255" t="s">
        <v>72</v>
      </c>
      <c r="C3255" t="s">
        <v>2028</v>
      </c>
      <c r="D3255">
        <v>2</v>
      </c>
      <c r="E3255" s="21">
        <v>6</v>
      </c>
      <c r="F3255" s="21" t="s">
        <v>74</v>
      </c>
      <c r="G3255" s="21" t="s">
        <v>10</v>
      </c>
      <c r="H3255" s="21" t="s">
        <v>10</v>
      </c>
      <c r="I3255" s="65">
        <v>1.0891802500000001</v>
      </c>
      <c r="J3255" s="65">
        <v>1.44309825</v>
      </c>
      <c r="K3255" s="65">
        <v>2.2805417500000003</v>
      </c>
      <c r="L3255" s="65">
        <v>3.8555595</v>
      </c>
      <c r="M3255" s="65">
        <v>5.1314537499999995</v>
      </c>
      <c r="N3255" s="65">
        <v>6.5622982500000004</v>
      </c>
      <c r="O3255" s="65">
        <v>7.8594297499999994</v>
      </c>
      <c r="P3255" s="65">
        <v>7.1528995000000002</v>
      </c>
      <c r="Q3255">
        <v>4.9944554999999999</v>
      </c>
      <c r="R3255" s="65">
        <v>3.20940775</v>
      </c>
      <c r="S3255" s="65">
        <v>1.6000047500000001</v>
      </c>
      <c r="T3255" s="65">
        <v>1.0699342500000002</v>
      </c>
      <c r="U3255" s="65">
        <v>0.39777150000000006</v>
      </c>
      <c r="V3255" s="65">
        <v>0.49204849999999994</v>
      </c>
      <c r="W3255" s="65">
        <v>0.74503399999999997</v>
      </c>
      <c r="X3255" s="65">
        <v>1.4714210000000001</v>
      </c>
      <c r="Y3255" s="65">
        <v>2.2834685000000001</v>
      </c>
      <c r="Z3255" s="65">
        <v>2.5151527499999999</v>
      </c>
      <c r="AA3255" s="65">
        <v>1.5944557499999998</v>
      </c>
      <c r="AB3255" s="65">
        <v>1.2559439999999999</v>
      </c>
      <c r="AC3255" s="65">
        <v>0.92607974999999998</v>
      </c>
      <c r="AD3255" s="65">
        <v>0.73691024999999999</v>
      </c>
      <c r="AE3255" s="65">
        <v>0.57598700000000003</v>
      </c>
      <c r="AF3255" s="65">
        <v>0.51321649999999996</v>
      </c>
      <c r="AG3255" s="65">
        <v>258</v>
      </c>
      <c r="AH3255" s="65">
        <v>5</v>
      </c>
    </row>
  </sheetData>
  <sheetProtection algorithmName="SHA-512" hashValue="DoFZuInYGyfthF6A+4tLGJ8uRnF0AVCkRwImVhDeVOvxQvOWLy55iu9GtPIyD9URqcG5cSA8ocUD9u+mpy8+OA==" saltValue="ZB+TTBiHSXX+V5kOlBgWjQ==" spinCount="100000" sheet="1" objects="1" scenarios="1" selectLockedCells="1" selectUnlockedCells="1"/>
  <sortState xmlns:xlrd2="http://schemas.microsoft.com/office/spreadsheetml/2017/richdata2" ref="AJ2:AJ52">
    <sortCondition ref="AJ52"/>
  </sortState>
  <dataConsolidate link="1"/>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739BE-152A-44FE-B0E8-16F20F2FC651}">
  <sheetPr codeName="Sheet43">
    <pageSetUpPr fitToPage="1"/>
  </sheetPr>
  <dimension ref="A1:BN289"/>
  <sheetViews>
    <sheetView showGridLines="0" tabSelected="1" zoomScaleNormal="100" zoomScaleSheetLayoutView="100" workbookViewId="0">
      <pane ySplit="7" topLeftCell="A245" activePane="bottomLeft" state="frozen"/>
      <selection pane="bottomLeft" activeCell="J266" sqref="J266:K266"/>
    </sheetView>
  </sheetViews>
  <sheetFormatPr baseColWidth="10" defaultColWidth="8.83203125" defaultRowHeight="15" x14ac:dyDescent="0.2"/>
  <cols>
    <col min="1" max="14" width="7.5" customWidth="1"/>
    <col min="15" max="15" width="7.5" style="56" customWidth="1"/>
    <col min="16" max="16" width="6.1640625" hidden="1" customWidth="1"/>
    <col min="17" max="17" width="5.5" hidden="1" customWidth="1"/>
    <col min="18" max="20" width="6.1640625" hidden="1" customWidth="1"/>
    <col min="21" max="21" width="8.6640625" hidden="1" customWidth="1"/>
    <col min="22" max="22" width="3.1640625" hidden="1" customWidth="1"/>
    <col min="23" max="23" width="21.5" style="58" customWidth="1"/>
    <col min="24" max="24" width="69" customWidth="1"/>
    <col min="25" max="25" width="9.1640625" hidden="1" customWidth="1"/>
    <col min="26" max="28" width="9.1640625" style="65" hidden="1" customWidth="1"/>
    <col min="29" max="31" width="9.1640625" hidden="1" customWidth="1"/>
    <col min="32" max="32" width="9.1640625" style="147" hidden="1" customWidth="1"/>
    <col min="33" max="33" width="9.1640625" hidden="1" customWidth="1"/>
    <col min="34" max="34" width="27.33203125" hidden="1" customWidth="1"/>
    <col min="35" max="35" width="4.83203125" style="20" hidden="1" customWidth="1"/>
    <col min="36" max="36" width="27.1640625" hidden="1" customWidth="1"/>
    <col min="37" max="37" width="5.83203125" style="20" hidden="1" customWidth="1"/>
    <col min="38" max="38" width="8.5" hidden="1" customWidth="1"/>
    <col min="39" max="39" width="11" hidden="1" customWidth="1"/>
    <col min="40" max="40" width="2.6640625" hidden="1" customWidth="1"/>
    <col min="41" max="58" width="8.5" hidden="1" customWidth="1"/>
    <col min="59" max="59" width="3.83203125" hidden="1" customWidth="1"/>
    <col min="60" max="60" width="13.33203125" hidden="1" customWidth="1"/>
    <col min="61" max="61" width="26.1640625" hidden="1" customWidth="1"/>
    <col min="62" max="62" width="9.1640625" customWidth="1"/>
    <col min="68" max="68" width="8.5" customWidth="1"/>
  </cols>
  <sheetData>
    <row r="1" spans="1:61" s="65" customFormat="1" ht="15" customHeight="1" x14ac:dyDescent="0.2">
      <c r="A1" s="26"/>
      <c r="K1" s="148"/>
      <c r="L1" s="148"/>
      <c r="M1" s="148"/>
      <c r="N1" s="148"/>
      <c r="O1" s="147"/>
      <c r="R1" s="119"/>
      <c r="S1"/>
      <c r="W1" s="255" t="s">
        <v>2067</v>
      </c>
      <c r="X1" s="191" t="s">
        <v>2058</v>
      </c>
      <c r="AD1" s="65" t="s">
        <v>2619</v>
      </c>
      <c r="AE1" s="65" t="e">
        <f>OR(dstBatch="",dstState="",dstCounty="",AND(dstSingleOrMulti=INDEX(ddSingleOrMulti,2),OR(dstUnits="",dstProjectName="")),dstTCFloorArea="")</f>
        <v>#NAME?</v>
      </c>
      <c r="AF1" s="147"/>
      <c r="AI1" s="20"/>
      <c r="AK1" s="20"/>
    </row>
    <row r="2" spans="1:61" x14ac:dyDescent="0.2">
      <c r="A2" s="26"/>
      <c r="C2" s="148"/>
      <c r="D2" s="252" t="s">
        <v>2213</v>
      </c>
      <c r="E2" s="252"/>
      <c r="F2" s="148"/>
      <c r="G2" s="148"/>
      <c r="H2" s="148"/>
      <c r="I2" s="253" t="str">
        <f ca="1">IF(S10=2,"VERIFIED","DESIGNED")</f>
        <v>DESIGNED</v>
      </c>
      <c r="J2" s="253"/>
      <c r="K2" s="148"/>
      <c r="L2" s="148"/>
      <c r="M2" s="148"/>
      <c r="N2" s="148"/>
      <c r="O2" s="147"/>
      <c r="R2" s="176"/>
      <c r="W2" s="255"/>
      <c r="X2" s="191" t="s">
        <v>2032</v>
      </c>
    </row>
    <row r="3" spans="1:61" x14ac:dyDescent="0.2">
      <c r="A3" s="26"/>
      <c r="C3" s="146" t="s">
        <v>2348</v>
      </c>
      <c r="D3" s="257">
        <f>D266</f>
        <v>44</v>
      </c>
      <c r="E3" s="257"/>
      <c r="F3" s="148"/>
      <c r="G3" s="148"/>
      <c r="H3" s="146" t="s">
        <v>2348</v>
      </c>
      <c r="I3" s="257">
        <f>J266</f>
        <v>66</v>
      </c>
      <c r="J3" s="257"/>
      <c r="K3" s="148"/>
      <c r="L3" s="148"/>
      <c r="M3" s="148"/>
      <c r="N3" s="148"/>
      <c r="O3" s="147"/>
      <c r="R3" s="176"/>
      <c r="W3" s="256"/>
      <c r="X3" s="191" t="s">
        <v>2033</v>
      </c>
      <c r="Z3"/>
      <c r="AA3" s="132"/>
      <c r="AB3" s="132"/>
      <c r="AC3" s="132"/>
      <c r="AD3" s="131" t="s">
        <v>175</v>
      </c>
      <c r="AE3" s="132" t="b">
        <f ca="1">OR(AC:AC)</f>
        <v>1</v>
      </c>
      <c r="AF3" s="147" t="s">
        <v>176</v>
      </c>
      <c r="AG3" s="132" t="b">
        <f ca="1">OR(AB:AB)</f>
        <v>1</v>
      </c>
    </row>
    <row r="4" spans="1:61" x14ac:dyDescent="0.2">
      <c r="A4" s="26"/>
      <c r="C4" s="127" t="s">
        <v>2091</v>
      </c>
      <c r="D4" s="257">
        <f>D269</f>
        <v>55</v>
      </c>
      <c r="E4" s="257"/>
      <c r="F4" s="148"/>
      <c r="G4" s="148"/>
      <c r="H4" s="31" t="s">
        <v>2349</v>
      </c>
      <c r="I4" s="257">
        <f>J269</f>
        <v>22</v>
      </c>
      <c r="J4" s="257"/>
      <c r="K4" s="148"/>
      <c r="L4" s="148"/>
      <c r="M4" s="148"/>
      <c r="N4" s="148"/>
      <c r="O4" s="147"/>
      <c r="R4" s="176"/>
      <c r="W4" s="25" t="s">
        <v>2031</v>
      </c>
      <c r="X4" s="154" t="str">
        <f>IF(dstCity="","",dstHomeAddress&amp;", "&amp;dstCity&amp;", "&amp;dstState&amp;"  "&amp;dstZIP)</f>
        <v>123 Test, Cowpens, South Carolina  99999</v>
      </c>
      <c r="Z4"/>
      <c r="AA4" s="129" t="s">
        <v>169</v>
      </c>
      <c r="AB4" s="129" t="s">
        <v>0</v>
      </c>
      <c r="AC4" s="129" t="s">
        <v>168</v>
      </c>
      <c r="AD4" s="132"/>
      <c r="AE4" s="132"/>
      <c r="AG4" s="132"/>
    </row>
    <row r="5" spans="1:61" s="119" customFormat="1" x14ac:dyDescent="0.2">
      <c r="C5" s="148"/>
      <c r="D5" s="148"/>
      <c r="E5" s="148"/>
      <c r="F5" s="148"/>
      <c r="G5" s="148"/>
      <c r="H5" s="148"/>
      <c r="I5" s="148"/>
      <c r="J5" s="148"/>
      <c r="K5" s="148"/>
      <c r="L5" s="148"/>
      <c r="M5" s="148"/>
      <c r="N5" s="148"/>
      <c r="O5" s="147"/>
      <c r="R5" s="176"/>
      <c r="S5"/>
      <c r="W5" s="24" t="s">
        <v>126</v>
      </c>
      <c r="X5" s="154" t="str">
        <f>IF(Overview!G12="","",Overview!G12)</f>
        <v/>
      </c>
      <c r="Y5"/>
      <c r="Z5"/>
      <c r="AA5" s="129" t="s">
        <v>169</v>
      </c>
      <c r="AB5" s="129" t="s">
        <v>0</v>
      </c>
      <c r="AC5" s="129" t="s">
        <v>168</v>
      </c>
      <c r="AD5" s="132"/>
      <c r="AE5" s="132"/>
      <c r="AF5" s="147"/>
      <c r="AG5" s="132"/>
      <c r="AI5" s="20"/>
      <c r="AK5" s="20"/>
    </row>
    <row r="6" spans="1:61" s="119" customFormat="1" ht="15" customHeight="1" x14ac:dyDescent="0.2">
      <c r="C6"/>
      <c r="D6"/>
      <c r="E6"/>
      <c r="F6" s="148"/>
      <c r="G6" s="148"/>
      <c r="H6" s="139" t="s">
        <v>2359</v>
      </c>
      <c r="I6" s="258">
        <f>Calculations!W4</f>
        <v>64.429530201342274</v>
      </c>
      <c r="J6" s="258"/>
      <c r="O6" s="118"/>
      <c r="P6" t="s">
        <v>2064</v>
      </c>
      <c r="Q6" t="s">
        <v>170</v>
      </c>
      <c r="R6" t="s">
        <v>159</v>
      </c>
      <c r="S6" t="s">
        <v>160</v>
      </c>
      <c r="T6" t="s">
        <v>0</v>
      </c>
      <c r="U6" t="s">
        <v>2065</v>
      </c>
      <c r="W6" s="149"/>
      <c r="AF6" s="147"/>
      <c r="AI6" s="20"/>
      <c r="AK6" s="20"/>
    </row>
    <row r="7" spans="1:61" s="65" customFormat="1" x14ac:dyDescent="0.2">
      <c r="A7" s="26"/>
      <c r="B7" s="26"/>
      <c r="C7" s="26"/>
      <c r="D7" s="26"/>
      <c r="H7" s="64"/>
      <c r="I7" s="76"/>
      <c r="J7" s="76"/>
      <c r="O7" s="64"/>
      <c r="P7" s="55" t="s">
        <v>158</v>
      </c>
      <c r="Q7" s="55" t="s">
        <v>158</v>
      </c>
      <c r="R7" s="55" t="s">
        <v>158</v>
      </c>
      <c r="S7" s="55" t="s">
        <v>158</v>
      </c>
      <c r="T7" s="55" t="s">
        <v>158</v>
      </c>
      <c r="U7" s="55" t="s">
        <v>158</v>
      </c>
      <c r="V7" s="55" t="s">
        <v>158</v>
      </c>
      <c r="W7" s="149"/>
      <c r="X7" s="94" t="s">
        <v>2344</v>
      </c>
      <c r="Y7" s="60" t="s">
        <v>158</v>
      </c>
      <c r="Z7" s="60" t="s">
        <v>158</v>
      </c>
      <c r="AA7" s="60" t="s">
        <v>158</v>
      </c>
      <c r="AB7" s="60" t="s">
        <v>158</v>
      </c>
      <c r="AC7" s="60" t="s">
        <v>158</v>
      </c>
      <c r="AD7" s="60" t="s">
        <v>158</v>
      </c>
      <c r="AE7" s="89" t="s">
        <v>158</v>
      </c>
      <c r="AF7" s="147" t="s">
        <v>158</v>
      </c>
      <c r="AG7" s="89" t="s">
        <v>158</v>
      </c>
      <c r="AH7" s="89" t="s">
        <v>158</v>
      </c>
      <c r="AI7" s="153" t="s">
        <v>158</v>
      </c>
      <c r="AJ7" s="65" t="s">
        <v>158</v>
      </c>
      <c r="AK7" s="20" t="s">
        <v>158</v>
      </c>
      <c r="AL7" s="65" t="s">
        <v>158</v>
      </c>
      <c r="AM7" s="65" t="s">
        <v>158</v>
      </c>
      <c r="AN7" s="65" t="s">
        <v>158</v>
      </c>
      <c r="AO7" s="65" t="s">
        <v>158</v>
      </c>
      <c r="AP7" s="65" t="s">
        <v>158</v>
      </c>
      <c r="AQ7" s="65" t="s">
        <v>158</v>
      </c>
      <c r="AR7" s="65" t="s">
        <v>158</v>
      </c>
      <c r="AS7" s="65" t="s">
        <v>158</v>
      </c>
      <c r="AT7" s="65" t="s">
        <v>158</v>
      </c>
      <c r="AU7" s="65" t="s">
        <v>158</v>
      </c>
      <c r="AV7" s="65" t="s">
        <v>158</v>
      </c>
      <c r="AW7" s="65" t="s">
        <v>158</v>
      </c>
      <c r="AX7" s="65" t="s">
        <v>158</v>
      </c>
      <c r="AY7" s="65" t="s">
        <v>158</v>
      </c>
      <c r="AZ7" s="65" t="s">
        <v>158</v>
      </c>
      <c r="BA7" s="65" t="s">
        <v>158</v>
      </c>
      <c r="BB7" s="65" t="s">
        <v>158</v>
      </c>
      <c r="BC7" s="65" t="s">
        <v>158</v>
      </c>
      <c r="BD7" s="65" t="s">
        <v>158</v>
      </c>
      <c r="BE7" s="65" t="s">
        <v>158</v>
      </c>
      <c r="BF7" s="65" t="s">
        <v>158</v>
      </c>
      <c r="BG7" s="65" t="s">
        <v>158</v>
      </c>
      <c r="BH7" s="65" t="s">
        <v>158</v>
      </c>
      <c r="BI7" s="65" t="s">
        <v>158</v>
      </c>
    </row>
    <row r="8" spans="1:61" s="158" customFormat="1" x14ac:dyDescent="0.2">
      <c r="A8" s="26"/>
      <c r="B8" s="26"/>
      <c r="C8" s="26"/>
      <c r="D8" s="26"/>
      <c r="H8" s="157"/>
      <c r="I8" s="76"/>
      <c r="J8" s="76"/>
      <c r="O8" s="157"/>
      <c r="P8" s="155"/>
      <c r="Q8" s="155"/>
      <c r="R8" s="155"/>
      <c r="S8" s="155"/>
      <c r="T8" s="155"/>
      <c r="U8" s="155"/>
      <c r="V8" s="155"/>
      <c r="W8" s="149"/>
      <c r="X8" s="156"/>
      <c r="Y8" s="155"/>
      <c r="Z8" s="155"/>
      <c r="AA8" s="155"/>
      <c r="AB8" s="155"/>
      <c r="AC8" s="155"/>
      <c r="AD8" s="155"/>
      <c r="AE8" s="155"/>
      <c r="AF8" s="157"/>
      <c r="AG8" s="155"/>
      <c r="AH8" s="155"/>
      <c r="AI8" s="153"/>
      <c r="AK8" s="20"/>
    </row>
    <row r="9" spans="1:61" s="158" customFormat="1" x14ac:dyDescent="0.2">
      <c r="A9" s="26"/>
      <c r="B9" s="26"/>
      <c r="C9" s="26"/>
      <c r="D9" s="26"/>
      <c r="H9" s="157"/>
      <c r="I9" s="76"/>
      <c r="J9" s="76"/>
      <c r="O9" s="157" t="s">
        <v>2618</v>
      </c>
      <c r="P9" s="155" t="b">
        <v>1</v>
      </c>
      <c r="Q9" s="155" t="b">
        <v>1</v>
      </c>
      <c r="R9" s="155" t="b">
        <v>1</v>
      </c>
      <c r="S9" s="155" t="b">
        <v>1</v>
      </c>
      <c r="T9" s="155" t="b">
        <v>0</v>
      </c>
      <c r="U9" s="155" t="s">
        <v>2607</v>
      </c>
      <c r="V9" s="155"/>
      <c r="W9" s="160" t="s">
        <v>2608</v>
      </c>
      <c r="X9" s="156"/>
      <c r="Y9" s="155"/>
      <c r="Z9" s="155"/>
      <c r="AA9" s="158" t="b">
        <f>OR(AB9:AC9)</f>
        <v>0</v>
      </c>
      <c r="AB9" s="158" t="b">
        <f>T9</f>
        <v>0</v>
      </c>
      <c r="AC9" s="158" t="b">
        <f>AND(R9,OR(W9="Not Met",W9=""))</f>
        <v>0</v>
      </c>
      <c r="AD9" s="155"/>
      <c r="AE9" s="155"/>
      <c r="AF9" s="157"/>
      <c r="AG9" s="155"/>
      <c r="AH9" s="157" t="s">
        <v>2614</v>
      </c>
      <c r="AI9" s="20" t="str">
        <f>IF(LEN(W9)=0,"",W9)</f>
        <v>Design</v>
      </c>
      <c r="AK9" s="20"/>
    </row>
    <row r="10" spans="1:61" x14ac:dyDescent="0.2">
      <c r="C10" s="240" t="s">
        <v>2214</v>
      </c>
      <c r="D10" s="240"/>
      <c r="E10" s="240"/>
      <c r="F10" s="240"/>
      <c r="G10" s="240"/>
      <c r="S10" s="1">
        <f ca="1">IFERROR(MATCH(W9,INDIRECT(U9),0),0)</f>
        <v>1</v>
      </c>
    </row>
    <row r="11" spans="1:61" s="65" customFormat="1" ht="16" thickBot="1" x14ac:dyDescent="0.25">
      <c r="C11" s="241"/>
      <c r="D11" s="241"/>
      <c r="E11" s="241"/>
      <c r="F11" s="241"/>
      <c r="G11" s="241"/>
      <c r="H11" s="17"/>
      <c r="I11" s="17"/>
      <c r="J11" s="17"/>
      <c r="K11" s="17"/>
      <c r="L11" s="17"/>
      <c r="M11" s="17"/>
      <c r="N11" s="17"/>
      <c r="O11" s="74"/>
      <c r="P11" s="17"/>
      <c r="Q11" s="17"/>
      <c r="R11" s="17"/>
      <c r="S11" s="17"/>
      <c r="T11" s="17"/>
      <c r="U11" s="17"/>
      <c r="V11" s="17"/>
      <c r="W11" s="74"/>
      <c r="X11" s="17"/>
      <c r="AF11" s="147"/>
      <c r="AI11" s="20"/>
      <c r="AK11" s="20"/>
    </row>
    <row r="12" spans="1:61" s="65" customFormat="1" ht="16" thickTop="1" x14ac:dyDescent="0.2">
      <c r="O12" s="64"/>
      <c r="W12" s="64"/>
      <c r="AF12" s="147"/>
      <c r="AI12" s="20"/>
      <c r="AK12" s="20"/>
    </row>
    <row r="13" spans="1:61" x14ac:dyDescent="0.2">
      <c r="O13" s="58" t="s">
        <v>171</v>
      </c>
      <c r="W13" s="58" t="str">
        <f>IF(LEN(AN19)&gt;0,AN19,"Not Entered")</f>
        <v>Single-Family</v>
      </c>
    </row>
    <row r="15" spans="1:61" x14ac:dyDescent="0.2">
      <c r="O15" s="62" t="s">
        <v>2072</v>
      </c>
      <c r="P15" t="b">
        <v>0</v>
      </c>
      <c r="Q15" t="b">
        <v>1</v>
      </c>
      <c r="R15" t="b">
        <f>S15</f>
        <v>1</v>
      </c>
      <c r="S15" s="65" t="b">
        <f>IF($AN$19=INDEX(ddSingleOrMulti,1),TRUE,FALSE)</f>
        <v>1</v>
      </c>
      <c r="T15" t="b">
        <f>AND(NOT(S15),AND(LEN(W15)&gt;0,NOT(W15=FALSE),NOT(W15="N/A")))</f>
        <v>0</v>
      </c>
      <c r="W15" s="70">
        <v>4</v>
      </c>
      <c r="X15" s="120"/>
      <c r="AA15" s="132" t="b">
        <f>OR(AB15:AC15)</f>
        <v>0</v>
      </c>
      <c r="AB15" s="132" t="b">
        <f>T15</f>
        <v>0</v>
      </c>
      <c r="AC15" s="132" t="b">
        <f>AND(R15,OR(W15="Not Met",W15=""))</f>
        <v>0</v>
      </c>
      <c r="AH15" s="147" t="s">
        <v>2379</v>
      </c>
      <c r="AI15" s="20">
        <f>IF(LEN(W15)=0,"",W15)</f>
        <v>4</v>
      </c>
      <c r="AJ15" s="147" t="s">
        <v>2488</v>
      </c>
      <c r="AK15" s="20" t="str">
        <f>IF(LEN(X15)=0,"",X15)</f>
        <v/>
      </c>
    </row>
    <row r="17" spans="6:66" x14ac:dyDescent="0.2">
      <c r="O17" s="62" t="s">
        <v>2369</v>
      </c>
      <c r="P17" s="119" t="b">
        <v>0</v>
      </c>
      <c r="Q17" s="65" t="b">
        <v>1</v>
      </c>
      <c r="R17" s="65" t="b">
        <f>AND(S17,$W$17&lt;=0,$W$18&lt;=0,$W$19&lt;=0,$W$20&lt;=0)</f>
        <v>0</v>
      </c>
      <c r="S17" s="65" t="b">
        <f>IF($AN$19=INDEX(ddSingleOrMulti,2),TRUE,FALSE)</f>
        <v>0</v>
      </c>
      <c r="T17" s="65" t="b">
        <f>AND(NOT(S17),AND(LEN(W17)&gt;0,NOT(W17=FALSE),NOT(W17="N/A")))</f>
        <v>0</v>
      </c>
      <c r="W17" s="71"/>
      <c r="X17" s="236"/>
      <c r="AA17" s="132" t="b">
        <f>OR(AB17:AC17)</f>
        <v>0</v>
      </c>
      <c r="AB17" s="132" t="b">
        <f>T17</f>
        <v>0</v>
      </c>
      <c r="AC17" s="132" t="b">
        <f>AND(R17,OR(W17="Not Met",W17=""))</f>
        <v>0</v>
      </c>
      <c r="AH17" s="147" t="s">
        <v>2380</v>
      </c>
      <c r="AI17" s="20" t="str">
        <f>IF(LEN(W17)=0,"",W17)</f>
        <v/>
      </c>
      <c r="AJ17" s="147" t="s">
        <v>2489</v>
      </c>
      <c r="AK17" s="20" t="str">
        <f>IF(LEN(X17)=0,"",X17)</f>
        <v/>
      </c>
      <c r="AO17" s="92"/>
      <c r="AP17" s="92"/>
      <c r="BK17" s="92"/>
      <c r="BL17" s="92"/>
      <c r="BM17" s="92"/>
      <c r="BN17" s="92"/>
    </row>
    <row r="18" spans="6:66" x14ac:dyDescent="0.2">
      <c r="F18" s="56"/>
      <c r="O18" s="62" t="s">
        <v>2073</v>
      </c>
      <c r="P18" s="119" t="b">
        <v>0</v>
      </c>
      <c r="Q18" s="65" t="b">
        <v>1</v>
      </c>
      <c r="R18" s="184" t="b">
        <f>AND(S18,$W$17&lt;=0,$W$18&lt;=0,$W$19&lt;=0,$W$20&lt;=0)</f>
        <v>0</v>
      </c>
      <c r="S18" s="65" t="b">
        <f>IF($AN$19=INDEX(ddSingleOrMulti,2),TRUE,FALSE)</f>
        <v>0</v>
      </c>
      <c r="T18" s="65" t="b">
        <f>AND(NOT(S18),AND(LEN(W18)&gt;0,NOT(W18=FALSE),NOT(W18="N/A")))</f>
        <v>0</v>
      </c>
      <c r="W18" s="71"/>
      <c r="X18" s="236"/>
      <c r="AA18" s="132" t="b">
        <f>OR(AB18:AC18)</f>
        <v>0</v>
      </c>
      <c r="AB18" s="132" t="b">
        <f>T18</f>
        <v>0</v>
      </c>
      <c r="AC18" s="132" t="b">
        <f>AND(R18,OR(W18="Not Met",W18=""))</f>
        <v>0</v>
      </c>
      <c r="AH18" s="147" t="s">
        <v>2596</v>
      </c>
      <c r="AI18" s="20" t="str">
        <f>IF(LEN(W18)=0,"",W18)</f>
        <v/>
      </c>
      <c r="AO18" s="92"/>
      <c r="AP18" s="92"/>
    </row>
    <row r="19" spans="6:66" x14ac:dyDescent="0.2">
      <c r="O19" s="62" t="s">
        <v>2074</v>
      </c>
      <c r="P19" s="119" t="b">
        <v>0</v>
      </c>
      <c r="Q19" s="65" t="b">
        <v>1</v>
      </c>
      <c r="R19" s="184" t="b">
        <f>AND(S19,$W$17&lt;=0,$W$18&lt;=0,$W$19&lt;=0,$W$20&lt;=0)</f>
        <v>0</v>
      </c>
      <c r="S19" s="65" t="b">
        <f>IF($AN$19=INDEX(ddSingleOrMulti,2),TRUE,FALSE)</f>
        <v>0</v>
      </c>
      <c r="T19" s="65" t="b">
        <f>AND(NOT(S19),AND(LEN(W19)&gt;0,NOT(W19=FALSE),NOT(W19="N/A")))</f>
        <v>0</v>
      </c>
      <c r="W19" s="71"/>
      <c r="X19" s="236"/>
      <c r="AA19" s="132" t="b">
        <f>OR(AB19:AC19)</f>
        <v>0</v>
      </c>
      <c r="AB19" s="132" t="b">
        <f>T19</f>
        <v>0</v>
      </c>
      <c r="AC19" s="132" t="b">
        <f>AND(R19,OR(W19="Not Met",W19=""))</f>
        <v>0</v>
      </c>
      <c r="AH19" s="147" t="s">
        <v>2381</v>
      </c>
      <c r="AI19" s="20" t="str">
        <f>IF(LEN(W19)=0,"",W19)</f>
        <v/>
      </c>
      <c r="AM19" s="64" t="str">
        <f>Overview!A18</f>
        <v>Single-Family or Multifamily:</v>
      </c>
      <c r="AN19" s="65" t="str">
        <f>Overview!G18</f>
        <v>Single-Family</v>
      </c>
    </row>
    <row r="20" spans="6:66" x14ac:dyDescent="0.2">
      <c r="F20" s="56"/>
      <c r="O20" s="62" t="s">
        <v>2075</v>
      </c>
      <c r="P20" s="119" t="b">
        <v>0</v>
      </c>
      <c r="Q20" s="65" t="b">
        <v>1</v>
      </c>
      <c r="R20" s="184" t="b">
        <f>AND(S20,$W$17&lt;=0,$W$18&lt;=0,$W$19&lt;=0,$W$20&lt;=0)</f>
        <v>0</v>
      </c>
      <c r="S20" s="65" t="b">
        <f>IF($AN$19=INDEX(ddSingleOrMulti,2),TRUE,FALSE)</f>
        <v>0</v>
      </c>
      <c r="T20" s="65" t="b">
        <f>AND(NOT(S20),AND(LEN(W20)&gt;0,NOT(W20=FALSE),NOT(W20="N/A")))</f>
        <v>0</v>
      </c>
      <c r="W20" s="71"/>
      <c r="X20" s="236"/>
      <c r="AA20" s="132" t="b">
        <f>OR(AB20:AC20)</f>
        <v>0</v>
      </c>
      <c r="AB20" s="132" t="b">
        <f>T20</f>
        <v>0</v>
      </c>
      <c r="AC20" s="132" t="b">
        <f>AND(R20,OR(W20="Not Met",W20=""))</f>
        <v>0</v>
      </c>
      <c r="AH20" s="147" t="s">
        <v>2382</v>
      </c>
      <c r="AI20" s="20" t="str">
        <f>IF(LEN(W20)=0,"",W20)</f>
        <v/>
      </c>
    </row>
    <row r="22" spans="6:66" x14ac:dyDescent="0.2">
      <c r="F22" s="56"/>
      <c r="O22" s="56" t="s">
        <v>2076</v>
      </c>
      <c r="W22" s="58">
        <f>IF(W15&gt;0,W15+1,SUMPRODUCT(W17:W20,{2;3;4;5}))</f>
        <v>5</v>
      </c>
    </row>
    <row r="23" spans="6:66" x14ac:dyDescent="0.2">
      <c r="I23" s="234" t="s">
        <v>2087</v>
      </c>
      <c r="J23" s="234"/>
    </row>
    <row r="24" spans="6:66" ht="15" customHeight="1" x14ac:dyDescent="0.2">
      <c r="F24" s="56"/>
      <c r="I24" s="234"/>
      <c r="J24" s="234"/>
      <c r="K24" s="16"/>
      <c r="L24" s="16"/>
      <c r="M24" s="16"/>
      <c r="N24" s="16"/>
      <c r="O24" s="42"/>
      <c r="P24" s="16"/>
      <c r="Q24" s="16"/>
      <c r="R24" s="16"/>
      <c r="S24" s="16"/>
      <c r="T24" s="16"/>
      <c r="U24" s="16"/>
      <c r="V24" s="16"/>
      <c r="W24" s="42"/>
      <c r="X24" s="16"/>
    </row>
    <row r="25" spans="6:66" x14ac:dyDescent="0.2">
      <c r="H25" s="75" t="s">
        <v>2083</v>
      </c>
      <c r="I25" s="235"/>
      <c r="J25" s="235"/>
      <c r="K25" s="16"/>
      <c r="L25" s="16"/>
      <c r="M25" s="16"/>
      <c r="N25" s="16"/>
      <c r="O25" s="42"/>
      <c r="P25" s="16"/>
      <c r="Q25" s="16"/>
      <c r="R25" s="16"/>
      <c r="S25" s="16"/>
      <c r="T25" s="16"/>
      <c r="U25" s="16"/>
      <c r="V25" s="16"/>
      <c r="W25" s="42"/>
      <c r="X25" s="16"/>
    </row>
    <row r="26" spans="6:66" x14ac:dyDescent="0.2">
      <c r="F26" s="56"/>
      <c r="H26" s="57" t="s">
        <v>2088</v>
      </c>
      <c r="J26" s="58" t="s">
        <v>2215</v>
      </c>
      <c r="K26" s="16"/>
      <c r="L26" s="16"/>
      <c r="M26" s="16"/>
      <c r="N26" s="16"/>
      <c r="O26" s="42"/>
      <c r="P26" s="16"/>
      <c r="Q26" s="16"/>
      <c r="R26" s="16"/>
      <c r="S26" s="16"/>
      <c r="T26" s="16"/>
      <c r="U26" s="16"/>
      <c r="V26" s="16"/>
      <c r="W26" s="42"/>
      <c r="X26" s="16"/>
    </row>
    <row r="27" spans="6:66" x14ac:dyDescent="0.2">
      <c r="G27" s="56" t="s">
        <v>2077</v>
      </c>
      <c r="H27" s="68">
        <f>J27*$W$22</f>
        <v>40</v>
      </c>
      <c r="J27" s="58">
        <v>8</v>
      </c>
      <c r="K27" s="16"/>
      <c r="L27" s="16"/>
      <c r="M27" s="16"/>
      <c r="N27" s="16"/>
      <c r="O27" s="42"/>
      <c r="P27" s="16"/>
      <c r="Q27" s="16"/>
      <c r="R27" s="16"/>
      <c r="S27" s="16"/>
      <c r="T27" s="16"/>
      <c r="U27" s="16"/>
      <c r="V27" s="16"/>
      <c r="W27" s="42"/>
      <c r="X27" s="16"/>
    </row>
    <row r="28" spans="6:66" x14ac:dyDescent="0.2">
      <c r="F28" s="56"/>
      <c r="G28" s="56" t="s">
        <v>2078</v>
      </c>
      <c r="H28" s="68">
        <f>J28*$W$22</f>
        <v>67.275000000000006</v>
      </c>
      <c r="J28" s="58">
        <v>13.455</v>
      </c>
    </row>
    <row r="29" spans="6:66" x14ac:dyDescent="0.2">
      <c r="G29" s="56" t="s">
        <v>2079</v>
      </c>
      <c r="H29" s="68">
        <f>J29*$W$22*NOT(W29)</f>
        <v>7.0699999999999994</v>
      </c>
      <c r="J29" s="58">
        <v>1.4139999999999999</v>
      </c>
      <c r="O29" s="56" t="s">
        <v>2084</v>
      </c>
      <c r="P29" s="119" t="b">
        <v>0</v>
      </c>
      <c r="Q29" s="65" t="b">
        <v>1</v>
      </c>
      <c r="R29" s="65" t="b">
        <v>0</v>
      </c>
      <c r="S29" s="65" t="b">
        <v>1</v>
      </c>
      <c r="T29" s="65" t="b">
        <f>AND(NOT(S29),AND(LEN(W29)&gt;0,NOT(W29=FALSE),NOT(W29="N/A")))</f>
        <v>0</v>
      </c>
      <c r="W29" s="12"/>
      <c r="X29" s="120"/>
      <c r="AA29" s="132" t="b">
        <f>OR(AB29:AC29)</f>
        <v>0</v>
      </c>
      <c r="AB29" s="132" t="b">
        <f>T29</f>
        <v>0</v>
      </c>
      <c r="AC29" s="132" t="b">
        <f>AND(R29,OR(W29="Not Met",W29=""))</f>
        <v>0</v>
      </c>
      <c r="AH29" s="147" t="s">
        <v>2383</v>
      </c>
      <c r="AI29" s="20" t="str">
        <f>IF(LEN(W29)=0,"",W29)</f>
        <v/>
      </c>
      <c r="AJ29" s="147" t="s">
        <v>2490</v>
      </c>
      <c r="AK29" s="20" t="str">
        <f>IF(LEN(X29)=0,"",X29)</f>
        <v/>
      </c>
    </row>
    <row r="30" spans="6:66" x14ac:dyDescent="0.2">
      <c r="F30" s="56"/>
      <c r="G30" s="56" t="s">
        <v>2366</v>
      </c>
      <c r="H30" s="68">
        <f>J30*$W$22</f>
        <v>13.75</v>
      </c>
      <c r="J30" s="58">
        <v>2.75</v>
      </c>
    </row>
    <row r="31" spans="6:66" x14ac:dyDescent="0.2">
      <c r="G31" s="56" t="s">
        <v>2315</v>
      </c>
      <c r="H31" s="68">
        <f>J31*$W$22</f>
        <v>44</v>
      </c>
      <c r="J31" s="58">
        <v>8.8000000000000007</v>
      </c>
    </row>
    <row r="32" spans="6:66" x14ac:dyDescent="0.2">
      <c r="G32" s="56" t="s">
        <v>2080</v>
      </c>
      <c r="H32" s="68">
        <f>J32*$W$22*NOT(W32)</f>
        <v>8.4499999999999993</v>
      </c>
      <c r="J32" s="58">
        <v>1.69</v>
      </c>
      <c r="O32" s="58" t="s">
        <v>2085</v>
      </c>
      <c r="P32" s="119" t="b">
        <v>0</v>
      </c>
      <c r="Q32" s="65" t="b">
        <v>1</v>
      </c>
      <c r="R32" s="65" t="b">
        <v>0</v>
      </c>
      <c r="S32" s="65" t="b">
        <v>1</v>
      </c>
      <c r="T32" s="65" t="b">
        <f>AND(NOT(S32),AND(LEN(W32)&gt;0,NOT(W32=FALSE),NOT(W32="N/A")))</f>
        <v>0</v>
      </c>
      <c r="U32" s="59"/>
      <c r="V32" s="59"/>
      <c r="W32" s="12"/>
      <c r="X32" s="120"/>
      <c r="AA32" s="132" t="b">
        <f>OR(AB32:AC32)</f>
        <v>0</v>
      </c>
      <c r="AB32" s="132" t="b">
        <f>T32</f>
        <v>0</v>
      </c>
      <c r="AC32" s="132" t="b">
        <f>AND(R32,OR(W32="Not Met",W32=""))</f>
        <v>0</v>
      </c>
      <c r="AH32" s="147" t="s">
        <v>2384</v>
      </c>
      <c r="AI32" s="20" t="str">
        <f>IF(LEN(W32)=0,"",W32)</f>
        <v/>
      </c>
      <c r="AJ32" s="147" t="s">
        <v>2491</v>
      </c>
      <c r="AK32" s="20" t="str">
        <f>IF(LEN(X32)=0,"",X32)</f>
        <v/>
      </c>
    </row>
    <row r="33" spans="5:37" x14ac:dyDescent="0.2">
      <c r="G33" s="56" t="s">
        <v>2081</v>
      </c>
      <c r="H33" s="68">
        <f>J33*$W$22*NOT(W33)</f>
        <v>87.05</v>
      </c>
      <c r="J33" s="58">
        <v>17.41</v>
      </c>
      <c r="O33" s="58" t="s">
        <v>2086</v>
      </c>
      <c r="P33" s="119" t="b">
        <v>0</v>
      </c>
      <c r="Q33" s="65" t="b">
        <v>1</v>
      </c>
      <c r="R33" s="65" t="b">
        <v>0</v>
      </c>
      <c r="S33" s="65" t="b">
        <v>1</v>
      </c>
      <c r="T33" s="65" t="b">
        <f>AND(NOT(S33),AND(LEN(W33)&gt;0,NOT(W33=FALSE),NOT(W33="N/A")))</f>
        <v>0</v>
      </c>
      <c r="U33" s="59"/>
      <c r="V33" s="59"/>
      <c r="W33" s="12"/>
      <c r="X33" s="120"/>
      <c r="AA33" s="132" t="b">
        <f>OR(AB33:AC33)</f>
        <v>0</v>
      </c>
      <c r="AB33" s="132" t="b">
        <f>T33</f>
        <v>0</v>
      </c>
      <c r="AC33" s="132" t="b">
        <f>AND(R33,OR(W33="Not Met",W33=""))</f>
        <v>0</v>
      </c>
      <c r="AH33" s="147" t="s">
        <v>2385</v>
      </c>
      <c r="AI33" s="20" t="str">
        <f>IF(LEN(W33)=0,"",W33)</f>
        <v/>
      </c>
      <c r="AJ33" s="147" t="s">
        <v>2492</v>
      </c>
      <c r="AK33" s="20" t="str">
        <f>IF(LEN(X33)=0,"",X33)</f>
        <v/>
      </c>
    </row>
    <row r="34" spans="5:37" x14ac:dyDescent="0.2">
      <c r="E34" s="19"/>
      <c r="F34" s="19"/>
      <c r="G34" s="81" t="s">
        <v>2082</v>
      </c>
      <c r="H34" s="80">
        <f ca="1">IFERROR(W22*(SQRT(W38+W43)*2+W48*W45)*S37,0)*1.22</f>
        <v>11.781410460907637</v>
      </c>
      <c r="I34" s="19"/>
      <c r="J34" s="19"/>
      <c r="K34" s="19"/>
      <c r="L34" s="19"/>
      <c r="M34" s="19"/>
      <c r="N34" s="19"/>
      <c r="O34" s="81"/>
      <c r="P34" s="19"/>
      <c r="Q34" s="19"/>
      <c r="R34" s="19"/>
      <c r="S34" s="19"/>
      <c r="T34" s="19"/>
      <c r="U34" s="19"/>
      <c r="V34" s="19"/>
      <c r="W34" s="81"/>
    </row>
    <row r="35" spans="5:37" x14ac:dyDescent="0.2">
      <c r="G35" s="56"/>
      <c r="H35" s="59"/>
      <c r="O35" s="56" t="s">
        <v>2205</v>
      </c>
      <c r="P35" s="119" t="b">
        <v>0</v>
      </c>
      <c r="Q35" s="65" t="b">
        <v>1</v>
      </c>
      <c r="R35" s="65" t="b">
        <f>S35</f>
        <v>1</v>
      </c>
      <c r="S35" s="65" t="b">
        <v>1</v>
      </c>
      <c r="T35" s="65" t="b">
        <f ca="1">OR($S$37="N/A",AND(NOT(S35),AND(LEN(W35)&gt;0,NOT(W35=FALSE),NOT(W35="N/A"))))</f>
        <v>0</v>
      </c>
      <c r="U35" t="s">
        <v>2195</v>
      </c>
      <c r="W35" s="134" t="s">
        <v>2200</v>
      </c>
      <c r="X35" s="120"/>
      <c r="AA35" s="132" t="b">
        <f ca="1">OR(AB35:AC35)</f>
        <v>0</v>
      </c>
      <c r="AB35" s="132" t="b">
        <f ca="1">T35</f>
        <v>0</v>
      </c>
      <c r="AC35" s="132" t="b">
        <f>AND(R35,OR(W35="Not Met",W35=""))</f>
        <v>0</v>
      </c>
      <c r="AH35" s="147" t="s">
        <v>2386</v>
      </c>
      <c r="AI35" s="20" t="str">
        <f>IF(LEN(W35)=0,"",W35)</f>
        <v>PEX</v>
      </c>
      <c r="AJ35" s="147" t="s">
        <v>2493</v>
      </c>
      <c r="AK35" s="20" t="str">
        <f>IF(LEN(X35)=0,"",X35)</f>
        <v/>
      </c>
    </row>
    <row r="36" spans="5:37" x14ac:dyDescent="0.2">
      <c r="O36" s="64" t="s">
        <v>2206</v>
      </c>
      <c r="P36" s="119" t="b">
        <v>0</v>
      </c>
      <c r="Q36" s="65" t="b">
        <v>1</v>
      </c>
      <c r="R36" s="65" t="b">
        <f>S36</f>
        <v>1</v>
      </c>
      <c r="S36" s="65" t="b">
        <v>1</v>
      </c>
      <c r="T36" s="65" t="b">
        <f ca="1">OR($S$37="N/A",AND(NOT(S36),AND(LEN(W36)&gt;0,NOT(W36=FALSE),NOT(W36="N/A"))))</f>
        <v>0</v>
      </c>
      <c r="U36" t="s">
        <v>2196</v>
      </c>
      <c r="W36" s="134" t="s">
        <v>2203</v>
      </c>
      <c r="X36" s="120"/>
      <c r="AA36" s="132" t="b">
        <f ca="1">OR(AB36:AC36)</f>
        <v>0</v>
      </c>
      <c r="AB36" s="132" t="b">
        <f ca="1">T36</f>
        <v>0</v>
      </c>
      <c r="AC36" s="132" t="b">
        <f>AND(R36,OR(W36="Not Met",W36=""))</f>
        <v>0</v>
      </c>
      <c r="AH36" s="147" t="s">
        <v>2387</v>
      </c>
      <c r="AI36" s="20" t="str">
        <f>IF(LEN(W36)=0,"",W36)</f>
        <v>3/4"</v>
      </c>
      <c r="AJ36" s="147" t="s">
        <v>2494</v>
      </c>
      <c r="AK36" s="20" t="str">
        <f>IF(LEN(X36)=0,"",X36)</f>
        <v/>
      </c>
    </row>
    <row r="37" spans="5:37" x14ac:dyDescent="0.2">
      <c r="R37" s="28" t="s">
        <v>2212</v>
      </c>
      <c r="S37" s="1">
        <f ca="1">IFERROR(INDEX({0.007,0.011,0.023,0.04;0.008,0.012,0.025,0.043;0.008,0.013,0.027,0.045;"N/A",0.01,0.021,0.035;0.005,0.009,0.019,0.031},MATCH(W35,INDIRECT(U35),0),MATCH(W36,INDIRECT(U36),0)),0)</f>
        <v>1.9E-2</v>
      </c>
    </row>
    <row r="38" spans="5:37" x14ac:dyDescent="0.2">
      <c r="O38" s="56" t="s">
        <v>2208</v>
      </c>
      <c r="P38" s="119" t="b">
        <v>0</v>
      </c>
      <c r="Q38" s="65" t="b">
        <v>1</v>
      </c>
      <c r="R38" s="65" t="b">
        <f>S38</f>
        <v>1</v>
      </c>
      <c r="S38" s="65" t="b">
        <v>1</v>
      </c>
      <c r="T38" s="65" t="b">
        <f>AND(NOT(S38),AND(LEN(W38)&gt;0,NOT(W38=FALSE),NOT(W38="N/A")))</f>
        <v>0</v>
      </c>
      <c r="W38" s="84">
        <v>2000</v>
      </c>
      <c r="X38" s="120"/>
      <c r="AA38" s="132" t="b">
        <f>OR(AB38:AC38)</f>
        <v>0</v>
      </c>
      <c r="AB38" s="132" t="b">
        <f>T38</f>
        <v>0</v>
      </c>
      <c r="AC38" s="132" t="b">
        <f>AND(R38,OR(W38="Not Met",W38=""))</f>
        <v>0</v>
      </c>
      <c r="AH38" s="147" t="s">
        <v>2388</v>
      </c>
      <c r="AI38" s="20">
        <f>IF(LEN(W38)=0,"",W38)</f>
        <v>2000</v>
      </c>
      <c r="AJ38" s="147" t="s">
        <v>2495</v>
      </c>
      <c r="AK38" s="20" t="str">
        <f>IF(LEN(X38)=0,"",X38)</f>
        <v/>
      </c>
    </row>
    <row r="39" spans="5:37" x14ac:dyDescent="0.2">
      <c r="O39" s="69" t="s">
        <v>2376</v>
      </c>
    </row>
    <row r="41" spans="5:37" x14ac:dyDescent="0.2">
      <c r="O41" s="62" t="s">
        <v>2282</v>
      </c>
      <c r="P41" s="119" t="b">
        <v>0</v>
      </c>
      <c r="Q41" s="65" t="b">
        <v>1</v>
      </c>
      <c r="R41" s="65" t="b">
        <f>S41</f>
        <v>1</v>
      </c>
      <c r="S41" s="65" t="b">
        <f>IF($AN$19=INDEX(ddSingleOrMulti,1),TRUE,FALSE)</f>
        <v>1</v>
      </c>
      <c r="T41" s="65" t="b">
        <f>AND(NOT(S41),AND(LEN(W41)&gt;0,NOT(W41=FALSE),NOT(W41="N/A")))</f>
        <v>0</v>
      </c>
      <c r="U41" t="s">
        <v>147</v>
      </c>
      <c r="W41" s="134" t="s">
        <v>2689</v>
      </c>
      <c r="X41" s="120"/>
      <c r="AA41" s="132" t="b">
        <f>OR(AB41:AC41)</f>
        <v>0</v>
      </c>
      <c r="AB41" s="132" t="b">
        <f>T41</f>
        <v>0</v>
      </c>
      <c r="AC41" s="132" t="b">
        <f>AND(R41,OR(W41="Not Met",W41=""))</f>
        <v>0</v>
      </c>
      <c r="AH41" s="147" t="s">
        <v>2389</v>
      </c>
      <c r="AI41" s="20" t="str">
        <f>IF(LEN(W41)=0,"",W41)</f>
        <v>YES</v>
      </c>
      <c r="AJ41" s="147" t="s">
        <v>2496</v>
      </c>
      <c r="AK41" s="20" t="str">
        <f>IF(LEN(X41)=0,"",X41)</f>
        <v/>
      </c>
    </row>
    <row r="43" spans="5:37" x14ac:dyDescent="0.2">
      <c r="O43" s="62" t="s">
        <v>2207</v>
      </c>
      <c r="P43" s="119" t="b">
        <v>0</v>
      </c>
      <c r="Q43" s="65" t="b">
        <v>1</v>
      </c>
      <c r="R43" s="65" t="b">
        <f>S43</f>
        <v>1</v>
      </c>
      <c r="S43" s="65" t="b">
        <f>W41="YES"</f>
        <v>1</v>
      </c>
      <c r="T43" s="65" t="b">
        <f>AND(NOT(S43),AND(LEN(W43)&gt;0,NOT(W43=FALSE),NOT(W43="N/A")))</f>
        <v>0</v>
      </c>
      <c r="W43" s="84">
        <v>100</v>
      </c>
      <c r="X43" s="120"/>
      <c r="AA43" s="132" t="b">
        <f>OR(AB43:AC43)</f>
        <v>0</v>
      </c>
      <c r="AB43" s="132" t="b">
        <f>T43</f>
        <v>0</v>
      </c>
      <c r="AC43" s="132" t="b">
        <f>AND(R43,OR(W43="Not Met",W43=""))</f>
        <v>0</v>
      </c>
      <c r="AH43" s="147" t="s">
        <v>2390</v>
      </c>
      <c r="AI43" s="20">
        <f>IF(LEN(W43)=0,"",W43)</f>
        <v>100</v>
      </c>
      <c r="AJ43" s="147" t="s">
        <v>2497</v>
      </c>
      <c r="AK43" s="20" t="str">
        <f>IF(LEN(X43)=0,"",X43)</f>
        <v/>
      </c>
    </row>
    <row r="45" spans="5:37" x14ac:dyDescent="0.2">
      <c r="O45" s="56" t="s">
        <v>2210</v>
      </c>
      <c r="P45" s="119" t="b">
        <v>0</v>
      </c>
      <c r="Q45" s="65" t="b">
        <v>1</v>
      </c>
      <c r="R45" s="65" t="b">
        <f>S45</f>
        <v>1</v>
      </c>
      <c r="S45" s="65" t="b">
        <v>1</v>
      </c>
      <c r="T45" s="65" t="b">
        <f>AND(NOT(S45),AND(LEN(W45)&gt;0,NOT(W45=FALSE),NOT(W45="N/A")))</f>
        <v>0</v>
      </c>
      <c r="W45" s="29">
        <v>1</v>
      </c>
      <c r="X45" s="120"/>
      <c r="AA45" s="132" t="b">
        <f>OR(AB45:AC45)</f>
        <v>0</v>
      </c>
      <c r="AB45" s="132" t="b">
        <f>T45</f>
        <v>0</v>
      </c>
      <c r="AC45" s="132" t="b">
        <f>AND(R45,OR(W45="Not Met",W45=""))</f>
        <v>0</v>
      </c>
      <c r="AH45" s="147" t="s">
        <v>2391</v>
      </c>
      <c r="AI45" s="20">
        <f>IF(LEN(W45)=0,"",W45)</f>
        <v>1</v>
      </c>
      <c r="AJ45" s="147" t="s">
        <v>2498</v>
      </c>
      <c r="AK45" s="20" t="str">
        <f>IF(LEN(X45)=0,"",X45)</f>
        <v/>
      </c>
    </row>
    <row r="46" spans="5:37" x14ac:dyDescent="0.2">
      <c r="O46" s="69" t="s">
        <v>2211</v>
      </c>
    </row>
    <row r="47" spans="5:37" x14ac:dyDescent="0.2">
      <c r="O47" s="64"/>
      <c r="P47" s="65"/>
      <c r="Q47" s="65"/>
      <c r="R47" s="65"/>
      <c r="S47" s="65"/>
      <c r="T47" s="65"/>
      <c r="U47" s="65"/>
      <c r="V47" s="65"/>
      <c r="W47" s="64"/>
    </row>
    <row r="48" spans="5:37" x14ac:dyDescent="0.2">
      <c r="O48" s="56" t="s">
        <v>2367</v>
      </c>
      <c r="P48" s="119" t="b">
        <v>0</v>
      </c>
      <c r="Q48" s="65" t="b">
        <v>1</v>
      </c>
      <c r="R48" s="65" t="b">
        <f>S48</f>
        <v>1</v>
      </c>
      <c r="S48" s="65" t="b">
        <v>1</v>
      </c>
      <c r="T48" s="65" t="b">
        <f>AND(NOT(S48),AND(LEN(W48)&gt;0,NOT(W48=FALSE),NOT(W48="N/A")))</f>
        <v>0</v>
      </c>
      <c r="W48" s="85">
        <v>10</v>
      </c>
      <c r="X48" s="120"/>
      <c r="AA48" s="132" t="b">
        <f>OR(AB48:AC48)</f>
        <v>0</v>
      </c>
      <c r="AB48" s="132" t="b">
        <f>T48</f>
        <v>0</v>
      </c>
      <c r="AC48" s="132" t="b">
        <f>AND(R48,OR(W48="Not Met",W48=""))</f>
        <v>0</v>
      </c>
      <c r="AH48" s="147" t="s">
        <v>2392</v>
      </c>
      <c r="AI48" s="20">
        <f>IF(LEN(W48)=0,"",W48)</f>
        <v>10</v>
      </c>
      <c r="AJ48" s="147" t="s">
        <v>2499</v>
      </c>
      <c r="AK48" s="20" t="str">
        <f>IF(LEN(X48)=0,"",X48)</f>
        <v/>
      </c>
    </row>
    <row r="49" spans="5:40" x14ac:dyDescent="0.2">
      <c r="O49" s="69" t="s">
        <v>2209</v>
      </c>
    </row>
    <row r="51" spans="5:40" x14ac:dyDescent="0.2">
      <c r="E51" s="19"/>
      <c r="F51" s="19"/>
      <c r="G51" s="19"/>
      <c r="H51" s="19"/>
      <c r="I51" s="19"/>
      <c r="J51" s="19"/>
      <c r="K51" s="19"/>
      <c r="L51" s="19"/>
      <c r="M51" s="19"/>
      <c r="N51" s="19"/>
      <c r="O51" s="19"/>
      <c r="P51" s="19"/>
      <c r="Q51" s="19"/>
      <c r="R51" s="19"/>
      <c r="S51" s="19"/>
      <c r="T51" s="19"/>
      <c r="U51" s="19"/>
      <c r="V51" s="19"/>
      <c r="W51" s="19"/>
    </row>
    <row r="52" spans="5:40" x14ac:dyDescent="0.2">
      <c r="O52"/>
      <c r="W52"/>
    </row>
    <row r="53" spans="5:40" x14ac:dyDescent="0.2">
      <c r="G53" s="65"/>
      <c r="H53" s="65"/>
      <c r="I53" s="234" t="s">
        <v>2087</v>
      </c>
      <c r="J53" s="234"/>
      <c r="O53"/>
      <c r="W53"/>
    </row>
    <row r="54" spans="5:40" x14ac:dyDescent="0.2">
      <c r="G54" s="65"/>
      <c r="H54" s="65"/>
      <c r="I54" s="234"/>
      <c r="J54" s="234"/>
      <c r="O54"/>
      <c r="W54"/>
    </row>
    <row r="55" spans="5:40" x14ac:dyDescent="0.2">
      <c r="G55" s="65"/>
      <c r="H55" s="75" t="str">
        <f ca="1">IF(S10=2,"VERIFIED:","DESIGNED:")</f>
        <v>DESIGNED:</v>
      </c>
      <c r="I55" s="235"/>
      <c r="J55" s="235"/>
      <c r="W55" s="63" t="str">
        <f ca="1">IF(S10=2,"Verified Flow Rate:","Designed Flow Rate:")</f>
        <v>Designed Flow Rate:</v>
      </c>
    </row>
    <row r="56" spans="5:40" x14ac:dyDescent="0.2">
      <c r="G56" s="65"/>
      <c r="H56" s="60" t="s">
        <v>2088</v>
      </c>
      <c r="I56" s="65"/>
      <c r="J56" s="64" t="s">
        <v>2350</v>
      </c>
      <c r="W56" s="124" t="str">
        <f ca="1">IF(S10=2,"Enter confirmed flow rates from on-site verification.","Enter designed flow rates.")</f>
        <v>Enter designed flow rates.</v>
      </c>
      <c r="AN56" s="167"/>
    </row>
    <row r="57" spans="5:40" x14ac:dyDescent="0.2">
      <c r="G57" s="64" t="s">
        <v>2077</v>
      </c>
      <c r="H57" s="68">
        <f>IF(W79&gt;0,J57*($W$22-2),J57*$W$22)</f>
        <v>25</v>
      </c>
      <c r="I57" s="65"/>
      <c r="J57" s="64">
        <f>W57*5</f>
        <v>5</v>
      </c>
      <c r="O57" s="64" t="s">
        <v>2216</v>
      </c>
      <c r="P57" s="119" t="b">
        <v>0</v>
      </c>
      <c r="Q57" s="65" t="b">
        <v>1</v>
      </c>
      <c r="R57" s="65" t="b">
        <f>S57</f>
        <v>1</v>
      </c>
      <c r="S57" s="65" t="b">
        <v>1</v>
      </c>
      <c r="T57" s="65" t="b">
        <f>AND(NOT(S57),AND(LEN(W57)&gt;0,NOT(W57=FALSE),NOT(W57="N/A")))</f>
        <v>0</v>
      </c>
      <c r="W57" s="77">
        <v>1</v>
      </c>
      <c r="X57" s="120"/>
      <c r="AA57" s="132" t="b">
        <f>OR(AB57:AC57)</f>
        <v>0</v>
      </c>
      <c r="AB57" s="132" t="b">
        <f>T57</f>
        <v>0</v>
      </c>
      <c r="AC57" s="132" t="b">
        <f>AND(R57,OR(W57="Not Met",W57=""))</f>
        <v>0</v>
      </c>
      <c r="AH57" s="147" t="s">
        <v>2393</v>
      </c>
      <c r="AI57" s="20">
        <f>IF(LEN(W57)=0,"",W57)</f>
        <v>1</v>
      </c>
      <c r="AJ57" s="147" t="s">
        <v>2500</v>
      </c>
      <c r="AK57" s="20" t="str">
        <f t="shared" ref="AK57:AK59" si="0">IF(LEN(X57)=0,"",X57)</f>
        <v/>
      </c>
      <c r="AN57" s="167"/>
    </row>
    <row r="58" spans="5:40" x14ac:dyDescent="0.2">
      <c r="G58" s="64" t="s">
        <v>2078</v>
      </c>
      <c r="H58" s="68">
        <f>IF(W80&gt;0,J58*($W$22-2),J58*$W$22)</f>
        <v>23.517499999999998</v>
      </c>
      <c r="I58" s="65"/>
      <c r="J58" s="64">
        <f>W58*IF(W59=TRUE,4.7035,5.382)</f>
        <v>4.7035</v>
      </c>
      <c r="O58" s="64" t="s">
        <v>2217</v>
      </c>
      <c r="P58" s="119" t="b">
        <v>0</v>
      </c>
      <c r="Q58" s="65" t="b">
        <v>1</v>
      </c>
      <c r="R58" s="65" t="b">
        <f>S58</f>
        <v>1</v>
      </c>
      <c r="S58" s="65" t="b">
        <v>1</v>
      </c>
      <c r="T58" s="65" t="b">
        <f>AND(NOT(S58),AND(LEN(W58)&gt;0,NOT(W58=FALSE),NOT(W58="N/A")))</f>
        <v>0</v>
      </c>
      <c r="W58" s="78">
        <v>1</v>
      </c>
      <c r="X58" s="120"/>
      <c r="AA58" s="132" t="b">
        <f>OR(AB58:AC58)</f>
        <v>0</v>
      </c>
      <c r="AB58" s="132" t="b">
        <f>T58</f>
        <v>0</v>
      </c>
      <c r="AC58" s="132" t="b">
        <f>AND(R58,OR(W58="Not Met",W58=""))</f>
        <v>0</v>
      </c>
      <c r="AH58" s="147" t="s">
        <v>2394</v>
      </c>
      <c r="AI58" s="20">
        <f>IF(LEN(W58)=0,"",W58)</f>
        <v>1</v>
      </c>
      <c r="AJ58" s="147" t="s">
        <v>2501</v>
      </c>
      <c r="AK58" s="20" t="str">
        <f t="shared" si="0"/>
        <v/>
      </c>
      <c r="AN58" s="167"/>
    </row>
    <row r="59" spans="5:40" x14ac:dyDescent="0.2">
      <c r="O59" s="56" t="s">
        <v>2071</v>
      </c>
      <c r="P59" s="119" t="b">
        <v>0</v>
      </c>
      <c r="Q59" s="65" t="b">
        <v>1</v>
      </c>
      <c r="R59" s="65" t="b">
        <v>0</v>
      </c>
      <c r="S59" s="65" t="b">
        <v>1</v>
      </c>
      <c r="T59" s="65" t="b">
        <f>AND(NOT(S59),AND(LEN(W59)&gt;0,NOT(W59=FALSE),NOT(W59="N/A")))</f>
        <v>0</v>
      </c>
      <c r="W59" s="12" t="b">
        <v>1</v>
      </c>
      <c r="X59" s="120"/>
      <c r="AA59" s="132" t="b">
        <f>OR(AB59:AC59)</f>
        <v>0</v>
      </c>
      <c r="AB59" s="132" t="b">
        <f>T59</f>
        <v>0</v>
      </c>
      <c r="AC59" s="132" t="b">
        <f>AND(R59,OR(W59="Not Met",W59=""))</f>
        <v>0</v>
      </c>
      <c r="AH59" s="147" t="s">
        <v>2395</v>
      </c>
      <c r="AI59" s="20" t="b">
        <f>IF(LEN(W59)=0,"",W59)</f>
        <v>1</v>
      </c>
      <c r="AJ59" s="147" t="s">
        <v>2502</v>
      </c>
      <c r="AK59" s="20" t="str">
        <f t="shared" si="0"/>
        <v/>
      </c>
      <c r="AN59" s="167"/>
    </row>
    <row r="60" spans="5:40" x14ac:dyDescent="0.2">
      <c r="G60" s="64" t="s">
        <v>2079</v>
      </c>
      <c r="H60" s="68">
        <f>J60*$W$22</f>
        <v>7.0699999999999994</v>
      </c>
      <c r="I60" s="65"/>
      <c r="J60" s="64">
        <f>IFERROR(W60*1.414*NOT(W29),0)</f>
        <v>1.4139999999999999</v>
      </c>
      <c r="O60" s="56" t="s">
        <v>2220</v>
      </c>
      <c r="P60" s="65"/>
      <c r="Q60" s="65"/>
      <c r="R60" s="65"/>
      <c r="S60" s="65"/>
      <c r="T60" s="65"/>
      <c r="W60" s="58">
        <f>IF(W29=TRUE,"N/A",1)</f>
        <v>1</v>
      </c>
      <c r="AN60" s="167"/>
    </row>
    <row r="61" spans="5:40" x14ac:dyDescent="0.2">
      <c r="G61" s="140" t="s">
        <v>2366</v>
      </c>
      <c r="H61" s="68">
        <f>IF(W82&gt;0,J61*($W$22-2),J61*$W$22)</f>
        <v>6.25</v>
      </c>
      <c r="I61" s="65"/>
      <c r="J61" s="64">
        <f>W61*1.25</f>
        <v>1.25</v>
      </c>
      <c r="O61" s="56" t="s">
        <v>2217</v>
      </c>
      <c r="P61" s="119" t="b">
        <v>0</v>
      </c>
      <c r="Q61" s="65" t="b">
        <v>1</v>
      </c>
      <c r="R61" s="65" t="b">
        <f t="shared" ref="R61:R64" si="1">S61</f>
        <v>1</v>
      </c>
      <c r="S61" s="65" t="b">
        <v>1</v>
      </c>
      <c r="T61" s="65" t="b">
        <f t="shared" ref="T61:T64" si="2">AND(NOT(S61),AND(LEN(W61)&gt;0,NOT(W61=FALSE),NOT(W61="N/A")))</f>
        <v>0</v>
      </c>
      <c r="W61" s="78">
        <v>1</v>
      </c>
      <c r="X61" s="120"/>
      <c r="AA61" s="132" t="b">
        <f t="shared" ref="AA61:AA64" si="3">OR(AB61:AC61)</f>
        <v>0</v>
      </c>
      <c r="AB61" s="132" t="b">
        <f t="shared" ref="AB61:AB64" si="4">T61</f>
        <v>0</v>
      </c>
      <c r="AC61" s="132" t="b">
        <f t="shared" ref="AC61:AC64" si="5">AND(R61,OR(W61="Not Met",W61=""))</f>
        <v>0</v>
      </c>
      <c r="AH61" s="147" t="s">
        <v>2396</v>
      </c>
      <c r="AI61" s="20">
        <f t="shared" ref="AI61:AI65" si="6">IF(LEN(W61)=0,"",W61)</f>
        <v>1</v>
      </c>
      <c r="AJ61" s="147" t="s">
        <v>2503</v>
      </c>
      <c r="AK61" s="20" t="str">
        <f t="shared" ref="AK61:AK65" si="7">IF(LEN(X61)=0,"",X61)</f>
        <v/>
      </c>
      <c r="AN61" s="167"/>
    </row>
    <row r="62" spans="5:40" x14ac:dyDescent="0.2">
      <c r="G62" s="140" t="s">
        <v>2315</v>
      </c>
      <c r="H62" s="68">
        <f>J62*$W$22</f>
        <v>20</v>
      </c>
      <c r="I62" s="65"/>
      <c r="J62" s="64">
        <f>W62*4</f>
        <v>4</v>
      </c>
      <c r="O62" s="56" t="s">
        <v>2217</v>
      </c>
      <c r="P62" s="119" t="b">
        <v>0</v>
      </c>
      <c r="Q62" s="65" t="b">
        <v>1</v>
      </c>
      <c r="R62" s="65" t="b">
        <f t="shared" si="1"/>
        <v>1</v>
      </c>
      <c r="S62" s="65" t="b">
        <v>1</v>
      </c>
      <c r="T62" s="65" t="b">
        <f t="shared" si="2"/>
        <v>0</v>
      </c>
      <c r="W62" s="78">
        <v>1</v>
      </c>
      <c r="X62" s="120"/>
      <c r="AA62" s="132" t="b">
        <f t="shared" si="3"/>
        <v>0</v>
      </c>
      <c r="AB62" s="132" t="b">
        <f t="shared" si="4"/>
        <v>0</v>
      </c>
      <c r="AC62" s="132" t="b">
        <f t="shared" si="5"/>
        <v>0</v>
      </c>
      <c r="AH62" s="147" t="s">
        <v>2397</v>
      </c>
      <c r="AI62" s="20">
        <f t="shared" si="6"/>
        <v>1</v>
      </c>
      <c r="AJ62" s="147" t="s">
        <v>2504</v>
      </c>
      <c r="AK62" s="20" t="str">
        <f t="shared" si="7"/>
        <v/>
      </c>
      <c r="AN62" s="167"/>
    </row>
    <row r="63" spans="5:40" x14ac:dyDescent="0.2">
      <c r="G63" s="64" t="s">
        <v>2080</v>
      </c>
      <c r="H63" s="68">
        <f>J63*$W$22</f>
        <v>1.3</v>
      </c>
      <c r="I63" s="65"/>
      <c r="J63" s="64">
        <f>W63*0.26</f>
        <v>0.26</v>
      </c>
      <c r="O63" s="56" t="s">
        <v>2218</v>
      </c>
      <c r="P63" s="119" t="b">
        <v>0</v>
      </c>
      <c r="Q63" s="65" t="b">
        <v>1</v>
      </c>
      <c r="R63" s="65" t="b">
        <f t="shared" si="1"/>
        <v>1</v>
      </c>
      <c r="S63" s="65" t="b">
        <f>NOT(W32)</f>
        <v>1</v>
      </c>
      <c r="T63" s="65" t="b">
        <f t="shared" si="2"/>
        <v>0</v>
      </c>
      <c r="W63" s="77">
        <v>1</v>
      </c>
      <c r="X63" s="120"/>
      <c r="AA63" s="132" t="b">
        <f t="shared" si="3"/>
        <v>0</v>
      </c>
      <c r="AB63" s="132" t="b">
        <f t="shared" si="4"/>
        <v>0</v>
      </c>
      <c r="AC63" s="132" t="b">
        <f t="shared" si="5"/>
        <v>0</v>
      </c>
      <c r="AH63" s="147" t="s">
        <v>2398</v>
      </c>
      <c r="AI63" s="20">
        <f t="shared" si="6"/>
        <v>1</v>
      </c>
      <c r="AJ63" s="147" t="s">
        <v>2505</v>
      </c>
      <c r="AK63" s="20" t="str">
        <f t="shared" si="7"/>
        <v/>
      </c>
      <c r="AN63" s="167"/>
    </row>
    <row r="64" spans="5:40" x14ac:dyDescent="0.2">
      <c r="G64" s="64" t="s">
        <v>2081</v>
      </c>
      <c r="H64" s="68">
        <f>J64*$W$22</f>
        <v>3.9000000000000004</v>
      </c>
      <c r="I64" s="65"/>
      <c r="J64" s="64">
        <f>W64*0.78</f>
        <v>0.78</v>
      </c>
      <c r="O64" s="56" t="s">
        <v>2218</v>
      </c>
      <c r="P64" s="119" t="b">
        <v>0</v>
      </c>
      <c r="Q64" s="65" t="b">
        <v>1</v>
      </c>
      <c r="R64" s="65" t="b">
        <f t="shared" si="1"/>
        <v>1</v>
      </c>
      <c r="S64" s="65" t="b">
        <f>NOT(W33)</f>
        <v>1</v>
      </c>
      <c r="T64" s="65" t="b">
        <f t="shared" si="2"/>
        <v>0</v>
      </c>
      <c r="W64" s="77">
        <v>1</v>
      </c>
      <c r="X64" s="120"/>
      <c r="AA64" s="132" t="b">
        <f t="shared" si="3"/>
        <v>0</v>
      </c>
      <c r="AB64" s="132" t="b">
        <f t="shared" si="4"/>
        <v>0</v>
      </c>
      <c r="AC64" s="132" t="b">
        <f t="shared" si="5"/>
        <v>0</v>
      </c>
      <c r="AH64" s="147" t="s">
        <v>2399</v>
      </c>
      <c r="AI64" s="20">
        <f t="shared" si="6"/>
        <v>1</v>
      </c>
      <c r="AJ64" s="147" t="s">
        <v>2506</v>
      </c>
      <c r="AK64" s="20" t="str">
        <f t="shared" si="7"/>
        <v/>
      </c>
      <c r="AN64" s="167"/>
    </row>
    <row r="65" spans="5:42" x14ac:dyDescent="0.2">
      <c r="E65" s="16"/>
      <c r="G65" s="64" t="s">
        <v>2374</v>
      </c>
      <c r="H65" s="68">
        <f ca="1">IFERROR(MAX(SUM(W17:W20),1)*(W48*W45)*S37,0)</f>
        <v>0.19</v>
      </c>
      <c r="I65" s="65"/>
      <c r="J65" s="64"/>
      <c r="O65" s="56" t="s">
        <v>2373</v>
      </c>
      <c r="P65" s="1" t="b">
        <v>0</v>
      </c>
      <c r="Q65" s="1" t="b">
        <v>1</v>
      </c>
      <c r="R65" s="1" t="b">
        <f ca="1">S65</f>
        <v>1</v>
      </c>
      <c r="S65" s="1" t="b">
        <f ca="1">S10=1</f>
        <v>1</v>
      </c>
      <c r="T65" s="1" t="b">
        <f ca="1">AND(NOT(S65),AND(LEN(W65)&gt;0,NOT(W65=FALSE),NOT(W65="N/A")))</f>
        <v>0</v>
      </c>
      <c r="W65" s="145">
        <v>100</v>
      </c>
      <c r="X65" s="120"/>
      <c r="AA65" s="132" t="b">
        <f ca="1">OR(AB65:AC65)</f>
        <v>0</v>
      </c>
      <c r="AB65" s="132" t="b">
        <f ca="1">T65</f>
        <v>0</v>
      </c>
      <c r="AC65" s="132" t="b">
        <f ca="1">AND(R65,OR(W65="Not Met",W65=""))</f>
        <v>0</v>
      </c>
      <c r="AH65" s="147" t="s">
        <v>2400</v>
      </c>
      <c r="AI65" s="20">
        <f t="shared" si="6"/>
        <v>100</v>
      </c>
      <c r="AJ65" s="147" t="s">
        <v>2507</v>
      </c>
      <c r="AK65" s="20" t="str">
        <f t="shared" si="7"/>
        <v/>
      </c>
      <c r="AN65" s="167"/>
    </row>
    <row r="66" spans="5:42" s="158" customFormat="1" x14ac:dyDescent="0.2">
      <c r="E66" s="18"/>
      <c r="G66" s="157" t="s">
        <v>2082</v>
      </c>
      <c r="H66" s="68">
        <f>J66*W22</f>
        <v>0</v>
      </c>
      <c r="J66" s="157">
        <f>W66*1.22</f>
        <v>0</v>
      </c>
      <c r="O66" s="157" t="s">
        <v>2219</v>
      </c>
      <c r="P66" s="1" t="b">
        <v>0</v>
      </c>
      <c r="Q66" s="1" t="b">
        <v>1</v>
      </c>
      <c r="R66" s="1" t="b">
        <f ca="1">S66</f>
        <v>0</v>
      </c>
      <c r="S66" s="1" t="b">
        <f ca="1">S10=2</f>
        <v>0</v>
      </c>
      <c r="T66" s="1" t="b">
        <f ca="1">AND(NOT(S66),AND(LEN(W66)&gt;0,NOT(W66=FALSE),NOT(W66="N/A")))</f>
        <v>0</v>
      </c>
      <c r="W66" s="82"/>
      <c r="X66" s="159"/>
      <c r="AA66" s="158" t="b">
        <f ca="1">OR(AB66:AC66)</f>
        <v>0</v>
      </c>
      <c r="AB66" s="158" t="b">
        <f ca="1">T66</f>
        <v>0</v>
      </c>
      <c r="AC66" s="158" t="b">
        <f ca="1">AND(R66,OR(W66="Not Met",W66=""))</f>
        <v>0</v>
      </c>
      <c r="AF66" s="157"/>
      <c r="AH66" s="157" t="s">
        <v>2612</v>
      </c>
      <c r="AI66" s="20" t="str">
        <f t="shared" ref="AI66" si="8">IF(LEN(W66)=0,"",W66)</f>
        <v/>
      </c>
      <c r="AJ66" s="157" t="s">
        <v>2613</v>
      </c>
      <c r="AK66" s="20" t="str">
        <f t="shared" ref="AK66" si="9">IF(LEN(X66)=0,"",X66)</f>
        <v/>
      </c>
      <c r="AM66"/>
      <c r="AN66" s="167"/>
      <c r="AP66"/>
    </row>
    <row r="67" spans="5:42" x14ac:dyDescent="0.2">
      <c r="E67" s="19"/>
      <c r="F67" s="19"/>
      <c r="G67" s="81" t="s">
        <v>2221</v>
      </c>
      <c r="H67" s="80">
        <f>J67</f>
        <v>0</v>
      </c>
      <c r="I67" s="19"/>
      <c r="J67" s="83">
        <f>SUM(W69:W75)</f>
        <v>0</v>
      </c>
      <c r="K67" s="19"/>
      <c r="L67" s="19"/>
      <c r="M67" s="19"/>
      <c r="N67" s="19"/>
      <c r="O67" s="81"/>
      <c r="P67" s="19"/>
      <c r="Q67" s="19"/>
      <c r="R67" s="19"/>
      <c r="S67" s="19"/>
      <c r="T67" s="19"/>
      <c r="U67" s="19"/>
      <c r="V67" s="19"/>
      <c r="W67" s="81"/>
      <c r="AP67" s="88"/>
    </row>
    <row r="68" spans="5:42" x14ac:dyDescent="0.2">
      <c r="K68" s="61" t="s">
        <v>2345</v>
      </c>
      <c r="W68" s="60" t="s">
        <v>2222</v>
      </c>
      <c r="AM68" s="64"/>
      <c r="AP68" s="88"/>
    </row>
    <row r="69" spans="5:42" x14ac:dyDescent="0.2">
      <c r="K69" s="237"/>
      <c r="L69" s="237"/>
      <c r="M69" s="237"/>
      <c r="N69" s="237"/>
      <c r="O69" s="237"/>
      <c r="P69" s="119" t="b">
        <v>0</v>
      </c>
      <c r="Q69" s="65" t="b">
        <v>1</v>
      </c>
      <c r="R69" s="65" t="b">
        <f>(LEN(K69)&gt;0)</f>
        <v>0</v>
      </c>
      <c r="S69" s="65" t="b">
        <v>1</v>
      </c>
      <c r="T69" s="65" t="b">
        <f t="shared" ref="T69:T75" si="10">AND(NOT(S69),AND(LEN(W69)&gt;0,NOT(W69=FALSE),NOT(W69="N/A")))</f>
        <v>0</v>
      </c>
      <c r="U69" s="65"/>
      <c r="V69" s="65"/>
      <c r="W69" s="79"/>
      <c r="X69" s="120"/>
      <c r="AA69" s="132" t="b">
        <f t="shared" ref="AA69:AA75" si="11">OR(AB69:AC69)</f>
        <v>0</v>
      </c>
      <c r="AB69" s="132" t="b">
        <f t="shared" ref="AB69:AB75" si="12">T69</f>
        <v>0</v>
      </c>
      <c r="AC69" s="132" t="b">
        <f t="shared" ref="AC69:AC75" si="13">AND(R69,OR(W69="Not Met",W69=""))</f>
        <v>0</v>
      </c>
      <c r="AH69" s="151" t="s">
        <v>2401</v>
      </c>
      <c r="AI69" s="20" t="str">
        <f t="shared" ref="AI69:AI75" si="14">IF(LEN(W69)=0,"",W69)</f>
        <v/>
      </c>
      <c r="AJ69" s="147" t="s">
        <v>2508</v>
      </c>
      <c r="AK69" s="20" t="str">
        <f t="shared" ref="AK69:AK75" si="15">IF(LEN(X69)=0,"",X69)</f>
        <v/>
      </c>
      <c r="AM69" s="64"/>
      <c r="AP69" s="88"/>
    </row>
    <row r="70" spans="5:42" x14ac:dyDescent="0.2">
      <c r="K70" s="237"/>
      <c r="L70" s="237"/>
      <c r="M70" s="237"/>
      <c r="N70" s="237"/>
      <c r="O70" s="237"/>
      <c r="P70" s="119" t="b">
        <v>0</v>
      </c>
      <c r="Q70" s="65" t="b">
        <v>1</v>
      </c>
      <c r="R70" s="65" t="b">
        <f t="shared" ref="R70:R75" si="16">(LEN(K70)&gt;0)</f>
        <v>0</v>
      </c>
      <c r="S70" s="65" t="b">
        <v>1</v>
      </c>
      <c r="T70" s="65" t="b">
        <f t="shared" si="10"/>
        <v>0</v>
      </c>
      <c r="U70" s="65"/>
      <c r="V70" s="65"/>
      <c r="W70" s="79"/>
      <c r="X70" s="120"/>
      <c r="AA70" s="132" t="b">
        <f t="shared" si="11"/>
        <v>0</v>
      </c>
      <c r="AB70" s="132" t="b">
        <f t="shared" si="12"/>
        <v>0</v>
      </c>
      <c r="AC70" s="132" t="b">
        <f t="shared" si="13"/>
        <v>0</v>
      </c>
      <c r="AF70" s="151"/>
      <c r="AH70" s="151" t="s">
        <v>2402</v>
      </c>
      <c r="AI70" s="20" t="str">
        <f t="shared" si="14"/>
        <v/>
      </c>
      <c r="AJ70" s="147" t="s">
        <v>2509</v>
      </c>
      <c r="AK70" s="20" t="str">
        <f t="shared" si="15"/>
        <v/>
      </c>
      <c r="AP70" s="88"/>
    </row>
    <row r="71" spans="5:42" x14ac:dyDescent="0.2">
      <c r="K71" s="237"/>
      <c r="L71" s="237"/>
      <c r="M71" s="237"/>
      <c r="N71" s="237"/>
      <c r="O71" s="237"/>
      <c r="P71" s="119" t="b">
        <v>0</v>
      </c>
      <c r="Q71" s="65" t="b">
        <v>1</v>
      </c>
      <c r="R71" s="65" t="b">
        <f t="shared" si="16"/>
        <v>0</v>
      </c>
      <c r="S71" s="65" t="b">
        <v>1</v>
      </c>
      <c r="T71" s="65" t="b">
        <f t="shared" si="10"/>
        <v>0</v>
      </c>
      <c r="U71" s="65"/>
      <c r="V71" s="65"/>
      <c r="W71" s="79"/>
      <c r="X71" s="120"/>
      <c r="AA71" s="132" t="b">
        <f t="shared" si="11"/>
        <v>0</v>
      </c>
      <c r="AB71" s="132" t="b">
        <f t="shared" si="12"/>
        <v>0</v>
      </c>
      <c r="AC71" s="132" t="b">
        <f t="shared" si="13"/>
        <v>0</v>
      </c>
      <c r="AF71" s="151"/>
      <c r="AH71" s="151" t="s">
        <v>2403</v>
      </c>
      <c r="AI71" s="20" t="str">
        <f t="shared" si="14"/>
        <v/>
      </c>
      <c r="AJ71" s="147" t="s">
        <v>2510</v>
      </c>
      <c r="AK71" s="20" t="str">
        <f t="shared" si="15"/>
        <v/>
      </c>
      <c r="AP71" s="88"/>
    </row>
    <row r="72" spans="5:42" x14ac:dyDescent="0.2">
      <c r="K72" s="237"/>
      <c r="L72" s="237"/>
      <c r="M72" s="237"/>
      <c r="N72" s="237"/>
      <c r="O72" s="237"/>
      <c r="P72" s="119" t="b">
        <v>0</v>
      </c>
      <c r="Q72" s="65" t="b">
        <v>1</v>
      </c>
      <c r="R72" s="65" t="b">
        <f t="shared" si="16"/>
        <v>0</v>
      </c>
      <c r="S72" s="65" t="b">
        <v>1</v>
      </c>
      <c r="T72" s="65" t="b">
        <f t="shared" si="10"/>
        <v>0</v>
      </c>
      <c r="U72" s="65"/>
      <c r="V72" s="65"/>
      <c r="W72" s="79"/>
      <c r="X72" s="120"/>
      <c r="AA72" s="132" t="b">
        <f t="shared" si="11"/>
        <v>0</v>
      </c>
      <c r="AB72" s="132" t="b">
        <f t="shared" si="12"/>
        <v>0</v>
      </c>
      <c r="AC72" s="132" t="b">
        <f t="shared" si="13"/>
        <v>0</v>
      </c>
      <c r="AF72" s="151"/>
      <c r="AH72" s="151" t="s">
        <v>2404</v>
      </c>
      <c r="AI72" s="20" t="str">
        <f t="shared" si="14"/>
        <v/>
      </c>
      <c r="AJ72" s="147" t="s">
        <v>2511</v>
      </c>
      <c r="AK72" s="20" t="str">
        <f t="shared" si="15"/>
        <v/>
      </c>
      <c r="AP72" s="88"/>
    </row>
    <row r="73" spans="5:42" x14ac:dyDescent="0.2">
      <c r="K73" s="237"/>
      <c r="L73" s="237"/>
      <c r="M73" s="237"/>
      <c r="N73" s="237"/>
      <c r="O73" s="237"/>
      <c r="P73" s="119" t="b">
        <v>0</v>
      </c>
      <c r="Q73" s="65" t="b">
        <v>1</v>
      </c>
      <c r="R73" s="65" t="b">
        <f t="shared" si="16"/>
        <v>0</v>
      </c>
      <c r="S73" s="65" t="b">
        <v>1</v>
      </c>
      <c r="T73" s="65" t="b">
        <f t="shared" si="10"/>
        <v>0</v>
      </c>
      <c r="U73" s="65"/>
      <c r="V73" s="65"/>
      <c r="W73" s="79"/>
      <c r="X73" s="120"/>
      <c r="AA73" s="132" t="b">
        <f t="shared" si="11"/>
        <v>0</v>
      </c>
      <c r="AB73" s="132" t="b">
        <f t="shared" si="12"/>
        <v>0</v>
      </c>
      <c r="AC73" s="132" t="b">
        <f t="shared" si="13"/>
        <v>0</v>
      </c>
      <c r="AF73" s="151"/>
      <c r="AH73" s="151" t="s">
        <v>2405</v>
      </c>
      <c r="AI73" s="20" t="str">
        <f t="shared" si="14"/>
        <v/>
      </c>
      <c r="AJ73" s="147" t="s">
        <v>2512</v>
      </c>
      <c r="AK73" s="20" t="str">
        <f t="shared" si="15"/>
        <v/>
      </c>
    </row>
    <row r="74" spans="5:42" x14ac:dyDescent="0.2">
      <c r="K74" s="237"/>
      <c r="L74" s="237"/>
      <c r="M74" s="237"/>
      <c r="N74" s="237"/>
      <c r="O74" s="237"/>
      <c r="P74" s="119" t="b">
        <v>0</v>
      </c>
      <c r="Q74" s="65" t="b">
        <v>1</v>
      </c>
      <c r="R74" s="65" t="b">
        <f t="shared" si="16"/>
        <v>0</v>
      </c>
      <c r="S74" s="65" t="b">
        <v>1</v>
      </c>
      <c r="T74" s="65" t="b">
        <f t="shared" si="10"/>
        <v>0</v>
      </c>
      <c r="U74" s="65"/>
      <c r="V74" s="65"/>
      <c r="W74" s="79"/>
      <c r="X74" s="120"/>
      <c r="AA74" s="132" t="b">
        <f t="shared" si="11"/>
        <v>0</v>
      </c>
      <c r="AB74" s="132" t="b">
        <f t="shared" si="12"/>
        <v>0</v>
      </c>
      <c r="AC74" s="132" t="b">
        <f t="shared" si="13"/>
        <v>0</v>
      </c>
      <c r="AF74" s="151"/>
      <c r="AH74" s="151" t="s">
        <v>2406</v>
      </c>
      <c r="AI74" s="20" t="str">
        <f t="shared" si="14"/>
        <v/>
      </c>
      <c r="AJ74" s="147" t="s">
        <v>2513</v>
      </c>
      <c r="AK74" s="20" t="str">
        <f t="shared" si="15"/>
        <v/>
      </c>
    </row>
    <row r="75" spans="5:42" x14ac:dyDescent="0.2">
      <c r="K75" s="237"/>
      <c r="L75" s="237"/>
      <c r="M75" s="237"/>
      <c r="N75" s="237"/>
      <c r="O75" s="237"/>
      <c r="P75" s="119" t="b">
        <v>0</v>
      </c>
      <c r="Q75" s="65" t="b">
        <v>1</v>
      </c>
      <c r="R75" s="65" t="b">
        <f t="shared" si="16"/>
        <v>0</v>
      </c>
      <c r="S75" s="65" t="b">
        <v>1</v>
      </c>
      <c r="T75" s="65" t="b">
        <f t="shared" si="10"/>
        <v>0</v>
      </c>
      <c r="U75" s="65"/>
      <c r="V75" s="65"/>
      <c r="W75" s="79"/>
      <c r="X75" s="120"/>
      <c r="AA75" s="132" t="b">
        <f t="shared" si="11"/>
        <v>0</v>
      </c>
      <c r="AB75" s="132" t="b">
        <f t="shared" si="12"/>
        <v>0</v>
      </c>
      <c r="AC75" s="132" t="b">
        <f t="shared" si="13"/>
        <v>0</v>
      </c>
      <c r="AF75" s="151"/>
      <c r="AH75" s="151" t="s">
        <v>2407</v>
      </c>
      <c r="AI75" s="20" t="str">
        <f t="shared" si="14"/>
        <v/>
      </c>
      <c r="AJ75" s="147" t="s">
        <v>2514</v>
      </c>
      <c r="AK75" s="20" t="str">
        <f t="shared" si="15"/>
        <v/>
      </c>
    </row>
    <row r="76" spans="5:42" x14ac:dyDescent="0.2">
      <c r="AP76" s="67"/>
    </row>
    <row r="77" spans="5:42" s="88" customFormat="1" x14ac:dyDescent="0.2">
      <c r="G77" s="116" t="s">
        <v>2371</v>
      </c>
      <c r="O77" s="87"/>
      <c r="W77" s="87"/>
      <c r="AF77" s="147"/>
      <c r="AI77" s="20"/>
      <c r="AK77" s="20"/>
      <c r="AP77" s="67"/>
    </row>
    <row r="78" spans="5:42" s="88" customFormat="1" x14ac:dyDescent="0.2">
      <c r="H78" s="114" t="s">
        <v>2088</v>
      </c>
      <c r="I78" s="119"/>
      <c r="J78" s="118" t="s">
        <v>2350</v>
      </c>
      <c r="O78" s="87"/>
      <c r="W78" s="87"/>
      <c r="AF78" s="147"/>
      <c r="AI78" s="20"/>
      <c r="AK78" s="20"/>
      <c r="AP78"/>
    </row>
    <row r="79" spans="5:42" s="88" customFormat="1" x14ac:dyDescent="0.2">
      <c r="G79" s="118" t="s">
        <v>2077</v>
      </c>
      <c r="H79" s="88">
        <f>IF(W79&gt;0,J79*2,0)</f>
        <v>0</v>
      </c>
      <c r="J79" s="118">
        <f>W57*3+W79*2</f>
        <v>3</v>
      </c>
      <c r="O79" s="118" t="s">
        <v>2216</v>
      </c>
      <c r="P79" s="119" t="b">
        <v>0</v>
      </c>
      <c r="Q79" s="119" t="b">
        <v>1</v>
      </c>
      <c r="R79" s="88" t="b">
        <v>0</v>
      </c>
      <c r="S79" s="119" t="b">
        <f>IF($AN$19=INDEX(ddSingleOrMulti,1),TRUE,FALSE)</f>
        <v>1</v>
      </c>
      <c r="T79" s="119" t="b">
        <f>AND(NOT(S79),AND(LEN(W79)&gt;0,NOT(W79=FALSE),NOT(W79="N/A")))</f>
        <v>0</v>
      </c>
      <c r="W79" s="77"/>
      <c r="X79" s="120"/>
      <c r="AA79" s="132" t="b">
        <f>OR(AB79:AC79)</f>
        <v>0</v>
      </c>
      <c r="AB79" s="132" t="b">
        <f>T79</f>
        <v>0</v>
      </c>
      <c r="AC79" s="132" t="b">
        <f>AND(R79,OR(W79="Not Met",W79=""))</f>
        <v>0</v>
      </c>
      <c r="AF79" s="147"/>
      <c r="AH79" s="147" t="s">
        <v>2408</v>
      </c>
      <c r="AI79" s="20" t="str">
        <f>IF(LEN(W79)=0,"",W79)</f>
        <v/>
      </c>
      <c r="AJ79" s="147" t="s">
        <v>2515</v>
      </c>
      <c r="AK79" s="20" t="str">
        <f t="shared" ref="AK79:AK82" si="17">IF(LEN(X79)=0,"",X79)</f>
        <v/>
      </c>
    </row>
    <row r="80" spans="5:42" s="88" customFormat="1" x14ac:dyDescent="0.2">
      <c r="G80" s="118" t="s">
        <v>2078</v>
      </c>
      <c r="H80" s="168">
        <f>IF(W80&gt;0,J80*2,0)</f>
        <v>0</v>
      </c>
      <c r="J80" s="118">
        <f>W80*IF(W81=TRUE,4.7035,5.382)</f>
        <v>0</v>
      </c>
      <c r="O80" s="118" t="s">
        <v>2217</v>
      </c>
      <c r="P80" s="119" t="b">
        <v>0</v>
      </c>
      <c r="Q80" s="119" t="b">
        <v>1</v>
      </c>
      <c r="R80" s="88" t="b">
        <v>0</v>
      </c>
      <c r="S80" s="119" t="b">
        <f>IF($AN$19=INDEX(ddSingleOrMulti,1),TRUE,FALSE)</f>
        <v>1</v>
      </c>
      <c r="T80" s="119" t="b">
        <f>AND(NOT(S80),AND(LEN(W80)&gt;0,NOT(W80=FALSE),NOT(W80="N/A")))</f>
        <v>0</v>
      </c>
      <c r="W80" s="78"/>
      <c r="X80" s="120"/>
      <c r="AA80" s="132" t="b">
        <f>OR(AB80:AC80)</f>
        <v>0</v>
      </c>
      <c r="AB80" s="132" t="b">
        <f>T80</f>
        <v>0</v>
      </c>
      <c r="AC80" s="132" t="b">
        <f>AND(R80,OR(W80="Not Met",W80=""))</f>
        <v>0</v>
      </c>
      <c r="AF80" s="147"/>
      <c r="AH80" s="147" t="s">
        <v>2409</v>
      </c>
      <c r="AI80" s="20" t="str">
        <f>IF(LEN(W80)=0,"",W80)</f>
        <v/>
      </c>
      <c r="AJ80" s="147" t="s">
        <v>2516</v>
      </c>
      <c r="AK80" s="20" t="str">
        <f t="shared" si="17"/>
        <v/>
      </c>
    </row>
    <row r="81" spans="1:58" s="88" customFormat="1" x14ac:dyDescent="0.2">
      <c r="O81" s="118" t="s">
        <v>2071</v>
      </c>
      <c r="P81" s="119" t="b">
        <v>0</v>
      </c>
      <c r="Q81" s="119" t="b">
        <v>1</v>
      </c>
      <c r="R81" s="119" t="b">
        <v>0</v>
      </c>
      <c r="S81" s="119" t="b">
        <f>IF($AN$19=INDEX(ddSingleOrMulti,1),TRUE,FALSE)</f>
        <v>1</v>
      </c>
      <c r="T81" s="119" t="b">
        <f>AND(NOT(S81),AND(LEN(W81)&gt;0,NOT(W81=FALSE),NOT(W81="N/A")))</f>
        <v>0</v>
      </c>
      <c r="W81" s="12"/>
      <c r="X81" s="120"/>
      <c r="AA81" s="132" t="b">
        <f>OR(AB81:AC81)</f>
        <v>0</v>
      </c>
      <c r="AB81" s="132" t="b">
        <f>T81</f>
        <v>0</v>
      </c>
      <c r="AC81" s="132" t="b">
        <f>AND(R81,OR(W81="Not Met",W81=""))</f>
        <v>0</v>
      </c>
      <c r="AF81" s="147"/>
      <c r="AH81" s="147" t="s">
        <v>2410</v>
      </c>
      <c r="AI81" s="20" t="str">
        <f>IF(LEN(W81)=0,"",W81)</f>
        <v/>
      </c>
      <c r="AJ81" s="147" t="s">
        <v>2517</v>
      </c>
      <c r="AK81" s="20" t="str">
        <f t="shared" si="17"/>
        <v/>
      </c>
    </row>
    <row r="82" spans="1:58" s="88" customFormat="1" x14ac:dyDescent="0.2">
      <c r="G82" s="140" t="s">
        <v>2366</v>
      </c>
      <c r="H82" s="168">
        <f>IF(W82&gt;0,J82*2,0)</f>
        <v>0</v>
      </c>
      <c r="J82" s="118">
        <f>W82*0.5+W61*0.75</f>
        <v>0.75</v>
      </c>
      <c r="O82" s="118" t="s">
        <v>2217</v>
      </c>
      <c r="P82" s="119" t="b">
        <v>0</v>
      </c>
      <c r="Q82" s="119" t="b">
        <v>1</v>
      </c>
      <c r="R82" s="88" t="b">
        <v>0</v>
      </c>
      <c r="S82" s="119" t="b">
        <f>IF($AN$19=INDEX(ddSingleOrMulti,1),TRUE,FALSE)</f>
        <v>1</v>
      </c>
      <c r="T82" s="119" t="b">
        <f>AND(NOT(S82),AND(LEN(W82)&gt;0,NOT(W82=FALSE),NOT(W82="N/A")))</f>
        <v>0</v>
      </c>
      <c r="W82" s="78"/>
      <c r="X82" s="120"/>
      <c r="AA82" s="132" t="b">
        <f>OR(AB82:AC82)</f>
        <v>0</v>
      </c>
      <c r="AB82" s="132" t="b">
        <f>T82</f>
        <v>0</v>
      </c>
      <c r="AC82" s="132" t="b">
        <f>AND(R82,OR(W82="Not Met",W82=""))</f>
        <v>0</v>
      </c>
      <c r="AF82" s="147"/>
      <c r="AH82" s="147" t="s">
        <v>2411</v>
      </c>
      <c r="AI82" s="20" t="str">
        <f>IF(LEN(W82)=0,"",W82)</f>
        <v/>
      </c>
      <c r="AJ82" s="147" t="s">
        <v>2518</v>
      </c>
      <c r="AK82" s="20" t="str">
        <f t="shared" si="17"/>
        <v/>
      </c>
    </row>
    <row r="83" spans="1:58" x14ac:dyDescent="0.2">
      <c r="G83" s="118"/>
      <c r="AP83" s="88"/>
    </row>
    <row r="84" spans="1:58" x14ac:dyDescent="0.2">
      <c r="AP84" s="88"/>
    </row>
    <row r="85" spans="1:58" x14ac:dyDescent="0.2">
      <c r="A85" s="67"/>
      <c r="B85" s="67"/>
      <c r="C85" s="240" t="s">
        <v>2223</v>
      </c>
      <c r="D85" s="240"/>
      <c r="E85" s="240"/>
      <c r="F85" s="240"/>
      <c r="G85" s="240"/>
      <c r="H85" s="67"/>
      <c r="I85" s="67"/>
      <c r="J85" s="67"/>
      <c r="K85" s="67"/>
      <c r="L85" s="67"/>
      <c r="M85" s="67"/>
      <c r="N85" s="67"/>
      <c r="O85" s="66"/>
      <c r="P85" s="67"/>
      <c r="Q85" s="67"/>
      <c r="R85" s="67"/>
      <c r="S85" s="67"/>
      <c r="T85" s="67"/>
      <c r="U85" s="67"/>
      <c r="V85" s="67"/>
      <c r="W85" s="66"/>
      <c r="X85" s="67"/>
      <c r="AP85" s="88"/>
    </row>
    <row r="86" spans="1:58" s="67" customFormat="1" ht="16" thickBot="1" x14ac:dyDescent="0.25">
      <c r="C86" s="241"/>
      <c r="D86" s="241"/>
      <c r="E86" s="241"/>
      <c r="F86" s="241"/>
      <c r="G86" s="241"/>
      <c r="H86" s="17"/>
      <c r="I86" s="17"/>
      <c r="J86" s="17"/>
      <c r="K86" s="17"/>
      <c r="L86" s="17"/>
      <c r="M86" s="17"/>
      <c r="N86" s="17"/>
      <c r="O86" s="74"/>
      <c r="P86" s="17"/>
      <c r="Q86" s="17"/>
      <c r="R86" s="17"/>
      <c r="S86" s="17"/>
      <c r="T86" s="17"/>
      <c r="U86" s="17"/>
      <c r="V86" s="17"/>
      <c r="W86" s="74"/>
      <c r="X86" s="17"/>
      <c r="AF86" s="147"/>
      <c r="AI86" s="20"/>
      <c r="AK86" s="20"/>
      <c r="AP86" s="88"/>
    </row>
    <row r="87" spans="1:58" s="67" customFormat="1" ht="16" thickTop="1" x14ac:dyDescent="0.2">
      <c r="A87"/>
      <c r="B87"/>
      <c r="C87"/>
      <c r="D87"/>
      <c r="E87"/>
      <c r="F87"/>
      <c r="G87"/>
      <c r="H87"/>
      <c r="I87"/>
      <c r="J87"/>
      <c r="K87"/>
      <c r="L87"/>
      <c r="M87"/>
      <c r="N87"/>
      <c r="O87" s="56"/>
      <c r="P87"/>
      <c r="Q87"/>
      <c r="R87"/>
      <c r="S87"/>
      <c r="T87"/>
      <c r="U87"/>
      <c r="V87"/>
      <c r="W87" s="58"/>
      <c r="X87"/>
      <c r="AF87" s="147"/>
      <c r="AI87" s="20"/>
      <c r="AK87" s="20"/>
      <c r="AP87" s="88"/>
    </row>
    <row r="88" spans="1:58" x14ac:dyDescent="0.2">
      <c r="A88" s="88"/>
      <c r="B88" s="88"/>
      <c r="C88" s="88"/>
      <c r="D88" s="88"/>
      <c r="E88" s="88"/>
      <c r="F88" s="88"/>
      <c r="G88" s="88"/>
      <c r="H88" s="88"/>
      <c r="I88" s="88"/>
      <c r="J88" s="88"/>
      <c r="K88" s="88"/>
      <c r="L88" s="88"/>
      <c r="M88" s="88"/>
      <c r="N88" s="88"/>
      <c r="O88" s="87"/>
      <c r="P88" s="88"/>
      <c r="Q88" s="88"/>
      <c r="R88" s="88"/>
      <c r="S88" s="88"/>
      <c r="T88" s="88"/>
      <c r="U88" s="88"/>
      <c r="V88" s="88"/>
      <c r="W88" s="87"/>
      <c r="X88" s="88"/>
      <c r="AP88" s="88"/>
    </row>
    <row r="89" spans="1:58" s="88" customFormat="1" x14ac:dyDescent="0.2">
      <c r="O89" s="87" t="s">
        <v>2704</v>
      </c>
      <c r="P89" s="119" t="b">
        <v>0</v>
      </c>
      <c r="Q89" s="88" t="b">
        <v>1</v>
      </c>
      <c r="R89" s="88" t="b">
        <f>S89</f>
        <v>0</v>
      </c>
      <c r="S89" s="88" t="b">
        <f>IF($AN$19=INDEX(ddSingleOrMulti,2),TRUE,FALSE)</f>
        <v>0</v>
      </c>
      <c r="T89" s="88" t="b">
        <f>AND(NOT(S89),AND(LEN(W89)&gt;0,NOT(W89=FALSE),NOT(W89="N/A")))</f>
        <v>1</v>
      </c>
      <c r="W89" s="93">
        <v>2000</v>
      </c>
      <c r="X89" s="236"/>
      <c r="AA89" s="132" t="b">
        <f>OR(AB89:AC89)</f>
        <v>1</v>
      </c>
      <c r="AB89" s="132" t="b">
        <f>T89</f>
        <v>1</v>
      </c>
      <c r="AC89" s="132" t="b">
        <f>AND(R89,OR(W89="Not Met",W89=""))</f>
        <v>0</v>
      </c>
      <c r="AF89" s="147"/>
      <c r="AH89" s="147" t="s">
        <v>2412</v>
      </c>
      <c r="AI89" s="20">
        <f>IF(LEN(W89)=0,"",W89)</f>
        <v>2000</v>
      </c>
      <c r="AJ89" s="147" t="s">
        <v>2519</v>
      </c>
      <c r="AK89" s="20" t="str">
        <f>IF(LEN(X89)=0,"",X89)</f>
        <v/>
      </c>
      <c r="AP89"/>
    </row>
    <row r="90" spans="1:58" s="88" customFormat="1" x14ac:dyDescent="0.2">
      <c r="O90" s="69" t="s">
        <v>2705</v>
      </c>
      <c r="W90" s="87"/>
      <c r="X90" s="236"/>
      <c r="AF90" s="147"/>
      <c r="AI90" s="20"/>
      <c r="AK90" s="20"/>
    </row>
    <row r="91" spans="1:58" s="88" customFormat="1" x14ac:dyDescent="0.2">
      <c r="I91" s="234" t="s">
        <v>2230</v>
      </c>
      <c r="J91" s="234"/>
      <c r="O91" s="87"/>
      <c r="W91" s="87"/>
      <c r="X91" s="236"/>
      <c r="AF91" s="147"/>
      <c r="AI91" s="20"/>
      <c r="AK91" s="20"/>
    </row>
    <row r="92" spans="1:58" s="88" customFormat="1" x14ac:dyDescent="0.2">
      <c r="H92" s="75" t="s">
        <v>2083</v>
      </c>
      <c r="I92" s="235"/>
      <c r="J92" s="235"/>
      <c r="O92" s="87"/>
      <c r="W92" s="238" t="s">
        <v>2229</v>
      </c>
      <c r="AF92" s="147"/>
      <c r="AI92" s="20"/>
      <c r="AK92" s="20"/>
    </row>
    <row r="93" spans="1:58" s="88" customFormat="1" x14ac:dyDescent="0.2">
      <c r="H93" s="86" t="s">
        <v>2088</v>
      </c>
      <c r="J93" s="87" t="s">
        <v>2231</v>
      </c>
      <c r="O93" s="87"/>
      <c r="W93" s="238"/>
      <c r="AF93" s="147"/>
      <c r="AI93" s="20"/>
      <c r="AK93" s="20"/>
      <c r="AP93"/>
    </row>
    <row r="94" spans="1:58" s="88" customFormat="1" x14ac:dyDescent="0.2">
      <c r="G94" s="87" t="s">
        <v>2224</v>
      </c>
      <c r="H94" s="68">
        <f t="shared" ref="H94:H100" si="18">J94*$W$89*W94</f>
        <v>0</v>
      </c>
      <c r="J94" s="88">
        <f>2*1.6</f>
        <v>3.2</v>
      </c>
      <c r="O94" s="87"/>
      <c r="P94" s="119" t="b">
        <v>0</v>
      </c>
      <c r="Q94" s="88" t="b">
        <v>1</v>
      </c>
      <c r="R94" s="88" t="b">
        <v>0</v>
      </c>
      <c r="S94" s="180" t="b">
        <f t="shared" ref="S94:S101" si="19">AND($AN$19=INDEX(ddSingleOrMulti,2),$W$89&gt;0)</f>
        <v>0</v>
      </c>
      <c r="T94" s="88" t="b">
        <f t="shared" ref="T94:T103" si="20">AND(NOT(S94),AND(LEN(W94)&gt;0,NOT(W94=FALSE),NOT(W94="N/A")))</f>
        <v>0</v>
      </c>
      <c r="W94" s="12" t="b">
        <v>0</v>
      </c>
      <c r="X94" s="120"/>
      <c r="AA94" s="132" t="b">
        <f t="shared" ref="AA94:AA103" si="21">OR(AB94:AC94)</f>
        <v>0</v>
      </c>
      <c r="AB94" s="132" t="b">
        <f t="shared" ref="AB94:AB103" si="22">T94</f>
        <v>0</v>
      </c>
      <c r="AC94" s="132" t="b">
        <f t="shared" ref="AC94:AC104" si="23">AND(R94,OR(W94="Not Met",W94=""))</f>
        <v>0</v>
      </c>
      <c r="AF94" s="147"/>
      <c r="AH94" s="147" t="s">
        <v>2413</v>
      </c>
      <c r="AI94" s="20" t="b">
        <f>IF(LEN(W94)=0,"",W94)</f>
        <v>0</v>
      </c>
      <c r="AJ94" s="147" t="s">
        <v>2520</v>
      </c>
      <c r="AK94" s="20" t="str">
        <f t="shared" ref="AK94:AK103" si="24">IF(LEN(X94)=0,"",X94)</f>
        <v/>
      </c>
    </row>
    <row r="95" spans="1:58" s="88" customFormat="1" x14ac:dyDescent="0.2">
      <c r="G95" s="87" t="s">
        <v>2225</v>
      </c>
      <c r="H95" s="68">
        <f t="shared" si="18"/>
        <v>0</v>
      </c>
      <c r="J95" s="88">
        <v>1</v>
      </c>
      <c r="O95" s="87"/>
      <c r="P95" s="119" t="b">
        <v>0</v>
      </c>
      <c r="Q95" s="88" t="b">
        <v>1</v>
      </c>
      <c r="R95" s="97" t="b">
        <v>0</v>
      </c>
      <c r="S95" s="180" t="b">
        <f t="shared" si="19"/>
        <v>0</v>
      </c>
      <c r="T95" s="88" t="b">
        <f t="shared" si="20"/>
        <v>0</v>
      </c>
      <c r="W95" s="12" t="b">
        <v>0</v>
      </c>
      <c r="X95" s="120"/>
      <c r="AA95" s="132" t="b">
        <f t="shared" si="21"/>
        <v>0</v>
      </c>
      <c r="AB95" s="132" t="b">
        <f t="shared" si="22"/>
        <v>0</v>
      </c>
      <c r="AC95" s="132" t="b">
        <f t="shared" si="23"/>
        <v>0</v>
      </c>
      <c r="AF95" s="147"/>
      <c r="AH95" s="147" t="s">
        <v>2414</v>
      </c>
      <c r="AI95" s="20" t="b">
        <f t="shared" ref="AI95:AI103" si="25">IF(LEN(W95)=0,"",W95)</f>
        <v>0</v>
      </c>
      <c r="AJ95" s="147" t="s">
        <v>2521</v>
      </c>
      <c r="AK95" s="20" t="str">
        <f t="shared" si="24"/>
        <v/>
      </c>
      <c r="AQ95" s="92"/>
      <c r="AR95" s="92"/>
      <c r="AS95" s="92"/>
      <c r="AT95" s="92"/>
      <c r="AU95" s="92"/>
      <c r="AV95" s="92"/>
      <c r="AW95" s="92"/>
      <c r="AX95" s="92"/>
      <c r="AY95" s="92"/>
      <c r="AZ95" s="92"/>
      <c r="BA95" s="92"/>
      <c r="BB95" s="92"/>
      <c r="BC95" s="92"/>
      <c r="BD95" s="92"/>
      <c r="BE95" s="92"/>
      <c r="BF95" s="92"/>
    </row>
    <row r="96" spans="1:58" s="88" customFormat="1" x14ac:dyDescent="0.2">
      <c r="G96" s="87" t="s">
        <v>2226</v>
      </c>
      <c r="H96" s="68">
        <f t="shared" si="18"/>
        <v>0</v>
      </c>
      <c r="J96" s="88">
        <f>5.3*1.7</f>
        <v>9.01</v>
      </c>
      <c r="O96" s="87"/>
      <c r="P96" s="119" t="b">
        <v>0</v>
      </c>
      <c r="Q96" s="88" t="b">
        <v>1</v>
      </c>
      <c r="R96" s="97" t="b">
        <v>0</v>
      </c>
      <c r="S96" s="180" t="b">
        <f t="shared" si="19"/>
        <v>0</v>
      </c>
      <c r="T96" s="88" t="b">
        <f t="shared" si="20"/>
        <v>0</v>
      </c>
      <c r="W96" s="12" t="b">
        <v>0</v>
      </c>
      <c r="X96" s="120"/>
      <c r="AA96" s="132" t="b">
        <f t="shared" si="21"/>
        <v>0</v>
      </c>
      <c r="AB96" s="132" t="b">
        <f t="shared" si="22"/>
        <v>0</v>
      </c>
      <c r="AC96" s="132" t="b">
        <f t="shared" si="23"/>
        <v>0</v>
      </c>
      <c r="AF96" s="147"/>
      <c r="AH96" s="147" t="s">
        <v>2415</v>
      </c>
      <c r="AI96" s="20" t="b">
        <f t="shared" si="25"/>
        <v>0</v>
      </c>
      <c r="AJ96" s="147" t="s">
        <v>2522</v>
      </c>
      <c r="AK96" s="20" t="str">
        <f t="shared" si="24"/>
        <v/>
      </c>
      <c r="AQ96" s="92"/>
      <c r="AR96" s="92"/>
      <c r="AS96" s="92"/>
      <c r="AT96" s="92"/>
      <c r="AU96" s="92"/>
      <c r="AV96" s="92"/>
      <c r="AW96" s="92"/>
      <c r="AX96" s="92"/>
      <c r="AY96" s="92"/>
      <c r="AZ96" s="92"/>
      <c r="BA96" s="92"/>
      <c r="BB96" s="92"/>
      <c r="BC96" s="92"/>
      <c r="BD96" s="92"/>
      <c r="BE96" s="92"/>
      <c r="BF96" s="92"/>
    </row>
    <row r="97" spans="1:59" s="88" customFormat="1" x14ac:dyDescent="0.2">
      <c r="G97" s="140" t="s">
        <v>2366</v>
      </c>
      <c r="H97" s="68">
        <f t="shared" si="18"/>
        <v>0</v>
      </c>
      <c r="J97" s="88">
        <v>4</v>
      </c>
      <c r="O97" s="87"/>
      <c r="P97" s="119" t="b">
        <v>0</v>
      </c>
      <c r="Q97" s="88" t="b">
        <v>1</v>
      </c>
      <c r="R97" s="97" t="b">
        <v>0</v>
      </c>
      <c r="S97" s="180" t="b">
        <f t="shared" si="19"/>
        <v>0</v>
      </c>
      <c r="T97" s="88" t="b">
        <f t="shared" si="20"/>
        <v>0</v>
      </c>
      <c r="W97" s="12" t="b">
        <v>0</v>
      </c>
      <c r="X97" s="120"/>
      <c r="AA97" s="132" t="b">
        <f t="shared" si="21"/>
        <v>0</v>
      </c>
      <c r="AB97" s="132" t="b">
        <f t="shared" si="22"/>
        <v>0</v>
      </c>
      <c r="AC97" s="132" t="b">
        <f t="shared" si="23"/>
        <v>0</v>
      </c>
      <c r="AF97" s="147"/>
      <c r="AH97" s="147" t="s">
        <v>2416</v>
      </c>
      <c r="AI97" s="20" t="b">
        <f t="shared" si="25"/>
        <v>0</v>
      </c>
      <c r="AJ97" s="147" t="s">
        <v>2523</v>
      </c>
      <c r="AK97" s="20" t="str">
        <f t="shared" si="24"/>
        <v/>
      </c>
      <c r="AQ97" s="92"/>
      <c r="AR97" s="92"/>
      <c r="AS97" s="92"/>
      <c r="AT97" s="92"/>
      <c r="AU97" s="92"/>
      <c r="AV97" s="92"/>
      <c r="AW97" s="92"/>
      <c r="AX97" s="92"/>
      <c r="AY97" s="92"/>
      <c r="AZ97" s="92"/>
      <c r="BA97" s="92"/>
      <c r="BB97" s="92"/>
      <c r="BC97" s="92"/>
      <c r="BD97" s="92"/>
      <c r="BE97" s="92"/>
      <c r="BF97" s="92"/>
    </row>
    <row r="98" spans="1:59" s="88" customFormat="1" x14ac:dyDescent="0.2">
      <c r="A98"/>
      <c r="B98"/>
      <c r="C98"/>
      <c r="D98"/>
      <c r="E98"/>
      <c r="F98"/>
      <c r="G98" s="140" t="s">
        <v>2315</v>
      </c>
      <c r="H98" s="68">
        <f t="shared" si="18"/>
        <v>0</v>
      </c>
      <c r="I98"/>
      <c r="J98">
        <f>4*1.7</f>
        <v>6.8</v>
      </c>
      <c r="K98"/>
      <c r="L98"/>
      <c r="M98"/>
      <c r="N98"/>
      <c r="O98" s="56"/>
      <c r="P98" s="119" t="b">
        <v>0</v>
      </c>
      <c r="Q98" s="88" t="b">
        <v>1</v>
      </c>
      <c r="R98" s="97" t="b">
        <v>0</v>
      </c>
      <c r="S98" s="180" t="b">
        <f t="shared" si="19"/>
        <v>0</v>
      </c>
      <c r="T98" s="88" t="b">
        <f t="shared" si="20"/>
        <v>0</v>
      </c>
      <c r="U98"/>
      <c r="V98"/>
      <c r="W98" s="12"/>
      <c r="X98" s="120"/>
      <c r="AA98" s="132" t="b">
        <f t="shared" si="21"/>
        <v>0</v>
      </c>
      <c r="AB98" s="132" t="b">
        <f t="shared" si="22"/>
        <v>0</v>
      </c>
      <c r="AC98" s="132" t="b">
        <f t="shared" si="23"/>
        <v>0</v>
      </c>
      <c r="AF98" s="147"/>
      <c r="AH98" s="147" t="s">
        <v>2417</v>
      </c>
      <c r="AI98" s="20" t="str">
        <f t="shared" si="25"/>
        <v/>
      </c>
      <c r="AJ98" s="147" t="s">
        <v>2524</v>
      </c>
      <c r="AK98" s="20" t="str">
        <f t="shared" si="24"/>
        <v/>
      </c>
      <c r="AQ98" s="92"/>
      <c r="AR98" s="92"/>
      <c r="AS98" s="92"/>
      <c r="AT98" s="92"/>
      <c r="AU98" s="92"/>
      <c r="AV98" s="92"/>
      <c r="AW98" s="92"/>
      <c r="AX98" s="92"/>
      <c r="AY98" s="92"/>
      <c r="AZ98" s="92"/>
      <c r="BA98" s="92"/>
      <c r="BB98" s="92"/>
      <c r="BC98" s="92"/>
      <c r="BD98" s="92"/>
      <c r="BE98" s="92"/>
      <c r="BF98" s="92"/>
    </row>
    <row r="99" spans="1:59" x14ac:dyDescent="0.2">
      <c r="A99" s="88"/>
      <c r="B99" s="88"/>
      <c r="C99" s="88"/>
      <c r="D99" s="88"/>
      <c r="E99" s="88"/>
      <c r="F99" s="88"/>
      <c r="G99" s="87" t="s">
        <v>177</v>
      </c>
      <c r="H99" s="68">
        <f t="shared" si="18"/>
        <v>0</v>
      </c>
      <c r="I99" s="88"/>
      <c r="J99" s="88">
        <f>0.1*4.5</f>
        <v>0.45</v>
      </c>
      <c r="K99" s="88"/>
      <c r="L99" s="88"/>
      <c r="M99" s="88"/>
      <c r="N99" s="88"/>
      <c r="O99" s="87"/>
      <c r="P99" s="119" t="b">
        <v>0</v>
      </c>
      <c r="Q99" s="88" t="b">
        <v>1</v>
      </c>
      <c r="R99" s="97" t="b">
        <v>0</v>
      </c>
      <c r="S99" s="180" t="b">
        <f t="shared" si="19"/>
        <v>0</v>
      </c>
      <c r="T99" s="88" t="b">
        <f t="shared" si="20"/>
        <v>0</v>
      </c>
      <c r="U99" s="88"/>
      <c r="V99" s="88"/>
      <c r="W99" s="12" t="b">
        <v>0</v>
      </c>
      <c r="X99" s="120"/>
      <c r="AA99" s="132" t="b">
        <f t="shared" si="21"/>
        <v>0</v>
      </c>
      <c r="AB99" s="132" t="b">
        <f t="shared" si="22"/>
        <v>0</v>
      </c>
      <c r="AC99" s="132" t="b">
        <f t="shared" si="23"/>
        <v>0</v>
      </c>
      <c r="AH99" s="147" t="s">
        <v>2418</v>
      </c>
      <c r="AI99" s="20" t="b">
        <f t="shared" si="25"/>
        <v>0</v>
      </c>
      <c r="AJ99" s="147" t="s">
        <v>2525</v>
      </c>
      <c r="AK99" s="20" t="str">
        <f t="shared" si="24"/>
        <v/>
      </c>
      <c r="AP99" s="88"/>
      <c r="AQ99" s="92"/>
      <c r="AR99" s="92"/>
      <c r="AS99" s="92"/>
      <c r="AT99" s="92"/>
      <c r="AU99" s="92"/>
      <c r="AV99" s="92"/>
      <c r="AW99" s="92"/>
      <c r="AX99" s="92"/>
      <c r="AY99" s="92"/>
      <c r="AZ99" s="92"/>
      <c r="BA99" s="92"/>
      <c r="BB99" s="92"/>
      <c r="BC99" s="92"/>
      <c r="BD99" s="92"/>
      <c r="BE99" s="92"/>
      <c r="BF99" s="92"/>
      <c r="BG99" s="88"/>
    </row>
    <row r="100" spans="1:59" s="88" customFormat="1" x14ac:dyDescent="0.2">
      <c r="G100" s="87" t="s">
        <v>2227</v>
      </c>
      <c r="H100" s="68">
        <f t="shared" si="18"/>
        <v>16502</v>
      </c>
      <c r="J100" s="88">
        <f>0.37*22.3</f>
        <v>8.2509999999999994</v>
      </c>
      <c r="O100" s="87"/>
      <c r="P100" s="119" t="b">
        <v>0</v>
      </c>
      <c r="Q100" s="88" t="b">
        <v>1</v>
      </c>
      <c r="R100" s="97" t="b">
        <v>0</v>
      </c>
      <c r="S100" s="180" t="b">
        <f t="shared" si="19"/>
        <v>0</v>
      </c>
      <c r="T100" s="88" t="b">
        <f t="shared" si="20"/>
        <v>1</v>
      </c>
      <c r="W100" s="12" t="b">
        <v>1</v>
      </c>
      <c r="X100" s="120"/>
      <c r="AA100" s="132" t="b">
        <f t="shared" si="21"/>
        <v>1</v>
      </c>
      <c r="AB100" s="132" t="b">
        <f t="shared" si="22"/>
        <v>1</v>
      </c>
      <c r="AC100" s="132" t="b">
        <f t="shared" si="23"/>
        <v>0</v>
      </c>
      <c r="AF100" s="147"/>
      <c r="AH100" s="147" t="s">
        <v>2419</v>
      </c>
      <c r="AI100" s="20" t="b">
        <f t="shared" si="25"/>
        <v>1</v>
      </c>
      <c r="AJ100" s="147" t="s">
        <v>2526</v>
      </c>
      <c r="AK100" s="20" t="str">
        <f t="shared" si="24"/>
        <v/>
      </c>
      <c r="AQ100" s="92"/>
      <c r="AR100" s="92"/>
      <c r="AS100" s="92"/>
      <c r="AT100" s="92"/>
      <c r="AU100" s="92"/>
      <c r="AV100" s="92"/>
      <c r="AW100" s="92"/>
      <c r="AX100" s="92"/>
      <c r="AY100" s="92"/>
      <c r="AZ100" s="92"/>
      <c r="BA100" s="92"/>
      <c r="BB100" s="92"/>
      <c r="BC100" s="92"/>
      <c r="BD100" s="92"/>
      <c r="BE100" s="92"/>
      <c r="BF100" s="92"/>
    </row>
    <row r="101" spans="1:59" s="88" customFormat="1" x14ac:dyDescent="0.2">
      <c r="G101" s="87" t="s">
        <v>2228</v>
      </c>
      <c r="H101" s="68">
        <f ca="1">J101*$W$89*W101</f>
        <v>0</v>
      </c>
      <c r="J101" s="88" cm="1">
        <f t="array" aca="1" ref="J101" ca="1">IFERROR(0.37*W102*INDEX({8.8,4.1},MATCH(W103,INDIRECT(U103),0)),0)</f>
        <v>0</v>
      </c>
      <c r="O101" s="87"/>
      <c r="P101" s="119" t="b">
        <v>0</v>
      </c>
      <c r="Q101" s="88" t="b">
        <v>1</v>
      </c>
      <c r="R101" s="97" t="b">
        <v>0</v>
      </c>
      <c r="S101" s="180" t="b">
        <f t="shared" si="19"/>
        <v>0</v>
      </c>
      <c r="T101" s="88" t="b">
        <f t="shared" si="20"/>
        <v>0</v>
      </c>
      <c r="W101" s="12"/>
      <c r="X101" s="120"/>
      <c r="AA101" s="132" t="b">
        <f t="shared" si="21"/>
        <v>0</v>
      </c>
      <c r="AB101" s="132" t="b">
        <f t="shared" si="22"/>
        <v>0</v>
      </c>
      <c r="AC101" s="132" t="b">
        <f t="shared" si="23"/>
        <v>0</v>
      </c>
      <c r="AF101" s="147"/>
      <c r="AH101" s="147" t="s">
        <v>2420</v>
      </c>
      <c r="AI101" s="20" t="str">
        <f t="shared" si="25"/>
        <v/>
      </c>
      <c r="AJ101" s="147" t="s">
        <v>2527</v>
      </c>
      <c r="AK101" s="20" t="str">
        <f t="shared" si="24"/>
        <v/>
      </c>
      <c r="AQ101" s="92"/>
      <c r="AR101" s="92"/>
      <c r="AS101" s="92"/>
      <c r="AT101" s="92"/>
      <c r="AU101" s="92"/>
      <c r="AV101" s="92"/>
      <c r="AW101" s="92"/>
      <c r="AX101" s="92"/>
      <c r="AY101" s="92"/>
      <c r="AZ101" s="92"/>
      <c r="BA101" s="92"/>
      <c r="BB101" s="92"/>
      <c r="BC101" s="92"/>
      <c r="BD101" s="92"/>
      <c r="BE101" s="92"/>
      <c r="BF101" s="92"/>
    </row>
    <row r="102" spans="1:59" s="88" customFormat="1" x14ac:dyDescent="0.2">
      <c r="A102"/>
      <c r="B102"/>
      <c r="C102"/>
      <c r="D102"/>
      <c r="E102"/>
      <c r="F102"/>
      <c r="G102"/>
      <c r="H102" s="68"/>
      <c r="I102"/>
      <c r="J102"/>
      <c r="K102"/>
      <c r="L102"/>
      <c r="M102"/>
      <c r="N102"/>
      <c r="O102" s="87" t="s">
        <v>2236</v>
      </c>
      <c r="P102" s="119" t="b">
        <v>0</v>
      </c>
      <c r="Q102" s="88" t="b">
        <v>1</v>
      </c>
      <c r="R102" s="88" t="b">
        <f>S102</f>
        <v>0</v>
      </c>
      <c r="S102" s="88" t="b">
        <f>W101=TRUE</f>
        <v>0</v>
      </c>
      <c r="T102" s="88" t="b">
        <f t="shared" si="20"/>
        <v>0</v>
      </c>
      <c r="U102"/>
      <c r="V102"/>
      <c r="W102" s="112"/>
      <c r="X102" s="120"/>
      <c r="AA102" s="132" t="b">
        <f t="shared" si="21"/>
        <v>0</v>
      </c>
      <c r="AB102" s="132" t="b">
        <f t="shared" si="22"/>
        <v>0</v>
      </c>
      <c r="AC102" s="132" t="b">
        <f t="shared" si="23"/>
        <v>0</v>
      </c>
      <c r="AF102" s="147"/>
      <c r="AH102" s="147" t="s">
        <v>2421</v>
      </c>
      <c r="AI102" s="20" t="str">
        <f t="shared" si="25"/>
        <v/>
      </c>
      <c r="AJ102" s="147" t="s">
        <v>2528</v>
      </c>
      <c r="AK102" s="20" t="str">
        <f t="shared" si="24"/>
        <v/>
      </c>
      <c r="AQ102" s="92"/>
      <c r="AR102" s="92"/>
      <c r="AS102" s="92"/>
      <c r="AT102" s="92"/>
      <c r="AU102" s="92"/>
      <c r="AV102" s="92"/>
      <c r="AW102" s="92"/>
      <c r="AX102" s="92"/>
      <c r="AY102" s="92"/>
      <c r="AZ102" s="92"/>
      <c r="BA102" s="92"/>
      <c r="BB102" s="92"/>
      <c r="BC102" s="92"/>
      <c r="BD102" s="92"/>
      <c r="BE102" s="92"/>
      <c r="BF102" s="92"/>
    </row>
    <row r="103" spans="1:59" x14ac:dyDescent="0.2">
      <c r="A103" s="88"/>
      <c r="B103" s="88"/>
      <c r="C103" s="88"/>
      <c r="D103" s="88"/>
      <c r="E103" s="18"/>
      <c r="F103" s="18"/>
      <c r="G103" s="87"/>
      <c r="H103" s="68"/>
      <c r="I103" s="88"/>
      <c r="J103" s="88"/>
      <c r="K103" s="88"/>
      <c r="L103" s="88"/>
      <c r="M103" s="88"/>
      <c r="N103" s="88"/>
      <c r="O103" s="87" t="s">
        <v>2235</v>
      </c>
      <c r="P103" s="119" t="b">
        <v>0</v>
      </c>
      <c r="Q103" s="88" t="b">
        <v>1</v>
      </c>
      <c r="R103" s="88" t="b">
        <f>S103</f>
        <v>0</v>
      </c>
      <c r="S103" s="88" t="b">
        <f>W101=TRUE</f>
        <v>0</v>
      </c>
      <c r="T103" s="88" t="b">
        <f t="shared" si="20"/>
        <v>0</v>
      </c>
      <c r="U103" s="88" t="s">
        <v>2232</v>
      </c>
      <c r="V103" s="88"/>
      <c r="W103" s="134"/>
      <c r="X103" s="120"/>
      <c r="Z103"/>
      <c r="AA103" s="132" t="b">
        <f t="shared" si="21"/>
        <v>0</v>
      </c>
      <c r="AB103" s="132" t="b">
        <f t="shared" si="22"/>
        <v>0</v>
      </c>
      <c r="AC103" s="132" t="b">
        <f t="shared" si="23"/>
        <v>0</v>
      </c>
      <c r="AH103" s="147" t="s">
        <v>2422</v>
      </c>
      <c r="AI103" s="20" t="str">
        <f t="shared" si="25"/>
        <v/>
      </c>
      <c r="AJ103" s="147" t="s">
        <v>2529</v>
      </c>
      <c r="AK103" s="20" t="str">
        <f t="shared" si="24"/>
        <v/>
      </c>
      <c r="AP103" s="92"/>
      <c r="AQ103" s="88"/>
      <c r="AR103" s="88"/>
      <c r="AS103" s="88"/>
      <c r="AT103" s="88"/>
      <c r="AU103" s="88"/>
      <c r="AV103" s="88"/>
      <c r="AW103" s="88"/>
      <c r="AX103" s="88"/>
      <c r="AY103" s="88"/>
      <c r="AZ103" s="88"/>
      <c r="BA103" s="88"/>
      <c r="BB103" s="88"/>
      <c r="BC103" s="88"/>
      <c r="BD103" s="88"/>
      <c r="BE103" s="88"/>
      <c r="BF103" s="88"/>
      <c r="BG103" s="92"/>
    </row>
    <row r="104" spans="1:59" s="88" customFormat="1" x14ac:dyDescent="0.2">
      <c r="G104" s="81" t="s">
        <v>2082</v>
      </c>
      <c r="H104" s="80">
        <f ca="1">IFERROR((SQRT(W108)*2+W109)*S107,0)*1.22</f>
        <v>0</v>
      </c>
      <c r="I104" s="19"/>
      <c r="J104" s="19"/>
      <c r="K104" s="19"/>
      <c r="L104" s="19"/>
      <c r="M104" s="19"/>
      <c r="N104" s="19"/>
      <c r="O104" s="81"/>
      <c r="P104" s="19"/>
      <c r="Q104" s="19" t="s">
        <v>2703</v>
      </c>
      <c r="R104" s="19" t="b">
        <f>IFERROR(OR(W94:W101),FALSE)</f>
        <v>1</v>
      </c>
      <c r="S104" s="19"/>
      <c r="T104" s="19"/>
      <c r="U104" s="19"/>
      <c r="W104"/>
      <c r="AC104" s="88" t="b">
        <f t="shared" si="23"/>
        <v>1</v>
      </c>
      <c r="AF104" s="147"/>
      <c r="AI104" s="20"/>
      <c r="AK104" s="20"/>
      <c r="AP104" s="92"/>
      <c r="BG104" s="92"/>
    </row>
    <row r="105" spans="1:59" s="88" customFormat="1" x14ac:dyDescent="0.2">
      <c r="G105" s="87"/>
      <c r="O105" s="87" t="s">
        <v>2205</v>
      </c>
      <c r="P105" s="119" t="b">
        <v>0</v>
      </c>
      <c r="Q105" s="88" t="b">
        <v>1</v>
      </c>
      <c r="R105" s="88" t="b">
        <f>S105</f>
        <v>0</v>
      </c>
      <c r="S105" s="88" t="b">
        <f>AND($AN$19=INDEX(ddSingleOrMulti,2),$R$104)</f>
        <v>0</v>
      </c>
      <c r="T105" s="88" t="b">
        <f ca="1">OR($S$37="N/A",AND(NOT(S105),AND(LEN(W105)&gt;0,NOT(W105=FALSE),NOT(W105="N/A"))))</f>
        <v>0</v>
      </c>
      <c r="U105" s="88" t="s">
        <v>2195</v>
      </c>
      <c r="W105" s="134"/>
      <c r="X105" s="120"/>
      <c r="AA105" s="132" t="b">
        <f ca="1">OR(AB105:AC105)</f>
        <v>0</v>
      </c>
      <c r="AB105" s="132" t="b">
        <f ca="1">T105</f>
        <v>0</v>
      </c>
      <c r="AC105" s="132" t="b">
        <f>AND(R105,OR(W105="Not Met",W105=""))</f>
        <v>0</v>
      </c>
      <c r="AF105" s="147"/>
      <c r="AH105" s="147" t="s">
        <v>2423</v>
      </c>
      <c r="AI105" s="20" t="str">
        <f t="shared" ref="AI105:AI106" si="26">IF(LEN(W105)=0,"",W105)</f>
        <v/>
      </c>
      <c r="AJ105" s="147" t="s">
        <v>2530</v>
      </c>
      <c r="AK105" s="20" t="str">
        <f t="shared" ref="AK105:AK106" si="27">IF(LEN(X105)=0,"",X105)</f>
        <v/>
      </c>
      <c r="AP105" s="92"/>
      <c r="BG105" s="92"/>
    </row>
    <row r="106" spans="1:59" s="88" customFormat="1" x14ac:dyDescent="0.2">
      <c r="O106" s="87" t="s">
        <v>2206</v>
      </c>
      <c r="P106" s="119" t="b">
        <v>0</v>
      </c>
      <c r="Q106" s="88" t="b">
        <v>1</v>
      </c>
      <c r="R106" s="88" t="b">
        <f>S106</f>
        <v>0</v>
      </c>
      <c r="S106" s="180" t="b">
        <f>AND($AN$19=INDEX(ddSingleOrMulti,2),$R$104)</f>
        <v>0</v>
      </c>
      <c r="T106" s="88" t="b">
        <f ca="1">OR($S$37="N/A",AND(NOT(S106),AND(LEN(W106)&gt;0,NOT(W106=FALSE),NOT(W106="N/A"))))</f>
        <v>0</v>
      </c>
      <c r="U106" s="88" t="s">
        <v>2196</v>
      </c>
      <c r="W106" s="134"/>
      <c r="X106" s="120"/>
      <c r="AA106" s="132" t="b">
        <f ca="1">OR(AB106:AC106)</f>
        <v>0</v>
      </c>
      <c r="AB106" s="132" t="b">
        <f ca="1">T106</f>
        <v>0</v>
      </c>
      <c r="AC106" s="132" t="b">
        <f>AND(R106,OR(W106="Not Met",W106=""))</f>
        <v>0</v>
      </c>
      <c r="AF106" s="147"/>
      <c r="AH106" s="147" t="s">
        <v>2424</v>
      </c>
      <c r="AI106" s="20" t="str">
        <f t="shared" si="26"/>
        <v/>
      </c>
      <c r="AJ106" s="147" t="s">
        <v>2531</v>
      </c>
      <c r="AK106" s="20" t="str">
        <f t="shared" si="27"/>
        <v/>
      </c>
      <c r="AP106" s="92"/>
      <c r="AQ106" s="158"/>
      <c r="AR106" s="158"/>
      <c r="AS106" s="158"/>
      <c r="AT106" s="158"/>
      <c r="AU106" s="158"/>
      <c r="AV106" s="158"/>
      <c r="AW106" s="158"/>
      <c r="AX106" s="158"/>
      <c r="AY106" s="158"/>
      <c r="AZ106" s="158"/>
      <c r="BA106" s="158"/>
      <c r="BB106" s="158"/>
      <c r="BC106" s="158"/>
      <c r="BD106" s="158"/>
      <c r="BE106" s="158"/>
      <c r="BF106" s="158"/>
      <c r="BG106" s="92"/>
    </row>
    <row r="107" spans="1:59" s="88" customFormat="1" x14ac:dyDescent="0.2">
      <c r="G107" s="87"/>
      <c r="R107" s="28" t="s">
        <v>2212</v>
      </c>
      <c r="S107" s="1">
        <f ca="1">IFERROR(INDEX({0.007,0.011,0.023,0.04;0.008,0.012,0.025,0.043;0.008,0.013,0.027,0.045;"N/A",0.01,0.021,0.035;0.005,0.009,0.019,0.031},MATCH(W105,INDIRECT(U105),0),MATCH(W106,INDIRECT(U106),0)),0)</f>
        <v>0</v>
      </c>
      <c r="W107" s="87"/>
      <c r="AF107" s="147"/>
      <c r="AI107" s="20"/>
      <c r="AK107" s="20"/>
      <c r="AP107" s="92"/>
      <c r="BG107" s="92"/>
    </row>
    <row r="108" spans="1:59" s="88" customFormat="1" x14ac:dyDescent="0.2">
      <c r="G108" s="87"/>
      <c r="O108" s="87" t="s">
        <v>2237</v>
      </c>
      <c r="P108" s="119" t="b">
        <v>0</v>
      </c>
      <c r="Q108" s="88" t="b">
        <v>1</v>
      </c>
      <c r="R108" s="88" t="b">
        <f>S108</f>
        <v>0</v>
      </c>
      <c r="S108" s="180" t="b">
        <f>AND($AN$19=INDEX(ddSingleOrMulti,2),$R$104)</f>
        <v>0</v>
      </c>
      <c r="T108" s="88" t="b">
        <f ca="1">OR($S$107="N/A",AND(NOT(S108),AND(LEN(W108)&gt;0,NOT(W108=FALSE),NOT(W108="N/A"))))</f>
        <v>0</v>
      </c>
      <c r="W108" s="84"/>
      <c r="X108" s="120"/>
      <c r="AA108" s="132" t="b">
        <f ca="1">OR(AB108:AC108)</f>
        <v>0</v>
      </c>
      <c r="AB108" s="132" t="b">
        <f ca="1">T108</f>
        <v>0</v>
      </c>
      <c r="AC108" s="132" t="b">
        <f>AND(R108,OR(W108="Not Met",W108=""))</f>
        <v>0</v>
      </c>
      <c r="AF108" s="147"/>
      <c r="AH108" s="147" t="s">
        <v>2425</v>
      </c>
      <c r="AI108" s="20" t="str">
        <f t="shared" ref="AI108:AI109" si="28">IF(LEN(W108)=0,"",W108)</f>
        <v/>
      </c>
      <c r="AJ108" s="147" t="s">
        <v>2532</v>
      </c>
      <c r="AK108" s="20" t="str">
        <f t="shared" ref="AK108:AK109" si="29">IF(LEN(X108)=0,"",X108)</f>
        <v/>
      </c>
      <c r="AP108" s="92"/>
      <c r="BG108" s="92"/>
    </row>
    <row r="109" spans="1:59" s="88" customFormat="1" x14ac:dyDescent="0.2">
      <c r="E109" s="16"/>
      <c r="F109" s="16"/>
      <c r="G109" s="87"/>
      <c r="O109" s="87" t="s">
        <v>2368</v>
      </c>
      <c r="P109" s="119" t="b">
        <v>0</v>
      </c>
      <c r="Q109" s="88" t="b">
        <v>1</v>
      </c>
      <c r="R109" s="88" t="b">
        <f>S109</f>
        <v>0</v>
      </c>
      <c r="S109" s="180" t="b">
        <f>AND($AN$19=INDEX(ddSingleOrMulti,2),$R$104)</f>
        <v>0</v>
      </c>
      <c r="T109" s="92" t="b">
        <f ca="1">OR($S$107="N/A",AND(NOT(S109),AND(LEN(W109)&gt;0,NOT(W109=FALSE),NOT(W109="N/A"))))</f>
        <v>0</v>
      </c>
      <c r="W109" s="85"/>
      <c r="X109" s="120"/>
      <c r="AA109" s="132" t="b">
        <f ca="1">OR(AB109:AC109)</f>
        <v>0</v>
      </c>
      <c r="AB109" s="132" t="b">
        <f ca="1">T109</f>
        <v>0</v>
      </c>
      <c r="AC109" s="132" t="b">
        <f>AND(R109,OR(W109="Not Met",W109=""))</f>
        <v>0</v>
      </c>
      <c r="AF109" s="147"/>
      <c r="AH109" s="147" t="s">
        <v>2426</v>
      </c>
      <c r="AI109" s="20" t="str">
        <f t="shared" si="28"/>
        <v/>
      </c>
      <c r="AJ109" s="147" t="s">
        <v>2533</v>
      </c>
      <c r="AK109" s="20" t="str">
        <f t="shared" si="29"/>
        <v/>
      </c>
      <c r="AP109" s="92"/>
      <c r="BG109" s="92"/>
    </row>
    <row r="110" spans="1:59" s="88" customFormat="1" x14ac:dyDescent="0.2">
      <c r="E110" s="18"/>
      <c r="F110" s="18"/>
      <c r="AF110" s="147"/>
      <c r="AI110" s="20"/>
      <c r="AK110" s="20"/>
      <c r="AP110" s="92"/>
      <c r="AQ110" s="119"/>
      <c r="AR110" s="119"/>
      <c r="AS110" s="119"/>
      <c r="AT110" s="119"/>
      <c r="AU110" s="119"/>
      <c r="AV110" s="119"/>
      <c r="AW110" s="119"/>
      <c r="AX110" s="119"/>
      <c r="AY110" s="119"/>
      <c r="AZ110" s="119"/>
      <c r="BA110" s="119"/>
      <c r="BB110" s="119"/>
      <c r="BC110" s="119"/>
      <c r="BD110" s="119"/>
      <c r="BE110" s="119"/>
      <c r="BF110" s="119"/>
      <c r="BG110" s="92"/>
    </row>
    <row r="111" spans="1:59" s="88" customFormat="1" x14ac:dyDescent="0.2">
      <c r="G111" s="19"/>
      <c r="H111" s="19"/>
      <c r="I111" s="19"/>
      <c r="J111" s="19"/>
      <c r="K111" s="19"/>
      <c r="L111" s="19"/>
      <c r="M111" s="19"/>
      <c r="N111" s="19"/>
      <c r="O111" s="19"/>
      <c r="P111" s="19"/>
      <c r="Q111" s="19"/>
      <c r="R111" s="19"/>
      <c r="S111" s="19"/>
      <c r="T111" s="19"/>
      <c r="U111" s="19"/>
      <c r="V111" s="19"/>
      <c r="W111" s="19"/>
      <c r="AF111" s="147"/>
      <c r="AI111" s="20"/>
      <c r="AK111" s="20"/>
      <c r="AP111" s="92"/>
      <c r="AQ111" s="142"/>
      <c r="AR111" s="142"/>
      <c r="AS111" s="142"/>
      <c r="AT111" s="142"/>
      <c r="AU111" s="142"/>
      <c r="AV111" s="142"/>
      <c r="AW111" s="142"/>
      <c r="AX111" s="142"/>
      <c r="AY111" s="142"/>
      <c r="AZ111" s="142"/>
      <c r="BA111" s="142"/>
      <c r="BB111" s="142"/>
      <c r="BC111" s="142"/>
      <c r="BD111" s="142"/>
      <c r="BE111" s="142"/>
      <c r="BF111" s="142"/>
      <c r="BG111" s="92"/>
    </row>
    <row r="112" spans="1:59" s="88" customFormat="1" x14ac:dyDescent="0.2">
      <c r="A112" s="92"/>
      <c r="B112" s="92"/>
      <c r="C112" s="92"/>
      <c r="D112" s="92"/>
      <c r="E112" s="92"/>
      <c r="F112" s="92"/>
      <c r="G112" s="16"/>
      <c r="H112" s="16"/>
      <c r="I112" s="234" t="s">
        <v>2239</v>
      </c>
      <c r="J112" s="234"/>
      <c r="K112" s="16"/>
      <c r="L112" s="16"/>
      <c r="M112" s="16"/>
      <c r="N112" s="16"/>
      <c r="O112" s="16"/>
      <c r="P112" s="16"/>
      <c r="Q112" s="16"/>
      <c r="R112" s="16"/>
      <c r="S112" s="16"/>
      <c r="T112" s="16"/>
      <c r="U112" s="16"/>
      <c r="V112" s="16"/>
      <c r="W112" s="16"/>
      <c r="X112" s="92"/>
      <c r="AF112" s="147"/>
      <c r="AI112" s="20"/>
      <c r="AK112" s="20"/>
      <c r="AQ112" s="119"/>
      <c r="AR112" s="119"/>
      <c r="AS112" s="119"/>
      <c r="AT112" s="119"/>
      <c r="AU112" s="119"/>
      <c r="AV112" s="119"/>
      <c r="AW112" s="119"/>
      <c r="AX112" s="119"/>
      <c r="AY112" s="119"/>
      <c r="AZ112" s="119"/>
      <c r="BA112" s="119"/>
      <c r="BB112" s="119"/>
      <c r="BC112" s="119"/>
      <c r="BD112" s="119"/>
      <c r="BE112" s="119"/>
      <c r="BF112" s="119"/>
    </row>
    <row r="113" spans="1:59" s="92" customFormat="1" x14ac:dyDescent="0.2">
      <c r="I113" s="234"/>
      <c r="J113" s="234"/>
      <c r="O113" s="90"/>
      <c r="W113" s="90"/>
      <c r="AF113" s="147"/>
      <c r="AI113" s="20"/>
      <c r="AK113" s="20"/>
      <c r="AP113" s="88"/>
      <c r="AQ113" s="119"/>
      <c r="AR113" s="119"/>
      <c r="AS113" s="119"/>
      <c r="AT113" s="119"/>
      <c r="AU113" s="119"/>
      <c r="AV113" s="119"/>
      <c r="AW113" s="119"/>
      <c r="AX113" s="119"/>
      <c r="AY113" s="119"/>
      <c r="AZ113" s="119"/>
      <c r="BA113" s="119"/>
      <c r="BB113" s="119"/>
      <c r="BC113" s="119"/>
      <c r="BD113" s="119"/>
      <c r="BE113" s="119"/>
      <c r="BF113" s="119"/>
      <c r="BG113" s="88"/>
    </row>
    <row r="114" spans="1:59" s="92" customFormat="1" ht="15" customHeight="1" x14ac:dyDescent="0.2">
      <c r="H114" s="75" t="str">
        <f ca="1">IF(S10=2,"VERIFIED:","DESIGNED:")</f>
        <v>DESIGNED:</v>
      </c>
      <c r="I114" s="235"/>
      <c r="J114" s="235"/>
      <c r="O114" s="90"/>
      <c r="W114" s="136" t="str">
        <f ca="1">IF(S10=2,"Verified Flow Rate:","Designed Flow Rate:")</f>
        <v>Designed Flow Rate:</v>
      </c>
      <c r="AF114" s="147"/>
      <c r="AI114" s="20"/>
      <c r="AK114" s="20"/>
      <c r="AP114" s="88"/>
      <c r="AQ114" s="119"/>
      <c r="AR114" s="119"/>
      <c r="AS114" s="119"/>
      <c r="AT114" s="119"/>
      <c r="AU114" s="119"/>
      <c r="AV114" s="119"/>
      <c r="AW114" s="119"/>
      <c r="AX114" s="119"/>
      <c r="AY114" s="119"/>
      <c r="AZ114" s="119"/>
      <c r="BA114" s="119"/>
      <c r="BB114" s="119"/>
      <c r="BC114" s="119"/>
      <c r="BD114" s="119"/>
      <c r="BE114" s="119"/>
      <c r="BF114" s="119"/>
      <c r="BG114" s="88"/>
    </row>
    <row r="115" spans="1:59" s="92" customFormat="1" x14ac:dyDescent="0.2">
      <c r="H115" s="89" t="s">
        <v>2088</v>
      </c>
      <c r="J115" s="90"/>
      <c r="O115" s="90"/>
      <c r="W115" s="137" t="str">
        <f ca="1">IF(S10=2,"Enter confirmed flow rates from on-site verification.","Enter designed flow rates.")</f>
        <v>Enter designed flow rates.</v>
      </c>
      <c r="AF115" s="147"/>
      <c r="AI115" s="20"/>
      <c r="AK115" s="20"/>
      <c r="AP115" s="158"/>
      <c r="AQ115" s="119"/>
      <c r="AR115" s="119"/>
      <c r="AS115" s="119"/>
      <c r="AT115" s="119"/>
      <c r="AU115" s="119"/>
      <c r="AV115" s="119"/>
      <c r="AW115" s="119"/>
      <c r="AX115" s="119"/>
      <c r="AY115" s="119"/>
      <c r="AZ115" s="119"/>
      <c r="BA115" s="119"/>
      <c r="BB115" s="119"/>
      <c r="BC115" s="119"/>
      <c r="BD115" s="119"/>
      <c r="BE115" s="119"/>
      <c r="BF115" s="119"/>
      <c r="BG115" s="158"/>
    </row>
    <row r="116" spans="1:59" s="92" customFormat="1" x14ac:dyDescent="0.2">
      <c r="G116" s="90" t="s">
        <v>2224</v>
      </c>
      <c r="H116" s="68">
        <f t="shared" ref="H116:H122" si="30">J116*$W$89</f>
        <v>0</v>
      </c>
      <c r="J116" s="92">
        <f>2*W116</f>
        <v>0</v>
      </c>
      <c r="O116" s="90" t="s">
        <v>2216</v>
      </c>
      <c r="P116" s="119" t="b">
        <v>0</v>
      </c>
      <c r="Q116" s="92" t="b">
        <v>1</v>
      </c>
      <c r="R116" s="92" t="b">
        <f t="shared" ref="R116:R123" si="31">S116</f>
        <v>0</v>
      </c>
      <c r="S116" s="92" t="b">
        <f t="shared" ref="S116:S123" si="32">IF(AND((W94=TRUE),$AN$19=INDEX(ddSingleOrMulti,2)),TRUE,FALSE)</f>
        <v>0</v>
      </c>
      <c r="T116" s="92" t="b">
        <f t="shared" ref="T116:T123" si="33">AND(NOT(S116),AND(LEN(W116)&gt;0,NOT(W116=FALSE),NOT(W116="N/A")))</f>
        <v>0</v>
      </c>
      <c r="W116" s="77"/>
      <c r="X116" s="120"/>
      <c r="AA116" s="132" t="b">
        <f t="shared" ref="AA116:AA123" si="34">OR(AB116:AC116)</f>
        <v>0</v>
      </c>
      <c r="AB116" s="132" t="b">
        <f t="shared" ref="AB116:AB123" si="35">T116</f>
        <v>0</v>
      </c>
      <c r="AC116" s="132" t="b">
        <f t="shared" ref="AC116:AC123" si="36">AND(R116,OR(W116="Not Met",W116=""))</f>
        <v>0</v>
      </c>
      <c r="AF116" s="147"/>
      <c r="AH116" s="147" t="s">
        <v>2427</v>
      </c>
      <c r="AI116" s="20" t="str">
        <f t="shared" ref="AI116:AI125" si="37">IF(LEN(W116)=0,"",W116)</f>
        <v/>
      </c>
      <c r="AJ116" s="147" t="s">
        <v>2534</v>
      </c>
      <c r="AK116" s="20" t="str">
        <f t="shared" ref="AK116:AK125" si="38">IF(LEN(X116)=0,"",X116)</f>
        <v/>
      </c>
      <c r="AP116" s="88"/>
      <c r="AQ116" s="119"/>
      <c r="AR116" s="119"/>
      <c r="AS116" s="119"/>
      <c r="AT116" s="119"/>
      <c r="AU116" s="119"/>
      <c r="AV116" s="119"/>
      <c r="AW116" s="119"/>
      <c r="AX116" s="119"/>
      <c r="AY116" s="119"/>
      <c r="AZ116" s="119"/>
      <c r="BA116" s="119"/>
      <c r="BB116" s="119"/>
      <c r="BC116" s="119"/>
      <c r="BD116" s="119"/>
      <c r="BE116" s="119"/>
      <c r="BF116" s="119"/>
      <c r="BG116" s="88"/>
    </row>
    <row r="117" spans="1:59" s="92" customFormat="1" x14ac:dyDescent="0.2">
      <c r="G117" s="90" t="s">
        <v>2225</v>
      </c>
      <c r="H117" s="68">
        <f t="shared" si="30"/>
        <v>0</v>
      </c>
      <c r="J117" s="20">
        <f>W117</f>
        <v>0</v>
      </c>
      <c r="O117" s="90" t="s">
        <v>2216</v>
      </c>
      <c r="P117" s="119" t="b">
        <v>0</v>
      </c>
      <c r="Q117" s="92" t="b">
        <v>1</v>
      </c>
      <c r="R117" s="92" t="b">
        <f t="shared" si="31"/>
        <v>0</v>
      </c>
      <c r="S117" s="92" t="b">
        <f t="shared" si="32"/>
        <v>0</v>
      </c>
      <c r="T117" s="92" t="b">
        <f t="shared" si="33"/>
        <v>0</v>
      </c>
      <c r="W117" s="77"/>
      <c r="X117" s="120"/>
      <c r="AA117" s="132" t="b">
        <f t="shared" si="34"/>
        <v>0</v>
      </c>
      <c r="AB117" s="132" t="b">
        <f t="shared" si="35"/>
        <v>0</v>
      </c>
      <c r="AC117" s="132" t="b">
        <f t="shared" si="36"/>
        <v>0</v>
      </c>
      <c r="AF117" s="147"/>
      <c r="AH117" s="147" t="s">
        <v>2428</v>
      </c>
      <c r="AI117" s="20" t="str">
        <f t="shared" si="37"/>
        <v/>
      </c>
      <c r="AJ117" s="147" t="s">
        <v>2535</v>
      </c>
      <c r="AK117" s="20" t="str">
        <f t="shared" si="38"/>
        <v/>
      </c>
      <c r="AP117" s="88"/>
      <c r="AQ117" s="119"/>
      <c r="AR117" s="119"/>
      <c r="AS117" s="119"/>
      <c r="AT117" s="119"/>
      <c r="AU117" s="119"/>
      <c r="AV117" s="119"/>
      <c r="AW117" s="119"/>
      <c r="AX117" s="119"/>
      <c r="AY117" s="119"/>
      <c r="AZ117" s="119"/>
      <c r="BA117" s="119"/>
      <c r="BB117" s="119"/>
      <c r="BC117" s="119"/>
      <c r="BD117" s="119"/>
      <c r="BE117" s="119"/>
      <c r="BF117" s="119"/>
      <c r="BG117" s="88"/>
    </row>
    <row r="118" spans="1:59" s="92" customFormat="1" x14ac:dyDescent="0.2">
      <c r="G118" s="90" t="s">
        <v>2226</v>
      </c>
      <c r="H118" s="68">
        <f t="shared" si="30"/>
        <v>0</v>
      </c>
      <c r="J118" s="92">
        <f>5.3*W118</f>
        <v>0</v>
      </c>
      <c r="O118" s="90" t="s">
        <v>2217</v>
      </c>
      <c r="P118" s="119" t="b">
        <v>0</v>
      </c>
      <c r="Q118" s="92" t="b">
        <v>1</v>
      </c>
      <c r="R118" s="92" t="b">
        <f t="shared" si="31"/>
        <v>0</v>
      </c>
      <c r="S118" s="92" t="b">
        <f t="shared" si="32"/>
        <v>0</v>
      </c>
      <c r="T118" s="92" t="b">
        <f t="shared" si="33"/>
        <v>0</v>
      </c>
      <c r="W118" s="78"/>
      <c r="X118" s="120"/>
      <c r="AA118" s="132" t="b">
        <f t="shared" si="34"/>
        <v>0</v>
      </c>
      <c r="AB118" s="132" t="b">
        <f t="shared" si="35"/>
        <v>0</v>
      </c>
      <c r="AC118" s="132" t="b">
        <f t="shared" si="36"/>
        <v>0</v>
      </c>
      <c r="AF118" s="147"/>
      <c r="AH118" s="147" t="s">
        <v>2429</v>
      </c>
      <c r="AI118" s="20" t="str">
        <f t="shared" si="37"/>
        <v/>
      </c>
      <c r="AJ118" s="147" t="s">
        <v>2536</v>
      </c>
      <c r="AK118" s="20" t="str">
        <f t="shared" si="38"/>
        <v/>
      </c>
      <c r="AP118" s="88"/>
      <c r="AQ118" s="119"/>
      <c r="AR118" s="119"/>
      <c r="AS118" s="119"/>
      <c r="AT118" s="119"/>
      <c r="AU118" s="119"/>
      <c r="AV118" s="119"/>
      <c r="AW118" s="119"/>
      <c r="AX118" s="119"/>
      <c r="AY118" s="119"/>
      <c r="AZ118" s="119"/>
      <c r="BA118" s="119"/>
      <c r="BB118" s="119"/>
      <c r="BC118" s="119"/>
      <c r="BD118" s="119"/>
      <c r="BE118" s="119"/>
      <c r="BF118" s="119"/>
      <c r="BG118" s="88"/>
    </row>
    <row r="119" spans="1:59" s="92" customFormat="1" x14ac:dyDescent="0.2">
      <c r="G119" s="140" t="s">
        <v>2366</v>
      </c>
      <c r="H119" s="68">
        <f t="shared" si="30"/>
        <v>0</v>
      </c>
      <c r="J119" s="92">
        <f>4*W119</f>
        <v>0</v>
      </c>
      <c r="O119" s="90" t="s">
        <v>2217</v>
      </c>
      <c r="P119" s="119" t="b">
        <v>0</v>
      </c>
      <c r="Q119" s="92" t="b">
        <v>1</v>
      </c>
      <c r="R119" s="92" t="b">
        <f t="shared" si="31"/>
        <v>0</v>
      </c>
      <c r="S119" s="92" t="b">
        <f t="shared" si="32"/>
        <v>0</v>
      </c>
      <c r="T119" s="92" t="b">
        <f t="shared" si="33"/>
        <v>0</v>
      </c>
      <c r="W119" s="78"/>
      <c r="X119" s="120"/>
      <c r="AA119" s="132" t="b">
        <f t="shared" si="34"/>
        <v>0</v>
      </c>
      <c r="AB119" s="132" t="b">
        <f t="shared" si="35"/>
        <v>0</v>
      </c>
      <c r="AC119" s="132" t="b">
        <f t="shared" si="36"/>
        <v>0</v>
      </c>
      <c r="AF119" s="147"/>
      <c r="AH119" s="147" t="s">
        <v>2430</v>
      </c>
      <c r="AI119" s="20" t="str">
        <f t="shared" si="37"/>
        <v/>
      </c>
      <c r="AJ119" s="147" t="s">
        <v>2537</v>
      </c>
      <c r="AK119" s="20" t="str">
        <f t="shared" si="38"/>
        <v/>
      </c>
      <c r="AP119" s="119"/>
      <c r="AQ119" s="119"/>
      <c r="AR119" s="119"/>
      <c r="AS119" s="119"/>
      <c r="AT119" s="119"/>
      <c r="AU119" s="119"/>
      <c r="AV119" s="119"/>
      <c r="AW119" s="119"/>
      <c r="AX119" s="119"/>
      <c r="AY119" s="119"/>
      <c r="AZ119" s="119"/>
      <c r="BA119" s="119"/>
      <c r="BB119" s="119"/>
      <c r="BC119" s="119"/>
      <c r="BD119" s="119"/>
      <c r="BE119" s="119"/>
      <c r="BF119" s="119"/>
      <c r="BG119" s="119"/>
    </row>
    <row r="120" spans="1:59" s="92" customFormat="1" x14ac:dyDescent="0.2">
      <c r="G120" s="140" t="s">
        <v>2315</v>
      </c>
      <c r="H120" s="68">
        <f t="shared" si="30"/>
        <v>0</v>
      </c>
      <c r="J120" s="92">
        <f>4*W120</f>
        <v>0</v>
      </c>
      <c r="O120" s="90" t="s">
        <v>2217</v>
      </c>
      <c r="P120" s="119" t="b">
        <v>0</v>
      </c>
      <c r="Q120" s="92" t="b">
        <v>1</v>
      </c>
      <c r="R120" s="92" t="b">
        <f t="shared" si="31"/>
        <v>0</v>
      </c>
      <c r="S120" s="92" t="b">
        <f t="shared" si="32"/>
        <v>0</v>
      </c>
      <c r="T120" s="92" t="b">
        <f t="shared" si="33"/>
        <v>0</v>
      </c>
      <c r="W120" s="78"/>
      <c r="X120" s="120"/>
      <c r="AA120" s="132" t="b">
        <f t="shared" si="34"/>
        <v>0</v>
      </c>
      <c r="AB120" s="132" t="b">
        <f t="shared" si="35"/>
        <v>0</v>
      </c>
      <c r="AC120" s="132" t="b">
        <f t="shared" si="36"/>
        <v>0</v>
      </c>
      <c r="AF120" s="147"/>
      <c r="AH120" s="147" t="s">
        <v>2431</v>
      </c>
      <c r="AI120" s="20" t="str">
        <f t="shared" si="37"/>
        <v/>
      </c>
      <c r="AJ120" s="147" t="s">
        <v>2538</v>
      </c>
      <c r="AK120" s="20" t="str">
        <f t="shared" si="38"/>
        <v/>
      </c>
      <c r="AP120" s="142"/>
      <c r="AQ120" s="88"/>
      <c r="AR120" s="88"/>
      <c r="AS120" s="88"/>
      <c r="AT120" s="88"/>
      <c r="AU120" s="88"/>
      <c r="AV120" s="88"/>
      <c r="AW120" s="88"/>
      <c r="AX120" s="88"/>
      <c r="AY120" s="88"/>
      <c r="AZ120" s="88"/>
      <c r="BA120" s="88"/>
      <c r="BB120" s="88"/>
      <c r="BC120" s="88"/>
      <c r="BD120" s="88"/>
      <c r="BE120" s="88"/>
      <c r="BF120" s="88"/>
      <c r="BG120" s="142"/>
    </row>
    <row r="121" spans="1:59" s="92" customFormat="1" x14ac:dyDescent="0.2">
      <c r="A121" s="88"/>
      <c r="B121" s="88"/>
      <c r="C121" s="88"/>
      <c r="D121" s="88"/>
      <c r="E121" s="88"/>
      <c r="F121" s="88"/>
      <c r="G121" s="90" t="s">
        <v>177</v>
      </c>
      <c r="H121" s="68">
        <f t="shared" si="30"/>
        <v>0</v>
      </c>
      <c r="J121" s="92">
        <f>0.1*W121</f>
        <v>0</v>
      </c>
      <c r="K121" s="88"/>
      <c r="L121" s="88"/>
      <c r="M121" s="88"/>
      <c r="N121" s="88"/>
      <c r="O121" s="90" t="s">
        <v>2216</v>
      </c>
      <c r="P121" s="119" t="b">
        <v>0</v>
      </c>
      <c r="Q121" s="92" t="b">
        <v>1</v>
      </c>
      <c r="R121" s="92" t="b">
        <f t="shared" si="31"/>
        <v>0</v>
      </c>
      <c r="S121" s="92" t="b">
        <f t="shared" si="32"/>
        <v>0</v>
      </c>
      <c r="T121" s="92" t="b">
        <f t="shared" si="33"/>
        <v>0</v>
      </c>
      <c r="U121" s="88"/>
      <c r="V121" s="88"/>
      <c r="W121" s="77"/>
      <c r="X121" s="120"/>
      <c r="AA121" s="132" t="b">
        <f t="shared" si="34"/>
        <v>0</v>
      </c>
      <c r="AB121" s="132" t="b">
        <f t="shared" si="35"/>
        <v>0</v>
      </c>
      <c r="AC121" s="132" t="b">
        <f t="shared" si="36"/>
        <v>0</v>
      </c>
      <c r="AF121" s="147"/>
      <c r="AH121" s="147" t="s">
        <v>2432</v>
      </c>
      <c r="AI121" s="20" t="str">
        <f t="shared" si="37"/>
        <v/>
      </c>
      <c r="AJ121" s="147" t="s">
        <v>2539</v>
      </c>
      <c r="AK121" s="20" t="str">
        <f t="shared" si="38"/>
        <v/>
      </c>
      <c r="AP121" s="119"/>
      <c r="AQ121" s="88"/>
      <c r="AR121" s="88"/>
      <c r="AS121" s="88"/>
      <c r="AT121" s="88"/>
      <c r="AU121" s="88"/>
      <c r="AV121" s="88"/>
      <c r="AW121" s="88"/>
      <c r="AX121" s="88"/>
      <c r="AY121" s="88"/>
      <c r="AZ121" s="88"/>
      <c r="BA121" s="88"/>
      <c r="BB121" s="88"/>
      <c r="BC121" s="88"/>
      <c r="BD121" s="88"/>
      <c r="BE121" s="88"/>
      <c r="BF121" s="88"/>
      <c r="BG121" s="119"/>
    </row>
    <row r="122" spans="1:59" s="88" customFormat="1" x14ac:dyDescent="0.2">
      <c r="G122" s="90" t="s">
        <v>2227</v>
      </c>
      <c r="H122" s="68">
        <f t="shared" si="30"/>
        <v>7400</v>
      </c>
      <c r="I122" s="92"/>
      <c r="J122" s="92">
        <f>0.37*W122</f>
        <v>3.7</v>
      </c>
      <c r="O122" s="90" t="s">
        <v>2216</v>
      </c>
      <c r="P122" s="119" t="b">
        <v>0</v>
      </c>
      <c r="Q122" s="92" t="b">
        <v>1</v>
      </c>
      <c r="R122" s="92" t="b">
        <f t="shared" si="31"/>
        <v>0</v>
      </c>
      <c r="S122" s="92" t="b">
        <f t="shared" si="32"/>
        <v>0</v>
      </c>
      <c r="T122" s="92" t="b">
        <f t="shared" si="33"/>
        <v>1</v>
      </c>
      <c r="W122" s="77">
        <v>10</v>
      </c>
      <c r="X122" s="120"/>
      <c r="AA122" s="132" t="b">
        <f t="shared" si="34"/>
        <v>1</v>
      </c>
      <c r="AB122" s="132" t="b">
        <f t="shared" si="35"/>
        <v>1</v>
      </c>
      <c r="AC122" s="132" t="b">
        <f t="shared" si="36"/>
        <v>0</v>
      </c>
      <c r="AF122" s="147"/>
      <c r="AH122" s="147" t="s">
        <v>2433</v>
      </c>
      <c r="AI122" s="20">
        <f t="shared" si="37"/>
        <v>10</v>
      </c>
      <c r="AJ122" s="147" t="s">
        <v>2540</v>
      </c>
      <c r="AK122" s="20" t="str">
        <f t="shared" si="38"/>
        <v/>
      </c>
      <c r="AP122" s="119"/>
      <c r="AQ122"/>
      <c r="AR122"/>
      <c r="AS122"/>
      <c r="AT122"/>
      <c r="AU122"/>
      <c r="AV122"/>
      <c r="AW122"/>
      <c r="AX122"/>
      <c r="AY122"/>
      <c r="AZ122"/>
      <c r="BA122"/>
      <c r="BB122"/>
      <c r="BC122"/>
      <c r="BD122"/>
      <c r="BE122"/>
      <c r="BF122"/>
      <c r="BG122" s="119"/>
    </row>
    <row r="123" spans="1:59" s="88" customFormat="1" x14ac:dyDescent="0.2">
      <c r="G123" s="42" t="s">
        <v>2228</v>
      </c>
      <c r="H123" s="68">
        <f ca="1">J123*$W$89</f>
        <v>0</v>
      </c>
      <c r="I123" s="92"/>
      <c r="J123" s="92" cm="1">
        <f t="array" aca="1" ref="J123" ca="1">IFERROR(0.37*W123*INDEX({8.8,4.1},MATCH(W103,INDIRECT(U103),0)),0)</f>
        <v>0</v>
      </c>
      <c r="O123" s="90" t="s">
        <v>2216</v>
      </c>
      <c r="P123" s="119" t="b">
        <v>0</v>
      </c>
      <c r="Q123" s="92" t="b">
        <v>1</v>
      </c>
      <c r="R123" s="92" t="b">
        <f t="shared" si="31"/>
        <v>0</v>
      </c>
      <c r="S123" s="92" t="b">
        <f t="shared" si="32"/>
        <v>0</v>
      </c>
      <c r="T123" s="92" t="b">
        <f t="shared" si="33"/>
        <v>0</v>
      </c>
      <c r="W123" s="77"/>
      <c r="X123" s="120"/>
      <c r="AA123" s="132" t="b">
        <f t="shared" si="34"/>
        <v>0</v>
      </c>
      <c r="AB123" s="132" t="b">
        <f t="shared" si="35"/>
        <v>0</v>
      </c>
      <c r="AC123" s="132" t="b">
        <f t="shared" si="36"/>
        <v>0</v>
      </c>
      <c r="AF123" s="147"/>
      <c r="AH123" s="147" t="s">
        <v>2434</v>
      </c>
      <c r="AI123" s="20" t="str">
        <f t="shared" si="37"/>
        <v/>
      </c>
      <c r="AJ123" s="147" t="s">
        <v>2541</v>
      </c>
      <c r="AK123" s="20" t="str">
        <f t="shared" si="38"/>
        <v/>
      </c>
      <c r="AP123" s="119"/>
      <c r="AQ123" s="67"/>
      <c r="AR123" s="67"/>
      <c r="AS123" s="67"/>
      <c r="AT123" s="67"/>
      <c r="AU123" s="67"/>
      <c r="AV123" s="67"/>
      <c r="AW123" s="67"/>
      <c r="AX123" s="67"/>
      <c r="AY123" s="67"/>
      <c r="AZ123" s="67"/>
      <c r="BA123" s="67"/>
      <c r="BB123" s="67"/>
      <c r="BC123" s="67"/>
      <c r="BD123" s="67"/>
      <c r="BE123" s="67"/>
      <c r="BF123" s="67"/>
      <c r="BG123" s="119"/>
    </row>
    <row r="124" spans="1:59" s="88" customFormat="1" x14ac:dyDescent="0.2">
      <c r="E124" s="16"/>
      <c r="F124" s="16"/>
      <c r="G124" s="143" t="s">
        <v>2374</v>
      </c>
      <c r="H124" s="68">
        <f ca="1">IFERROR((W124+W109)*S107,0)</f>
        <v>0</v>
      </c>
      <c r="O124" s="143" t="s">
        <v>2373</v>
      </c>
      <c r="P124" s="1" t="b">
        <v>0</v>
      </c>
      <c r="Q124" s="1" t="b">
        <v>1</v>
      </c>
      <c r="R124" s="1" t="b">
        <f ca="1">S124</f>
        <v>0</v>
      </c>
      <c r="S124" s="1" t="b">
        <f ca="1">AND(S10=1,IF($AN$19=INDEX(ddSingleOrMulti,2),TRUE,FALSE))</f>
        <v>0</v>
      </c>
      <c r="T124" s="1" t="b">
        <f ca="1">AND(NOT(S124),AND(LEN(W124)&gt;0,NOT(W124=FALSE),NOT(W124="N/A")))</f>
        <v>0</v>
      </c>
      <c r="W124" s="85"/>
      <c r="X124" s="120"/>
      <c r="AA124" s="132" t="b">
        <f ca="1">OR(AB124:AC124)</f>
        <v>0</v>
      </c>
      <c r="AB124" s="132" t="b">
        <f ca="1">T124</f>
        <v>0</v>
      </c>
      <c r="AC124" s="132" t="b">
        <f ca="1">AND(R124,OR(W124="Not Met",W124=""))</f>
        <v>0</v>
      </c>
      <c r="AF124" s="147"/>
      <c r="AH124" s="147" t="s">
        <v>2435</v>
      </c>
      <c r="AI124" s="20" t="str">
        <f t="shared" si="37"/>
        <v/>
      </c>
      <c r="AJ124" s="147" t="s">
        <v>2542</v>
      </c>
      <c r="AK124" s="20" t="str">
        <f t="shared" si="38"/>
        <v/>
      </c>
      <c r="AP124" s="119"/>
      <c r="AQ124" s="67"/>
      <c r="AR124" s="67"/>
      <c r="AS124" s="67"/>
      <c r="AT124" s="67"/>
      <c r="AU124" s="67"/>
      <c r="AV124" s="67"/>
      <c r="AW124" s="67"/>
      <c r="AX124" s="67"/>
      <c r="AY124" s="67"/>
      <c r="AZ124" s="67"/>
      <c r="BA124" s="67"/>
      <c r="BB124" s="67"/>
      <c r="BC124" s="67"/>
      <c r="BD124" s="67"/>
      <c r="BE124" s="67"/>
      <c r="BF124" s="67"/>
      <c r="BG124" s="119"/>
    </row>
    <row r="125" spans="1:59" s="158" customFormat="1" x14ac:dyDescent="0.2">
      <c r="E125" s="16"/>
      <c r="F125" s="18"/>
      <c r="G125" s="157" t="s">
        <v>2082</v>
      </c>
      <c r="H125" s="68">
        <f>W125*1.22</f>
        <v>0</v>
      </c>
      <c r="O125" s="157" t="s">
        <v>2219</v>
      </c>
      <c r="P125" s="1" t="b">
        <v>0</v>
      </c>
      <c r="Q125" s="1" t="b">
        <v>1</v>
      </c>
      <c r="R125" s="1" t="b">
        <f ca="1">S125</f>
        <v>0</v>
      </c>
      <c r="S125" s="1" t="b">
        <f ca="1">AND(S10=2,IF($AN$19=INDEX(ddSingleOrMulti,2),TRUE,FALSE))</f>
        <v>0</v>
      </c>
      <c r="T125" s="1" t="b">
        <f ca="1">AND(NOT(S125),AND(LEN(W125)&gt;0,NOT(W125=FALSE),NOT(W125="N/A")))</f>
        <v>0</v>
      </c>
      <c r="W125" s="79"/>
      <c r="X125" s="159"/>
      <c r="AA125" s="158" t="b">
        <f ca="1">OR(AB125:AC125)</f>
        <v>0</v>
      </c>
      <c r="AB125" s="158" t="b">
        <f ca="1">T125</f>
        <v>0</v>
      </c>
      <c r="AC125" s="158" t="b">
        <f ca="1">AND(R125,OR(W125="Not Met",W125=""))</f>
        <v>0</v>
      </c>
      <c r="AF125" s="157"/>
      <c r="AH125" s="157" t="s">
        <v>2610</v>
      </c>
      <c r="AI125" s="20" t="str">
        <f t="shared" si="37"/>
        <v/>
      </c>
      <c r="AJ125" s="157" t="s">
        <v>2611</v>
      </c>
      <c r="AK125" s="20" t="str">
        <f t="shared" si="38"/>
        <v/>
      </c>
      <c r="AP125" s="119"/>
      <c r="AQ125"/>
      <c r="AR125"/>
      <c r="AS125"/>
      <c r="AT125"/>
      <c r="AU125"/>
      <c r="AV125"/>
      <c r="AW125"/>
      <c r="AX125"/>
      <c r="AY125"/>
      <c r="AZ125"/>
      <c r="BA125"/>
      <c r="BB125"/>
      <c r="BC125"/>
      <c r="BD125"/>
      <c r="BE125"/>
      <c r="BF125"/>
      <c r="BG125" s="119"/>
    </row>
    <row r="126" spans="1:59" s="88" customFormat="1" x14ac:dyDescent="0.2">
      <c r="G126" s="81" t="s">
        <v>2221</v>
      </c>
      <c r="H126" s="19">
        <f>W127*W128+SUM(W132:W138)</f>
        <v>0</v>
      </c>
      <c r="I126" s="19"/>
      <c r="J126" s="19"/>
      <c r="K126" s="19"/>
      <c r="L126" s="19"/>
      <c r="M126" s="19"/>
      <c r="N126" s="19"/>
      <c r="O126" s="19"/>
      <c r="P126" s="19"/>
      <c r="Q126" s="19"/>
      <c r="R126" s="19"/>
      <c r="S126" s="19"/>
      <c r="T126" s="19"/>
      <c r="U126" s="19"/>
      <c r="V126" s="19"/>
      <c r="W126" s="87"/>
      <c r="AF126" s="147"/>
      <c r="AI126" s="20"/>
      <c r="AK126" s="20"/>
      <c r="AP126" s="119"/>
      <c r="BG126" s="119"/>
    </row>
    <row r="127" spans="1:59" s="88" customFormat="1" x14ac:dyDescent="0.2">
      <c r="G127" s="87"/>
      <c r="O127" s="90" t="s">
        <v>2346</v>
      </c>
      <c r="P127" s="119" t="b">
        <v>0</v>
      </c>
      <c r="Q127" s="92" t="b">
        <v>1</v>
      </c>
      <c r="R127" s="92" t="b">
        <f>S127</f>
        <v>0</v>
      </c>
      <c r="S127" s="92" t="b">
        <f>IF($AN$19=INDEX(ddSingleOrMulti,2),TRUE,FALSE)</f>
        <v>0</v>
      </c>
      <c r="T127" s="92" t="b">
        <f>AND(NOT(S127),AND(LEN(W127)&gt;0,NOT(W127=FALSE),NOT(W127="N/A")))</f>
        <v>0</v>
      </c>
      <c r="W127" s="84"/>
      <c r="X127" s="120"/>
      <c r="AA127" s="132" t="b">
        <f>OR(AB127:AC127)</f>
        <v>0</v>
      </c>
      <c r="AB127" s="132" t="b">
        <f>T127</f>
        <v>0</v>
      </c>
      <c r="AC127" s="132" t="b">
        <f>AND(R127,OR(W127="Not Met",W127=""))</f>
        <v>0</v>
      </c>
      <c r="AF127" s="147"/>
      <c r="AH127" s="147" t="s">
        <v>2436</v>
      </c>
      <c r="AI127" s="20" t="str">
        <f t="shared" ref="AI127:AI128" si="39">IF(LEN(W127)=0,"",W127)</f>
        <v/>
      </c>
      <c r="AJ127" s="147" t="s">
        <v>2543</v>
      </c>
      <c r="AK127" s="20" t="str">
        <f t="shared" ref="AK127:AK128" si="40">IF(LEN(X127)=0,"",X127)</f>
        <v/>
      </c>
      <c r="AP127" s="119"/>
      <c r="BG127" s="119"/>
    </row>
    <row r="128" spans="1:59" s="88" customFormat="1" x14ac:dyDescent="0.2">
      <c r="O128" s="90" t="s">
        <v>2238</v>
      </c>
      <c r="P128" s="119" t="b">
        <v>0</v>
      </c>
      <c r="Q128" s="92" t="b">
        <v>1</v>
      </c>
      <c r="R128" s="92" t="b">
        <f>S128</f>
        <v>0</v>
      </c>
      <c r="S128" s="180" t="b">
        <f>AND($AN$19=INDEX(ddSingleOrMulti,2),W127&gt;0)</f>
        <v>0</v>
      </c>
      <c r="T128" s="92" t="b">
        <f>AND(NOT(S128),AND(LEN(W128)&gt;0,NOT(W128=FALSE),NOT(W128="N/A")))</f>
        <v>0</v>
      </c>
      <c r="W128" s="27"/>
      <c r="X128" s="120"/>
      <c r="AA128" s="132" t="b">
        <f>OR(AB128:AC128)</f>
        <v>0</v>
      </c>
      <c r="AB128" s="132" t="b">
        <f>T128</f>
        <v>0</v>
      </c>
      <c r="AC128" s="132" t="b">
        <f>AND(R128,OR(W128="Not Met",W128=""))</f>
        <v>0</v>
      </c>
      <c r="AF128" s="147"/>
      <c r="AH128" s="147" t="s">
        <v>2437</v>
      </c>
      <c r="AI128" s="20" t="str">
        <f t="shared" si="39"/>
        <v/>
      </c>
      <c r="AJ128" s="147" t="s">
        <v>2544</v>
      </c>
      <c r="AK128" s="20" t="str">
        <f t="shared" si="40"/>
        <v/>
      </c>
      <c r="AP128" s="119"/>
      <c r="AQ128" s="92"/>
      <c r="AR128" s="92"/>
      <c r="AS128" s="92"/>
      <c r="AT128" s="92"/>
      <c r="AU128" s="92"/>
      <c r="AV128" s="92"/>
      <c r="AW128" s="92"/>
      <c r="AX128" s="92"/>
      <c r="AY128" s="92"/>
      <c r="AZ128" s="92"/>
      <c r="BA128" s="92"/>
      <c r="BB128" s="92"/>
      <c r="BC128" s="92"/>
      <c r="BD128" s="92"/>
      <c r="BE128" s="92"/>
      <c r="BF128" s="92"/>
      <c r="BG128" s="119"/>
    </row>
    <row r="129" spans="1:59" s="119" customFormat="1" x14ac:dyDescent="0.2">
      <c r="O129" s="69" t="s">
        <v>2370</v>
      </c>
      <c r="W129" s="118"/>
      <c r="AF129" s="147"/>
      <c r="AI129" s="20"/>
      <c r="AK129" s="20"/>
      <c r="AP129" s="88"/>
      <c r="AQ129" s="92"/>
      <c r="AR129" s="92"/>
      <c r="AS129" s="92"/>
      <c r="AT129" s="92"/>
      <c r="AU129" s="92"/>
      <c r="AV129" s="92"/>
      <c r="AW129" s="92"/>
      <c r="AX129" s="92"/>
      <c r="AY129" s="92"/>
      <c r="AZ129" s="92"/>
      <c r="BA129" s="92"/>
      <c r="BB129" s="92"/>
      <c r="BC129" s="92"/>
      <c r="BD129" s="92"/>
      <c r="BE129" s="92"/>
      <c r="BF129" s="92"/>
      <c r="BG129" s="88"/>
    </row>
    <row r="130" spans="1:59" s="142" customFormat="1" x14ac:dyDescent="0.2">
      <c r="O130" s="69"/>
      <c r="W130" s="141"/>
      <c r="AF130" s="147"/>
      <c r="AI130" s="20"/>
      <c r="AK130" s="20"/>
      <c r="AP130" s="88"/>
      <c r="AQ130" s="92"/>
      <c r="AR130" s="92"/>
      <c r="AS130" s="92"/>
      <c r="AT130" s="92"/>
      <c r="AU130" s="92"/>
      <c r="AV130" s="92"/>
      <c r="AW130" s="92"/>
      <c r="AX130" s="92"/>
      <c r="AY130" s="92"/>
      <c r="AZ130" s="92"/>
      <c r="BA130" s="92"/>
      <c r="BB130" s="92"/>
      <c r="BC130" s="92"/>
      <c r="BD130" s="92"/>
      <c r="BE130" s="92"/>
      <c r="BF130" s="92"/>
      <c r="BG130" s="88"/>
    </row>
    <row r="131" spans="1:59" s="119" customFormat="1" x14ac:dyDescent="0.2">
      <c r="K131" s="115" t="s">
        <v>2351</v>
      </c>
      <c r="O131" s="118"/>
      <c r="W131" s="114" t="s">
        <v>2088</v>
      </c>
      <c r="AF131" s="147"/>
      <c r="AI131" s="20"/>
      <c r="AK131" s="20"/>
      <c r="AP131"/>
      <c r="AQ131" s="92"/>
      <c r="AR131" s="92"/>
      <c r="AS131" s="92"/>
      <c r="AT131" s="92"/>
      <c r="AU131" s="92"/>
      <c r="AV131" s="92"/>
      <c r="AW131" s="92"/>
      <c r="AX131" s="92"/>
      <c r="AY131" s="92"/>
      <c r="AZ131" s="92"/>
      <c r="BA131" s="92"/>
      <c r="BB131" s="92"/>
      <c r="BC131" s="92"/>
      <c r="BD131" s="92"/>
      <c r="BE131" s="92"/>
      <c r="BF131" s="92"/>
      <c r="BG131"/>
    </row>
    <row r="132" spans="1:59" s="119" customFormat="1" x14ac:dyDescent="0.2">
      <c r="K132" s="237"/>
      <c r="L132" s="237"/>
      <c r="M132" s="237"/>
      <c r="N132" s="237"/>
      <c r="O132" s="237"/>
      <c r="P132" s="119" t="b">
        <v>0</v>
      </c>
      <c r="Q132" s="119" t="b">
        <v>1</v>
      </c>
      <c r="R132" s="119" t="b">
        <f>(LEN(K132)&gt;0)</f>
        <v>0</v>
      </c>
      <c r="S132" s="119" t="b">
        <f t="shared" ref="S132:S138" si="41">IF($AN$19=INDEX(ddSingleOrMulti,2),TRUE,FALSE)</f>
        <v>0</v>
      </c>
      <c r="T132" s="119" t="b">
        <f t="shared" ref="T132:T138" si="42">AND(NOT(S132),AND(LEN(W132)&gt;0,NOT(W132=FALSE),NOT(W132="N/A")))</f>
        <v>0</v>
      </c>
      <c r="W132" s="79"/>
      <c r="X132" s="152"/>
      <c r="AA132" s="132" t="b">
        <f t="shared" ref="AA132:AA138" si="43">OR(AB132:AC132)</f>
        <v>0</v>
      </c>
      <c r="AB132" s="132" t="b">
        <f t="shared" ref="AB132:AB138" si="44">T132</f>
        <v>0</v>
      </c>
      <c r="AC132" s="132" t="b">
        <f t="shared" ref="AC132:AC138" si="45">AND(R132,OR(W132="Not Met",W132=""))</f>
        <v>0</v>
      </c>
      <c r="AF132" s="147"/>
      <c r="AH132" s="151" t="s">
        <v>2438</v>
      </c>
      <c r="AI132" s="20" t="str">
        <f t="shared" ref="AI132:AI138" si="46">IF(LEN(W132)=0,"",W132)</f>
        <v/>
      </c>
      <c r="AJ132" s="151" t="s">
        <v>2545</v>
      </c>
      <c r="AK132" s="20" t="str">
        <f t="shared" ref="AK132:AK138" si="47">IF(LEN(X132)=0,"",X132)</f>
        <v/>
      </c>
      <c r="AP132" s="67"/>
      <c r="AQ132" s="92"/>
      <c r="AR132" s="92"/>
      <c r="AS132" s="92"/>
      <c r="AT132" s="92"/>
      <c r="AU132" s="92"/>
      <c r="AV132" s="92"/>
      <c r="AW132" s="92"/>
      <c r="AX132" s="92"/>
      <c r="AY132" s="92"/>
      <c r="AZ132" s="92"/>
      <c r="BA132" s="92"/>
      <c r="BB132" s="92"/>
      <c r="BC132" s="92"/>
      <c r="BD132" s="92"/>
      <c r="BE132" s="92"/>
      <c r="BF132" s="92"/>
      <c r="BG132" s="67"/>
    </row>
    <row r="133" spans="1:59" s="119" customFormat="1" x14ac:dyDescent="0.2">
      <c r="K133" s="237"/>
      <c r="L133" s="237"/>
      <c r="M133" s="237"/>
      <c r="N133" s="237"/>
      <c r="O133" s="237"/>
      <c r="P133" s="119" t="b">
        <v>0</v>
      </c>
      <c r="Q133" s="119" t="b">
        <v>1</v>
      </c>
      <c r="R133" s="119" t="b">
        <f t="shared" ref="R133:R138" si="48">(LEN(K133)&gt;0)</f>
        <v>0</v>
      </c>
      <c r="S133" s="119" t="b">
        <f t="shared" si="41"/>
        <v>0</v>
      </c>
      <c r="T133" s="119" t="b">
        <f t="shared" si="42"/>
        <v>0</v>
      </c>
      <c r="W133" s="79"/>
      <c r="X133" s="152"/>
      <c r="AA133" s="132" t="b">
        <f t="shared" si="43"/>
        <v>0</v>
      </c>
      <c r="AB133" s="132" t="b">
        <f t="shared" si="44"/>
        <v>0</v>
      </c>
      <c r="AC133" s="132" t="b">
        <f t="shared" si="45"/>
        <v>0</v>
      </c>
      <c r="AF133" s="151"/>
      <c r="AH133" s="151" t="s">
        <v>2439</v>
      </c>
      <c r="AI133" s="20" t="str">
        <f t="shared" si="46"/>
        <v/>
      </c>
      <c r="AJ133" s="151" t="s">
        <v>2546</v>
      </c>
      <c r="AK133" s="20" t="str">
        <f t="shared" si="47"/>
        <v/>
      </c>
      <c r="AP133" s="67"/>
      <c r="AQ133" s="92"/>
      <c r="AR133" s="92"/>
      <c r="AS133" s="92"/>
      <c r="AT133" s="92"/>
      <c r="AU133" s="92"/>
      <c r="AV133" s="92"/>
      <c r="AW133" s="92"/>
      <c r="AX133" s="92"/>
      <c r="AY133" s="92"/>
      <c r="AZ133" s="92"/>
      <c r="BA133" s="92"/>
      <c r="BB133" s="92"/>
      <c r="BC133" s="92"/>
      <c r="BD133" s="92"/>
      <c r="BE133" s="92"/>
      <c r="BF133" s="92"/>
      <c r="BG133" s="67"/>
    </row>
    <row r="134" spans="1:59" s="119" customFormat="1" x14ac:dyDescent="0.2">
      <c r="K134" s="237"/>
      <c r="L134" s="237"/>
      <c r="M134" s="237"/>
      <c r="N134" s="237"/>
      <c r="O134" s="237"/>
      <c r="P134" s="119" t="b">
        <v>0</v>
      </c>
      <c r="Q134" s="119" t="b">
        <v>1</v>
      </c>
      <c r="R134" s="119" t="b">
        <f t="shared" si="48"/>
        <v>0</v>
      </c>
      <c r="S134" s="119" t="b">
        <f t="shared" si="41"/>
        <v>0</v>
      </c>
      <c r="T134" s="119" t="b">
        <f t="shared" si="42"/>
        <v>0</v>
      </c>
      <c r="W134" s="79"/>
      <c r="X134" s="152"/>
      <c r="AA134" s="132" t="b">
        <f t="shared" si="43"/>
        <v>0</v>
      </c>
      <c r="AB134" s="132" t="b">
        <f t="shared" si="44"/>
        <v>0</v>
      </c>
      <c r="AC134" s="132" t="b">
        <f t="shared" si="45"/>
        <v>0</v>
      </c>
      <c r="AF134" s="151"/>
      <c r="AH134" s="151" t="s">
        <v>2440</v>
      </c>
      <c r="AI134" s="20" t="str">
        <f t="shared" si="46"/>
        <v/>
      </c>
      <c r="AJ134" s="151" t="s">
        <v>2547</v>
      </c>
      <c r="AK134" s="20" t="str">
        <f t="shared" si="47"/>
        <v/>
      </c>
      <c r="AP134"/>
      <c r="AQ134" s="92"/>
      <c r="AR134" s="92"/>
      <c r="AS134" s="92"/>
      <c r="AT134" s="92"/>
      <c r="AU134" s="92"/>
      <c r="AV134" s="92"/>
      <c r="AW134" s="92"/>
      <c r="AX134" s="92"/>
      <c r="AY134" s="92"/>
      <c r="AZ134" s="92"/>
      <c r="BA134" s="92"/>
      <c r="BB134" s="92"/>
      <c r="BC134" s="92"/>
      <c r="BD134" s="92"/>
      <c r="BE134" s="92"/>
      <c r="BF134" s="92"/>
      <c r="BG134"/>
    </row>
    <row r="135" spans="1:59" s="119" customFormat="1" x14ac:dyDescent="0.2">
      <c r="K135" s="237"/>
      <c r="L135" s="237"/>
      <c r="M135" s="237"/>
      <c r="N135" s="237"/>
      <c r="O135" s="237"/>
      <c r="P135" s="119" t="b">
        <v>0</v>
      </c>
      <c r="Q135" s="119" t="b">
        <v>1</v>
      </c>
      <c r="R135" s="119" t="b">
        <f t="shared" si="48"/>
        <v>0</v>
      </c>
      <c r="S135" s="119" t="b">
        <f t="shared" si="41"/>
        <v>0</v>
      </c>
      <c r="T135" s="119" t="b">
        <f t="shared" si="42"/>
        <v>0</v>
      </c>
      <c r="W135" s="79"/>
      <c r="X135" s="152"/>
      <c r="AA135" s="132" t="b">
        <f t="shared" si="43"/>
        <v>0</v>
      </c>
      <c r="AB135" s="132" t="b">
        <f t="shared" si="44"/>
        <v>0</v>
      </c>
      <c r="AC135" s="132" t="b">
        <f t="shared" si="45"/>
        <v>0</v>
      </c>
      <c r="AF135" s="151"/>
      <c r="AH135" s="151" t="s">
        <v>2441</v>
      </c>
      <c r="AI135" s="20" t="str">
        <f t="shared" si="46"/>
        <v/>
      </c>
      <c r="AJ135" s="151" t="s">
        <v>2548</v>
      </c>
      <c r="AK135" s="20" t="str">
        <f t="shared" si="47"/>
        <v/>
      </c>
      <c r="AP135" s="88"/>
      <c r="AQ135" s="92"/>
      <c r="AR135" s="92"/>
      <c r="AS135" s="92"/>
      <c r="AT135" s="92"/>
      <c r="AU135" s="92"/>
      <c r="AV135" s="92"/>
      <c r="AW135" s="92"/>
      <c r="AX135" s="92"/>
      <c r="AY135" s="92"/>
      <c r="AZ135" s="92"/>
      <c r="BA135" s="92"/>
      <c r="BB135" s="92"/>
      <c r="BC135" s="92"/>
      <c r="BD135" s="92"/>
      <c r="BE135" s="92"/>
      <c r="BF135" s="92"/>
      <c r="BG135" s="88"/>
    </row>
    <row r="136" spans="1:59" s="119" customFormat="1" x14ac:dyDescent="0.2">
      <c r="K136" s="237"/>
      <c r="L136" s="237"/>
      <c r="M136" s="237"/>
      <c r="N136" s="237"/>
      <c r="O136" s="237"/>
      <c r="P136" s="119" t="b">
        <v>0</v>
      </c>
      <c r="Q136" s="119" t="b">
        <v>1</v>
      </c>
      <c r="R136" s="119" t="b">
        <f t="shared" si="48"/>
        <v>0</v>
      </c>
      <c r="S136" s="119" t="b">
        <f t="shared" si="41"/>
        <v>0</v>
      </c>
      <c r="T136" s="119" t="b">
        <f t="shared" si="42"/>
        <v>0</v>
      </c>
      <c r="W136" s="79"/>
      <c r="X136" s="152"/>
      <c r="AA136" s="132" t="b">
        <f t="shared" si="43"/>
        <v>0</v>
      </c>
      <c r="AB136" s="132" t="b">
        <f t="shared" si="44"/>
        <v>0</v>
      </c>
      <c r="AC136" s="132" t="b">
        <f t="shared" si="45"/>
        <v>0</v>
      </c>
      <c r="AF136" s="151"/>
      <c r="AH136" s="151" t="s">
        <v>2442</v>
      </c>
      <c r="AI136" s="20" t="str">
        <f t="shared" si="46"/>
        <v/>
      </c>
      <c r="AJ136" s="151" t="s">
        <v>2549</v>
      </c>
      <c r="AK136" s="20" t="str">
        <f t="shared" si="47"/>
        <v/>
      </c>
      <c r="AP136" s="88"/>
      <c r="AQ136" s="92"/>
      <c r="AR136" s="92"/>
      <c r="AS136" s="92"/>
      <c r="AT136" s="92"/>
      <c r="AU136" s="92"/>
      <c r="AV136" s="92"/>
      <c r="AW136" s="92"/>
      <c r="AX136" s="92"/>
      <c r="AY136" s="92"/>
      <c r="AZ136" s="92"/>
      <c r="BA136" s="92"/>
      <c r="BB136" s="92"/>
      <c r="BC136" s="92"/>
      <c r="BD136" s="92"/>
      <c r="BE136" s="92"/>
      <c r="BF136" s="92"/>
      <c r="BG136" s="88"/>
    </row>
    <row r="137" spans="1:59" s="119" customFormat="1" x14ac:dyDescent="0.2">
      <c r="K137" s="237"/>
      <c r="L137" s="237"/>
      <c r="M137" s="237"/>
      <c r="N137" s="237"/>
      <c r="O137" s="237"/>
      <c r="P137" s="119" t="b">
        <v>0</v>
      </c>
      <c r="Q137" s="119" t="b">
        <v>1</v>
      </c>
      <c r="R137" s="119" t="b">
        <f t="shared" si="48"/>
        <v>0</v>
      </c>
      <c r="S137" s="119" t="b">
        <f t="shared" si="41"/>
        <v>0</v>
      </c>
      <c r="T137" s="119" t="b">
        <f t="shared" si="42"/>
        <v>0</v>
      </c>
      <c r="W137" s="79"/>
      <c r="X137" s="152"/>
      <c r="AA137" s="132" t="b">
        <f t="shared" si="43"/>
        <v>0</v>
      </c>
      <c r="AB137" s="132" t="b">
        <f t="shared" si="44"/>
        <v>0</v>
      </c>
      <c r="AC137" s="132" t="b">
        <f t="shared" si="45"/>
        <v>0</v>
      </c>
      <c r="AF137" s="151"/>
      <c r="AH137" s="151" t="s">
        <v>2443</v>
      </c>
      <c r="AI137" s="20" t="str">
        <f t="shared" si="46"/>
        <v/>
      </c>
      <c r="AJ137" s="151" t="s">
        <v>2550</v>
      </c>
      <c r="AK137" s="20" t="str">
        <f t="shared" si="47"/>
        <v/>
      </c>
      <c r="AP137" s="92"/>
      <c r="AQ137" s="92"/>
      <c r="AR137" s="92"/>
      <c r="AS137" s="92"/>
      <c r="AT137" s="92"/>
      <c r="AU137" s="92"/>
      <c r="AV137" s="92"/>
      <c r="AW137" s="92"/>
      <c r="AX137" s="92"/>
      <c r="AY137" s="92"/>
      <c r="AZ137" s="92"/>
      <c r="BA137" s="92"/>
      <c r="BB137" s="92"/>
      <c r="BC137" s="92"/>
      <c r="BD137" s="92"/>
      <c r="BE137" s="92"/>
      <c r="BF137" s="92"/>
      <c r="BG137" s="92"/>
    </row>
    <row r="138" spans="1:59" s="119" customFormat="1" x14ac:dyDescent="0.2">
      <c r="K138" s="237"/>
      <c r="L138" s="237"/>
      <c r="M138" s="237"/>
      <c r="N138" s="237"/>
      <c r="O138" s="237"/>
      <c r="P138" s="119" t="b">
        <v>0</v>
      </c>
      <c r="Q138" s="119" t="b">
        <v>1</v>
      </c>
      <c r="R138" s="119" t="b">
        <f t="shared" si="48"/>
        <v>0</v>
      </c>
      <c r="S138" s="119" t="b">
        <f t="shared" si="41"/>
        <v>0</v>
      </c>
      <c r="T138" s="119" t="b">
        <f t="shared" si="42"/>
        <v>0</v>
      </c>
      <c r="W138" s="79"/>
      <c r="X138" s="152"/>
      <c r="AA138" s="132" t="b">
        <f t="shared" si="43"/>
        <v>0</v>
      </c>
      <c r="AB138" s="132" t="b">
        <f t="shared" si="44"/>
        <v>0</v>
      </c>
      <c r="AC138" s="132" t="b">
        <f t="shared" si="45"/>
        <v>0</v>
      </c>
      <c r="AF138" s="151"/>
      <c r="AH138" s="151" t="s">
        <v>2444</v>
      </c>
      <c r="AI138" s="20" t="str">
        <f t="shared" si="46"/>
        <v/>
      </c>
      <c r="AJ138" s="151" t="s">
        <v>2551</v>
      </c>
      <c r="AK138" s="20" t="str">
        <f t="shared" si="47"/>
        <v/>
      </c>
      <c r="AP138" s="92"/>
      <c r="AQ138" s="92"/>
      <c r="AR138" s="92"/>
      <c r="AS138" s="92"/>
      <c r="AT138" s="92"/>
      <c r="AU138" s="92"/>
      <c r="AV138" s="92"/>
      <c r="AW138" s="92"/>
      <c r="AX138" s="92"/>
      <c r="AY138" s="92"/>
      <c r="AZ138" s="92"/>
      <c r="BA138" s="92"/>
      <c r="BB138" s="92"/>
      <c r="BC138" s="92"/>
      <c r="BD138" s="92"/>
      <c r="BE138" s="92"/>
      <c r="BF138" s="92"/>
      <c r="BG138" s="92"/>
    </row>
    <row r="139" spans="1:59" s="88" customFormat="1" x14ac:dyDescent="0.2">
      <c r="E139" s="18"/>
      <c r="F139" s="18"/>
      <c r="G139" s="101"/>
      <c r="H139" s="18"/>
      <c r="I139" s="18"/>
      <c r="J139" s="18"/>
      <c r="K139" s="18"/>
      <c r="L139" s="18"/>
      <c r="M139" s="18"/>
      <c r="N139" s="18"/>
      <c r="O139" s="101"/>
      <c r="P139" s="18"/>
      <c r="Q139" s="18"/>
      <c r="R139" s="18"/>
      <c r="S139" s="18"/>
      <c r="T139" s="18"/>
      <c r="U139" s="18"/>
      <c r="V139" s="18"/>
      <c r="W139" s="101"/>
      <c r="AF139" s="147"/>
      <c r="AI139" s="20"/>
      <c r="AK139" s="20"/>
      <c r="AP139" s="92"/>
      <c r="AQ139" s="92"/>
      <c r="AR139" s="92"/>
      <c r="AS139" s="92"/>
      <c r="AT139" s="92"/>
      <c r="AU139" s="92"/>
      <c r="AV139" s="92"/>
      <c r="AW139" s="92"/>
      <c r="AX139" s="92"/>
      <c r="AY139" s="92"/>
      <c r="AZ139" s="92"/>
      <c r="BA139" s="92"/>
      <c r="BB139" s="92"/>
      <c r="BC139" s="92"/>
      <c r="BD139" s="92"/>
      <c r="BE139" s="92"/>
      <c r="BF139" s="92"/>
      <c r="BG139" s="92"/>
    </row>
    <row r="140" spans="1:59" s="88" customFormat="1" x14ac:dyDescent="0.2">
      <c r="A140"/>
      <c r="B140"/>
      <c r="C140"/>
      <c r="D140"/>
      <c r="E140"/>
      <c r="F140"/>
      <c r="G140"/>
      <c r="H140"/>
      <c r="I140"/>
      <c r="J140"/>
      <c r="K140"/>
      <c r="L140"/>
      <c r="M140"/>
      <c r="N140"/>
      <c r="O140" s="56"/>
      <c r="P140"/>
      <c r="Q140"/>
      <c r="R140"/>
      <c r="S140"/>
      <c r="T140"/>
      <c r="U140"/>
      <c r="V140"/>
      <c r="W140" s="58"/>
      <c r="X140"/>
      <c r="AF140" s="147"/>
      <c r="AI140" s="20"/>
      <c r="AK140" s="20"/>
      <c r="AP140" s="92"/>
      <c r="AQ140" s="92"/>
      <c r="AR140" s="92"/>
      <c r="AS140" s="92"/>
      <c r="AT140" s="92"/>
      <c r="AU140" s="92"/>
      <c r="AV140" s="92"/>
      <c r="AW140" s="92"/>
      <c r="AX140" s="92"/>
      <c r="AY140" s="92"/>
      <c r="AZ140" s="92"/>
      <c r="BA140" s="92"/>
      <c r="BB140" s="92"/>
      <c r="BC140" s="92"/>
      <c r="BD140" s="92"/>
      <c r="BE140" s="92"/>
      <c r="BF140" s="92"/>
      <c r="BG140" s="92"/>
    </row>
    <row r="141" spans="1:59" x14ac:dyDescent="0.2">
      <c r="A141" s="67"/>
      <c r="B141" s="67"/>
      <c r="C141" s="240" t="s">
        <v>2091</v>
      </c>
      <c r="D141" s="240"/>
      <c r="E141" s="240"/>
      <c r="F141" s="240"/>
      <c r="G141" s="240"/>
      <c r="H141" s="67"/>
      <c r="I141" s="67"/>
      <c r="J141" s="67"/>
      <c r="K141" s="67"/>
      <c r="L141" s="67"/>
      <c r="M141" s="67"/>
      <c r="N141" s="67"/>
      <c r="O141" s="66"/>
      <c r="P141" s="67"/>
      <c r="Q141" s="67"/>
      <c r="R141" s="67"/>
      <c r="S141" s="67"/>
      <c r="T141" s="67"/>
      <c r="U141" s="67"/>
      <c r="V141" s="67"/>
      <c r="W141" s="66"/>
      <c r="X141" s="67"/>
      <c r="AP141" s="92"/>
      <c r="AQ141" s="92"/>
      <c r="AR141" s="92"/>
      <c r="AS141" s="92"/>
      <c r="AT141" s="92"/>
      <c r="AU141" s="92"/>
      <c r="AV141" s="92"/>
      <c r="AW141" s="92"/>
      <c r="AX141" s="92"/>
      <c r="AY141" s="92"/>
      <c r="AZ141" s="92"/>
      <c r="BA141" s="92"/>
      <c r="BB141" s="92"/>
      <c r="BC141" s="92"/>
      <c r="BD141" s="92"/>
      <c r="BE141" s="92"/>
      <c r="BF141" s="92"/>
      <c r="BG141" s="92"/>
    </row>
    <row r="142" spans="1:59" s="67" customFormat="1" ht="16" thickBot="1" x14ac:dyDescent="0.25">
      <c r="C142" s="241"/>
      <c r="D142" s="241"/>
      <c r="E142" s="241"/>
      <c r="F142" s="241"/>
      <c r="G142" s="241"/>
      <c r="H142" s="17"/>
      <c r="I142" s="17"/>
      <c r="J142" s="17"/>
      <c r="K142" s="17"/>
      <c r="L142" s="17"/>
      <c r="M142" s="17"/>
      <c r="N142" s="17"/>
      <c r="O142" s="74"/>
      <c r="P142" s="17"/>
      <c r="Q142" s="17"/>
      <c r="R142" s="17"/>
      <c r="S142" s="17"/>
      <c r="T142" s="17"/>
      <c r="U142" s="17"/>
      <c r="V142" s="17"/>
      <c r="W142" s="74"/>
      <c r="X142" s="17"/>
      <c r="AF142" s="147"/>
      <c r="AI142" s="20"/>
      <c r="AK142" s="20"/>
      <c r="AP142" s="92"/>
      <c r="AQ142" s="92"/>
      <c r="AR142" s="92"/>
      <c r="AS142" s="92"/>
      <c r="AT142" s="92"/>
      <c r="AU142" s="92"/>
      <c r="AV142" s="92"/>
      <c r="AW142" s="92"/>
      <c r="AX142" s="92"/>
      <c r="AY142" s="92"/>
      <c r="AZ142" s="92"/>
      <c r="BA142" s="92"/>
      <c r="BB142" s="92"/>
      <c r="BC142" s="92"/>
      <c r="BD142" s="92"/>
      <c r="BE142" s="92"/>
      <c r="BF142" s="92"/>
      <c r="BG142" s="92"/>
    </row>
    <row r="143" spans="1:59" s="67" customFormat="1" ht="16" thickTop="1" x14ac:dyDescent="0.2">
      <c r="A143"/>
      <c r="B143"/>
      <c r="C143"/>
      <c r="D143"/>
      <c r="E143"/>
      <c r="F143"/>
      <c r="G143"/>
      <c r="H143"/>
      <c r="I143"/>
      <c r="J143"/>
      <c r="K143"/>
      <c r="L143"/>
      <c r="M143"/>
      <c r="N143"/>
      <c r="O143" s="56"/>
      <c r="P143"/>
      <c r="Q143"/>
      <c r="R143"/>
      <c r="S143"/>
      <c r="T143"/>
      <c r="U143"/>
      <c r="V143"/>
      <c r="W143" s="144" t="s">
        <v>2372</v>
      </c>
      <c r="X143"/>
      <c r="AF143" s="147"/>
      <c r="AI143" s="20"/>
      <c r="AK143" s="20"/>
      <c r="AP143" s="92"/>
      <c r="AQ143" s="92"/>
      <c r="AR143" s="92"/>
      <c r="AS143" s="92"/>
      <c r="AT143" s="92"/>
      <c r="AU143" s="92"/>
      <c r="AV143" s="92"/>
      <c r="AW143" s="92"/>
      <c r="AX143" s="92"/>
      <c r="AY143" s="92"/>
      <c r="AZ143" s="92"/>
      <c r="BA143" s="92"/>
      <c r="BB143" s="92"/>
      <c r="BC143" s="92"/>
      <c r="BD143" s="92"/>
      <c r="BE143" s="92"/>
      <c r="BF143" s="92"/>
      <c r="BG143" s="92"/>
    </row>
    <row r="144" spans="1:59" x14ac:dyDescent="0.2">
      <c r="A144" s="88"/>
      <c r="B144" s="88"/>
      <c r="M144" s="88"/>
      <c r="N144" s="88"/>
      <c r="O144" s="87"/>
      <c r="P144" s="88"/>
      <c r="Q144" s="88"/>
      <c r="R144" s="88"/>
      <c r="S144" s="88"/>
      <c r="T144" s="88"/>
      <c r="U144" s="88"/>
      <c r="V144" s="88"/>
      <c r="W144" s="87"/>
      <c r="X144" s="88"/>
      <c r="AP144" s="92"/>
      <c r="AQ144" s="92"/>
      <c r="AR144" s="92"/>
      <c r="AS144" s="92"/>
      <c r="AT144" s="92"/>
      <c r="AU144" s="92"/>
      <c r="AV144" s="92"/>
      <c r="AW144" s="92"/>
      <c r="AX144" s="92"/>
      <c r="AY144" s="92"/>
      <c r="AZ144" s="92"/>
      <c r="BA144" s="92"/>
      <c r="BB144" s="92"/>
      <c r="BC144" s="92"/>
      <c r="BD144" s="92"/>
      <c r="BE144" s="92"/>
      <c r="BF144" s="92"/>
      <c r="BG144" s="92"/>
    </row>
    <row r="145" spans="1:59" s="88" customFormat="1" x14ac:dyDescent="0.2">
      <c r="C145"/>
      <c r="D145"/>
      <c r="E145"/>
      <c r="F145"/>
      <c r="G145"/>
      <c r="H145"/>
      <c r="I145"/>
      <c r="J145"/>
      <c r="K145"/>
      <c r="L145"/>
      <c r="W145" s="33" t="s">
        <v>2240</v>
      </c>
      <c r="AF145" s="147"/>
      <c r="AI145" s="20"/>
      <c r="AK145" s="20"/>
      <c r="AP145" s="92"/>
      <c r="AQ145" s="92"/>
      <c r="AR145" s="92"/>
      <c r="AS145" s="92"/>
      <c r="AT145" s="92"/>
      <c r="AU145" s="92"/>
      <c r="AV145" s="92"/>
      <c r="AW145" s="92"/>
      <c r="AX145" s="92"/>
      <c r="AY145" s="92"/>
      <c r="AZ145" s="92"/>
      <c r="BA145" s="92"/>
      <c r="BB145" s="92"/>
      <c r="BC145" s="92"/>
      <c r="BD145" s="92"/>
      <c r="BE145" s="92"/>
      <c r="BF145" s="92"/>
      <c r="BG145" s="92"/>
    </row>
    <row r="146" spans="1:59" s="88" customFormat="1" x14ac:dyDescent="0.2">
      <c r="A146" s="92"/>
      <c r="B146" s="92"/>
      <c r="C146" s="91" t="s">
        <v>2250</v>
      </c>
      <c r="D146" s="92"/>
      <c r="J146" s="249" t="s">
        <v>2242</v>
      </c>
      <c r="K146" s="249"/>
      <c r="L146" s="249"/>
      <c r="M146" s="92"/>
      <c r="N146" s="92"/>
      <c r="O146" s="90" t="s">
        <v>2279</v>
      </c>
      <c r="P146" s="119" t="b">
        <v>0</v>
      </c>
      <c r="Q146" s="92" t="b">
        <v>1</v>
      </c>
      <c r="R146" s="92" t="b">
        <f>S146</f>
        <v>1</v>
      </c>
      <c r="S146" s="92" t="b">
        <v>1</v>
      </c>
      <c r="T146" s="92" t="b">
        <f>AND(NOT(S146),AND(LEN(W146)&gt;0,NOT(W146=FALSE),NOT(W146="N/A")))</f>
        <v>0</v>
      </c>
      <c r="U146" s="92"/>
      <c r="V146" s="92"/>
      <c r="W146" s="105">
        <v>500</v>
      </c>
      <c r="X146" s="120"/>
      <c r="AA146" s="132" t="b">
        <f>OR(AB146:AC146)</f>
        <v>0</v>
      </c>
      <c r="AB146" s="132" t="b">
        <f>T146</f>
        <v>0</v>
      </c>
      <c r="AC146" s="132" t="b">
        <f>AND(R146,OR(W146="Not Met",W146=""))</f>
        <v>0</v>
      </c>
      <c r="AF146" s="147"/>
      <c r="AH146" s="147" t="s">
        <v>2445</v>
      </c>
      <c r="AI146" s="20">
        <f t="shared" ref="AI146:AI150" si="49">IF(LEN(W146)=0,"",W146)</f>
        <v>500</v>
      </c>
      <c r="AJ146" s="147" t="s">
        <v>2552</v>
      </c>
      <c r="AK146" s="20" t="str">
        <f t="shared" ref="AK146:AK150" si="50">IF(LEN(X146)=0,"",X146)</f>
        <v/>
      </c>
      <c r="AP146" s="92"/>
      <c r="AQ146" s="92"/>
      <c r="AR146" s="92"/>
      <c r="AS146" s="92"/>
      <c r="AT146" s="92"/>
      <c r="AU146" s="92"/>
      <c r="AV146" s="92"/>
      <c r="AW146" s="92"/>
      <c r="AX146" s="92"/>
      <c r="AY146" s="92"/>
      <c r="AZ146" s="92"/>
      <c r="BA146" s="92"/>
      <c r="BB146" s="92"/>
      <c r="BC146" s="92"/>
      <c r="BD146" s="92"/>
      <c r="BE146" s="92"/>
      <c r="BF146" s="92"/>
      <c r="BG146" s="92"/>
    </row>
    <row r="147" spans="1:59" s="92" customFormat="1" ht="15" customHeight="1" x14ac:dyDescent="0.2">
      <c r="C147" s="88" t="s">
        <v>2241</v>
      </c>
      <c r="D147" s="88"/>
      <c r="E147" s="88"/>
      <c r="F147" s="88"/>
      <c r="G147" s="88"/>
      <c r="H147" s="88"/>
      <c r="I147" s="88"/>
      <c r="J147" s="249"/>
      <c r="K147" s="249"/>
      <c r="L147" s="249"/>
      <c r="O147" s="90" t="s">
        <v>2251</v>
      </c>
      <c r="P147" s="119" t="b">
        <v>0</v>
      </c>
      <c r="Q147" s="92" t="b">
        <v>1</v>
      </c>
      <c r="R147" s="92" t="b">
        <f>S147</f>
        <v>1</v>
      </c>
      <c r="S147" s="92" t="b">
        <f>W146&gt;0</f>
        <v>1</v>
      </c>
      <c r="T147" s="92" t="b">
        <f>AND(NOT(S147),AND(LEN(W147)&gt;0,NOT(W147=FALSE),NOT(W147="N/A")))</f>
        <v>0</v>
      </c>
      <c r="U147" s="92" t="s">
        <v>2266</v>
      </c>
      <c r="W147" s="134" t="s">
        <v>2253</v>
      </c>
      <c r="X147" s="120"/>
      <c r="AA147" s="132" t="b">
        <f>OR(AB147:AC147)</f>
        <v>0</v>
      </c>
      <c r="AB147" s="132" t="b">
        <f>T147</f>
        <v>0</v>
      </c>
      <c r="AC147" s="132" t="b">
        <f>AND(R147,OR(W147="Not Met",W147=""))</f>
        <v>0</v>
      </c>
      <c r="AF147" s="147"/>
      <c r="AH147" s="147" t="s">
        <v>2446</v>
      </c>
      <c r="AI147" s="20" t="str">
        <f t="shared" si="49"/>
        <v>Drip - standard</v>
      </c>
      <c r="AJ147" s="147" t="s">
        <v>2553</v>
      </c>
      <c r="AK147" s="20" t="str">
        <f t="shared" si="50"/>
        <v/>
      </c>
    </row>
    <row r="148" spans="1:59" s="92" customFormat="1" ht="15" customHeight="1" x14ac:dyDescent="0.2">
      <c r="B148" s="261" t="s">
        <v>161</v>
      </c>
      <c r="C148" s="262" t="s">
        <v>2243</v>
      </c>
      <c r="D148" s="262"/>
      <c r="E148" s="262"/>
      <c r="F148" s="262"/>
      <c r="G148" s="262"/>
      <c r="H148" s="262"/>
      <c r="I148" s="262"/>
      <c r="J148" s="194">
        <v>0.8</v>
      </c>
      <c r="K148" s="194"/>
      <c r="L148" s="194"/>
      <c r="O148" s="90" t="s">
        <v>2347</v>
      </c>
      <c r="P148" s="119" t="b">
        <v>0</v>
      </c>
      <c r="Q148" s="92" t="b">
        <v>1</v>
      </c>
      <c r="R148" s="92" t="b">
        <f>S148</f>
        <v>1</v>
      </c>
      <c r="S148" s="92" t="b">
        <f>W146&gt;0</f>
        <v>1</v>
      </c>
      <c r="T148" s="92" t="b">
        <f>AND(NOT(S148),AND(LEN(W148)&gt;0,NOT(W148=FALSE),NOT(W148="N/A")))</f>
        <v>0</v>
      </c>
      <c r="U148" s="92" t="s">
        <v>2267</v>
      </c>
      <c r="W148" s="134" t="s">
        <v>165</v>
      </c>
      <c r="X148" s="120"/>
      <c r="AA148" s="132" t="b">
        <f>OR(AB148:AC148)</f>
        <v>0</v>
      </c>
      <c r="AB148" s="132" t="b">
        <f>T148</f>
        <v>0</v>
      </c>
      <c r="AC148" s="132" t="b">
        <f>AND(R148,OR(W148="Not Met",W148=""))</f>
        <v>0</v>
      </c>
      <c r="AF148" s="147"/>
      <c r="AH148" s="147" t="s">
        <v>2447</v>
      </c>
      <c r="AI148" s="20" t="str">
        <f t="shared" si="49"/>
        <v>(4)</v>
      </c>
      <c r="AJ148" s="147" t="s">
        <v>2554</v>
      </c>
      <c r="AK148" s="20" t="str">
        <f t="shared" si="50"/>
        <v/>
      </c>
    </row>
    <row r="149" spans="1:59" s="92" customFormat="1" x14ac:dyDescent="0.2">
      <c r="B149" s="261"/>
      <c r="C149" s="262"/>
      <c r="D149" s="262"/>
      <c r="E149" s="262"/>
      <c r="F149" s="262"/>
      <c r="G149" s="262"/>
      <c r="H149" s="262"/>
      <c r="I149" s="262"/>
      <c r="J149" s="194"/>
      <c r="K149" s="194"/>
      <c r="L149" s="194"/>
      <c r="O149" s="90" t="s">
        <v>2268</v>
      </c>
      <c r="P149" s="119" t="b">
        <v>0</v>
      </c>
      <c r="Q149" s="92" t="b">
        <v>1</v>
      </c>
      <c r="R149" s="92" t="b">
        <v>0</v>
      </c>
      <c r="S149" s="92" t="b">
        <f>W146&gt;0</f>
        <v>1</v>
      </c>
      <c r="T149" s="92" t="b">
        <f>AND(NOT(S149),AND(LEN(W149)&gt;0,NOT(W149=FALSE),NOT(W149="N/A")))</f>
        <v>0</v>
      </c>
      <c r="W149" s="12" t="b">
        <v>0</v>
      </c>
      <c r="X149" s="120"/>
      <c r="AA149" s="132" t="b">
        <f>OR(AB149:AC149)</f>
        <v>0</v>
      </c>
      <c r="AB149" s="132" t="b">
        <f>T149</f>
        <v>0</v>
      </c>
      <c r="AC149" s="132" t="b">
        <f>AND(R149,OR(W149="Not Met",W149=""))</f>
        <v>0</v>
      </c>
      <c r="AF149" s="147"/>
      <c r="AH149" s="147" t="s">
        <v>2448</v>
      </c>
      <c r="AI149" s="20" t="b">
        <f t="shared" si="49"/>
        <v>0</v>
      </c>
      <c r="AJ149" s="147" t="s">
        <v>2555</v>
      </c>
      <c r="AK149" s="20" t="str">
        <f t="shared" si="50"/>
        <v/>
      </c>
    </row>
    <row r="150" spans="1:59" s="92" customFormat="1" ht="15" customHeight="1" x14ac:dyDescent="0.2">
      <c r="B150" s="261" t="s">
        <v>162</v>
      </c>
      <c r="C150" s="262" t="s">
        <v>2244</v>
      </c>
      <c r="D150" s="262"/>
      <c r="E150" s="262"/>
      <c r="F150" s="262"/>
      <c r="G150" s="262"/>
      <c r="H150" s="262"/>
      <c r="I150" s="262"/>
      <c r="J150" s="194">
        <v>0.6</v>
      </c>
      <c r="K150" s="194"/>
      <c r="L150" s="194"/>
      <c r="O150" s="90" t="s">
        <v>2269</v>
      </c>
      <c r="P150" s="119" t="b">
        <v>0</v>
      </c>
      <c r="Q150" s="92" t="b">
        <v>1</v>
      </c>
      <c r="R150" s="92" t="b">
        <v>0</v>
      </c>
      <c r="S150" s="92" t="b">
        <f>W146&gt;0</f>
        <v>1</v>
      </c>
      <c r="T150" s="92" t="b">
        <f>AND(NOT(S150),AND(LEN(W150)&gt;0,NOT(W150=FALSE),NOT(W150="N/A")))</f>
        <v>0</v>
      </c>
      <c r="W150" s="12" t="b">
        <v>0</v>
      </c>
      <c r="X150" s="120"/>
      <c r="AA150" s="132" t="b">
        <f>OR(AB150:AC150)</f>
        <v>0</v>
      </c>
      <c r="AB150" s="132" t="b">
        <f>T150</f>
        <v>0</v>
      </c>
      <c r="AC150" s="132" t="b">
        <f>AND(R150,OR(W150="Not Met",W150=""))</f>
        <v>0</v>
      </c>
      <c r="AF150" s="147"/>
      <c r="AH150" s="147" t="s">
        <v>2449</v>
      </c>
      <c r="AI150" s="20" t="b">
        <f t="shared" si="49"/>
        <v>0</v>
      </c>
      <c r="AJ150" s="147" t="s">
        <v>2556</v>
      </c>
      <c r="AK150" s="20" t="str">
        <f t="shared" si="50"/>
        <v/>
      </c>
    </row>
    <row r="151" spans="1:59" s="92" customFormat="1" x14ac:dyDescent="0.2">
      <c r="B151" s="261"/>
      <c r="C151" s="262"/>
      <c r="D151" s="262"/>
      <c r="E151" s="262"/>
      <c r="F151" s="262"/>
      <c r="G151" s="262"/>
      <c r="H151" s="262"/>
      <c r="I151" s="262"/>
      <c r="J151" s="194"/>
      <c r="K151" s="194"/>
      <c r="L151" s="194"/>
      <c r="W151" s="33" t="s">
        <v>2263</v>
      </c>
      <c r="AF151" s="147"/>
      <c r="AI151" s="20"/>
      <c r="AK151" s="20"/>
    </row>
    <row r="152" spans="1:59" s="92" customFormat="1" x14ac:dyDescent="0.2">
      <c r="B152" s="104" t="s">
        <v>163</v>
      </c>
      <c r="C152" s="239" t="s">
        <v>2245</v>
      </c>
      <c r="D152" s="239"/>
      <c r="E152" s="239"/>
      <c r="F152" s="239"/>
      <c r="G152" s="239"/>
      <c r="H152" s="239"/>
      <c r="I152" s="239"/>
      <c r="J152" s="194">
        <v>0.8</v>
      </c>
      <c r="K152" s="194"/>
      <c r="L152" s="194"/>
      <c r="O152" s="96" t="s">
        <v>2279</v>
      </c>
      <c r="P152" s="119" t="b">
        <v>0</v>
      </c>
      <c r="Q152" s="92" t="b">
        <v>1</v>
      </c>
      <c r="R152" s="92" t="b">
        <f>S152</f>
        <v>1</v>
      </c>
      <c r="S152" s="92" t="b">
        <v>1</v>
      </c>
      <c r="T152" s="92" t="b">
        <f>AND(NOT(S152),AND(LEN(W152)&gt;0,NOT(W152=FALSE),NOT(W152="N/A")))</f>
        <v>0</v>
      </c>
      <c r="W152" s="105">
        <v>200</v>
      </c>
      <c r="X152" s="120"/>
      <c r="AA152" s="132" t="b">
        <f>OR(AB152:AC152)</f>
        <v>0</v>
      </c>
      <c r="AB152" s="132" t="b">
        <f>T152</f>
        <v>0</v>
      </c>
      <c r="AC152" s="132" t="b">
        <f>AND(R152,OR(W152="Not Met",W152=""))</f>
        <v>0</v>
      </c>
      <c r="AF152" s="147"/>
      <c r="AH152" s="147" t="s">
        <v>2450</v>
      </c>
      <c r="AI152" s="20">
        <f t="shared" ref="AI152:AI156" si="51">IF(LEN(W152)=0,"",W152)</f>
        <v>200</v>
      </c>
      <c r="AJ152" s="147" t="s">
        <v>2557</v>
      </c>
      <c r="AK152" s="20" t="str">
        <f t="shared" ref="AK152:AK156" si="52">IF(LEN(X152)=0,"",X152)</f>
        <v/>
      </c>
    </row>
    <row r="153" spans="1:59" s="92" customFormat="1" ht="15" customHeight="1" x14ac:dyDescent="0.2">
      <c r="B153" s="261" t="s">
        <v>165</v>
      </c>
      <c r="C153" s="262" t="s">
        <v>2246</v>
      </c>
      <c r="D153" s="262"/>
      <c r="E153" s="262"/>
      <c r="F153" s="262"/>
      <c r="G153" s="262"/>
      <c r="H153" s="262"/>
      <c r="I153" s="262"/>
      <c r="J153" s="194">
        <v>0.7</v>
      </c>
      <c r="K153" s="194"/>
      <c r="L153" s="194"/>
      <c r="O153" s="90" t="s">
        <v>2251</v>
      </c>
      <c r="P153" s="119" t="b">
        <v>0</v>
      </c>
      <c r="Q153" s="92" t="b">
        <v>1</v>
      </c>
      <c r="R153" s="92" t="b">
        <f>S153</f>
        <v>1</v>
      </c>
      <c r="S153" s="92" t="b">
        <f>W152&gt;0</f>
        <v>1</v>
      </c>
      <c r="T153" s="92" t="b">
        <f>AND(NOT(S153),AND(LEN(W153)&gt;0,NOT(W153=FALSE),NOT(W153="N/A")))</f>
        <v>0</v>
      </c>
      <c r="U153" s="92" t="s">
        <v>2266</v>
      </c>
      <c r="W153" s="134" t="s">
        <v>2254</v>
      </c>
      <c r="X153" s="120"/>
      <c r="AA153" s="132" t="b">
        <f>OR(AB153:AC153)</f>
        <v>0</v>
      </c>
      <c r="AB153" s="132" t="b">
        <f>T153</f>
        <v>0</v>
      </c>
      <c r="AC153" s="132" t="b">
        <f>AND(R153,OR(W153="Not Met",W153=""))</f>
        <v>0</v>
      </c>
      <c r="AF153" s="147"/>
      <c r="AH153" s="147" t="s">
        <v>2451</v>
      </c>
      <c r="AI153" s="20" t="str">
        <f t="shared" si="51"/>
        <v>Drip - micro</v>
      </c>
      <c r="AJ153" s="147" t="s">
        <v>2558</v>
      </c>
      <c r="AK153" s="20" t="str">
        <f t="shared" si="52"/>
        <v/>
      </c>
      <c r="AQ153" s="97"/>
      <c r="AR153" s="97"/>
      <c r="AS153" s="97"/>
      <c r="AT153" s="97"/>
      <c r="AU153" s="97"/>
      <c r="AV153" s="97"/>
      <c r="AW153" s="97"/>
      <c r="AX153" s="97"/>
      <c r="AY153" s="97"/>
      <c r="AZ153" s="97"/>
      <c r="BA153" s="97"/>
      <c r="BB153" s="97"/>
      <c r="BC153" s="97"/>
      <c r="BD153" s="97"/>
      <c r="BE153" s="97"/>
      <c r="BF153" s="97"/>
    </row>
    <row r="154" spans="1:59" s="92" customFormat="1" x14ac:dyDescent="0.2">
      <c r="B154" s="261"/>
      <c r="C154" s="262"/>
      <c r="D154" s="262"/>
      <c r="E154" s="262"/>
      <c r="F154" s="262"/>
      <c r="G154" s="262"/>
      <c r="H154" s="262"/>
      <c r="I154" s="262"/>
      <c r="J154" s="194"/>
      <c r="K154" s="194"/>
      <c r="L154" s="194"/>
      <c r="O154" s="113" t="s">
        <v>2347</v>
      </c>
      <c r="P154" s="119" t="b">
        <v>0</v>
      </c>
      <c r="Q154" s="92" t="b">
        <v>1</v>
      </c>
      <c r="R154" s="92" t="b">
        <f>S154</f>
        <v>1</v>
      </c>
      <c r="S154" s="92" t="b">
        <f>W152&gt;0</f>
        <v>1</v>
      </c>
      <c r="T154" s="92" t="b">
        <f>AND(NOT(S154),AND(LEN(W154)&gt;0,NOT(W154=FALSE),NOT(W154="N/A")))</f>
        <v>0</v>
      </c>
      <c r="U154" s="92" t="s">
        <v>2267</v>
      </c>
      <c r="W154" s="134" t="s">
        <v>174</v>
      </c>
      <c r="X154" s="120"/>
      <c r="AA154" s="132" t="b">
        <f>OR(AB154:AC154)</f>
        <v>0</v>
      </c>
      <c r="AB154" s="132" t="b">
        <f>T154</f>
        <v>0</v>
      </c>
      <c r="AC154" s="132" t="b">
        <f>AND(R154,OR(W154="Not Met",W154=""))</f>
        <v>0</v>
      </c>
      <c r="AF154" s="147"/>
      <c r="AH154" s="147" t="s">
        <v>2452</v>
      </c>
      <c r="AI154" s="20" t="str">
        <f t="shared" si="51"/>
        <v>(7)</v>
      </c>
      <c r="AJ154" s="147" t="s">
        <v>2559</v>
      </c>
      <c r="AK154" s="20" t="str">
        <f t="shared" si="52"/>
        <v/>
      </c>
      <c r="AQ154" s="97"/>
      <c r="AR154" s="97"/>
      <c r="AS154" s="97"/>
      <c r="AT154" s="97"/>
      <c r="AU154" s="97"/>
      <c r="AV154" s="97"/>
      <c r="AW154" s="97"/>
      <c r="AX154" s="97"/>
      <c r="AY154" s="97"/>
      <c r="AZ154" s="97"/>
      <c r="BA154" s="97"/>
      <c r="BB154" s="97"/>
      <c r="BC154" s="97"/>
      <c r="BD154" s="97"/>
      <c r="BE154" s="97"/>
      <c r="BF154" s="97"/>
    </row>
    <row r="155" spans="1:59" s="92" customFormat="1" ht="15" customHeight="1" x14ac:dyDescent="0.2">
      <c r="B155" s="261" t="s">
        <v>166</v>
      </c>
      <c r="C155" s="262" t="s">
        <v>2247</v>
      </c>
      <c r="D155" s="262"/>
      <c r="E155" s="262"/>
      <c r="F155" s="262"/>
      <c r="G155" s="262"/>
      <c r="H155" s="262"/>
      <c r="I155" s="262"/>
      <c r="J155" s="194">
        <v>0.5</v>
      </c>
      <c r="K155" s="194"/>
      <c r="L155" s="194"/>
      <c r="O155" s="90" t="s">
        <v>2268</v>
      </c>
      <c r="P155" s="119" t="b">
        <v>0</v>
      </c>
      <c r="Q155" s="92" t="b">
        <v>1</v>
      </c>
      <c r="R155" s="92" t="b">
        <v>0</v>
      </c>
      <c r="S155" s="92" t="b">
        <f>W152&gt;0</f>
        <v>1</v>
      </c>
      <c r="T155" s="92" t="b">
        <f>AND(NOT(S155),AND(LEN(W155)&gt;0,NOT(W155=FALSE),NOT(W155="N/A")))</f>
        <v>0</v>
      </c>
      <c r="W155" s="12"/>
      <c r="X155" s="120"/>
      <c r="AA155" s="132" t="b">
        <f>OR(AB155:AC155)</f>
        <v>0</v>
      </c>
      <c r="AB155" s="132" t="b">
        <f>T155</f>
        <v>0</v>
      </c>
      <c r="AC155" s="132" t="b">
        <f>AND(R155,OR(W155="Not Met",W155=""))</f>
        <v>0</v>
      </c>
      <c r="AF155" s="147"/>
      <c r="AH155" s="147" t="s">
        <v>2453</v>
      </c>
      <c r="AI155" s="20" t="str">
        <f t="shared" si="51"/>
        <v/>
      </c>
      <c r="AJ155" s="147" t="s">
        <v>2560</v>
      </c>
      <c r="AK155" s="20" t="str">
        <f t="shared" si="52"/>
        <v/>
      </c>
      <c r="AQ155" s="97"/>
      <c r="AR155" s="97"/>
      <c r="AS155" s="97"/>
      <c r="AT155" s="97"/>
      <c r="AU155" s="97"/>
      <c r="AV155" s="97"/>
      <c r="AW155" s="97"/>
      <c r="AX155" s="97"/>
      <c r="AY155" s="97"/>
      <c r="AZ155" s="97"/>
      <c r="BA155" s="97"/>
      <c r="BB155" s="97"/>
      <c r="BC155" s="97"/>
      <c r="BD155" s="97"/>
      <c r="BE155" s="97"/>
      <c r="BF155" s="97"/>
    </row>
    <row r="156" spans="1:59" s="92" customFormat="1" x14ac:dyDescent="0.2">
      <c r="B156" s="261"/>
      <c r="C156" s="262"/>
      <c r="D156" s="262"/>
      <c r="E156" s="262"/>
      <c r="F156" s="262"/>
      <c r="G156" s="262"/>
      <c r="H156" s="262"/>
      <c r="I156" s="262"/>
      <c r="J156" s="194"/>
      <c r="K156" s="194"/>
      <c r="L156" s="194"/>
      <c r="O156" s="90" t="s">
        <v>2269</v>
      </c>
      <c r="P156" s="119" t="b">
        <v>0</v>
      </c>
      <c r="Q156" s="92" t="b">
        <v>1</v>
      </c>
      <c r="R156" s="92" t="b">
        <v>0</v>
      </c>
      <c r="S156" s="92" t="b">
        <f>W152&gt;0</f>
        <v>1</v>
      </c>
      <c r="T156" s="92" t="b">
        <f>AND(NOT(S156),AND(LEN(W156)&gt;0,NOT(W156=FALSE),NOT(W156="N/A")))</f>
        <v>0</v>
      </c>
      <c r="W156" s="12"/>
      <c r="X156" s="120"/>
      <c r="AA156" s="132" t="b">
        <f>OR(AB156:AC156)</f>
        <v>0</v>
      </c>
      <c r="AB156" s="132" t="b">
        <f>T156</f>
        <v>0</v>
      </c>
      <c r="AC156" s="132" t="b">
        <f>AND(R156,OR(W156="Not Met",W156=""))</f>
        <v>0</v>
      </c>
      <c r="AF156" s="147"/>
      <c r="AH156" s="147" t="s">
        <v>2454</v>
      </c>
      <c r="AI156" s="20" t="str">
        <f t="shared" si="51"/>
        <v/>
      </c>
      <c r="AJ156" s="147" t="s">
        <v>2561</v>
      </c>
      <c r="AK156" s="20" t="str">
        <f t="shared" si="52"/>
        <v/>
      </c>
      <c r="AQ156" s="67"/>
      <c r="AR156" s="67"/>
      <c r="AS156" s="67"/>
      <c r="AT156" s="67"/>
      <c r="AU156" s="67"/>
      <c r="AV156" s="67"/>
      <c r="AW156" s="67"/>
      <c r="AX156" s="67"/>
      <c r="AY156" s="67"/>
      <c r="AZ156" s="67"/>
      <c r="BA156" s="67"/>
      <c r="BB156" s="67"/>
      <c r="BC156" s="67"/>
      <c r="BD156" s="67"/>
      <c r="BE156" s="67"/>
      <c r="BF156" s="67"/>
    </row>
    <row r="157" spans="1:59" s="92" customFormat="1" x14ac:dyDescent="0.2">
      <c r="B157" s="104" t="s">
        <v>167</v>
      </c>
      <c r="C157" s="239" t="s">
        <v>2248</v>
      </c>
      <c r="D157" s="239"/>
      <c r="E157" s="239"/>
      <c r="F157" s="239"/>
      <c r="G157" s="239"/>
      <c r="H157" s="239"/>
      <c r="I157" s="239"/>
      <c r="J157" s="194">
        <v>0.3</v>
      </c>
      <c r="K157" s="194"/>
      <c r="L157" s="194"/>
      <c r="W157" s="33" t="s">
        <v>2264</v>
      </c>
      <c r="AF157" s="147"/>
      <c r="AI157" s="20"/>
      <c r="AK157" s="20"/>
      <c r="AQ157" s="67"/>
      <c r="AR157" s="67"/>
      <c r="AS157" s="67"/>
      <c r="AT157" s="67"/>
      <c r="AU157" s="67"/>
      <c r="AV157" s="67"/>
      <c r="AW157" s="67"/>
      <c r="AX157" s="67"/>
      <c r="AY157" s="67"/>
      <c r="AZ157" s="67"/>
      <c r="BA157" s="67"/>
      <c r="BB157" s="67"/>
      <c r="BC157" s="67"/>
      <c r="BD157" s="67"/>
      <c r="BE157" s="67"/>
      <c r="BF157" s="67"/>
    </row>
    <row r="158" spans="1:59" s="92" customFormat="1" x14ac:dyDescent="0.2">
      <c r="B158" s="104" t="s">
        <v>174</v>
      </c>
      <c r="C158" s="242" t="s">
        <v>2249</v>
      </c>
      <c r="D158" s="243"/>
      <c r="E158" s="243"/>
      <c r="F158" s="243"/>
      <c r="G158" s="243"/>
      <c r="H158" s="243"/>
      <c r="I158" s="244"/>
      <c r="J158" s="194">
        <v>1</v>
      </c>
      <c r="K158" s="194"/>
      <c r="L158" s="194"/>
      <c r="O158" s="96" t="s">
        <v>2279</v>
      </c>
      <c r="P158" s="119" t="b">
        <v>0</v>
      </c>
      <c r="Q158" s="92" t="b">
        <v>1</v>
      </c>
      <c r="R158" s="92" t="b">
        <f>S158</f>
        <v>1</v>
      </c>
      <c r="S158" s="92" t="b">
        <v>1</v>
      </c>
      <c r="T158" s="92" t="b">
        <f>AND(NOT(S158),AND(LEN(W158)&gt;0,NOT(W158=FALSE),NOT(W158="N/A")))</f>
        <v>0</v>
      </c>
      <c r="W158" s="105">
        <v>1000</v>
      </c>
      <c r="X158" s="120"/>
      <c r="AA158" s="132" t="b">
        <f>OR(AB158:AC158)</f>
        <v>0</v>
      </c>
      <c r="AB158" s="132" t="b">
        <f>T158</f>
        <v>0</v>
      </c>
      <c r="AC158" s="132" t="b">
        <f>AND(R158,OR(W158="Not Met",W158=""))</f>
        <v>0</v>
      </c>
      <c r="AF158" s="147"/>
      <c r="AH158" s="147" t="s">
        <v>2455</v>
      </c>
      <c r="AI158" s="20">
        <f t="shared" ref="AI158:AI162" si="53">IF(LEN(W158)=0,"",W158)</f>
        <v>1000</v>
      </c>
      <c r="AJ158" s="147" t="s">
        <v>2562</v>
      </c>
      <c r="AK158" s="20" t="str">
        <f t="shared" ref="AK158:AK162" si="54">IF(LEN(X158)=0,"",X158)</f>
        <v/>
      </c>
      <c r="AQ158"/>
      <c r="AR158"/>
      <c r="AS158"/>
      <c r="AT158"/>
      <c r="AU158"/>
      <c r="AV158"/>
      <c r="AW158"/>
      <c r="AX158"/>
      <c r="AY158"/>
      <c r="AZ158"/>
      <c r="BA158"/>
      <c r="BB158"/>
      <c r="BC158"/>
      <c r="BD158"/>
      <c r="BE158"/>
      <c r="BF158"/>
    </row>
    <row r="159" spans="1:59" s="92" customFormat="1" x14ac:dyDescent="0.2">
      <c r="O159" s="90" t="s">
        <v>2251</v>
      </c>
      <c r="P159" s="119" t="b">
        <v>0</v>
      </c>
      <c r="Q159" s="92" t="b">
        <v>1</v>
      </c>
      <c r="R159" s="92" t="b">
        <f>S159</f>
        <v>1</v>
      </c>
      <c r="S159" s="92" t="b">
        <f>W158&gt;0</f>
        <v>1</v>
      </c>
      <c r="T159" s="92" t="b">
        <f>AND(NOT(S159),AND(LEN(W159)&gt;0,NOT(W159=FALSE),NOT(W159="N/A")))</f>
        <v>0</v>
      </c>
      <c r="U159" s="92" t="s">
        <v>2266</v>
      </c>
      <c r="W159" s="134" t="s">
        <v>2259</v>
      </c>
      <c r="X159" s="120"/>
      <c r="AA159" s="132" t="b">
        <f>OR(AB159:AC159)</f>
        <v>0</v>
      </c>
      <c r="AB159" s="132" t="b">
        <f>T159</f>
        <v>0</v>
      </c>
      <c r="AC159" s="132" t="b">
        <f>AND(R159,OR(W159="Not Met",W159=""))</f>
        <v>0</v>
      </c>
      <c r="AF159" s="147"/>
      <c r="AH159" s="147" t="s">
        <v>2456</v>
      </c>
      <c r="AI159" s="20" t="str">
        <f t="shared" si="53"/>
        <v>Rotary nozzle</v>
      </c>
      <c r="AJ159" s="147" t="s">
        <v>2563</v>
      </c>
      <c r="AK159" s="20" t="str">
        <f t="shared" si="54"/>
        <v/>
      </c>
      <c r="AQ159"/>
      <c r="AR159"/>
      <c r="AS159"/>
      <c r="AT159"/>
      <c r="AU159"/>
      <c r="AV159"/>
      <c r="AW159"/>
      <c r="AX159"/>
      <c r="AY159"/>
      <c r="AZ159"/>
      <c r="BA159"/>
      <c r="BB159"/>
      <c r="BC159"/>
      <c r="BD159"/>
      <c r="BE159"/>
      <c r="BF159"/>
    </row>
    <row r="160" spans="1:59" s="92" customFormat="1" x14ac:dyDescent="0.2">
      <c r="O160" s="113" t="s">
        <v>2347</v>
      </c>
      <c r="P160" s="119" t="b">
        <v>0</v>
      </c>
      <c r="Q160" s="92" t="b">
        <v>1</v>
      </c>
      <c r="R160" s="92" t="b">
        <f>S160</f>
        <v>1</v>
      </c>
      <c r="S160" s="92" t="b">
        <f>W158&gt;0</f>
        <v>1</v>
      </c>
      <c r="T160" s="92" t="b">
        <f>AND(NOT(S160),AND(LEN(W160)&gt;0,NOT(W160=FALSE),NOT(W160="N/A")))</f>
        <v>0</v>
      </c>
      <c r="U160" s="92" t="s">
        <v>2267</v>
      </c>
      <c r="W160" s="134" t="s">
        <v>161</v>
      </c>
      <c r="X160" s="120"/>
      <c r="AA160" s="132" t="b">
        <f>OR(AB160:AC160)</f>
        <v>0</v>
      </c>
      <c r="AB160" s="132" t="b">
        <f>T160</f>
        <v>0</v>
      </c>
      <c r="AC160" s="132" t="b">
        <f>AND(R160,OR(W160="Not Met",W160=""))</f>
        <v>0</v>
      </c>
      <c r="AF160" s="147"/>
      <c r="AH160" s="147" t="s">
        <v>2457</v>
      </c>
      <c r="AI160" s="20" t="str">
        <f t="shared" si="53"/>
        <v>(1)</v>
      </c>
      <c r="AJ160" s="147" t="s">
        <v>2564</v>
      </c>
      <c r="AK160" s="20" t="str">
        <f t="shared" si="54"/>
        <v/>
      </c>
      <c r="AQ160"/>
      <c r="AR160"/>
      <c r="AS160"/>
      <c r="AT160"/>
      <c r="AU160"/>
      <c r="AV160"/>
      <c r="AW160"/>
      <c r="AX160"/>
      <c r="AY160"/>
      <c r="AZ160"/>
      <c r="BA160"/>
      <c r="BB160"/>
      <c r="BC160"/>
      <c r="BD160"/>
      <c r="BE160"/>
      <c r="BF160"/>
    </row>
    <row r="161" spans="1:59" s="92" customFormat="1" x14ac:dyDescent="0.2">
      <c r="O161" s="90" t="s">
        <v>2268</v>
      </c>
      <c r="P161" s="119" t="b">
        <v>0</v>
      </c>
      <c r="Q161" s="92" t="b">
        <v>1</v>
      </c>
      <c r="R161" s="92" t="b">
        <v>0</v>
      </c>
      <c r="S161" s="92" t="b">
        <f>W158&gt;0</f>
        <v>1</v>
      </c>
      <c r="T161" s="92" t="b">
        <f>AND(NOT(S161),AND(LEN(W161)&gt;0,NOT(W161=FALSE),NOT(W161="N/A")))</f>
        <v>0</v>
      </c>
      <c r="W161" s="12"/>
      <c r="X161" s="120"/>
      <c r="AA161" s="132" t="b">
        <f>OR(AB161:AC161)</f>
        <v>0</v>
      </c>
      <c r="AB161" s="132" t="b">
        <f>T161</f>
        <v>0</v>
      </c>
      <c r="AC161" s="132" t="b">
        <f>AND(R161,OR(W161="Not Met",W161=""))</f>
        <v>0</v>
      </c>
      <c r="AF161" s="147"/>
      <c r="AH161" s="147" t="s">
        <v>2458</v>
      </c>
      <c r="AI161" s="20" t="str">
        <f t="shared" si="53"/>
        <v/>
      </c>
      <c r="AJ161" s="147" t="s">
        <v>2565</v>
      </c>
      <c r="AK161" s="20" t="str">
        <f t="shared" si="54"/>
        <v/>
      </c>
      <c r="AQ161"/>
      <c r="AR161"/>
      <c r="AS161"/>
      <c r="AT161"/>
      <c r="AU161"/>
      <c r="AV161"/>
      <c r="AW161"/>
      <c r="AX161"/>
      <c r="AY161"/>
      <c r="AZ161"/>
      <c r="BA161"/>
      <c r="BB161"/>
      <c r="BC161"/>
      <c r="BD161"/>
      <c r="BE161"/>
      <c r="BF161"/>
    </row>
    <row r="162" spans="1:59" s="92" customFormat="1" x14ac:dyDescent="0.2">
      <c r="O162" s="90" t="s">
        <v>2269</v>
      </c>
      <c r="P162" s="119" t="b">
        <v>0</v>
      </c>
      <c r="Q162" s="92" t="b">
        <v>1</v>
      </c>
      <c r="R162" s="92" t="b">
        <v>0</v>
      </c>
      <c r="S162" s="92" t="b">
        <f>W158&gt;0</f>
        <v>1</v>
      </c>
      <c r="T162" s="92" t="b">
        <f>AND(NOT(S162),AND(LEN(W162)&gt;0,NOT(W162=FALSE),NOT(W162="N/A")))</f>
        <v>0</v>
      </c>
      <c r="W162" s="12"/>
      <c r="X162" s="120"/>
      <c r="AA162" s="132" t="b">
        <f>OR(AB162:AC162)</f>
        <v>0</v>
      </c>
      <c r="AB162" s="132" t="b">
        <f>T162</f>
        <v>0</v>
      </c>
      <c r="AC162" s="132" t="b">
        <f>AND(R162,OR(W162="Not Met",W162=""))</f>
        <v>0</v>
      </c>
      <c r="AF162" s="147"/>
      <c r="AH162" s="147" t="s">
        <v>2459</v>
      </c>
      <c r="AI162" s="20" t="str">
        <f t="shared" si="53"/>
        <v/>
      </c>
      <c r="AJ162" s="147" t="s">
        <v>2566</v>
      </c>
      <c r="AK162" s="20" t="str">
        <f t="shared" si="54"/>
        <v/>
      </c>
      <c r="AP162" s="97"/>
      <c r="AQ162" s="119"/>
      <c r="AR162" s="119"/>
      <c r="AS162" s="119"/>
      <c r="AT162" s="119"/>
      <c r="AU162" s="119"/>
      <c r="AV162" s="119"/>
      <c r="AW162" s="119"/>
      <c r="AX162" s="119"/>
      <c r="AY162" s="119"/>
      <c r="AZ162" s="119"/>
      <c r="BA162" s="119"/>
      <c r="BB162" s="119"/>
      <c r="BC162" s="119"/>
      <c r="BD162" s="119"/>
      <c r="BE162" s="119"/>
      <c r="BF162" s="119"/>
      <c r="BG162" s="97"/>
    </row>
    <row r="163" spans="1:59" s="92" customFormat="1" x14ac:dyDescent="0.2">
      <c r="W163" s="33" t="s">
        <v>2265</v>
      </c>
      <c r="AF163" s="147"/>
      <c r="AI163" s="20"/>
      <c r="AK163" s="20"/>
      <c r="AP163" s="97"/>
      <c r="AQ163"/>
      <c r="AR163"/>
      <c r="AS163"/>
      <c r="AT163"/>
      <c r="AU163"/>
      <c r="AV163"/>
      <c r="AW163"/>
      <c r="AX163"/>
      <c r="AY163"/>
      <c r="AZ163"/>
      <c r="BA163"/>
      <c r="BB163"/>
      <c r="BC163"/>
      <c r="BD163"/>
      <c r="BE163"/>
      <c r="BF163"/>
      <c r="BG163" s="97"/>
    </row>
    <row r="164" spans="1:59" s="92" customFormat="1" x14ac:dyDescent="0.2">
      <c r="O164" s="96" t="s">
        <v>2279</v>
      </c>
      <c r="P164" s="119" t="b">
        <v>0</v>
      </c>
      <c r="Q164" s="92" t="b">
        <v>1</v>
      </c>
      <c r="R164" s="92" t="b">
        <f>S164</f>
        <v>1</v>
      </c>
      <c r="S164" s="92" t="b">
        <v>1</v>
      </c>
      <c r="T164" s="92" t="b">
        <f>AND(NOT(S164),AND(LEN(W164)&gt;0,NOT(W164=FALSE),NOT(W164="N/A")))</f>
        <v>0</v>
      </c>
      <c r="W164" s="105">
        <v>0</v>
      </c>
      <c r="X164" s="120"/>
      <c r="AA164" s="132" t="b">
        <f>OR(AB164:AC164)</f>
        <v>0</v>
      </c>
      <c r="AB164" s="132" t="b">
        <f>T164</f>
        <v>0</v>
      </c>
      <c r="AC164" s="132" t="b">
        <f>AND(R164,OR(W164="Not Met",W164=""))</f>
        <v>0</v>
      </c>
      <c r="AF164" s="147"/>
      <c r="AH164" s="147" t="s">
        <v>2460</v>
      </c>
      <c r="AI164" s="20">
        <f t="shared" ref="AI164:AI168" si="55">IF(LEN(W164)=0,"",W164)</f>
        <v>0</v>
      </c>
      <c r="AJ164" s="147" t="s">
        <v>2567</v>
      </c>
      <c r="AK164" s="20" t="str">
        <f t="shared" ref="AK164:AK168" si="56">IF(LEN(X164)=0,"",X164)</f>
        <v/>
      </c>
      <c r="AP164" s="97"/>
      <c r="AQ164"/>
      <c r="AR164"/>
      <c r="AS164"/>
      <c r="AT164"/>
      <c r="AU164"/>
      <c r="AV164"/>
      <c r="AW164"/>
      <c r="AX164"/>
      <c r="AY164"/>
      <c r="AZ164"/>
      <c r="BA164"/>
      <c r="BB164"/>
      <c r="BC164"/>
      <c r="BD164"/>
      <c r="BE164"/>
      <c r="BF164"/>
      <c r="BG164" s="97"/>
    </row>
    <row r="165" spans="1:59" s="92" customFormat="1" x14ac:dyDescent="0.2">
      <c r="O165" s="90" t="s">
        <v>2251</v>
      </c>
      <c r="P165" s="119" t="b">
        <v>0</v>
      </c>
      <c r="Q165" s="92" t="b">
        <v>1</v>
      </c>
      <c r="R165" s="92" t="b">
        <f>S165</f>
        <v>0</v>
      </c>
      <c r="S165" s="92" t="b">
        <f>W164&gt;0</f>
        <v>0</v>
      </c>
      <c r="T165" s="92" t="b">
        <f>AND(NOT(S165),AND(LEN(W165)&gt;0,NOT(W165=FALSE),NOT(W165="N/A")))</f>
        <v>0</v>
      </c>
      <c r="U165" s="92" t="s">
        <v>2266</v>
      </c>
      <c r="W165" s="134"/>
      <c r="X165" s="120"/>
      <c r="AA165" s="132" t="b">
        <f>OR(AB165:AC165)</f>
        <v>0</v>
      </c>
      <c r="AB165" s="132" t="b">
        <f>T165</f>
        <v>0</v>
      </c>
      <c r="AC165" s="132" t="b">
        <f>AND(R165,OR(W165="Not Met",W165=""))</f>
        <v>0</v>
      </c>
      <c r="AF165" s="147"/>
      <c r="AH165" s="147" t="s">
        <v>2461</v>
      </c>
      <c r="AI165" s="20" t="str">
        <f t="shared" si="55"/>
        <v/>
      </c>
      <c r="AJ165" s="147" t="s">
        <v>2568</v>
      </c>
      <c r="AK165" s="20" t="str">
        <f t="shared" si="56"/>
        <v/>
      </c>
      <c r="AP165" s="67"/>
      <c r="AQ165"/>
      <c r="AR165"/>
      <c r="AS165"/>
      <c r="AT165"/>
      <c r="AU165"/>
      <c r="AV165"/>
      <c r="AW165"/>
      <c r="AX165"/>
      <c r="AY165"/>
      <c r="AZ165"/>
      <c r="BA165"/>
      <c r="BB165"/>
      <c r="BC165"/>
      <c r="BD165"/>
      <c r="BE165"/>
      <c r="BF165"/>
      <c r="BG165" s="67"/>
    </row>
    <row r="166" spans="1:59" s="92" customFormat="1" x14ac:dyDescent="0.2">
      <c r="O166" s="113" t="s">
        <v>2347</v>
      </c>
      <c r="P166" s="119" t="b">
        <v>0</v>
      </c>
      <c r="Q166" s="92" t="b">
        <v>1</v>
      </c>
      <c r="R166" s="92" t="b">
        <f>S166</f>
        <v>0</v>
      </c>
      <c r="S166" s="92" t="b">
        <f>W164&gt;0</f>
        <v>0</v>
      </c>
      <c r="T166" s="92" t="b">
        <f>AND(NOT(S166),AND(LEN(W166)&gt;0,NOT(W166=FALSE),NOT(W166="N/A")))</f>
        <v>0</v>
      </c>
      <c r="U166" s="92" t="s">
        <v>2267</v>
      </c>
      <c r="W166" s="134"/>
      <c r="X166" s="120"/>
      <c r="AA166" s="132" t="b">
        <f>OR(AB166:AC166)</f>
        <v>0</v>
      </c>
      <c r="AB166" s="132" t="b">
        <f>T166</f>
        <v>0</v>
      </c>
      <c r="AC166" s="132" t="b">
        <f>AND(R166,OR(W166="Not Met",W166=""))</f>
        <v>0</v>
      </c>
      <c r="AF166" s="147"/>
      <c r="AH166" s="147" t="s">
        <v>2462</v>
      </c>
      <c r="AI166" s="20" t="str">
        <f t="shared" si="55"/>
        <v/>
      </c>
      <c r="AJ166" s="147" t="s">
        <v>2569</v>
      </c>
      <c r="AK166" s="20" t="str">
        <f t="shared" si="56"/>
        <v/>
      </c>
      <c r="AP166" s="67"/>
      <c r="AQ166" s="119"/>
      <c r="AR166" s="119"/>
      <c r="AS166" s="119"/>
      <c r="AT166" s="119"/>
      <c r="AU166" s="119"/>
      <c r="AV166" s="119"/>
      <c r="AW166" s="119"/>
      <c r="AX166" s="119"/>
      <c r="AY166" s="119"/>
      <c r="AZ166" s="119"/>
      <c r="BA166" s="119"/>
      <c r="BB166" s="119"/>
      <c r="BC166" s="119"/>
      <c r="BD166" s="119"/>
      <c r="BE166" s="119"/>
      <c r="BF166" s="119"/>
      <c r="BG166" s="67"/>
    </row>
    <row r="167" spans="1:59" s="92" customFormat="1" x14ac:dyDescent="0.2">
      <c r="N167"/>
      <c r="O167" s="90" t="s">
        <v>2268</v>
      </c>
      <c r="P167" s="119" t="b">
        <v>0</v>
      </c>
      <c r="Q167" s="92" t="b">
        <v>1</v>
      </c>
      <c r="R167" s="92" t="b">
        <v>0</v>
      </c>
      <c r="S167" s="92" t="b">
        <f>W164&gt;0</f>
        <v>0</v>
      </c>
      <c r="T167" s="92" t="b">
        <f>AND(NOT(S167),AND(LEN(W167)&gt;0,NOT(W167=FALSE),NOT(W167="N/A")))</f>
        <v>0</v>
      </c>
      <c r="U167"/>
      <c r="V167"/>
      <c r="W167" s="12"/>
      <c r="X167" s="120"/>
      <c r="AA167" s="132" t="b">
        <f>OR(AB167:AC167)</f>
        <v>0</v>
      </c>
      <c r="AB167" s="132" t="b">
        <f>T167</f>
        <v>0</v>
      </c>
      <c r="AC167" s="132" t="b">
        <f>AND(R167,OR(W167="Not Met",W167=""))</f>
        <v>0</v>
      </c>
      <c r="AF167" s="147"/>
      <c r="AH167" s="147" t="s">
        <v>2463</v>
      </c>
      <c r="AI167" s="20" t="str">
        <f t="shared" si="55"/>
        <v/>
      </c>
      <c r="AJ167" s="147" t="s">
        <v>2570</v>
      </c>
      <c r="AK167" s="20" t="str">
        <f t="shared" si="56"/>
        <v/>
      </c>
      <c r="AP167"/>
      <c r="AQ167"/>
      <c r="AR167"/>
      <c r="AS167"/>
      <c r="AT167"/>
      <c r="AU167"/>
      <c r="AV167"/>
      <c r="AW167"/>
      <c r="AX167"/>
      <c r="AY167"/>
      <c r="AZ167"/>
      <c r="BA167"/>
      <c r="BB167"/>
      <c r="BC167"/>
      <c r="BD167"/>
      <c r="BE167"/>
      <c r="BF167"/>
      <c r="BG167"/>
    </row>
    <row r="168" spans="1:59" s="92" customFormat="1" x14ac:dyDescent="0.2">
      <c r="N168"/>
      <c r="O168" s="90" t="s">
        <v>2269</v>
      </c>
      <c r="P168" s="119" t="b">
        <v>0</v>
      </c>
      <c r="Q168" s="92" t="b">
        <v>1</v>
      </c>
      <c r="R168" s="92" t="b">
        <v>0</v>
      </c>
      <c r="S168" s="92" t="b">
        <f>W164&gt;0</f>
        <v>0</v>
      </c>
      <c r="T168" s="92" t="b">
        <f>AND(NOT(S168),AND(LEN(W168)&gt;0,NOT(W168=FALSE),NOT(W168="N/A")))</f>
        <v>0</v>
      </c>
      <c r="U168"/>
      <c r="V168"/>
      <c r="W168" s="12"/>
      <c r="X168" s="120"/>
      <c r="AA168" s="132" t="b">
        <f>OR(AB168:AC168)</f>
        <v>0</v>
      </c>
      <c r="AB168" s="132" t="b">
        <f>T168</f>
        <v>0</v>
      </c>
      <c r="AC168" s="132" t="b">
        <f>AND(R168,OR(W168="Not Met",W168=""))</f>
        <v>0</v>
      </c>
      <c r="AF168" s="147"/>
      <c r="AH168" s="147" t="s">
        <v>2464</v>
      </c>
      <c r="AI168" s="20" t="str">
        <f t="shared" si="55"/>
        <v/>
      </c>
      <c r="AJ168" s="147" t="s">
        <v>2571</v>
      </c>
      <c r="AK168" s="20" t="str">
        <f t="shared" si="56"/>
        <v/>
      </c>
      <c r="AP168"/>
      <c r="AQ168"/>
      <c r="AR168"/>
      <c r="AS168"/>
      <c r="AT168"/>
      <c r="AU168"/>
      <c r="AV168"/>
      <c r="AW168"/>
      <c r="AX168"/>
      <c r="AY168"/>
      <c r="AZ168"/>
      <c r="BA168"/>
      <c r="BB168"/>
      <c r="BC168"/>
      <c r="BD168"/>
      <c r="BE168"/>
      <c r="BF168"/>
      <c r="BG168"/>
    </row>
    <row r="169" spans="1:59" s="92" customFormat="1" x14ac:dyDescent="0.2">
      <c r="N169"/>
      <c r="O169"/>
      <c r="P169"/>
      <c r="Q169"/>
      <c r="R169"/>
      <c r="S169"/>
      <c r="T169"/>
      <c r="U169"/>
      <c r="V169"/>
      <c r="W169"/>
      <c r="AF169" s="147"/>
      <c r="AI169" s="20"/>
      <c r="AK169" s="20"/>
      <c r="AP169"/>
      <c r="AQ169"/>
      <c r="AR169"/>
      <c r="AS169"/>
      <c r="AT169"/>
      <c r="AU169"/>
      <c r="AV169"/>
      <c r="AW169"/>
      <c r="AX169"/>
      <c r="AY169"/>
      <c r="AZ169"/>
      <c r="BA169"/>
      <c r="BB169"/>
      <c r="BC169"/>
      <c r="BD169"/>
      <c r="BE169"/>
      <c r="BF169"/>
      <c r="BG169"/>
    </row>
    <row r="170" spans="1:59" s="92" customFormat="1" x14ac:dyDescent="0.2">
      <c r="N170"/>
      <c r="O170"/>
      <c r="P170"/>
      <c r="Q170"/>
      <c r="R170"/>
      <c r="S170"/>
      <c r="T170"/>
      <c r="U170"/>
      <c r="V170"/>
      <c r="W170"/>
      <c r="AF170" s="147"/>
      <c r="AI170" s="20"/>
      <c r="AK170" s="20"/>
      <c r="AP170"/>
      <c r="AQ170" s="97"/>
      <c r="AR170" s="97"/>
      <c r="AS170" s="97"/>
      <c r="AT170" s="97"/>
      <c r="AU170" s="97"/>
      <c r="AV170" s="97"/>
      <c r="AW170" s="97"/>
      <c r="AX170" s="97"/>
      <c r="AY170" s="97"/>
      <c r="AZ170" s="97"/>
      <c r="BA170" s="97"/>
      <c r="BB170" s="97"/>
      <c r="BC170" s="97"/>
      <c r="BD170" s="97"/>
      <c r="BE170" s="97"/>
      <c r="BF170" s="97"/>
      <c r="BG170"/>
    </row>
    <row r="171" spans="1:59" s="92" customFormat="1" x14ac:dyDescent="0.2">
      <c r="A171" s="97"/>
      <c r="B171" s="97"/>
      <c r="C171" s="97"/>
      <c r="D171" s="97"/>
      <c r="E171" s="97"/>
      <c r="F171" s="97"/>
      <c r="G171" s="97"/>
      <c r="H171" s="97"/>
      <c r="I171" s="97"/>
      <c r="J171" s="97"/>
      <c r="K171" s="97"/>
      <c r="L171" s="97"/>
      <c r="M171" s="97"/>
      <c r="N171" s="97"/>
      <c r="O171" s="96" t="s">
        <v>2283</v>
      </c>
      <c r="P171" s="119" t="b">
        <v>0</v>
      </c>
      <c r="Q171" s="97" t="b">
        <v>1</v>
      </c>
      <c r="R171" s="97" t="b">
        <v>0</v>
      </c>
      <c r="S171" s="97" t="b">
        <v>1</v>
      </c>
      <c r="T171" s="97" t="b">
        <f>AND(NOT(S171),AND(LEN(W171)&gt;0,NOT(W171=FALSE),NOT(W171="N/A")))</f>
        <v>0</v>
      </c>
      <c r="U171" s="97"/>
      <c r="V171" s="97"/>
      <c r="W171" s="105">
        <v>0</v>
      </c>
      <c r="X171" s="120"/>
      <c r="AA171" s="132" t="b">
        <f>OR(AB171:AC171)</f>
        <v>0</v>
      </c>
      <c r="AB171" s="132" t="b">
        <f>T171</f>
        <v>0</v>
      </c>
      <c r="AC171" s="132" t="b">
        <f>AND(R171,OR(W171="Not Met",W171=""))</f>
        <v>0</v>
      </c>
      <c r="AF171" s="147"/>
      <c r="AH171" s="147" t="s">
        <v>2465</v>
      </c>
      <c r="AI171" s="20">
        <f>IF(LEN(W171)=0,"",W171)</f>
        <v>0</v>
      </c>
      <c r="AJ171" s="147" t="s">
        <v>2572</v>
      </c>
      <c r="AK171" s="20" t="str">
        <f t="shared" ref="AK171:AK172" si="57">IF(LEN(X171)=0,"",X171)</f>
        <v/>
      </c>
      <c r="AP171" s="119"/>
      <c r="AQ171" s="97"/>
      <c r="AR171" s="97"/>
      <c r="AS171" s="97"/>
      <c r="AT171" s="97"/>
      <c r="AU171" s="97"/>
      <c r="AV171" s="97"/>
      <c r="AW171" s="97"/>
      <c r="AX171" s="97"/>
      <c r="AY171" s="97"/>
      <c r="AZ171" s="97"/>
      <c r="BA171" s="97"/>
      <c r="BB171" s="97"/>
      <c r="BC171" s="97"/>
      <c r="BD171" s="97"/>
      <c r="BE171" s="97"/>
      <c r="BF171" s="97"/>
      <c r="BG171" s="119"/>
    </row>
    <row r="172" spans="1:59" s="97" customFormat="1" x14ac:dyDescent="0.2">
      <c r="O172" s="96" t="s">
        <v>2320</v>
      </c>
      <c r="P172" s="119" t="b">
        <v>0</v>
      </c>
      <c r="Q172" s="97" t="b">
        <v>1</v>
      </c>
      <c r="R172" s="97" t="b">
        <v>0</v>
      </c>
      <c r="S172" s="97" t="b">
        <v>1</v>
      </c>
      <c r="T172" s="97" t="b">
        <f>AND(NOT(S172),AND(LEN(W172)&gt;0,NOT(W172=FALSE),NOT(W172="N/A")))</f>
        <v>0</v>
      </c>
      <c r="W172" s="105">
        <v>0</v>
      </c>
      <c r="X172" s="120"/>
      <c r="AA172" s="132" t="b">
        <f>OR(AB172:AC172)</f>
        <v>0</v>
      </c>
      <c r="AB172" s="132" t="b">
        <f>T172</f>
        <v>0</v>
      </c>
      <c r="AC172" s="132" t="b">
        <f>AND(R172,OR(W172="Not Met",W172=""))</f>
        <v>0</v>
      </c>
      <c r="AF172" s="147"/>
      <c r="AH172" s="147" t="s">
        <v>2466</v>
      </c>
      <c r="AI172" s="20">
        <f>IF(LEN(W172)=0,"",W172)</f>
        <v>0</v>
      </c>
      <c r="AJ172" s="147" t="s">
        <v>2573</v>
      </c>
      <c r="AK172" s="20" t="str">
        <f t="shared" si="57"/>
        <v/>
      </c>
      <c r="AP172"/>
      <c r="BG172"/>
    </row>
    <row r="173" spans="1:59" s="97" customFormat="1" x14ac:dyDescent="0.2">
      <c r="AF173" s="147"/>
      <c r="AI173" s="20"/>
      <c r="AK173" s="20"/>
      <c r="AP173"/>
      <c r="AQ173"/>
      <c r="AR173"/>
      <c r="AS173"/>
      <c r="AT173"/>
      <c r="AU173"/>
      <c r="AV173"/>
      <c r="AW173"/>
      <c r="AX173"/>
      <c r="AY173"/>
      <c r="AZ173"/>
      <c r="BA173"/>
      <c r="BB173"/>
      <c r="BC173"/>
      <c r="BD173"/>
      <c r="BE173"/>
      <c r="BF173"/>
      <c r="BG173"/>
    </row>
    <row r="174" spans="1:59" s="97" customFormat="1" x14ac:dyDescent="0.2">
      <c r="A174" s="67"/>
      <c r="B174" s="67"/>
      <c r="C174" s="240" t="s">
        <v>2301</v>
      </c>
      <c r="D174" s="240"/>
      <c r="E174" s="240"/>
      <c r="F174" s="240"/>
      <c r="G174" s="240"/>
      <c r="H174" s="240"/>
      <c r="I174" s="240"/>
      <c r="J174" s="240"/>
      <c r="K174" s="67"/>
      <c r="L174" s="67"/>
      <c r="M174" s="67"/>
      <c r="N174" s="67"/>
      <c r="O174" s="66"/>
      <c r="P174" s="67"/>
      <c r="Q174" s="67"/>
      <c r="R174" s="67"/>
      <c r="S174" s="67"/>
      <c r="T174" s="67"/>
      <c r="U174" s="67"/>
      <c r="V174" s="67"/>
      <c r="W174" s="66"/>
      <c r="X174" s="67"/>
      <c r="AF174" s="147"/>
      <c r="AI174" s="20"/>
      <c r="AK174" s="20"/>
      <c r="AP174"/>
      <c r="AQ174"/>
      <c r="AR174"/>
      <c r="AS174"/>
      <c r="AT174"/>
      <c r="AU174"/>
      <c r="AV174"/>
      <c r="AW174"/>
      <c r="AX174"/>
      <c r="AY174"/>
      <c r="AZ174"/>
      <c r="BA174"/>
      <c r="BB174"/>
      <c r="BC174"/>
      <c r="BD174"/>
      <c r="BE174"/>
      <c r="BF174"/>
      <c r="BG174"/>
    </row>
    <row r="175" spans="1:59" s="67" customFormat="1" ht="16" thickBot="1" x14ac:dyDescent="0.25">
      <c r="C175" s="241"/>
      <c r="D175" s="241"/>
      <c r="E175" s="241"/>
      <c r="F175" s="241"/>
      <c r="G175" s="241"/>
      <c r="H175" s="241"/>
      <c r="I175" s="241"/>
      <c r="J175" s="241"/>
      <c r="K175" s="17"/>
      <c r="L175" s="17"/>
      <c r="M175" s="17"/>
      <c r="N175" s="17"/>
      <c r="O175" s="74"/>
      <c r="P175" s="17"/>
      <c r="Q175" s="17"/>
      <c r="R175" s="17"/>
      <c r="S175" s="17"/>
      <c r="T175" s="17"/>
      <c r="U175" s="17"/>
      <c r="V175" s="17"/>
      <c r="W175" s="74"/>
      <c r="X175" s="17"/>
      <c r="AF175" s="147"/>
      <c r="AI175" s="20"/>
      <c r="AK175" s="20"/>
      <c r="AP175" s="119"/>
      <c r="AQ175"/>
      <c r="AR175"/>
      <c r="AS175"/>
      <c r="AT175"/>
      <c r="AU175"/>
      <c r="AV175"/>
      <c r="AW175"/>
      <c r="AX175"/>
      <c r="AY175"/>
      <c r="AZ175"/>
      <c r="BA175"/>
      <c r="BB175"/>
      <c r="BC175"/>
      <c r="BD175"/>
      <c r="BE175"/>
      <c r="BF175"/>
      <c r="BG175" s="119"/>
    </row>
    <row r="176" spans="1:59" s="67" customFormat="1" ht="16" thickTop="1" x14ac:dyDescent="0.2">
      <c r="A176"/>
      <c r="B176"/>
      <c r="C176"/>
      <c r="D176"/>
      <c r="E176"/>
      <c r="F176"/>
      <c r="G176"/>
      <c r="H176"/>
      <c r="I176"/>
      <c r="J176"/>
      <c r="K176"/>
      <c r="L176"/>
      <c r="M176"/>
      <c r="N176"/>
      <c r="O176" s="56"/>
      <c r="P176"/>
      <c r="Q176"/>
      <c r="R176"/>
      <c r="S176"/>
      <c r="T176"/>
      <c r="U176"/>
      <c r="V176"/>
      <c r="W176" s="58"/>
      <c r="X176"/>
      <c r="AF176" s="147"/>
      <c r="AI176" s="20"/>
      <c r="AK176" s="20"/>
      <c r="AP176"/>
      <c r="AQ176"/>
      <c r="AR176"/>
      <c r="AS176"/>
      <c r="AT176"/>
      <c r="AU176"/>
      <c r="AV176"/>
      <c r="AW176"/>
      <c r="AX176"/>
      <c r="AY176"/>
      <c r="AZ176"/>
      <c r="BA176"/>
      <c r="BB176"/>
      <c r="BC176"/>
      <c r="BD176"/>
      <c r="BE176"/>
      <c r="BF176"/>
      <c r="BG176"/>
    </row>
    <row r="177" spans="1:59" x14ac:dyDescent="0.2">
      <c r="I177" s="95" t="s">
        <v>2302</v>
      </c>
    </row>
    <row r="178" spans="1:59" x14ac:dyDescent="0.2">
      <c r="C178" s="95" t="s">
        <v>2336</v>
      </c>
      <c r="O178" s="56" t="s">
        <v>2308</v>
      </c>
      <c r="P178" s="119" t="b">
        <v>0</v>
      </c>
      <c r="Q178" s="97" t="b">
        <v>1</v>
      </c>
      <c r="R178" s="97" t="b">
        <v>0</v>
      </c>
      <c r="S178" s="97" t="b">
        <v>1</v>
      </c>
      <c r="T178" s="97" t="b">
        <f>AND(NOT(S178),AND(LEN(W178)&gt;0,NOT(W178=FALSE),NOT(W178="N/A")))</f>
        <v>0</v>
      </c>
      <c r="W178" s="109">
        <v>100</v>
      </c>
      <c r="X178" s="120"/>
      <c r="AA178" s="132" t="b">
        <f>OR(AB178:AC178)</f>
        <v>0</v>
      </c>
      <c r="AB178" s="132" t="b">
        <f>T178</f>
        <v>0</v>
      </c>
      <c r="AC178" s="132" t="b">
        <f>AND(R178,OR(W178="Not Met",W178=""))</f>
        <v>0</v>
      </c>
      <c r="AH178" s="147" t="s">
        <v>2467</v>
      </c>
      <c r="AI178" s="20">
        <f>IF(LEN(W178)=0,"",W178)</f>
        <v>100</v>
      </c>
      <c r="AJ178" s="147" t="s">
        <v>2574</v>
      </c>
      <c r="AK178" s="20" t="str">
        <f>IF(LEN(X178)=0,"",X178)</f>
        <v/>
      </c>
    </row>
    <row r="179" spans="1:59" x14ac:dyDescent="0.2">
      <c r="C179" s="254" t="s">
        <v>2338</v>
      </c>
      <c r="D179" s="254"/>
      <c r="E179" s="254"/>
      <c r="F179" s="254"/>
      <c r="G179" s="30" t="s">
        <v>2339</v>
      </c>
      <c r="J179" s="117" t="s">
        <v>2352</v>
      </c>
      <c r="AP179" s="97"/>
      <c r="BG179" s="97"/>
    </row>
    <row r="180" spans="1:59" x14ac:dyDescent="0.2">
      <c r="C180" s="239" t="s">
        <v>2323</v>
      </c>
      <c r="D180" s="239"/>
      <c r="E180" s="239"/>
      <c r="F180" s="239"/>
      <c r="G180" s="98">
        <v>0.83</v>
      </c>
      <c r="O180" s="96" t="s">
        <v>2304</v>
      </c>
      <c r="P180" s="119" t="b">
        <v>0</v>
      </c>
      <c r="Q180" s="97" t="b">
        <v>1</v>
      </c>
      <c r="R180" s="97" t="b">
        <v>0</v>
      </c>
      <c r="S180" s="97" t="b">
        <f>W178&gt;0</f>
        <v>1</v>
      </c>
      <c r="T180" s="97" t="b">
        <f>AND(NOT(S180),AND(LEN(W180)&gt;0,NOT(W180=FALSE),NOT(W180="N/A")))</f>
        <v>0</v>
      </c>
      <c r="W180" s="105"/>
      <c r="X180" s="120"/>
      <c r="AA180" s="132" t="b">
        <f>OR(AB180:AC180)</f>
        <v>0</v>
      </c>
      <c r="AB180" s="132" t="b">
        <f>T180</f>
        <v>0</v>
      </c>
      <c r="AC180" s="132" t="b">
        <f>AND(R180,OR(W180="Not Met",W180=""))</f>
        <v>0</v>
      </c>
      <c r="AH180" s="147" t="s">
        <v>2468</v>
      </c>
      <c r="AI180" s="20" t="str">
        <f t="shared" ref="AI180:AI182" si="58">IF(LEN(W180)=0,"",W180)</f>
        <v/>
      </c>
      <c r="AJ180" s="147" t="s">
        <v>2575</v>
      </c>
      <c r="AK180" s="20" t="str">
        <f t="shared" ref="AK180:AK182" si="59">IF(LEN(X180)=0,"",X180)</f>
        <v/>
      </c>
      <c r="AP180" s="97"/>
      <c r="AQ180" s="164"/>
      <c r="AR180" s="164"/>
      <c r="AS180" s="164"/>
      <c r="AT180" s="164"/>
      <c r="AU180" s="164"/>
      <c r="AV180" s="164"/>
      <c r="AW180" s="164"/>
      <c r="AX180" s="164"/>
      <c r="AY180" s="164"/>
      <c r="AZ180" s="164"/>
      <c r="BA180" s="164"/>
      <c r="BB180" s="164"/>
      <c r="BC180" s="164"/>
      <c r="BD180" s="164"/>
      <c r="BE180" s="164"/>
      <c r="BF180" s="164"/>
      <c r="BG180" s="97"/>
    </row>
    <row r="181" spans="1:59" s="119" customFormat="1" x14ac:dyDescent="0.2">
      <c r="C181" s="239" t="s">
        <v>2324</v>
      </c>
      <c r="D181" s="239"/>
      <c r="E181" s="239"/>
      <c r="F181" s="239"/>
      <c r="G181" s="98">
        <v>0.88</v>
      </c>
      <c r="O181" s="118" t="s">
        <v>2360</v>
      </c>
      <c r="P181" s="119" t="b">
        <v>0</v>
      </c>
      <c r="Q181" s="119" t="b">
        <v>1</v>
      </c>
      <c r="R181" s="119" t="b">
        <v>0</v>
      </c>
      <c r="S181" s="119" t="b">
        <f>AND(W180&gt;0,LEN(W182)=0)</f>
        <v>0</v>
      </c>
      <c r="T181" s="119" t="b">
        <f>AND(NOT(S181),AND(LEN(W181)&gt;0,NOT(W181=FALSE),NOT(W181="N/A")))</f>
        <v>0</v>
      </c>
      <c r="U181" s="119" t="s">
        <v>2354</v>
      </c>
      <c r="W181" s="121"/>
      <c r="X181" s="120"/>
      <c r="AA181" s="132" t="b">
        <f>OR(AB181:AC181)</f>
        <v>0</v>
      </c>
      <c r="AB181" s="132" t="b">
        <f>T181</f>
        <v>0</v>
      </c>
      <c r="AC181" s="132" t="b">
        <f>AND(R181,OR(W181="Not Met",W181=""))</f>
        <v>0</v>
      </c>
      <c r="AF181" s="147"/>
      <c r="AH181" s="147" t="s">
        <v>2469</v>
      </c>
      <c r="AI181" s="20" t="str">
        <f t="shared" si="58"/>
        <v/>
      </c>
      <c r="AJ181" s="147" t="s">
        <v>2576</v>
      </c>
      <c r="AK181" s="20" t="str">
        <f t="shared" si="59"/>
        <v/>
      </c>
      <c r="AP181" s="97"/>
      <c r="AQ181" s="164"/>
      <c r="AR181" s="164"/>
      <c r="AS181" s="164"/>
      <c r="AT181" s="164"/>
      <c r="AU181" s="164"/>
      <c r="AV181" s="164"/>
      <c r="AW181" s="164"/>
      <c r="AX181" s="164"/>
      <c r="AY181" s="164"/>
      <c r="AZ181" s="164"/>
      <c r="BA181" s="164"/>
      <c r="BB181" s="164"/>
      <c r="BC181" s="164"/>
      <c r="BD181" s="164"/>
      <c r="BE181" s="164"/>
      <c r="BF181" s="164"/>
      <c r="BG181" s="97"/>
    </row>
    <row r="182" spans="1:59" x14ac:dyDescent="0.2">
      <c r="C182" s="239" t="s">
        <v>2325</v>
      </c>
      <c r="D182" s="239"/>
      <c r="E182" s="239"/>
      <c r="F182" s="239"/>
      <c r="G182" s="98">
        <v>0.78</v>
      </c>
      <c r="O182" s="96" t="s">
        <v>2362</v>
      </c>
      <c r="P182" s="119" t="b">
        <v>0</v>
      </c>
      <c r="Q182" s="97" t="b">
        <v>1</v>
      </c>
      <c r="R182" s="97" t="b">
        <v>0</v>
      </c>
      <c r="S182" s="97" t="b">
        <f>AND(W180&gt;0,LEN(W181)=0)</f>
        <v>0</v>
      </c>
      <c r="T182" s="97" t="b">
        <f>AND(NOT(S182),AND(LEN(W182)&gt;0,NOT(W182=FALSE),NOT(W182="N/A")))</f>
        <v>0</v>
      </c>
      <c r="W182" s="110"/>
      <c r="X182" s="120"/>
      <c r="AA182" s="132" t="b">
        <f>OR(AB182:AC182)</f>
        <v>0</v>
      </c>
      <c r="AB182" s="132" t="b">
        <f>T182</f>
        <v>0</v>
      </c>
      <c r="AC182" s="132" t="b">
        <f>AND(R182,OR(W182="Not Met",W182=""))</f>
        <v>0</v>
      </c>
      <c r="AH182" s="147" t="s">
        <v>2470</v>
      </c>
      <c r="AI182" s="20" t="str">
        <f t="shared" si="58"/>
        <v/>
      </c>
      <c r="AJ182" s="147" t="s">
        <v>2577</v>
      </c>
      <c r="AK182" s="20" t="str">
        <f t="shared" si="59"/>
        <v/>
      </c>
      <c r="AQ182" s="164"/>
      <c r="AR182" s="164"/>
      <c r="AS182" s="164"/>
      <c r="AT182" s="164"/>
      <c r="AU182" s="164"/>
      <c r="AV182" s="164"/>
      <c r="AW182" s="164"/>
      <c r="AX182" s="164"/>
      <c r="AY182" s="164"/>
      <c r="AZ182" s="164"/>
      <c r="BA182" s="164"/>
      <c r="BB182" s="164"/>
      <c r="BC182" s="164"/>
      <c r="BD182" s="164"/>
      <c r="BE182" s="164"/>
      <c r="BF182" s="164"/>
    </row>
    <row r="183" spans="1:59" x14ac:dyDescent="0.2">
      <c r="C183" s="239" t="s">
        <v>2326</v>
      </c>
      <c r="D183" s="239"/>
      <c r="E183" s="239"/>
      <c r="F183" s="239"/>
      <c r="G183" s="98">
        <v>0.88</v>
      </c>
      <c r="J183" s="117" t="s">
        <v>2353</v>
      </c>
      <c r="AQ183" s="164"/>
      <c r="AR183" s="164"/>
      <c r="AS183" s="164"/>
      <c r="AT183" s="164"/>
      <c r="AU183" s="164"/>
      <c r="AV183" s="164"/>
      <c r="AW183" s="164"/>
      <c r="AX183" s="164"/>
      <c r="AY183" s="164"/>
      <c r="AZ183" s="164"/>
      <c r="BA183" s="164"/>
      <c r="BB183" s="164"/>
      <c r="BC183" s="164"/>
      <c r="BD183" s="164"/>
      <c r="BE183" s="164"/>
      <c r="BF183" s="164"/>
    </row>
    <row r="184" spans="1:59" x14ac:dyDescent="0.2">
      <c r="C184" s="239" t="s">
        <v>2327</v>
      </c>
      <c r="D184" s="239"/>
      <c r="E184" s="239"/>
      <c r="F184" s="239"/>
      <c r="G184" s="98">
        <v>0.5</v>
      </c>
      <c r="O184" s="56" t="s">
        <v>2303</v>
      </c>
      <c r="P184" s="119" t="b">
        <v>0</v>
      </c>
      <c r="Q184" s="97" t="b">
        <v>1</v>
      </c>
      <c r="R184" s="97" t="b">
        <v>0</v>
      </c>
      <c r="S184" s="97" t="b">
        <f>W178&gt;0</f>
        <v>1</v>
      </c>
      <c r="T184" s="97" t="b">
        <f>AND(NOT(S184),AND(LEN(W184)&gt;0,NOT(W184=FALSE),NOT(W184="N/A")))</f>
        <v>0</v>
      </c>
      <c r="W184" s="105"/>
      <c r="X184" s="120"/>
      <c r="AA184" s="132" t="b">
        <f>OR(AB184:AC184)</f>
        <v>0</v>
      </c>
      <c r="AB184" s="132" t="b">
        <f>T184</f>
        <v>0</v>
      </c>
      <c r="AC184" s="132" t="b">
        <f>AND(R184,OR(W184="Not Met",W184=""))</f>
        <v>0</v>
      </c>
      <c r="AH184" s="147" t="s">
        <v>2471</v>
      </c>
      <c r="AI184" s="20" t="str">
        <f t="shared" ref="AI184:AI186" si="60">IF(LEN(W184)=0,"",W184)</f>
        <v/>
      </c>
      <c r="AJ184" s="147" t="s">
        <v>2578</v>
      </c>
      <c r="AK184" s="20" t="str">
        <f t="shared" ref="AK184:AK186" si="61">IF(LEN(X184)=0,"",X184)</f>
        <v/>
      </c>
      <c r="AQ184" s="164"/>
      <c r="AR184" s="164"/>
      <c r="AS184" s="164"/>
      <c r="AT184" s="164"/>
      <c r="AU184" s="164"/>
      <c r="AV184" s="164"/>
      <c r="AW184" s="164"/>
      <c r="AX184" s="164"/>
      <c r="AY184" s="164"/>
      <c r="AZ184" s="164"/>
      <c r="BA184" s="164"/>
      <c r="BB184" s="164"/>
      <c r="BC184" s="164"/>
      <c r="BD184" s="164"/>
      <c r="BE184" s="164"/>
      <c r="BF184" s="164"/>
    </row>
    <row r="185" spans="1:59" s="119" customFormat="1" x14ac:dyDescent="0.2">
      <c r="C185"/>
      <c r="D185"/>
      <c r="E185"/>
      <c r="F185"/>
      <c r="G185"/>
      <c r="O185" s="118" t="s">
        <v>2361</v>
      </c>
      <c r="P185" s="119" t="b">
        <v>0</v>
      </c>
      <c r="Q185" s="119" t="b">
        <v>1</v>
      </c>
      <c r="R185" s="119" t="b">
        <v>0</v>
      </c>
      <c r="S185" s="119" t="b">
        <f>AND(W184&gt;0,LEN(W186)=0)</f>
        <v>0</v>
      </c>
      <c r="T185" s="119" t="b">
        <f>AND(NOT(S185),AND(LEN(W185)&gt;0,NOT(W185=FALSE),NOT(W185="N/A")))</f>
        <v>0</v>
      </c>
      <c r="U185" s="119" t="s">
        <v>2355</v>
      </c>
      <c r="W185" s="121"/>
      <c r="X185" s="120"/>
      <c r="AA185" s="132" t="b">
        <f>OR(AB185:AC185)</f>
        <v>0</v>
      </c>
      <c r="AB185" s="132" t="b">
        <f>T185</f>
        <v>0</v>
      </c>
      <c r="AC185" s="132" t="b">
        <f>AND(R185,OR(W185="Not Met",W185=""))</f>
        <v>0</v>
      </c>
      <c r="AF185" s="147"/>
      <c r="AH185" s="147" t="s">
        <v>2472</v>
      </c>
      <c r="AI185" s="20" t="str">
        <f t="shared" si="60"/>
        <v/>
      </c>
      <c r="AJ185" s="147" t="s">
        <v>2579</v>
      </c>
      <c r="AK185" s="20" t="str">
        <f t="shared" si="61"/>
        <v/>
      </c>
      <c r="AP185"/>
      <c r="AQ185" s="164"/>
      <c r="AR185" s="164"/>
      <c r="AS185" s="164"/>
      <c r="AT185" s="164"/>
      <c r="AU185" s="164"/>
      <c r="AV185" s="164"/>
      <c r="AW185" s="164"/>
      <c r="AX185" s="164"/>
      <c r="AY185" s="164"/>
      <c r="AZ185" s="164"/>
      <c r="BA185" s="164"/>
      <c r="BB185" s="164"/>
      <c r="BC185" s="164"/>
      <c r="BD185" s="164"/>
      <c r="BE185" s="164"/>
      <c r="BF185" s="164"/>
      <c r="BG185"/>
    </row>
    <row r="186" spans="1:59" x14ac:dyDescent="0.2">
      <c r="C186" s="95" t="s">
        <v>2337</v>
      </c>
      <c r="D186" s="97"/>
      <c r="E186" s="97"/>
      <c r="F186" s="96"/>
      <c r="G186" s="97"/>
      <c r="O186" s="96" t="s">
        <v>2363</v>
      </c>
      <c r="P186" s="119" t="b">
        <v>0</v>
      </c>
      <c r="Q186" s="97" t="b">
        <v>1</v>
      </c>
      <c r="R186" s="97" t="b">
        <v>0</v>
      </c>
      <c r="S186" s="119" t="b">
        <f>AND(W184&gt;0,LEN(W185)=0)</f>
        <v>0</v>
      </c>
      <c r="T186" s="97" t="b">
        <f>AND(NOT(S186),AND(LEN(W186)&gt;0,NOT(W186=FALSE),NOT(W186="N/A")))</f>
        <v>0</v>
      </c>
      <c r="W186" s="110"/>
      <c r="X186" s="120"/>
      <c r="AA186" s="132" t="b">
        <f>OR(AB186:AC186)</f>
        <v>0</v>
      </c>
      <c r="AB186" s="132" t="b">
        <f>T186</f>
        <v>0</v>
      </c>
      <c r="AC186" s="132" t="b">
        <f>AND(R186,OR(W186="Not Met",W186=""))</f>
        <v>0</v>
      </c>
      <c r="AH186" s="147" t="s">
        <v>2473</v>
      </c>
      <c r="AI186" s="20" t="str">
        <f t="shared" si="60"/>
        <v/>
      </c>
      <c r="AJ186" s="147" t="s">
        <v>2580</v>
      </c>
      <c r="AK186" s="20" t="str">
        <f t="shared" si="61"/>
        <v/>
      </c>
      <c r="AQ186" s="164"/>
      <c r="AR186" s="164"/>
      <c r="AS186" s="164"/>
      <c r="AT186" s="164"/>
      <c r="AU186" s="164"/>
      <c r="AV186" s="164"/>
      <c r="AW186" s="164"/>
      <c r="AX186" s="164"/>
      <c r="AY186" s="164"/>
      <c r="AZ186" s="164"/>
      <c r="BA186" s="164"/>
      <c r="BB186" s="164"/>
      <c r="BC186" s="164"/>
      <c r="BD186" s="164"/>
      <c r="BE186" s="164"/>
      <c r="BF186" s="164"/>
    </row>
    <row r="187" spans="1:59" x14ac:dyDescent="0.2">
      <c r="C187" s="245" t="s">
        <v>2338</v>
      </c>
      <c r="D187" s="246"/>
      <c r="E187" s="246"/>
      <c r="F187" s="247"/>
      <c r="G187" s="30" t="s">
        <v>2339</v>
      </c>
      <c r="AQ187" s="164"/>
      <c r="AR187" s="164"/>
      <c r="AS187" s="164"/>
      <c r="AT187" s="164"/>
      <c r="AU187" s="164"/>
      <c r="AV187" s="164"/>
      <c r="AW187" s="164"/>
      <c r="AX187" s="164"/>
      <c r="AY187" s="164"/>
      <c r="AZ187" s="164"/>
      <c r="BA187" s="164"/>
      <c r="BB187" s="164"/>
      <c r="BC187" s="164"/>
      <c r="BD187" s="164"/>
      <c r="BE187" s="164"/>
      <c r="BF187" s="164"/>
    </row>
    <row r="188" spans="1:59" x14ac:dyDescent="0.2">
      <c r="A188" s="97"/>
      <c r="B188" s="97"/>
      <c r="C188" s="242" t="s">
        <v>2328</v>
      </c>
      <c r="D188" s="243"/>
      <c r="E188" s="243"/>
      <c r="F188" s="244"/>
      <c r="G188" s="98">
        <v>0.9</v>
      </c>
      <c r="H188" s="97"/>
      <c r="I188" s="97"/>
      <c r="J188" s="97"/>
      <c r="K188" s="97"/>
      <c r="L188" s="97" t="s">
        <v>2316</v>
      </c>
      <c r="M188" s="97"/>
      <c r="N188" s="97"/>
      <c r="O188" s="96"/>
      <c r="P188" s="97"/>
      <c r="Q188" s="97"/>
      <c r="R188" s="97"/>
      <c r="S188" s="97"/>
      <c r="T188" s="97"/>
      <c r="U188" s="97"/>
      <c r="V188" s="97"/>
      <c r="W188" s="96"/>
      <c r="X188" s="97"/>
    </row>
    <row r="189" spans="1:59" s="97" customFormat="1" x14ac:dyDescent="0.2">
      <c r="C189" s="242" t="s">
        <v>2329</v>
      </c>
      <c r="D189" s="243"/>
      <c r="E189" s="243"/>
      <c r="F189" s="244"/>
      <c r="G189" s="98">
        <v>0.9</v>
      </c>
      <c r="O189" s="96" t="s">
        <v>2314</v>
      </c>
      <c r="P189" s="119" t="b">
        <v>0</v>
      </c>
      <c r="Q189" s="97" t="b">
        <v>1</v>
      </c>
      <c r="R189" s="97" t="b">
        <v>0</v>
      </c>
      <c r="S189" s="97" t="b">
        <f>W178&gt;0</f>
        <v>1</v>
      </c>
      <c r="T189" s="97" t="b">
        <f>AND(NOT(S189),AND(LEN(W189)&gt;0,NOT(W189=FALSE),NOT(W189="N/A")))</f>
        <v>0</v>
      </c>
      <c r="W189" s="12" t="b">
        <v>1</v>
      </c>
      <c r="X189" s="120"/>
      <c r="AA189" s="132" t="b">
        <f>OR(AB189:AC189)</f>
        <v>0</v>
      </c>
      <c r="AB189" s="132" t="b">
        <f>T189</f>
        <v>0</v>
      </c>
      <c r="AC189" s="132" t="b">
        <f>AND(R189,OR(W189="Not Met",W189=""))</f>
        <v>0</v>
      </c>
      <c r="AF189" s="147"/>
      <c r="AH189" s="147" t="s">
        <v>2475</v>
      </c>
      <c r="AI189" s="20" t="b">
        <f>IF(LEN(W189)=0,"",W189)</f>
        <v>1</v>
      </c>
      <c r="AJ189" s="147" t="s">
        <v>2582</v>
      </c>
      <c r="AK189" s="20" t="str">
        <f>IF(LEN(X189)=0,"",X189)</f>
        <v/>
      </c>
      <c r="AP189" s="164"/>
      <c r="AQ189"/>
      <c r="AR189"/>
      <c r="AS189"/>
      <c r="AT189"/>
      <c r="AU189"/>
      <c r="AV189"/>
      <c r="AW189"/>
      <c r="AX189"/>
      <c r="AY189"/>
      <c r="AZ189"/>
      <c r="BA189"/>
      <c r="BB189"/>
      <c r="BC189"/>
      <c r="BD189"/>
      <c r="BE189"/>
      <c r="BF189"/>
      <c r="BG189" s="164"/>
    </row>
    <row r="190" spans="1:59" s="97" customFormat="1" x14ac:dyDescent="0.2">
      <c r="C190" s="242" t="s">
        <v>2330</v>
      </c>
      <c r="D190" s="243"/>
      <c r="E190" s="243"/>
      <c r="F190" s="244"/>
      <c r="G190" s="98">
        <v>0.95</v>
      </c>
      <c r="O190" s="165" t="s">
        <v>2624</v>
      </c>
      <c r="P190" s="164" t="b">
        <v>0</v>
      </c>
      <c r="Q190" s="164" t="b">
        <v>1</v>
      </c>
      <c r="R190" s="164" t="b">
        <v>0</v>
      </c>
      <c r="S190" s="164" t="b">
        <f>AND((W95=TRUE),W178&gt;0)</f>
        <v>0</v>
      </c>
      <c r="T190" s="164" t="b">
        <f>AND(NOT(S190),AND(LEN(W190)&gt;0,NOT(W190=FALSE),NOT(W190="N/A")))</f>
        <v>0</v>
      </c>
      <c r="W190" s="12"/>
      <c r="X190" s="166"/>
      <c r="AA190" s="164" t="b">
        <f t="shared" ref="AA190:AA193" si="62">OR(AB190:AC190)</f>
        <v>0</v>
      </c>
      <c r="AB190" s="164" t="b">
        <f t="shared" ref="AB190:AB193" si="63">T190</f>
        <v>0</v>
      </c>
      <c r="AC190" s="164" t="b">
        <f t="shared" ref="AC190:AC193" si="64">AND(R190,OR(W190="Not Met",W190=""))</f>
        <v>0</v>
      </c>
      <c r="AF190" s="170"/>
      <c r="AG190" s="171"/>
      <c r="AH190" s="170" t="s">
        <v>2645</v>
      </c>
      <c r="AI190" s="20" t="str">
        <f t="shared" ref="AI190" si="65">IF(LEN(W190)=0,"",W190)</f>
        <v/>
      </c>
      <c r="AJ190" s="170" t="s">
        <v>2667</v>
      </c>
      <c r="AK190" s="20" t="str">
        <f t="shared" ref="AK190" si="66">IF(LEN(X190)=0,"",X190)</f>
        <v/>
      </c>
      <c r="AP190" s="164"/>
      <c r="AQ190" s="164"/>
      <c r="AR190" s="164"/>
      <c r="AS190" s="164"/>
      <c r="AT190" s="164"/>
      <c r="AU190" s="164"/>
      <c r="AV190" s="164"/>
      <c r="AW190" s="164"/>
      <c r="AX190" s="164"/>
      <c r="AY190" s="164"/>
      <c r="AZ190" s="164"/>
      <c r="BA190" s="164"/>
      <c r="BB190" s="164"/>
      <c r="BC190" s="164"/>
      <c r="BD190" s="164"/>
      <c r="BE190" s="164"/>
      <c r="BF190" s="164"/>
      <c r="BG190" s="164"/>
    </row>
    <row r="191" spans="1:59" s="97" customFormat="1" x14ac:dyDescent="0.2">
      <c r="C191" s="242" t="s">
        <v>2331</v>
      </c>
      <c r="D191" s="243"/>
      <c r="E191" s="243"/>
      <c r="F191" s="244"/>
      <c r="G191" s="98">
        <v>0.8</v>
      </c>
      <c r="O191" s="165" t="s">
        <v>2626</v>
      </c>
      <c r="P191" s="164" t="b">
        <v>0</v>
      </c>
      <c r="Q191" s="164" t="b">
        <v>1</v>
      </c>
      <c r="R191" s="164" t="b">
        <v>0</v>
      </c>
      <c r="S191" s="164" t="b">
        <f>W178&gt;0</f>
        <v>1</v>
      </c>
      <c r="T191" s="164" t="b">
        <f t="shared" ref="T191:T193" si="67">AND(NOT(S191),AND(LEN(W191)&gt;0,NOT(W191=FALSE),NOT(W191="N/A")))</f>
        <v>0</v>
      </c>
      <c r="W191" s="12" t="b">
        <v>1</v>
      </c>
      <c r="X191" s="166"/>
      <c r="AA191" s="164" t="b">
        <f t="shared" si="62"/>
        <v>0</v>
      </c>
      <c r="AB191" s="164" t="b">
        <f t="shared" si="63"/>
        <v>0</v>
      </c>
      <c r="AC191" s="164" t="b">
        <f t="shared" si="64"/>
        <v>0</v>
      </c>
      <c r="AF191" s="170"/>
      <c r="AG191" s="171"/>
      <c r="AH191" s="170" t="s">
        <v>2646</v>
      </c>
      <c r="AI191" s="20" t="b">
        <f t="shared" ref="AI191" si="68">IF(LEN(W191)=0,"",W191)</f>
        <v>1</v>
      </c>
      <c r="AJ191" s="170" t="s">
        <v>2668</v>
      </c>
      <c r="AK191" s="20" t="str">
        <f t="shared" ref="AK191" si="69">IF(LEN(X191)=0,"",X191)</f>
        <v/>
      </c>
      <c r="AP191" s="164"/>
      <c r="AQ191"/>
      <c r="AR191"/>
      <c r="AS191"/>
      <c r="AT191"/>
      <c r="AU191"/>
      <c r="AV191"/>
      <c r="AW191"/>
      <c r="AX191"/>
      <c r="AY191"/>
      <c r="AZ191"/>
      <c r="BA191"/>
      <c r="BB191"/>
      <c r="BC191"/>
      <c r="BD191"/>
      <c r="BE191"/>
      <c r="BF191"/>
      <c r="BG191" s="164"/>
    </row>
    <row r="192" spans="1:59" x14ac:dyDescent="0.2">
      <c r="C192" s="242" t="s">
        <v>2332</v>
      </c>
      <c r="D192" s="243"/>
      <c r="E192" s="243"/>
      <c r="F192" s="244"/>
      <c r="G192" s="98">
        <v>0.9</v>
      </c>
      <c r="O192" s="165" t="s">
        <v>2627</v>
      </c>
      <c r="P192" s="164" t="b">
        <v>0</v>
      </c>
      <c r="Q192" s="164" t="b">
        <v>1</v>
      </c>
      <c r="R192" s="164" t="b">
        <v>0</v>
      </c>
      <c r="S192" s="164" t="b">
        <f>AND(NOT(W29),W178&gt;0)</f>
        <v>1</v>
      </c>
      <c r="T192" s="164" t="b">
        <f t="shared" si="67"/>
        <v>0</v>
      </c>
      <c r="W192" s="12"/>
      <c r="X192" s="166"/>
      <c r="AA192" s="164" t="b">
        <f t="shared" si="62"/>
        <v>0</v>
      </c>
      <c r="AB192" s="164" t="b">
        <f t="shared" si="63"/>
        <v>0</v>
      </c>
      <c r="AC192" s="164" t="b">
        <f t="shared" si="64"/>
        <v>0</v>
      </c>
      <c r="AF192" s="170"/>
      <c r="AG192" s="171"/>
      <c r="AH192" s="170" t="s">
        <v>2647</v>
      </c>
      <c r="AI192" s="20" t="str">
        <f t="shared" ref="AI192" si="70">IF(LEN(W192)=0,"",W192)</f>
        <v/>
      </c>
      <c r="AJ192" s="170" t="s">
        <v>2669</v>
      </c>
      <c r="AK192" s="20" t="str">
        <f t="shared" ref="AK192" si="71">IF(LEN(X192)=0,"",X192)</f>
        <v/>
      </c>
      <c r="AP192" s="164"/>
      <c r="BG192" s="164"/>
    </row>
    <row r="193" spans="3:59" x14ac:dyDescent="0.2">
      <c r="C193" s="242" t="s">
        <v>2333</v>
      </c>
      <c r="D193" s="243"/>
      <c r="E193" s="243"/>
      <c r="F193" s="244"/>
      <c r="G193" s="98">
        <v>0.81</v>
      </c>
      <c r="O193" s="165" t="s">
        <v>2620</v>
      </c>
      <c r="P193" s="164" t="b">
        <v>0</v>
      </c>
      <c r="Q193" s="164" t="b">
        <v>1</v>
      </c>
      <c r="R193" s="164" t="b">
        <v>0</v>
      </c>
      <c r="S193" s="164" t="b">
        <f>W178&gt;0</f>
        <v>1</v>
      </c>
      <c r="T193" s="164" t="b">
        <f t="shared" si="67"/>
        <v>0</v>
      </c>
      <c r="W193" s="12"/>
      <c r="X193" s="166"/>
      <c r="AA193" s="164" t="b">
        <f t="shared" si="62"/>
        <v>0</v>
      </c>
      <c r="AB193" s="164" t="b">
        <f t="shared" si="63"/>
        <v>0</v>
      </c>
      <c r="AC193" s="164" t="b">
        <f t="shared" si="64"/>
        <v>0</v>
      </c>
      <c r="AF193" s="170"/>
      <c r="AG193" s="171"/>
      <c r="AH193" s="170" t="s">
        <v>2648</v>
      </c>
      <c r="AI193" s="20" t="str">
        <f t="shared" ref="AI193" si="72">IF(LEN(W193)=0,"",W193)</f>
        <v/>
      </c>
      <c r="AJ193" s="170" t="s">
        <v>2670</v>
      </c>
      <c r="AK193" s="20" t="str">
        <f t="shared" ref="AK193" si="73">IF(LEN(X193)=0,"",X193)</f>
        <v/>
      </c>
      <c r="AP193" s="164"/>
      <c r="BG193" s="164"/>
    </row>
    <row r="194" spans="3:59" x14ac:dyDescent="0.2">
      <c r="C194" s="242" t="s">
        <v>2334</v>
      </c>
      <c r="D194" s="243"/>
      <c r="E194" s="243"/>
      <c r="F194" s="244"/>
      <c r="G194" s="98">
        <v>0.62</v>
      </c>
      <c r="O194" s="96" t="s">
        <v>2315</v>
      </c>
      <c r="P194" s="119" t="b">
        <v>0</v>
      </c>
      <c r="Q194" s="97" t="b">
        <v>1</v>
      </c>
      <c r="R194" s="97" t="b">
        <v>0</v>
      </c>
      <c r="S194" s="97" t="b">
        <f>W178&gt;0</f>
        <v>1</v>
      </c>
      <c r="T194" s="97" t="b">
        <f>AND(NOT(S194),AND(LEN(W194)&gt;0,NOT(W194=FALSE),NOT(W194="N/A")))</f>
        <v>0</v>
      </c>
      <c r="U194" s="97"/>
      <c r="V194" s="97"/>
      <c r="W194" s="12"/>
      <c r="X194" s="120"/>
      <c r="Y194" s="97"/>
      <c r="Z194" s="97"/>
      <c r="AA194" s="132" t="b">
        <f>OR(AB194:AC194)</f>
        <v>0</v>
      </c>
      <c r="AB194" s="132" t="b">
        <f>T194</f>
        <v>0</v>
      </c>
      <c r="AC194" s="132" t="b">
        <f>AND(R194,OR(W194="Not Met",W194=""))</f>
        <v>0</v>
      </c>
      <c r="AD194" s="97"/>
      <c r="AE194" s="97"/>
      <c r="AG194" s="97"/>
      <c r="AH194" s="147" t="s">
        <v>2476</v>
      </c>
      <c r="AI194" s="20" t="str">
        <f>IF(LEN(W194)=0,"",W194)</f>
        <v/>
      </c>
      <c r="AJ194" s="147" t="s">
        <v>2583</v>
      </c>
      <c r="AK194" s="20" t="str">
        <f>IF(LEN(X194)=0,"",X194)</f>
        <v/>
      </c>
      <c r="AP194" s="164"/>
      <c r="BG194" s="164"/>
    </row>
    <row r="195" spans="3:59" x14ac:dyDescent="0.2">
      <c r="C195" s="242" t="s">
        <v>2335</v>
      </c>
      <c r="D195" s="243"/>
      <c r="E195" s="243"/>
      <c r="F195" s="244"/>
      <c r="G195" s="98">
        <v>0.9</v>
      </c>
      <c r="O195" s="165" t="s">
        <v>2623</v>
      </c>
      <c r="P195" s="164" t="b">
        <v>0</v>
      </c>
      <c r="Q195" s="164" t="b">
        <v>1</v>
      </c>
      <c r="R195" s="164" t="b">
        <v>0</v>
      </c>
      <c r="S195" s="164" t="b">
        <f>AND(W178&gt;0,OR(NOT(W32),W99))</f>
        <v>1</v>
      </c>
      <c r="T195" s="164" t="b">
        <f t="shared" ref="T195:T197" si="74">AND(NOT(S195),AND(LEN(W195)&gt;0,NOT(W195=FALSE),NOT(W195="N/A")))</f>
        <v>0</v>
      </c>
      <c r="W195" s="12"/>
      <c r="X195" s="166"/>
      <c r="AA195" s="164" t="b">
        <f t="shared" ref="AA195:AA198" si="75">OR(AB195:AC195)</f>
        <v>0</v>
      </c>
      <c r="AB195" s="164" t="b">
        <f t="shared" ref="AB195:AB198" si="76">T195</f>
        <v>0</v>
      </c>
      <c r="AC195" s="164" t="b">
        <f t="shared" ref="AC195:AC198" si="77">AND(R195,OR(W195="Not Met",W195=""))</f>
        <v>0</v>
      </c>
      <c r="AF195" s="170"/>
      <c r="AG195" s="171"/>
      <c r="AH195" s="170" t="s">
        <v>2649</v>
      </c>
      <c r="AI195" s="20" t="str">
        <f t="shared" ref="AI195" si="78">IF(LEN(W195)=0,"",W195)</f>
        <v/>
      </c>
      <c r="AJ195" s="170" t="s">
        <v>2671</v>
      </c>
      <c r="AK195" s="20" t="str">
        <f t="shared" ref="AK195" si="79">IF(LEN(X195)=0,"",X195)</f>
        <v/>
      </c>
      <c r="AP195" s="164"/>
      <c r="BG195" s="164"/>
    </row>
    <row r="196" spans="3:59" x14ac:dyDescent="0.2">
      <c r="C196" s="239" t="s">
        <v>2364</v>
      </c>
      <c r="D196" s="239"/>
      <c r="E196" s="239"/>
      <c r="F196" s="239"/>
      <c r="G196" s="98">
        <v>0.9</v>
      </c>
      <c r="O196" s="96" t="s">
        <v>2313</v>
      </c>
      <c r="P196" s="119" t="b">
        <v>0</v>
      </c>
      <c r="Q196" s="97" t="b">
        <v>1</v>
      </c>
      <c r="R196" s="97" t="b">
        <v>0</v>
      </c>
      <c r="S196" s="97" t="b">
        <f>AND(W178&gt;0,OR(NOT(W33),W100=TRUE,W101=TRUE))</f>
        <v>1</v>
      </c>
      <c r="T196" s="164" t="b">
        <f t="shared" si="74"/>
        <v>0</v>
      </c>
      <c r="U196" s="97"/>
      <c r="V196" s="97"/>
      <c r="W196" s="12"/>
      <c r="X196" s="120"/>
      <c r="Y196" s="97"/>
      <c r="Z196" s="97"/>
      <c r="AA196" s="164" t="b">
        <f t="shared" si="75"/>
        <v>0</v>
      </c>
      <c r="AB196" s="164" t="b">
        <f t="shared" si="76"/>
        <v>0</v>
      </c>
      <c r="AC196" s="164" t="b">
        <f t="shared" si="77"/>
        <v>0</v>
      </c>
      <c r="AD196" s="97"/>
      <c r="AE196" s="97"/>
      <c r="AG196" s="97"/>
      <c r="AH196" s="147" t="s">
        <v>2474</v>
      </c>
      <c r="AI196" s="20" t="str">
        <f>IF(LEN(W196)=0,"",W196)</f>
        <v/>
      </c>
      <c r="AJ196" s="147" t="s">
        <v>2581</v>
      </c>
      <c r="AK196" s="20" t="str">
        <f>IF(LEN(X196)=0,"",X196)</f>
        <v/>
      </c>
      <c r="AP196" s="164"/>
      <c r="AQ196" s="97"/>
      <c r="AR196" s="97"/>
      <c r="AS196" s="97"/>
      <c r="AT196" s="97"/>
      <c r="AU196" s="97"/>
      <c r="AV196" s="97"/>
      <c r="AW196" s="97"/>
      <c r="AX196" s="97"/>
      <c r="AY196" s="97"/>
      <c r="AZ196" s="97"/>
      <c r="BA196" s="97"/>
      <c r="BB196" s="97"/>
      <c r="BC196" s="97"/>
      <c r="BD196" s="97"/>
      <c r="BE196" s="97"/>
      <c r="BF196" s="97"/>
      <c r="BG196" s="164"/>
    </row>
    <row r="197" spans="3:59" x14ac:dyDescent="0.2">
      <c r="C197" s="239" t="s">
        <v>2327</v>
      </c>
      <c r="D197" s="239"/>
      <c r="E197" s="239"/>
      <c r="F197" s="239"/>
      <c r="G197" s="98">
        <v>0.5</v>
      </c>
      <c r="O197" s="165" t="s">
        <v>2625</v>
      </c>
      <c r="P197" s="164" t="b">
        <v>0</v>
      </c>
      <c r="Q197" s="164" t="b">
        <v>1</v>
      </c>
      <c r="R197" s="164" t="b">
        <v>0</v>
      </c>
      <c r="S197" s="164" t="b">
        <f>W178&gt;0</f>
        <v>1</v>
      </c>
      <c r="T197" s="164" t="b">
        <f t="shared" si="74"/>
        <v>0</v>
      </c>
      <c r="W197" s="12"/>
      <c r="X197" s="166"/>
      <c r="AA197" s="164" t="b">
        <f t="shared" si="75"/>
        <v>0</v>
      </c>
      <c r="AB197" s="164" t="b">
        <f t="shared" si="76"/>
        <v>0</v>
      </c>
      <c r="AC197" s="164" t="b">
        <f t="shared" si="77"/>
        <v>0</v>
      </c>
      <c r="AF197" s="170"/>
      <c r="AG197" s="171"/>
      <c r="AH197" s="170" t="s">
        <v>2650</v>
      </c>
      <c r="AI197" s="20" t="str">
        <f t="shared" ref="AI197" si="80">IF(LEN(W197)=0,"",W197)</f>
        <v/>
      </c>
      <c r="AJ197" s="170" t="s">
        <v>2672</v>
      </c>
      <c r="AK197" s="20" t="str">
        <f t="shared" ref="AK197" si="81">IF(LEN(X197)=0,"",X197)</f>
        <v/>
      </c>
      <c r="AQ197" s="97"/>
      <c r="AR197" s="97"/>
      <c r="AS197" s="97"/>
      <c r="AT197" s="97"/>
      <c r="AU197" s="97"/>
      <c r="AV197" s="97"/>
      <c r="AW197" s="97"/>
      <c r="AX197" s="97"/>
      <c r="AY197" s="97"/>
      <c r="AZ197" s="97"/>
      <c r="BA197" s="97"/>
      <c r="BB197" s="97"/>
      <c r="BC197" s="97"/>
      <c r="BD197" s="97"/>
      <c r="BE197" s="97"/>
      <c r="BF197" s="97"/>
    </row>
    <row r="198" spans="3:59" x14ac:dyDescent="0.2">
      <c r="O198" s="124" t="s">
        <v>2317</v>
      </c>
      <c r="P198" s="125" t="b">
        <v>0</v>
      </c>
      <c r="Q198" s="125" t="b">
        <v>1</v>
      </c>
      <c r="R198" s="125" t="b">
        <v>0</v>
      </c>
      <c r="S198" s="125" t="b">
        <f>W178&gt;0</f>
        <v>1</v>
      </c>
      <c r="T198" s="125" t="b">
        <f>AND(NOT(S198),AND(LEN(W198)&gt;0,NOT(W198=FALSE),NOT(W198="N/A")))</f>
        <v>0</v>
      </c>
      <c r="W198" s="12"/>
      <c r="X198" s="126"/>
      <c r="Z198"/>
      <c r="AA198" s="164" t="b">
        <f t="shared" si="75"/>
        <v>0</v>
      </c>
      <c r="AB198" s="164" t="b">
        <f t="shared" si="76"/>
        <v>0</v>
      </c>
      <c r="AC198" s="164" t="b">
        <f t="shared" si="77"/>
        <v>0</v>
      </c>
      <c r="AH198" s="147" t="s">
        <v>2477</v>
      </c>
      <c r="AI198" s="20" t="str">
        <f>IF(LEN(W198)=0,"",W198)</f>
        <v/>
      </c>
      <c r="AJ198" s="147" t="s">
        <v>2584</v>
      </c>
      <c r="AK198" s="20" t="str">
        <f>IF(LEN(X198)=0,"",X198)</f>
        <v/>
      </c>
      <c r="AQ198" s="97"/>
      <c r="AR198" s="97"/>
      <c r="AS198" s="97"/>
      <c r="AT198" s="97"/>
      <c r="AU198" s="97"/>
      <c r="AV198" s="97"/>
      <c r="AW198" s="97"/>
      <c r="AX198" s="97"/>
      <c r="AY198" s="97"/>
      <c r="AZ198" s="97"/>
      <c r="BA198" s="97"/>
      <c r="BB198" s="97"/>
      <c r="BC198" s="97"/>
      <c r="BD198" s="97"/>
      <c r="BE198" s="97"/>
      <c r="BF198" s="97"/>
    </row>
    <row r="199" spans="3:59" s="164" customFormat="1" x14ac:dyDescent="0.2">
      <c r="M199" s="164" t="s">
        <v>2621</v>
      </c>
      <c r="AQ199" s="97"/>
      <c r="AR199" s="97"/>
      <c r="AS199" s="97"/>
      <c r="AT199" s="97"/>
      <c r="AU199" s="97"/>
      <c r="AV199" s="97"/>
      <c r="AW199" s="97"/>
      <c r="AX199" s="97"/>
      <c r="AY199" s="97"/>
      <c r="AZ199" s="97"/>
      <c r="BA199" s="97"/>
      <c r="BB199" s="97"/>
      <c r="BC199" s="97"/>
      <c r="BD199" s="97"/>
      <c r="BE199" s="97"/>
      <c r="BF199" s="97"/>
    </row>
    <row r="200" spans="3:59" s="164" customFormat="1" x14ac:dyDescent="0.2">
      <c r="K200" s="212" t="str">
        <f>IF(LEN(K69)&gt;0,K69&amp;":","")</f>
        <v/>
      </c>
      <c r="L200" s="212"/>
      <c r="M200" s="212"/>
      <c r="N200" s="212"/>
      <c r="O200" s="212"/>
      <c r="P200" s="164" t="b">
        <v>0</v>
      </c>
      <c r="Q200" s="164" t="b">
        <v>1</v>
      </c>
      <c r="R200" s="164" t="b">
        <v>0</v>
      </c>
      <c r="S200" s="164" t="b">
        <f>AND($W$178&gt;0,LEN(K200)&gt;0)</f>
        <v>0</v>
      </c>
      <c r="T200" s="164" t="b">
        <f t="shared" ref="T200:T206" si="82">AND(NOT(S200),AND(LEN(W200)&gt;0,NOT(W200=FALSE),NOT(W200="N/A")))</f>
        <v>0</v>
      </c>
      <c r="W200" s="12"/>
      <c r="X200" s="166"/>
      <c r="AA200" s="164" t="b">
        <f t="shared" ref="AA200:AA206" si="83">OR(AB200:AC200)</f>
        <v>0</v>
      </c>
      <c r="AB200" s="164" t="b">
        <f t="shared" ref="AB200:AB206" si="84">T200</f>
        <v>0</v>
      </c>
      <c r="AC200" s="164" t="b">
        <f t="shared" ref="AC200:AC206" si="85">AND(R200,OR(W200="Not Met",W200=""))</f>
        <v>0</v>
      </c>
      <c r="AF200" s="170"/>
      <c r="AG200" s="171"/>
      <c r="AH200" s="170" t="s">
        <v>2651</v>
      </c>
      <c r="AI200" s="20" t="str">
        <f t="shared" ref="AI200:AI214" si="86">IF(LEN(W200)=0,"",W200)</f>
        <v/>
      </c>
      <c r="AJ200" s="170" t="s">
        <v>2673</v>
      </c>
      <c r="AK200" s="20" t="str">
        <f t="shared" ref="AK200:AK214" si="87">IF(LEN(X200)=0,"",X200)</f>
        <v/>
      </c>
      <c r="AP200"/>
      <c r="AQ200" s="97"/>
      <c r="AR200" s="97"/>
      <c r="AS200" s="97"/>
      <c r="AT200" s="97"/>
      <c r="AU200" s="97"/>
      <c r="AV200" s="97"/>
      <c r="AW200" s="97"/>
      <c r="AX200" s="97"/>
      <c r="AY200" s="97"/>
      <c r="AZ200" s="97"/>
      <c r="BA200" s="97"/>
      <c r="BB200" s="97"/>
      <c r="BC200" s="97"/>
      <c r="BD200" s="97"/>
      <c r="BE200" s="97"/>
      <c r="BF200" s="97"/>
      <c r="BG200"/>
    </row>
    <row r="201" spans="3:59" s="164" customFormat="1" x14ac:dyDescent="0.2">
      <c r="K201" s="212" t="str">
        <f t="shared" ref="K201:K206" si="88">IF(LEN(K70)&gt;0,K70&amp;":","")</f>
        <v/>
      </c>
      <c r="L201" s="212"/>
      <c r="M201" s="212"/>
      <c r="N201" s="212"/>
      <c r="O201" s="212"/>
      <c r="P201" s="164" t="b">
        <v>0</v>
      </c>
      <c r="Q201" s="164" t="b">
        <v>1</v>
      </c>
      <c r="R201" s="164" t="b">
        <v>0</v>
      </c>
      <c r="S201" s="168" t="b">
        <f t="shared" ref="S201:S206" si="89">AND($W$178&gt;0,LEN(K201)&gt;0)</f>
        <v>0</v>
      </c>
      <c r="T201" s="164" t="b">
        <f t="shared" si="82"/>
        <v>0</v>
      </c>
      <c r="W201" s="12"/>
      <c r="X201" s="166"/>
      <c r="AA201" s="164" t="b">
        <f t="shared" si="83"/>
        <v>0</v>
      </c>
      <c r="AB201" s="164" t="b">
        <f t="shared" si="84"/>
        <v>0</v>
      </c>
      <c r="AC201" s="164" t="b">
        <f t="shared" si="85"/>
        <v>0</v>
      </c>
      <c r="AF201" s="170"/>
      <c r="AG201" s="171"/>
      <c r="AH201" s="170" t="s">
        <v>2652</v>
      </c>
      <c r="AI201" s="20" t="str">
        <f t="shared" si="86"/>
        <v/>
      </c>
      <c r="AJ201" s="170" t="s">
        <v>2674</v>
      </c>
      <c r="AK201" s="20" t="str">
        <f t="shared" si="87"/>
        <v/>
      </c>
      <c r="AP201"/>
      <c r="AQ201" s="97"/>
      <c r="AR201" s="97"/>
      <c r="AS201" s="97"/>
      <c r="AT201" s="97"/>
      <c r="AU201" s="97"/>
      <c r="AV201" s="97"/>
      <c r="AW201" s="97"/>
      <c r="AX201" s="97"/>
      <c r="AY201" s="97"/>
      <c r="AZ201" s="97"/>
      <c r="BA201" s="97"/>
      <c r="BB201" s="97"/>
      <c r="BC201" s="97"/>
      <c r="BD201" s="97"/>
      <c r="BE201" s="97"/>
      <c r="BF201" s="97"/>
      <c r="BG201"/>
    </row>
    <row r="202" spans="3:59" s="164" customFormat="1" x14ac:dyDescent="0.2">
      <c r="K202" s="212" t="str">
        <f t="shared" si="88"/>
        <v/>
      </c>
      <c r="L202" s="212"/>
      <c r="M202" s="212"/>
      <c r="N202" s="212"/>
      <c r="O202" s="212"/>
      <c r="P202" s="164" t="b">
        <v>0</v>
      </c>
      <c r="Q202" s="164" t="b">
        <v>1</v>
      </c>
      <c r="R202" s="164" t="b">
        <v>0</v>
      </c>
      <c r="S202" s="168" t="b">
        <f t="shared" si="89"/>
        <v>0</v>
      </c>
      <c r="T202" s="164" t="b">
        <f t="shared" si="82"/>
        <v>0</v>
      </c>
      <c r="W202" s="12"/>
      <c r="X202" s="166"/>
      <c r="AA202" s="164" t="b">
        <f t="shared" si="83"/>
        <v>0</v>
      </c>
      <c r="AB202" s="164" t="b">
        <f t="shared" si="84"/>
        <v>0</v>
      </c>
      <c r="AC202" s="164" t="b">
        <f t="shared" si="85"/>
        <v>0</v>
      </c>
      <c r="AF202" s="170"/>
      <c r="AG202" s="171"/>
      <c r="AH202" s="170" t="s">
        <v>2653</v>
      </c>
      <c r="AI202" s="20" t="str">
        <f t="shared" si="86"/>
        <v/>
      </c>
      <c r="AJ202" s="170" t="s">
        <v>2675</v>
      </c>
      <c r="AK202" s="20" t="str">
        <f t="shared" si="87"/>
        <v/>
      </c>
      <c r="AP202"/>
      <c r="AQ202" s="97"/>
      <c r="AR202" s="97"/>
      <c r="AS202" s="97"/>
      <c r="AT202" s="97"/>
      <c r="AU202" s="97"/>
      <c r="AV202" s="97"/>
      <c r="AW202" s="97"/>
      <c r="AX202" s="97"/>
      <c r="AY202" s="97"/>
      <c r="AZ202" s="97"/>
      <c r="BA202" s="97"/>
      <c r="BB202" s="97"/>
      <c r="BC202" s="97"/>
      <c r="BD202" s="97"/>
      <c r="BE202" s="97"/>
      <c r="BF202" s="97"/>
      <c r="BG202"/>
    </row>
    <row r="203" spans="3:59" s="164" customFormat="1" x14ac:dyDescent="0.2">
      <c r="K203" s="212" t="str">
        <f t="shared" si="88"/>
        <v/>
      </c>
      <c r="L203" s="212"/>
      <c r="M203" s="212"/>
      <c r="N203" s="212"/>
      <c r="O203" s="212"/>
      <c r="P203" s="164" t="b">
        <v>0</v>
      </c>
      <c r="Q203" s="164" t="b">
        <v>1</v>
      </c>
      <c r="R203" s="164" t="b">
        <v>0</v>
      </c>
      <c r="S203" s="168" t="b">
        <f t="shared" si="89"/>
        <v>0</v>
      </c>
      <c r="T203" s="164" t="b">
        <f t="shared" si="82"/>
        <v>0</v>
      </c>
      <c r="W203" s="12"/>
      <c r="X203" s="166"/>
      <c r="AA203" s="164" t="b">
        <f t="shared" si="83"/>
        <v>0</v>
      </c>
      <c r="AB203" s="164" t="b">
        <f t="shared" si="84"/>
        <v>0</v>
      </c>
      <c r="AC203" s="164" t="b">
        <f t="shared" si="85"/>
        <v>0</v>
      </c>
      <c r="AF203" s="170"/>
      <c r="AG203" s="171"/>
      <c r="AH203" s="170" t="s">
        <v>2654</v>
      </c>
      <c r="AI203" s="20" t="str">
        <f t="shared" si="86"/>
        <v/>
      </c>
      <c r="AJ203" s="170" t="s">
        <v>2676</v>
      </c>
      <c r="AK203" s="20" t="str">
        <f t="shared" si="87"/>
        <v/>
      </c>
      <c r="AP203"/>
      <c r="AQ203" s="97"/>
      <c r="AR203" s="97"/>
      <c r="AS203" s="97"/>
      <c r="AT203" s="97"/>
      <c r="AU203" s="97"/>
      <c r="AV203" s="97"/>
      <c r="AW203" s="97"/>
      <c r="AX203" s="97"/>
      <c r="AY203" s="97"/>
      <c r="AZ203" s="97"/>
      <c r="BA203" s="97"/>
      <c r="BB203" s="97"/>
      <c r="BC203" s="97"/>
      <c r="BD203" s="97"/>
      <c r="BE203" s="97"/>
      <c r="BF203" s="97"/>
      <c r="BG203"/>
    </row>
    <row r="204" spans="3:59" s="164" customFormat="1" x14ac:dyDescent="0.2">
      <c r="K204" s="212" t="str">
        <f t="shared" si="88"/>
        <v/>
      </c>
      <c r="L204" s="212"/>
      <c r="M204" s="212"/>
      <c r="N204" s="212"/>
      <c r="O204" s="212"/>
      <c r="P204" s="164" t="b">
        <v>0</v>
      </c>
      <c r="Q204" s="164" t="b">
        <v>1</v>
      </c>
      <c r="R204" s="164" t="b">
        <v>0</v>
      </c>
      <c r="S204" s="168" t="b">
        <f t="shared" si="89"/>
        <v>0</v>
      </c>
      <c r="T204" s="164" t="b">
        <f t="shared" si="82"/>
        <v>0</v>
      </c>
      <c r="W204" s="12"/>
      <c r="X204" s="166"/>
      <c r="AA204" s="164" t="b">
        <f t="shared" si="83"/>
        <v>0</v>
      </c>
      <c r="AB204" s="164" t="b">
        <f t="shared" si="84"/>
        <v>0</v>
      </c>
      <c r="AC204" s="164" t="b">
        <f t="shared" si="85"/>
        <v>0</v>
      </c>
      <c r="AF204" s="170"/>
      <c r="AG204" s="171"/>
      <c r="AH204" s="170" t="s">
        <v>2655</v>
      </c>
      <c r="AI204" s="20" t="str">
        <f t="shared" si="86"/>
        <v/>
      </c>
      <c r="AJ204" s="170" t="s">
        <v>2677</v>
      </c>
      <c r="AK204" s="20" t="str">
        <f t="shared" si="87"/>
        <v/>
      </c>
      <c r="AP204"/>
      <c r="AQ204" s="97"/>
      <c r="AR204" s="97"/>
      <c r="AS204" s="97"/>
      <c r="AT204" s="97"/>
      <c r="AU204" s="97"/>
      <c r="AV204" s="97"/>
      <c r="AW204" s="97"/>
      <c r="AX204" s="97"/>
      <c r="AY204" s="97"/>
      <c r="AZ204" s="97"/>
      <c r="BA204" s="97"/>
      <c r="BB204" s="97"/>
      <c r="BC204" s="97"/>
      <c r="BD204" s="97"/>
      <c r="BE204" s="97"/>
      <c r="BF204" s="97"/>
      <c r="BG204"/>
    </row>
    <row r="205" spans="3:59" s="164" customFormat="1" x14ac:dyDescent="0.2">
      <c r="K205" s="212" t="str">
        <f t="shared" si="88"/>
        <v/>
      </c>
      <c r="L205" s="212"/>
      <c r="M205" s="212"/>
      <c r="N205" s="212"/>
      <c r="O205" s="212"/>
      <c r="P205" s="164" t="b">
        <v>0</v>
      </c>
      <c r="Q205" s="164" t="b">
        <v>1</v>
      </c>
      <c r="R205" s="164" t="b">
        <v>0</v>
      </c>
      <c r="S205" s="168" t="b">
        <f t="shared" si="89"/>
        <v>0</v>
      </c>
      <c r="T205" s="164" t="b">
        <f t="shared" si="82"/>
        <v>0</v>
      </c>
      <c r="W205" s="12"/>
      <c r="X205" s="166"/>
      <c r="AA205" s="164" t="b">
        <f t="shared" si="83"/>
        <v>0</v>
      </c>
      <c r="AB205" s="164" t="b">
        <f t="shared" si="84"/>
        <v>0</v>
      </c>
      <c r="AC205" s="164" t="b">
        <f t="shared" si="85"/>
        <v>0</v>
      </c>
      <c r="AF205" s="170"/>
      <c r="AG205" s="171"/>
      <c r="AH205" s="170" t="s">
        <v>2656</v>
      </c>
      <c r="AI205" s="20" t="str">
        <f t="shared" si="86"/>
        <v/>
      </c>
      <c r="AJ205" s="170" t="s">
        <v>2678</v>
      </c>
      <c r="AK205" s="20" t="str">
        <f t="shared" si="87"/>
        <v/>
      </c>
      <c r="AP205" s="97"/>
      <c r="AQ205" s="97"/>
      <c r="AR205" s="97"/>
      <c r="AS205" s="97"/>
      <c r="AT205" s="97"/>
      <c r="AU205" s="97"/>
      <c r="AV205" s="97"/>
      <c r="AW205" s="97"/>
      <c r="AX205" s="97"/>
      <c r="AY205" s="97"/>
      <c r="AZ205" s="97"/>
      <c r="BA205" s="97"/>
      <c r="BB205" s="97"/>
      <c r="BC205" s="97"/>
      <c r="BD205" s="97"/>
      <c r="BE205" s="97"/>
      <c r="BF205" s="97"/>
      <c r="BG205" s="97"/>
    </row>
    <row r="206" spans="3:59" s="164" customFormat="1" x14ac:dyDescent="0.2">
      <c r="K206" s="212" t="str">
        <f t="shared" si="88"/>
        <v/>
      </c>
      <c r="L206" s="212"/>
      <c r="M206" s="212"/>
      <c r="N206" s="212"/>
      <c r="O206" s="212"/>
      <c r="P206" s="164" t="b">
        <v>0</v>
      </c>
      <c r="Q206" s="164" t="b">
        <v>1</v>
      </c>
      <c r="R206" s="164" t="b">
        <v>0</v>
      </c>
      <c r="S206" s="168" t="b">
        <f t="shared" si="89"/>
        <v>0</v>
      </c>
      <c r="T206" s="164" t="b">
        <f t="shared" si="82"/>
        <v>0</v>
      </c>
      <c r="W206" s="12"/>
      <c r="X206" s="166"/>
      <c r="AA206" s="164" t="b">
        <f t="shared" si="83"/>
        <v>0</v>
      </c>
      <c r="AB206" s="164" t="b">
        <f t="shared" si="84"/>
        <v>0</v>
      </c>
      <c r="AC206" s="164" t="b">
        <f t="shared" si="85"/>
        <v>0</v>
      </c>
      <c r="AF206" s="170"/>
      <c r="AG206" s="171"/>
      <c r="AH206" s="170" t="s">
        <v>2657</v>
      </c>
      <c r="AI206" s="20" t="str">
        <f t="shared" si="86"/>
        <v/>
      </c>
      <c r="AJ206" s="170" t="s">
        <v>2679</v>
      </c>
      <c r="AK206" s="20" t="str">
        <f t="shared" si="87"/>
        <v/>
      </c>
      <c r="AP206" s="97"/>
      <c r="AQ206" s="97"/>
      <c r="AR206" s="97"/>
      <c r="AS206" s="97"/>
      <c r="AT206" s="97"/>
      <c r="AU206" s="97"/>
      <c r="AV206" s="97"/>
      <c r="AW206" s="97"/>
      <c r="AX206" s="97"/>
      <c r="AY206" s="97"/>
      <c r="AZ206" s="97"/>
      <c r="BA206" s="97"/>
      <c r="BB206" s="97"/>
      <c r="BC206" s="97"/>
      <c r="BD206" s="97"/>
      <c r="BE206" s="97"/>
      <c r="BF206" s="97"/>
      <c r="BG206" s="97"/>
    </row>
    <row r="207" spans="3:59" x14ac:dyDescent="0.2">
      <c r="M207" s="164" t="s">
        <v>2622</v>
      </c>
      <c r="O207"/>
      <c r="W207"/>
      <c r="Z207"/>
      <c r="AA207"/>
      <c r="AB207"/>
      <c r="AF207" s="170"/>
      <c r="AG207" s="171"/>
      <c r="AH207" s="170"/>
      <c r="AJ207" s="170"/>
      <c r="AP207" s="97"/>
      <c r="AQ207" s="97"/>
      <c r="AR207" s="97"/>
      <c r="AS207" s="97"/>
      <c r="AT207" s="97"/>
      <c r="AU207" s="97"/>
      <c r="AV207" s="97"/>
      <c r="AW207" s="97"/>
      <c r="AX207" s="97"/>
      <c r="AY207" s="97"/>
      <c r="AZ207" s="97"/>
      <c r="BA207" s="97"/>
      <c r="BB207" s="97"/>
      <c r="BC207" s="97"/>
      <c r="BD207" s="97"/>
      <c r="BE207" s="97"/>
      <c r="BF207" s="97"/>
      <c r="BG207" s="97"/>
    </row>
    <row r="208" spans="3:59" x14ac:dyDescent="0.2">
      <c r="K208" s="212" t="str">
        <f>IF(LEN(K132)&gt;0,K132&amp;":","")</f>
        <v/>
      </c>
      <c r="L208" s="212"/>
      <c r="M208" s="212"/>
      <c r="N208" s="212"/>
      <c r="O208" s="212"/>
      <c r="P208" s="164" t="b">
        <v>0</v>
      </c>
      <c r="Q208" s="164" t="b">
        <v>1</v>
      </c>
      <c r="R208" s="164" t="b">
        <v>0</v>
      </c>
      <c r="S208" s="164" t="b">
        <f>AND($W$178&gt;0,LEN(K208)&gt;0)</f>
        <v>0</v>
      </c>
      <c r="T208" s="164" t="b">
        <f t="shared" ref="T208:T214" si="90">AND(NOT(S208),AND(LEN(W208)&gt;0,NOT(W208=FALSE),NOT(W208="N/A")))</f>
        <v>0</v>
      </c>
      <c r="W208" s="12"/>
      <c r="X208" s="166"/>
      <c r="Z208"/>
      <c r="AA208" s="164" t="b">
        <f t="shared" ref="AA208:AA214" si="91">OR(AB208:AC208)</f>
        <v>0</v>
      </c>
      <c r="AB208" s="164" t="b">
        <f t="shared" ref="AB208:AB214" si="92">T208</f>
        <v>0</v>
      </c>
      <c r="AC208" s="164" t="b">
        <f t="shared" ref="AC208:AC214" si="93">AND(R208,OR(W208="Not Met",W208=""))</f>
        <v>0</v>
      </c>
      <c r="AF208" s="170"/>
      <c r="AG208" s="171"/>
      <c r="AH208" s="170" t="s">
        <v>2658</v>
      </c>
      <c r="AI208" s="20" t="str">
        <f t="shared" si="86"/>
        <v/>
      </c>
      <c r="AJ208" s="170" t="s">
        <v>2680</v>
      </c>
      <c r="AK208" s="20" t="str">
        <f t="shared" si="87"/>
        <v/>
      </c>
      <c r="AP208" s="97"/>
      <c r="BG208" s="97"/>
    </row>
    <row r="209" spans="9:59" s="164" customFormat="1" x14ac:dyDescent="0.2">
      <c r="K209" s="212" t="str">
        <f t="shared" ref="K209:K214" si="94">IF(LEN(K133)&gt;0,K133&amp;":","")</f>
        <v/>
      </c>
      <c r="L209" s="212"/>
      <c r="M209" s="212"/>
      <c r="N209" s="212"/>
      <c r="O209" s="212"/>
      <c r="P209" s="164" t="b">
        <v>0</v>
      </c>
      <c r="Q209" s="164" t="b">
        <v>1</v>
      </c>
      <c r="R209" s="164" t="b">
        <v>0</v>
      </c>
      <c r="S209" s="175" t="b">
        <f t="shared" ref="S209:S214" si="95">AND($W$178&gt;0,LEN(K209)&gt;0)</f>
        <v>0</v>
      </c>
      <c r="T209" s="164" t="b">
        <f t="shared" si="90"/>
        <v>0</v>
      </c>
      <c r="W209" s="12"/>
      <c r="X209" s="166"/>
      <c r="AA209" s="164" t="b">
        <f t="shared" si="91"/>
        <v>0</v>
      </c>
      <c r="AB209" s="164" t="b">
        <f t="shared" si="92"/>
        <v>0</v>
      </c>
      <c r="AC209" s="164" t="b">
        <f t="shared" si="93"/>
        <v>0</v>
      </c>
      <c r="AF209" s="170"/>
      <c r="AG209" s="171"/>
      <c r="AH209" s="170" t="s">
        <v>2659</v>
      </c>
      <c r="AI209" s="20" t="str">
        <f t="shared" si="86"/>
        <v/>
      </c>
      <c r="AJ209" s="170" t="s">
        <v>2681</v>
      </c>
      <c r="AK209" s="20" t="str">
        <f t="shared" si="87"/>
        <v/>
      </c>
      <c r="AP209" s="97"/>
      <c r="AQ209" s="97"/>
      <c r="AR209" s="97"/>
      <c r="AS209" s="97"/>
      <c r="AT209" s="97"/>
      <c r="AU209" s="97"/>
      <c r="AV209" s="97"/>
      <c r="AW209" s="97"/>
      <c r="AX209" s="97"/>
      <c r="AY209" s="97"/>
      <c r="AZ209" s="97"/>
      <c r="BA209" s="97"/>
      <c r="BB209" s="97"/>
      <c r="BC209" s="97"/>
      <c r="BD209" s="97"/>
      <c r="BE209" s="97"/>
      <c r="BF209" s="97"/>
      <c r="BG209" s="97"/>
    </row>
    <row r="210" spans="9:59" x14ac:dyDescent="0.2">
      <c r="K210" s="212" t="str">
        <f t="shared" si="94"/>
        <v/>
      </c>
      <c r="L210" s="212"/>
      <c r="M210" s="212"/>
      <c r="N210" s="212"/>
      <c r="O210" s="212"/>
      <c r="P210" s="164" t="b">
        <v>0</v>
      </c>
      <c r="Q210" s="164" t="b">
        <v>1</v>
      </c>
      <c r="R210" s="164" t="b">
        <v>0</v>
      </c>
      <c r="S210" s="175" t="b">
        <f t="shared" si="95"/>
        <v>0</v>
      </c>
      <c r="T210" s="164" t="b">
        <f t="shared" si="90"/>
        <v>0</v>
      </c>
      <c r="W210" s="12"/>
      <c r="X210" s="166"/>
      <c r="Z210"/>
      <c r="AA210" s="164" t="b">
        <f t="shared" si="91"/>
        <v>0</v>
      </c>
      <c r="AB210" s="164" t="b">
        <f t="shared" si="92"/>
        <v>0</v>
      </c>
      <c r="AC210" s="164" t="b">
        <f t="shared" si="93"/>
        <v>0</v>
      </c>
      <c r="AF210" s="170"/>
      <c r="AG210" s="171"/>
      <c r="AH210" s="170" t="s">
        <v>2660</v>
      </c>
      <c r="AI210" s="20" t="str">
        <f t="shared" si="86"/>
        <v/>
      </c>
      <c r="AJ210" s="170" t="s">
        <v>2682</v>
      </c>
      <c r="AK210" s="20" t="str">
        <f t="shared" si="87"/>
        <v/>
      </c>
      <c r="AP210" s="97"/>
      <c r="AQ210" s="97"/>
      <c r="AR210" s="97"/>
      <c r="AS210" s="97"/>
      <c r="AT210" s="97"/>
      <c r="AU210" s="97"/>
      <c r="AV210" s="97"/>
      <c r="AW210" s="97"/>
      <c r="AX210" s="97"/>
      <c r="AY210" s="97"/>
      <c r="AZ210" s="97"/>
      <c r="BA210" s="97"/>
      <c r="BB210" s="97"/>
      <c r="BC210" s="97"/>
      <c r="BD210" s="97"/>
      <c r="BE210" s="97"/>
      <c r="BF210" s="97"/>
      <c r="BG210" s="97"/>
    </row>
    <row r="211" spans="9:59" x14ac:dyDescent="0.2">
      <c r="K211" s="212" t="str">
        <f t="shared" si="94"/>
        <v/>
      </c>
      <c r="L211" s="212"/>
      <c r="M211" s="212"/>
      <c r="N211" s="212"/>
      <c r="O211" s="212"/>
      <c r="P211" s="164" t="b">
        <v>0</v>
      </c>
      <c r="Q211" s="164" t="b">
        <v>1</v>
      </c>
      <c r="R211" s="164" t="b">
        <v>0</v>
      </c>
      <c r="S211" s="175" t="b">
        <f t="shared" si="95"/>
        <v>0</v>
      </c>
      <c r="T211" s="164" t="b">
        <f t="shared" si="90"/>
        <v>0</v>
      </c>
      <c r="W211" s="12"/>
      <c r="X211" s="166"/>
      <c r="Z211"/>
      <c r="AA211" s="164" t="b">
        <f t="shared" si="91"/>
        <v>0</v>
      </c>
      <c r="AB211" s="164" t="b">
        <f t="shared" si="92"/>
        <v>0</v>
      </c>
      <c r="AC211" s="164" t="b">
        <f t="shared" si="93"/>
        <v>0</v>
      </c>
      <c r="AF211" s="170"/>
      <c r="AG211" s="171"/>
      <c r="AH211" s="170" t="s">
        <v>2661</v>
      </c>
      <c r="AI211" s="20" t="str">
        <f t="shared" si="86"/>
        <v/>
      </c>
      <c r="AJ211" s="170" t="s">
        <v>2683</v>
      </c>
      <c r="AK211" s="20" t="str">
        <f t="shared" si="87"/>
        <v/>
      </c>
      <c r="AP211" s="97"/>
      <c r="AQ211" s="97"/>
      <c r="AR211" s="97"/>
      <c r="AS211" s="97"/>
      <c r="AT211" s="97"/>
      <c r="AU211" s="97"/>
      <c r="AV211" s="97"/>
      <c r="AW211" s="97"/>
      <c r="AX211" s="97"/>
      <c r="AY211" s="97"/>
      <c r="AZ211" s="97"/>
      <c r="BA211" s="97"/>
      <c r="BB211" s="97"/>
      <c r="BC211" s="97"/>
      <c r="BD211" s="97"/>
      <c r="BE211" s="97"/>
      <c r="BF211" s="97"/>
      <c r="BG211" s="97"/>
    </row>
    <row r="212" spans="9:59" x14ac:dyDescent="0.2">
      <c r="K212" s="212" t="str">
        <f t="shared" si="94"/>
        <v/>
      </c>
      <c r="L212" s="212"/>
      <c r="M212" s="212"/>
      <c r="N212" s="212"/>
      <c r="O212" s="212"/>
      <c r="P212" s="164" t="b">
        <v>0</v>
      </c>
      <c r="Q212" s="164" t="b">
        <v>1</v>
      </c>
      <c r="R212" s="164" t="b">
        <v>0</v>
      </c>
      <c r="S212" s="175" t="b">
        <f t="shared" si="95"/>
        <v>0</v>
      </c>
      <c r="T212" s="164" t="b">
        <f t="shared" si="90"/>
        <v>0</v>
      </c>
      <c r="W212" s="12"/>
      <c r="X212" s="166"/>
      <c r="Z212"/>
      <c r="AA212" s="164" t="b">
        <f t="shared" si="91"/>
        <v>0</v>
      </c>
      <c r="AB212" s="164" t="b">
        <f t="shared" si="92"/>
        <v>0</v>
      </c>
      <c r="AC212" s="164" t="b">
        <f t="shared" si="93"/>
        <v>0</v>
      </c>
      <c r="AF212" s="170"/>
      <c r="AG212" s="171"/>
      <c r="AH212" s="170" t="s">
        <v>2662</v>
      </c>
      <c r="AI212" s="20" t="str">
        <f t="shared" si="86"/>
        <v/>
      </c>
      <c r="AJ212" s="170" t="s">
        <v>2684</v>
      </c>
      <c r="AK212" s="20" t="str">
        <f t="shared" si="87"/>
        <v/>
      </c>
      <c r="AP212" s="97"/>
      <c r="AQ212" s="97"/>
      <c r="AR212" s="97"/>
      <c r="AS212" s="97"/>
      <c r="AT212" s="97"/>
      <c r="AU212" s="97"/>
      <c r="AV212" s="97"/>
      <c r="AW212" s="97"/>
      <c r="AX212" s="97"/>
      <c r="AY212" s="97"/>
      <c r="AZ212" s="97"/>
      <c r="BA212" s="97"/>
      <c r="BB212" s="97"/>
      <c r="BC212" s="97"/>
      <c r="BD212" s="97"/>
      <c r="BE212" s="97"/>
      <c r="BF212" s="97"/>
      <c r="BG212" s="97"/>
    </row>
    <row r="213" spans="9:59" x14ac:dyDescent="0.2">
      <c r="K213" s="212" t="str">
        <f t="shared" si="94"/>
        <v/>
      </c>
      <c r="L213" s="212"/>
      <c r="M213" s="212"/>
      <c r="N213" s="212"/>
      <c r="O213" s="212"/>
      <c r="P213" s="164" t="b">
        <v>0</v>
      </c>
      <c r="Q213" s="164" t="b">
        <v>1</v>
      </c>
      <c r="R213" s="164" t="b">
        <v>0</v>
      </c>
      <c r="S213" s="175" t="b">
        <f t="shared" si="95"/>
        <v>0</v>
      </c>
      <c r="T213" s="164" t="b">
        <f t="shared" si="90"/>
        <v>0</v>
      </c>
      <c r="W213" s="12"/>
      <c r="X213" s="166"/>
      <c r="Z213"/>
      <c r="AA213" s="164" t="b">
        <f t="shared" si="91"/>
        <v>0</v>
      </c>
      <c r="AB213" s="164" t="b">
        <f t="shared" si="92"/>
        <v>0</v>
      </c>
      <c r="AC213" s="164" t="b">
        <f t="shared" si="93"/>
        <v>0</v>
      </c>
      <c r="AF213" s="170"/>
      <c r="AG213" s="171"/>
      <c r="AH213" s="170" t="s">
        <v>2663</v>
      </c>
      <c r="AI213" s="20" t="str">
        <f t="shared" si="86"/>
        <v/>
      </c>
      <c r="AJ213" s="170" t="s">
        <v>2685</v>
      </c>
      <c r="AK213" s="20" t="str">
        <f t="shared" si="87"/>
        <v/>
      </c>
      <c r="AP213" s="97"/>
      <c r="AQ213" s="97"/>
      <c r="AR213" s="97"/>
      <c r="AS213" s="97"/>
      <c r="AT213" s="97"/>
      <c r="AU213" s="97"/>
      <c r="AV213" s="97"/>
      <c r="AW213" s="97"/>
      <c r="AX213" s="97"/>
      <c r="AY213" s="97"/>
      <c r="AZ213" s="97"/>
      <c r="BA213" s="97"/>
      <c r="BB213" s="97"/>
      <c r="BC213" s="97"/>
      <c r="BD213" s="97"/>
      <c r="BE213" s="97"/>
      <c r="BF213" s="97"/>
      <c r="BG213" s="97"/>
    </row>
    <row r="214" spans="9:59" x14ac:dyDescent="0.2">
      <c r="K214" s="212" t="str">
        <f t="shared" si="94"/>
        <v/>
      </c>
      <c r="L214" s="212"/>
      <c r="M214" s="212"/>
      <c r="N214" s="212"/>
      <c r="O214" s="212"/>
      <c r="P214" s="164" t="b">
        <v>0</v>
      </c>
      <c r="Q214" s="164" t="b">
        <v>1</v>
      </c>
      <c r="R214" s="164" t="b">
        <v>0</v>
      </c>
      <c r="S214" s="175" t="b">
        <f t="shared" si="95"/>
        <v>0</v>
      </c>
      <c r="T214" s="164" t="b">
        <f t="shared" si="90"/>
        <v>0</v>
      </c>
      <c r="W214" s="12"/>
      <c r="X214" s="166"/>
      <c r="Z214"/>
      <c r="AA214" s="164" t="b">
        <f t="shared" si="91"/>
        <v>0</v>
      </c>
      <c r="AB214" s="164" t="b">
        <f t="shared" si="92"/>
        <v>0</v>
      </c>
      <c r="AC214" s="164" t="b">
        <f t="shared" si="93"/>
        <v>0</v>
      </c>
      <c r="AF214" s="170"/>
      <c r="AG214" s="171"/>
      <c r="AH214" s="170" t="s">
        <v>2664</v>
      </c>
      <c r="AI214" s="20" t="str">
        <f t="shared" si="86"/>
        <v/>
      </c>
      <c r="AJ214" s="170" t="s">
        <v>2686</v>
      </c>
      <c r="AK214" s="20" t="str">
        <f t="shared" si="87"/>
        <v/>
      </c>
      <c r="AP214" s="97"/>
      <c r="AQ214" s="97"/>
      <c r="AR214" s="97"/>
      <c r="AS214" s="97"/>
      <c r="AT214" s="97"/>
      <c r="AU214" s="97"/>
      <c r="AV214" s="97"/>
      <c r="AW214" s="97"/>
      <c r="AX214" s="97"/>
      <c r="AY214" s="97"/>
      <c r="AZ214" s="97"/>
      <c r="BA214" s="97"/>
      <c r="BB214" s="97"/>
      <c r="BC214" s="97"/>
      <c r="BD214" s="97"/>
      <c r="BE214" s="97"/>
      <c r="BF214" s="97"/>
      <c r="BG214" s="97"/>
    </row>
    <row r="215" spans="9:59" s="97" customFormat="1" x14ac:dyDescent="0.2">
      <c r="O215" s="96"/>
      <c r="W215" s="96"/>
      <c r="AF215" s="147"/>
      <c r="AI215" s="20"/>
      <c r="AK215" s="20"/>
    </row>
    <row r="216" spans="9:59" s="97" customFormat="1" x14ac:dyDescent="0.2">
      <c r="I216" s="111" t="s">
        <v>2305</v>
      </c>
      <c r="J216" s="19"/>
      <c r="K216" s="19"/>
      <c r="L216" s="19"/>
      <c r="M216" s="19"/>
      <c r="N216" s="19"/>
      <c r="O216" s="81"/>
      <c r="P216" s="19"/>
      <c r="Q216" s="19"/>
      <c r="R216" s="19"/>
      <c r="S216" s="19"/>
      <c r="T216" s="19"/>
      <c r="U216" s="19"/>
      <c r="V216" s="19"/>
      <c r="W216" s="81"/>
      <c r="AF216" s="147"/>
      <c r="AI216" s="20"/>
      <c r="AK216" s="20"/>
    </row>
    <row r="217" spans="9:59" s="97" customFormat="1" x14ac:dyDescent="0.2">
      <c r="I217" s="16"/>
      <c r="J217" s="16"/>
      <c r="K217" s="16"/>
      <c r="L217" s="16"/>
      <c r="M217" s="16"/>
      <c r="N217" s="16"/>
      <c r="O217" s="42" t="s">
        <v>2308</v>
      </c>
      <c r="P217" s="119" t="b">
        <v>0</v>
      </c>
      <c r="Q217" s="16" t="b">
        <v>1</v>
      </c>
      <c r="R217" s="16" t="b">
        <v>0</v>
      </c>
      <c r="S217" s="16" t="b">
        <v>1</v>
      </c>
      <c r="T217" s="16" t="b">
        <f>AND(NOT(S217),AND(LEN(W217)&gt;0,NOT(W217=FALSE),NOT(W217="N/A")))</f>
        <v>0</v>
      </c>
      <c r="U217" s="16"/>
      <c r="V217" s="16"/>
      <c r="W217" s="109"/>
      <c r="X217" s="120"/>
      <c r="AA217" s="132" t="b">
        <f>OR(AB217:AC217)</f>
        <v>0</v>
      </c>
      <c r="AB217" s="132" t="b">
        <f>T217</f>
        <v>0</v>
      </c>
      <c r="AC217" s="132" t="b">
        <f>AND(R217,OR(W217="Not Met",W217=""))</f>
        <v>0</v>
      </c>
      <c r="AF217" s="147"/>
      <c r="AH217" s="147" t="s">
        <v>2478</v>
      </c>
      <c r="AI217" s="20" t="str">
        <f>IF(LEN(W217)=0,"",W217)</f>
        <v/>
      </c>
      <c r="AJ217" s="147" t="s">
        <v>2585</v>
      </c>
      <c r="AK217" s="20" t="str">
        <f>IF(LEN(X217)=0,"",X217)</f>
        <v/>
      </c>
      <c r="AP217"/>
      <c r="BG217"/>
    </row>
    <row r="218" spans="9:59" s="97" customFormat="1" x14ac:dyDescent="0.2">
      <c r="O218" s="96"/>
      <c r="W218" s="96"/>
      <c r="AF218" s="147"/>
      <c r="AI218" s="20"/>
      <c r="AK218" s="20"/>
    </row>
    <row r="219" spans="9:59" s="97" customFormat="1" x14ac:dyDescent="0.2">
      <c r="L219" s="97" t="s">
        <v>2307</v>
      </c>
      <c r="O219" s="96"/>
      <c r="W219" s="96"/>
      <c r="AF219" s="147"/>
      <c r="AI219" s="20"/>
      <c r="AK219" s="20"/>
      <c r="AQ219"/>
      <c r="AR219"/>
      <c r="AS219"/>
      <c r="AT219"/>
      <c r="AU219"/>
      <c r="AV219"/>
      <c r="AW219"/>
      <c r="AX219"/>
      <c r="AY219"/>
      <c r="AZ219"/>
      <c r="BA219"/>
      <c r="BB219"/>
      <c r="BC219"/>
      <c r="BD219"/>
      <c r="BE219"/>
      <c r="BF219"/>
    </row>
    <row r="220" spans="9:59" s="97" customFormat="1" x14ac:dyDescent="0.2">
      <c r="O220" s="96" t="s">
        <v>2309</v>
      </c>
      <c r="P220" s="119" t="b">
        <v>0</v>
      </c>
      <c r="Q220" s="97" t="b">
        <v>1</v>
      </c>
      <c r="R220" s="97" t="b">
        <v>0</v>
      </c>
      <c r="S220" s="97" t="b">
        <f>W217&gt;0</f>
        <v>0</v>
      </c>
      <c r="T220" s="97" t="b">
        <f>AND(NOT(S220),AND(LEN(W220)&gt;0,NOT(W220=FALSE),NOT(W220="N/A")))</f>
        <v>0</v>
      </c>
      <c r="W220" s="12"/>
      <c r="X220" s="120"/>
      <c r="AA220" s="132" t="b">
        <f>OR(AB220:AC220)</f>
        <v>0</v>
      </c>
      <c r="AB220" s="132" t="b">
        <f>T220</f>
        <v>0</v>
      </c>
      <c r="AC220" s="132" t="b">
        <f>AND(R220,OR(W220="Not Met",W220=""))</f>
        <v>0</v>
      </c>
      <c r="AF220" s="147"/>
      <c r="AH220" s="147" t="s">
        <v>2479</v>
      </c>
      <c r="AI220" s="20" t="str">
        <f t="shared" ref="AI220:AI223" si="96">IF(LEN(W220)=0,"",W220)</f>
        <v/>
      </c>
      <c r="AJ220" s="147" t="s">
        <v>2586</v>
      </c>
      <c r="AK220" s="20" t="str">
        <f t="shared" ref="AK220:AK223" si="97">IF(LEN(X220)=0,"",X220)</f>
        <v/>
      </c>
      <c r="AQ220"/>
      <c r="AR220"/>
      <c r="AS220"/>
      <c r="AT220"/>
      <c r="AU220"/>
      <c r="AV220"/>
      <c r="AW220"/>
      <c r="AX220"/>
      <c r="AY220"/>
      <c r="AZ220"/>
      <c r="BA220"/>
      <c r="BB220"/>
      <c r="BC220"/>
      <c r="BD220"/>
      <c r="BE220"/>
      <c r="BF220"/>
    </row>
    <row r="221" spans="9:59" s="97" customFormat="1" x14ac:dyDescent="0.2">
      <c r="O221" s="96" t="s">
        <v>2310</v>
      </c>
      <c r="P221" s="119" t="b">
        <v>0</v>
      </c>
      <c r="Q221" s="97" t="b">
        <v>1</v>
      </c>
      <c r="R221" s="97" t="b">
        <v>0</v>
      </c>
      <c r="S221" s="97" t="b">
        <f>AND(W217&gt;0,NOT(W29))</f>
        <v>0</v>
      </c>
      <c r="T221" s="97" t="b">
        <f>AND(NOT(S221),AND(LEN(W221)&gt;0,NOT(W221=FALSE),NOT(W221="N/A")))</f>
        <v>0</v>
      </c>
      <c r="W221" s="12"/>
      <c r="X221" s="120"/>
      <c r="AA221" s="132" t="b">
        <f>OR(AB221:AC221)</f>
        <v>0</v>
      </c>
      <c r="AB221" s="132" t="b">
        <f>T221</f>
        <v>0</v>
      </c>
      <c r="AC221" s="132" t="b">
        <f>AND(R221,OR(W221="Not Met",W221=""))</f>
        <v>0</v>
      </c>
      <c r="AF221" s="147"/>
      <c r="AH221" s="147" t="s">
        <v>2480</v>
      </c>
      <c r="AI221" s="20" t="str">
        <f t="shared" si="96"/>
        <v/>
      </c>
      <c r="AJ221" s="147" t="s">
        <v>2587</v>
      </c>
      <c r="AK221" s="20" t="str">
        <f t="shared" si="97"/>
        <v/>
      </c>
      <c r="AQ221"/>
      <c r="AR221"/>
      <c r="AS221"/>
      <c r="AT221"/>
      <c r="AU221"/>
      <c r="AV221"/>
      <c r="AW221"/>
      <c r="AX221"/>
      <c r="AY221"/>
      <c r="AZ221"/>
      <c r="BA221"/>
      <c r="BB221"/>
      <c r="BC221"/>
      <c r="BD221"/>
      <c r="BE221"/>
      <c r="BF221"/>
    </row>
    <row r="222" spans="9:59" s="97" customFormat="1" x14ac:dyDescent="0.2">
      <c r="O222" s="96" t="s">
        <v>2620</v>
      </c>
      <c r="P222" s="119" t="b">
        <v>0</v>
      </c>
      <c r="Q222" s="97" t="b">
        <v>1</v>
      </c>
      <c r="R222" s="97" t="b">
        <v>0</v>
      </c>
      <c r="S222" s="97" t="b">
        <f>W217&gt;0</f>
        <v>0</v>
      </c>
      <c r="T222" s="97" t="b">
        <f>AND(NOT(S222),AND(LEN(W222)&gt;0,NOT(W222=FALSE),NOT(W222="N/A")))</f>
        <v>0</v>
      </c>
      <c r="W222" s="12"/>
      <c r="X222" s="120"/>
      <c r="AA222" s="132" t="b">
        <f>OR(AB222:AC222)</f>
        <v>0</v>
      </c>
      <c r="AB222" s="132" t="b">
        <f>T222</f>
        <v>0</v>
      </c>
      <c r="AC222" s="132" t="b">
        <f>AND(R222,OR(W222="Not Met",W222=""))</f>
        <v>0</v>
      </c>
      <c r="AF222" s="147"/>
      <c r="AH222" s="147" t="s">
        <v>2481</v>
      </c>
      <c r="AI222" s="20" t="str">
        <f t="shared" si="96"/>
        <v/>
      </c>
      <c r="AJ222" s="147" t="s">
        <v>2588</v>
      </c>
      <c r="AK222" s="20" t="str">
        <f t="shared" si="97"/>
        <v/>
      </c>
      <c r="AQ222"/>
      <c r="AR222"/>
      <c r="AS222"/>
      <c r="AT222"/>
      <c r="AU222"/>
      <c r="AV222"/>
      <c r="AW222"/>
      <c r="AX222"/>
      <c r="AY222"/>
      <c r="AZ222"/>
      <c r="BA222"/>
      <c r="BB222"/>
      <c r="BC222"/>
      <c r="BD222"/>
      <c r="BE222"/>
      <c r="BF222"/>
    </row>
    <row r="223" spans="9:59" s="97" customFormat="1" x14ac:dyDescent="0.2">
      <c r="O223" s="96" t="s">
        <v>2312</v>
      </c>
      <c r="P223" s="119" t="b">
        <v>0</v>
      </c>
      <c r="Q223" s="97" t="b">
        <v>1</v>
      </c>
      <c r="R223" s="97" t="b">
        <v>0</v>
      </c>
      <c r="S223" s="97" t="b">
        <f>AND(W217&gt;0,NOT(W33))</f>
        <v>0</v>
      </c>
      <c r="T223" s="97" t="b">
        <f>AND(NOT(S223),AND(LEN(W223)&gt;0,NOT(W223=FALSE),NOT(W223="N/A")))</f>
        <v>0</v>
      </c>
      <c r="W223" s="12"/>
      <c r="X223" s="120"/>
      <c r="AA223" s="132" t="b">
        <f>OR(AB223:AC223)</f>
        <v>0</v>
      </c>
      <c r="AB223" s="132" t="b">
        <f>T223</f>
        <v>0</v>
      </c>
      <c r="AC223" s="132" t="b">
        <f>AND(R223,OR(W223="Not Met",W223=""))</f>
        <v>0</v>
      </c>
      <c r="AF223" s="147"/>
      <c r="AH223" s="147" t="s">
        <v>2482</v>
      </c>
      <c r="AI223" s="20" t="str">
        <f t="shared" si="96"/>
        <v/>
      </c>
      <c r="AJ223" s="147" t="s">
        <v>2589</v>
      </c>
      <c r="AK223" s="20" t="str">
        <f t="shared" si="97"/>
        <v/>
      </c>
      <c r="AQ223"/>
      <c r="AR223"/>
      <c r="AS223"/>
      <c r="AT223"/>
      <c r="AU223"/>
      <c r="AV223"/>
      <c r="AW223"/>
      <c r="AX223"/>
      <c r="AY223"/>
      <c r="AZ223"/>
      <c r="BA223"/>
      <c r="BB223"/>
      <c r="BC223"/>
      <c r="BD223"/>
      <c r="BE223"/>
      <c r="BF223"/>
    </row>
    <row r="224" spans="9:59" s="97" customFormat="1" x14ac:dyDescent="0.2">
      <c r="O224" s="96"/>
      <c r="W224" s="96"/>
      <c r="AF224" s="147"/>
      <c r="AI224" s="20"/>
      <c r="AK224" s="20"/>
      <c r="AQ224"/>
      <c r="AR224"/>
      <c r="AS224"/>
      <c r="AT224"/>
      <c r="AU224"/>
      <c r="AV224"/>
      <c r="AW224"/>
      <c r="AX224"/>
      <c r="AY224"/>
      <c r="AZ224"/>
      <c r="BA224"/>
      <c r="BB224"/>
      <c r="BC224"/>
      <c r="BD224"/>
      <c r="BE224"/>
      <c r="BF224"/>
    </row>
    <row r="225" spans="1:59" s="97" customFormat="1" x14ac:dyDescent="0.2">
      <c r="L225" s="97" t="s">
        <v>2316</v>
      </c>
      <c r="O225" s="96"/>
      <c r="W225" s="96"/>
      <c r="AF225" s="147"/>
      <c r="AI225" s="20"/>
      <c r="AK225" s="20"/>
      <c r="AQ225"/>
      <c r="AR225"/>
      <c r="AS225"/>
      <c r="AT225"/>
      <c r="AU225"/>
      <c r="AV225"/>
      <c r="AW225"/>
      <c r="AX225"/>
      <c r="AY225"/>
      <c r="AZ225"/>
      <c r="BA225"/>
      <c r="BB225"/>
      <c r="BC225"/>
      <c r="BD225"/>
      <c r="BE225"/>
      <c r="BF225"/>
    </row>
    <row r="226" spans="1:59" s="97" customFormat="1" x14ac:dyDescent="0.2">
      <c r="O226" s="96" t="s">
        <v>2314</v>
      </c>
      <c r="P226" s="119" t="b">
        <v>0</v>
      </c>
      <c r="Q226" s="97" t="b">
        <v>1</v>
      </c>
      <c r="R226" s="97" t="b">
        <v>0</v>
      </c>
      <c r="S226" s="97" t="b">
        <f>W217&gt;0</f>
        <v>0</v>
      </c>
      <c r="T226" s="97" t="b">
        <f>AND(NOT(S226),AND(LEN(W226)&gt;0,NOT(W226=FALSE),NOT(W226="N/A")))</f>
        <v>0</v>
      </c>
      <c r="W226" s="12"/>
      <c r="X226" s="120"/>
      <c r="AA226" s="132" t="b">
        <f>OR(AB226:AC226)</f>
        <v>0</v>
      </c>
      <c r="AB226" s="132" t="b">
        <f>T226</f>
        <v>0</v>
      </c>
      <c r="AC226" s="132" t="b">
        <f>AND(R226,OR(W226="Not Met",W226=""))</f>
        <v>0</v>
      </c>
      <c r="AF226" s="147"/>
      <c r="AH226" s="147" t="s">
        <v>2483</v>
      </c>
      <c r="AI226" s="20" t="str">
        <f t="shared" ref="AI226:AI228" si="98">IF(LEN(W226)=0,"",W226)</f>
        <v/>
      </c>
      <c r="AJ226" s="147" t="s">
        <v>2590</v>
      </c>
      <c r="AK226" s="20" t="str">
        <f t="shared" ref="AK226:AK228" si="99">IF(LEN(X226)=0,"",X226)</f>
        <v/>
      </c>
      <c r="AQ226"/>
      <c r="AR226"/>
      <c r="AS226"/>
      <c r="AT226"/>
      <c r="AU226"/>
      <c r="AV226"/>
      <c r="AW226"/>
      <c r="AX226"/>
      <c r="AY226"/>
      <c r="AZ226"/>
      <c r="BA226"/>
      <c r="BB226"/>
      <c r="BC226"/>
      <c r="BD226"/>
      <c r="BE226"/>
      <c r="BF226"/>
    </row>
    <row r="227" spans="1:59" x14ac:dyDescent="0.2">
      <c r="O227" s="165" t="s">
        <v>2624</v>
      </c>
      <c r="P227" s="171" t="b">
        <v>0</v>
      </c>
      <c r="Q227" s="171" t="b">
        <v>1</v>
      </c>
      <c r="R227" s="171" t="b">
        <v>0</v>
      </c>
      <c r="S227" s="171" t="b">
        <f>W217&gt;0</f>
        <v>0</v>
      </c>
      <c r="T227" s="171" t="b">
        <f>AND(NOT(S227),AND(LEN(W227)&gt;0,NOT(W227=FALSE),NOT(W227="N/A")))</f>
        <v>0</v>
      </c>
      <c r="W227" s="12"/>
      <c r="X227" s="172"/>
      <c r="Z227"/>
      <c r="AA227" s="171" t="b">
        <f>OR(AB227:AC227)</f>
        <v>0</v>
      </c>
      <c r="AB227" s="171" t="b">
        <f>T227</f>
        <v>0</v>
      </c>
      <c r="AC227" s="171" t="b">
        <f>AND(R227,OR(W227="Not Met",W227=""))</f>
        <v>0</v>
      </c>
      <c r="AF227" s="170"/>
      <c r="AG227" s="171"/>
      <c r="AH227" s="170" t="s">
        <v>2665</v>
      </c>
      <c r="AI227" s="20" t="str">
        <f t="shared" si="98"/>
        <v/>
      </c>
      <c r="AJ227" s="170" t="s">
        <v>2687</v>
      </c>
      <c r="AK227" s="20" t="str">
        <f t="shared" si="99"/>
        <v/>
      </c>
      <c r="AP227" s="97"/>
      <c r="BG227" s="97"/>
    </row>
    <row r="228" spans="1:59" s="97" customFormat="1" x14ac:dyDescent="0.2">
      <c r="O228" s="96" t="s">
        <v>2317</v>
      </c>
      <c r="P228" s="119" t="b">
        <v>0</v>
      </c>
      <c r="Q228" s="97" t="b">
        <v>1</v>
      </c>
      <c r="R228" s="97" t="b">
        <v>0</v>
      </c>
      <c r="S228" s="97" t="b">
        <f>W217&gt;0</f>
        <v>0</v>
      </c>
      <c r="T228" s="97" t="b">
        <f>AND(NOT(S228),AND(LEN(W228)&gt;0,NOT(W228=FALSE),NOT(W228="N/A")))</f>
        <v>0</v>
      </c>
      <c r="W228" s="12"/>
      <c r="X228" s="120"/>
      <c r="AA228" s="132" t="b">
        <f>OR(AB228:AC228)</f>
        <v>0</v>
      </c>
      <c r="AB228" s="132" t="b">
        <f>T228</f>
        <v>0</v>
      </c>
      <c r="AC228" s="132" t="b">
        <f>AND(R228,OR(W228="Not Met",W228=""))</f>
        <v>0</v>
      </c>
      <c r="AF228" s="147"/>
      <c r="AH228" s="147" t="s">
        <v>2484</v>
      </c>
      <c r="AI228" s="20" t="str">
        <f t="shared" si="98"/>
        <v/>
      </c>
      <c r="AJ228" s="147" t="s">
        <v>2591</v>
      </c>
      <c r="AK228" s="20" t="str">
        <f t="shared" si="99"/>
        <v/>
      </c>
      <c r="AP228"/>
      <c r="AQ228"/>
      <c r="AR228"/>
      <c r="AS228"/>
      <c r="AT228"/>
      <c r="AU228"/>
      <c r="AV228"/>
      <c r="AW228"/>
      <c r="AX228"/>
      <c r="AY228"/>
      <c r="AZ228"/>
      <c r="BA228"/>
      <c r="BB228"/>
      <c r="BC228"/>
      <c r="BD228"/>
      <c r="BE228"/>
      <c r="BF228"/>
      <c r="BG228"/>
    </row>
    <row r="229" spans="1:59" s="97" customFormat="1" x14ac:dyDescent="0.2">
      <c r="O229" s="96"/>
      <c r="W229" s="96"/>
      <c r="AF229" s="147"/>
      <c r="AI229" s="20"/>
      <c r="AK229" s="20"/>
      <c r="AP229"/>
      <c r="AQ229"/>
      <c r="AR229"/>
      <c r="AS229"/>
      <c r="AT229"/>
      <c r="AU229"/>
      <c r="AV229"/>
      <c r="AW229"/>
      <c r="AX229"/>
      <c r="AY229"/>
      <c r="AZ229"/>
      <c r="BA229"/>
      <c r="BB229"/>
      <c r="BC229"/>
      <c r="BD229"/>
      <c r="BE229"/>
      <c r="BF229"/>
      <c r="BG229"/>
    </row>
    <row r="230" spans="1:59" s="97" customFormat="1" x14ac:dyDescent="0.2">
      <c r="I230" s="111" t="s">
        <v>2306</v>
      </c>
      <c r="J230" s="19"/>
      <c r="K230" s="19"/>
      <c r="L230" s="19"/>
      <c r="M230" s="19"/>
      <c r="N230" s="19"/>
      <c r="O230" s="81"/>
      <c r="P230" s="19"/>
      <c r="Q230" s="19"/>
      <c r="R230" s="19"/>
      <c r="S230" s="19"/>
      <c r="T230" s="19"/>
      <c r="U230" s="19"/>
      <c r="V230" s="19"/>
      <c r="W230" s="81"/>
      <c r="AF230" s="147"/>
      <c r="AI230" s="20"/>
      <c r="AK230" s="20"/>
      <c r="AP230"/>
      <c r="AQ230"/>
      <c r="AR230"/>
      <c r="AS230"/>
      <c r="AT230"/>
      <c r="AU230"/>
      <c r="AV230"/>
      <c r="AW230"/>
      <c r="AX230"/>
      <c r="AY230"/>
      <c r="AZ230"/>
      <c r="BA230"/>
      <c r="BB230"/>
      <c r="BC230"/>
      <c r="BD230"/>
      <c r="BE230"/>
      <c r="BF230"/>
      <c r="BG230"/>
    </row>
    <row r="231" spans="1:59" s="97" customFormat="1" x14ac:dyDescent="0.2">
      <c r="I231" s="16"/>
      <c r="J231" s="16"/>
      <c r="K231" s="16"/>
      <c r="L231" s="16"/>
      <c r="M231" s="16"/>
      <c r="N231" s="16"/>
      <c r="O231" s="42" t="s">
        <v>2308</v>
      </c>
      <c r="P231" s="119" t="b">
        <v>0</v>
      </c>
      <c r="Q231" s="16" t="b">
        <v>1</v>
      </c>
      <c r="R231" s="16" t="b">
        <v>0</v>
      </c>
      <c r="S231" s="16" t="b">
        <v>1</v>
      </c>
      <c r="T231" s="16" t="b">
        <f>AND(NOT(S231),AND(LEN(W231)&gt;0,NOT(W231=FALSE),NOT(W231="N/A")))</f>
        <v>0</v>
      </c>
      <c r="U231" s="16"/>
      <c r="V231" s="16"/>
      <c r="W231" s="109"/>
      <c r="X231" s="120"/>
      <c r="AA231" s="132" t="b">
        <f>OR(AB231:AC231)</f>
        <v>0</v>
      </c>
      <c r="AB231" s="132" t="b">
        <f>T231</f>
        <v>0</v>
      </c>
      <c r="AC231" s="132" t="b">
        <f>AND(R231,OR(W231="Not Met",W231=""))</f>
        <v>0</v>
      </c>
      <c r="AF231" s="147"/>
      <c r="AH231" s="147" t="s">
        <v>2485</v>
      </c>
      <c r="AI231" s="20" t="str">
        <f>IF(LEN(W231)=0,"",W231)</f>
        <v/>
      </c>
      <c r="AJ231" s="147" t="s">
        <v>2592</v>
      </c>
      <c r="AK231" s="20" t="str">
        <f>IF(LEN(X231)=0,"",X231)</f>
        <v/>
      </c>
      <c r="AP231"/>
      <c r="AQ231"/>
      <c r="AR231"/>
      <c r="AS231"/>
      <c r="AT231"/>
      <c r="AU231"/>
      <c r="AV231"/>
      <c r="AW231"/>
      <c r="AX231"/>
      <c r="AY231"/>
      <c r="AZ231"/>
      <c r="BA231"/>
      <c r="BB231"/>
      <c r="BC231"/>
      <c r="BD231"/>
      <c r="BE231"/>
      <c r="BF231"/>
      <c r="BG231"/>
    </row>
    <row r="232" spans="1:59" s="97" customFormat="1" x14ac:dyDescent="0.2">
      <c r="O232" s="96"/>
      <c r="W232" s="96"/>
      <c r="AF232" s="147"/>
      <c r="AI232" s="20"/>
      <c r="AK232" s="20"/>
      <c r="AP232"/>
      <c r="AQ232"/>
      <c r="AR232"/>
      <c r="AS232"/>
      <c r="AT232"/>
      <c r="AU232"/>
      <c r="AV232"/>
      <c r="AW232"/>
      <c r="AX232"/>
      <c r="AY232"/>
      <c r="AZ232"/>
      <c r="BA232"/>
      <c r="BB232"/>
      <c r="BC232"/>
      <c r="BD232"/>
      <c r="BE232"/>
      <c r="BF232"/>
      <c r="BG232"/>
    </row>
    <row r="233" spans="1:59" s="97" customFormat="1" x14ac:dyDescent="0.2">
      <c r="L233" s="97" t="s">
        <v>2307</v>
      </c>
      <c r="O233" s="96"/>
      <c r="W233" s="96"/>
      <c r="AF233" s="147"/>
      <c r="AI233" s="20"/>
      <c r="AK233" s="20"/>
      <c r="AP233"/>
      <c r="AQ233"/>
      <c r="AR233"/>
      <c r="AS233"/>
      <c r="AT233"/>
      <c r="AU233"/>
      <c r="AV233"/>
      <c r="AW233"/>
      <c r="AX233"/>
      <c r="AY233"/>
      <c r="AZ233"/>
      <c r="BA233"/>
      <c r="BB233"/>
      <c r="BC233"/>
      <c r="BD233"/>
      <c r="BE233"/>
      <c r="BF233"/>
      <c r="BG233"/>
    </row>
    <row r="234" spans="1:59" s="97" customFormat="1" x14ac:dyDescent="0.2">
      <c r="O234" s="96" t="s">
        <v>2314</v>
      </c>
      <c r="P234" s="119" t="b">
        <v>0</v>
      </c>
      <c r="Q234" s="97" t="b">
        <v>1</v>
      </c>
      <c r="R234" s="97" t="b">
        <v>0</v>
      </c>
      <c r="S234" s="97" t="b">
        <f>W231&gt;0</f>
        <v>0</v>
      </c>
      <c r="T234" s="97" t="b">
        <f>AND(NOT(S234),AND(LEN(W234)&gt;0,NOT(W234=FALSE),NOT(W234="N/A")))</f>
        <v>0</v>
      </c>
      <c r="W234" s="12"/>
      <c r="X234" s="120"/>
      <c r="AA234" s="132" t="b">
        <f>OR(AB234:AC234)</f>
        <v>0</v>
      </c>
      <c r="AB234" s="132" t="b">
        <f>T234</f>
        <v>0</v>
      </c>
      <c r="AC234" s="132" t="b">
        <f>AND(R234,OR(W234="Not Met",W234=""))</f>
        <v>0</v>
      </c>
      <c r="AF234" s="147"/>
      <c r="AH234" s="147" t="s">
        <v>2486</v>
      </c>
      <c r="AI234" s="20" t="str">
        <f t="shared" ref="AI234:AI235" si="100">IF(LEN(W234)=0,"",W234)</f>
        <v/>
      </c>
      <c r="AJ234" s="147" t="s">
        <v>2593</v>
      </c>
      <c r="AK234" s="20" t="str">
        <f t="shared" ref="AK234:AK235" si="101">IF(LEN(X234)=0,"",X234)</f>
        <v/>
      </c>
      <c r="AP234"/>
      <c r="AQ234"/>
      <c r="AR234"/>
      <c r="AS234"/>
      <c r="AT234"/>
      <c r="AU234"/>
      <c r="AV234"/>
      <c r="AW234"/>
      <c r="AX234"/>
      <c r="AY234"/>
      <c r="AZ234"/>
      <c r="BA234"/>
      <c r="BB234"/>
      <c r="BC234"/>
      <c r="BD234"/>
      <c r="BE234"/>
      <c r="BF234"/>
      <c r="BG234"/>
    </row>
    <row r="235" spans="1:59" s="97" customFormat="1" x14ac:dyDescent="0.2">
      <c r="O235" s="96" t="s">
        <v>2341</v>
      </c>
      <c r="P235" s="119" t="b">
        <v>0</v>
      </c>
      <c r="Q235" s="97" t="b">
        <v>1</v>
      </c>
      <c r="R235" s="97" t="b">
        <v>0</v>
      </c>
      <c r="S235" s="97" t="b">
        <f>W231&gt;0</f>
        <v>0</v>
      </c>
      <c r="T235" s="97" t="b">
        <f>AND(NOT(S235),AND(LEN(W235)&gt;0,NOT(W235=FALSE),NOT(W235="N/A")))</f>
        <v>0</v>
      </c>
      <c r="W235" s="12"/>
      <c r="X235" s="120"/>
      <c r="AA235" s="132" t="b">
        <f>OR(AB235:AC235)</f>
        <v>0</v>
      </c>
      <c r="AB235" s="132" t="b">
        <f>T235</f>
        <v>0</v>
      </c>
      <c r="AC235" s="132" t="b">
        <f>AND(R235,OR(W235="Not Met",W235=""))</f>
        <v>0</v>
      </c>
      <c r="AF235" s="147"/>
      <c r="AH235" s="147" t="s">
        <v>2487</v>
      </c>
      <c r="AI235" s="20" t="str">
        <f t="shared" si="100"/>
        <v/>
      </c>
      <c r="AJ235" s="147" t="s">
        <v>2594</v>
      </c>
      <c r="AK235" s="20" t="str">
        <f t="shared" si="101"/>
        <v/>
      </c>
      <c r="AP235"/>
      <c r="AQ235"/>
      <c r="AR235"/>
      <c r="AS235"/>
      <c r="AT235"/>
      <c r="AU235"/>
      <c r="AV235"/>
      <c r="AW235"/>
      <c r="AX235"/>
      <c r="AY235"/>
      <c r="AZ235"/>
      <c r="BA235"/>
      <c r="BB235"/>
      <c r="BC235"/>
      <c r="BD235"/>
      <c r="BE235"/>
      <c r="BF235"/>
      <c r="BG235"/>
    </row>
    <row r="236" spans="1:59" s="97" customFormat="1" x14ac:dyDescent="0.2">
      <c r="O236" s="96"/>
      <c r="W236" s="96"/>
      <c r="AF236" s="147"/>
      <c r="AI236" s="20"/>
      <c r="AK236" s="20"/>
      <c r="AP236"/>
      <c r="AQ236" s="148"/>
      <c r="AR236" s="148"/>
      <c r="AS236" s="148"/>
      <c r="AT236" s="148"/>
      <c r="AU236" s="148"/>
      <c r="AV236" s="148"/>
      <c r="AW236" s="148"/>
      <c r="AX236" s="148"/>
      <c r="AY236" s="148"/>
      <c r="AZ236" s="148"/>
      <c r="BA236" s="148"/>
      <c r="BB236" s="148"/>
      <c r="BC236" s="148"/>
      <c r="BD236" s="148"/>
      <c r="BE236" s="148"/>
      <c r="BF236" s="148"/>
      <c r="BG236"/>
    </row>
    <row r="237" spans="1:59" s="97" customFormat="1" x14ac:dyDescent="0.2">
      <c r="A237"/>
      <c r="B237"/>
      <c r="C237"/>
      <c r="D237"/>
      <c r="E237"/>
      <c r="F237"/>
      <c r="G237"/>
      <c r="H237"/>
      <c r="I237"/>
      <c r="J237"/>
      <c r="K237"/>
      <c r="L237" t="s">
        <v>2377</v>
      </c>
      <c r="M237"/>
      <c r="N237"/>
      <c r="O237" s="56"/>
      <c r="P237"/>
      <c r="Q237"/>
      <c r="R237"/>
      <c r="S237"/>
      <c r="T237"/>
      <c r="U237"/>
      <c r="V237"/>
      <c r="W237" s="58"/>
      <c r="X237"/>
      <c r="AF237" s="147"/>
      <c r="AI237" s="20"/>
      <c r="AK237" s="20"/>
      <c r="AP237"/>
      <c r="AQ237" s="148"/>
      <c r="AR237" s="148"/>
      <c r="AS237" s="148"/>
      <c r="AT237" s="148"/>
      <c r="AU237" s="148"/>
      <c r="AV237" s="148"/>
      <c r="AW237" s="148"/>
      <c r="AX237" s="148"/>
      <c r="AY237" s="148"/>
      <c r="AZ237" s="148"/>
      <c r="BA237" s="148"/>
      <c r="BB237" s="148"/>
      <c r="BC237" s="148"/>
      <c r="BD237" s="148"/>
      <c r="BE237" s="148"/>
      <c r="BF237" s="148"/>
      <c r="BG237"/>
    </row>
    <row r="238" spans="1:59" s="168" customFormat="1" x14ac:dyDescent="0.2">
      <c r="I238" s="18"/>
      <c r="J238" s="18"/>
      <c r="K238" s="18"/>
      <c r="L238" s="18"/>
      <c r="M238" s="18"/>
      <c r="N238" s="18"/>
      <c r="O238" s="101"/>
      <c r="P238" s="18"/>
      <c r="Q238" s="18"/>
      <c r="R238" s="18"/>
      <c r="S238" s="18"/>
      <c r="T238" s="18"/>
      <c r="U238" s="18"/>
      <c r="V238" s="18"/>
      <c r="W238" s="101"/>
      <c r="AF238" s="167"/>
      <c r="AI238" s="20"/>
      <c r="AK238" s="20"/>
    </row>
    <row r="239" spans="1:59" s="168" customFormat="1" x14ac:dyDescent="0.2">
      <c r="O239" s="167" t="s">
        <v>2644</v>
      </c>
      <c r="P239" s="168" t="b">
        <v>0</v>
      </c>
      <c r="Q239" s="168" t="b">
        <v>1</v>
      </c>
      <c r="R239" s="168" t="b">
        <v>0</v>
      </c>
      <c r="S239" s="168" t="b">
        <f>W178&gt;0</f>
        <v>1</v>
      </c>
      <c r="T239" s="168" t="b">
        <f>AND(NOT(S239),AND(LEN(W239)&gt;0,NOT(W239=FALSE),NOT(W239="N/A")))</f>
        <v>0</v>
      </c>
      <c r="W239" s="12"/>
      <c r="X239" s="169"/>
      <c r="AF239" s="167"/>
      <c r="AH239" s="170" t="s">
        <v>2666</v>
      </c>
      <c r="AI239" s="20" t="str">
        <f t="shared" ref="AI239" si="102">IF(LEN(W239)=0,"",W239)</f>
        <v/>
      </c>
      <c r="AJ239" s="170" t="s">
        <v>2688</v>
      </c>
      <c r="AK239" s="20" t="str">
        <f t="shared" ref="AK239" si="103">IF(LEN(X239)=0,"",X239)</f>
        <v/>
      </c>
    </row>
    <row r="240" spans="1:59" s="168" customFormat="1" x14ac:dyDescent="0.2">
      <c r="O240" s="167"/>
      <c r="W240" s="167"/>
      <c r="AF240" s="167"/>
      <c r="AI240" s="20"/>
      <c r="AK240" s="20"/>
    </row>
    <row r="241" spans="3:59" ht="16" thickBot="1" x14ac:dyDescent="0.25">
      <c r="C241" s="263" t="s">
        <v>2284</v>
      </c>
      <c r="D241" s="263"/>
      <c r="E241" s="263"/>
      <c r="F241" s="263"/>
      <c r="G241" s="17"/>
      <c r="H241" s="17"/>
      <c r="I241" s="17"/>
      <c r="J241" s="17"/>
      <c r="K241" s="17"/>
      <c r="L241" s="17"/>
      <c r="M241" s="17"/>
      <c r="N241" s="17"/>
      <c r="O241" s="74"/>
      <c r="P241" s="17"/>
      <c r="Q241" s="17"/>
      <c r="R241" s="17"/>
      <c r="S241" s="17"/>
      <c r="T241" s="17"/>
      <c r="U241" s="17"/>
      <c r="V241" s="17"/>
      <c r="W241" s="74"/>
      <c r="X241" s="17"/>
      <c r="AQ241" s="148"/>
      <c r="AR241" s="148"/>
      <c r="AS241" s="148"/>
      <c r="AT241" s="148"/>
      <c r="AU241" s="148"/>
      <c r="AV241" s="148"/>
      <c r="AW241" s="148"/>
      <c r="AX241" s="148"/>
      <c r="AY241" s="148"/>
      <c r="AZ241" s="148"/>
      <c r="BA241" s="148"/>
      <c r="BB241" s="148"/>
      <c r="BC241" s="148"/>
      <c r="BD241" s="148"/>
      <c r="BE241" s="148"/>
      <c r="BF241" s="148"/>
    </row>
    <row r="242" spans="3:59" ht="16" thickTop="1" x14ac:dyDescent="0.2"/>
    <row r="243" spans="3:59" x14ac:dyDescent="0.2">
      <c r="D243" s="103" t="s">
        <v>2288</v>
      </c>
      <c r="E243" s="103" t="s">
        <v>2289</v>
      </c>
      <c r="F243" s="103" t="s">
        <v>2290</v>
      </c>
      <c r="G243" s="103" t="s">
        <v>2291</v>
      </c>
      <c r="H243" s="103" t="s">
        <v>2292</v>
      </c>
      <c r="I243" s="103" t="s">
        <v>2293</v>
      </c>
      <c r="J243" s="103" t="s">
        <v>2294</v>
      </c>
      <c r="K243" s="103" t="s">
        <v>2295</v>
      </c>
      <c r="L243" s="103" t="s">
        <v>2296</v>
      </c>
      <c r="M243" s="103" t="s">
        <v>2297</v>
      </c>
      <c r="N243" s="103" t="s">
        <v>2298</v>
      </c>
      <c r="O243" s="103" t="s">
        <v>2299</v>
      </c>
    </row>
    <row r="244" spans="3:59" x14ac:dyDescent="0.2">
      <c r="D244" s="100" t="s">
        <v>2357</v>
      </c>
      <c r="O244"/>
    </row>
    <row r="245" spans="3:59" x14ac:dyDescent="0.2">
      <c r="C245" s="96" t="s">
        <v>2285</v>
      </c>
      <c r="D245" s="108" t="str">
        <f>Calculations!F5</f>
        <v>!!</v>
      </c>
      <c r="E245" s="108" t="str">
        <f>Calculations!G5</f>
        <v>!!</v>
      </c>
      <c r="F245" s="108" t="str">
        <f>Calculations!H5</f>
        <v>!!</v>
      </c>
      <c r="G245" s="108" t="str">
        <f>Calculations!I5</f>
        <v>!!</v>
      </c>
      <c r="H245" s="108" t="str">
        <f>Calculations!J5</f>
        <v>!!</v>
      </c>
      <c r="I245" s="108" t="str">
        <f>Calculations!K5</f>
        <v>!!</v>
      </c>
      <c r="J245" s="108" t="str">
        <f>Calculations!L5</f>
        <v>!!</v>
      </c>
      <c r="K245" s="108" t="str">
        <f>Calculations!M5</f>
        <v>!!</v>
      </c>
      <c r="L245" s="108" t="str">
        <f>Calculations!N5</f>
        <v>!!</v>
      </c>
      <c r="M245" s="108" t="str">
        <f>Calculations!O5</f>
        <v>!!</v>
      </c>
      <c r="N245" s="108" t="str">
        <f>Calculations!P5</f>
        <v>!!</v>
      </c>
      <c r="O245" s="108" t="str">
        <f>Calculations!Q5</f>
        <v>!!</v>
      </c>
      <c r="Q245" s="97"/>
      <c r="X245" s="236"/>
      <c r="AJ245" s="147" t="s">
        <v>2595</v>
      </c>
      <c r="AK245" s="20" t="str">
        <f>IF(LEN(X245)=0,"",X245)</f>
        <v/>
      </c>
    </row>
    <row r="246" spans="3:59" x14ac:dyDescent="0.2">
      <c r="C246" s="96" t="s">
        <v>2286</v>
      </c>
      <c r="D246" s="135"/>
      <c r="E246" s="135"/>
      <c r="F246" s="135"/>
      <c r="G246" s="135"/>
      <c r="H246" s="135"/>
      <c r="I246" s="135"/>
      <c r="J246" s="135"/>
      <c r="K246" s="135"/>
      <c r="L246" s="135"/>
      <c r="M246" s="135"/>
      <c r="N246" s="138"/>
      <c r="O246" s="135"/>
      <c r="X246" s="236"/>
    </row>
    <row r="247" spans="3:59" x14ac:dyDescent="0.2">
      <c r="D247" s="100" t="s">
        <v>2358</v>
      </c>
      <c r="N247" s="56"/>
      <c r="O247"/>
      <c r="X247" s="236"/>
    </row>
    <row r="248" spans="3:59" x14ac:dyDescent="0.2">
      <c r="C248" s="96" t="s">
        <v>2285</v>
      </c>
      <c r="D248" s="108" t="str">
        <f>Calculations!F6</f>
        <v>!!</v>
      </c>
      <c r="E248" s="108" t="str">
        <f>Calculations!G6</f>
        <v>!!</v>
      </c>
      <c r="F248" s="108" t="str">
        <f>Calculations!H6</f>
        <v>!!</v>
      </c>
      <c r="G248" s="108" t="str">
        <f>Calculations!I6</f>
        <v>!!</v>
      </c>
      <c r="H248" s="108" t="str">
        <f>Calculations!J6</f>
        <v>!!</v>
      </c>
      <c r="I248" s="108" t="str">
        <f>Calculations!K6</f>
        <v>!!</v>
      </c>
      <c r="J248" s="108" t="str">
        <f>Calculations!L6</f>
        <v>!!</v>
      </c>
      <c r="K248" s="108" t="str">
        <f>Calculations!M6</f>
        <v>!!</v>
      </c>
      <c r="L248" s="108" t="str">
        <f>Calculations!N6</f>
        <v>!!</v>
      </c>
      <c r="M248" s="108" t="str">
        <f>Calculations!O6</f>
        <v>!!</v>
      </c>
      <c r="N248" s="108" t="str">
        <f>Calculations!P6</f>
        <v>!!</v>
      </c>
      <c r="O248" s="108" t="str">
        <f>Calculations!Q6</f>
        <v>!!</v>
      </c>
      <c r="X248" s="236"/>
      <c r="AP248" s="148"/>
      <c r="BG248" s="148"/>
    </row>
    <row r="249" spans="3:59" x14ac:dyDescent="0.2">
      <c r="C249" s="96" t="s">
        <v>2286</v>
      </c>
      <c r="D249" s="135"/>
      <c r="E249" s="135"/>
      <c r="F249" s="135"/>
      <c r="G249" s="135"/>
      <c r="H249" s="135"/>
      <c r="I249" s="135"/>
      <c r="J249" s="135"/>
      <c r="K249" s="135"/>
      <c r="L249" s="135"/>
      <c r="M249" s="135"/>
      <c r="N249" s="138"/>
      <c r="O249" s="135"/>
      <c r="X249" s="236"/>
      <c r="AP249" s="148"/>
      <c r="BG249" s="148"/>
    </row>
    <row r="250" spans="3:59" x14ac:dyDescent="0.2">
      <c r="D250" s="95" t="s">
        <v>2287</v>
      </c>
      <c r="O250"/>
      <c r="X250" s="236"/>
      <c r="AP250" s="148"/>
      <c r="BG250" s="148"/>
    </row>
    <row r="251" spans="3:59" x14ac:dyDescent="0.2">
      <c r="C251" s="96" t="s">
        <v>2285</v>
      </c>
      <c r="D251" s="108" t="str">
        <f>Calculations!S5</f>
        <v>!!</v>
      </c>
      <c r="O251"/>
      <c r="X251" s="236"/>
    </row>
    <row r="252" spans="3:59" x14ac:dyDescent="0.2">
      <c r="C252" s="96" t="s">
        <v>2286</v>
      </c>
      <c r="D252" s="135"/>
      <c r="O252"/>
      <c r="X252" s="236"/>
    </row>
    <row r="253" spans="3:59" x14ac:dyDescent="0.2">
      <c r="D253" s="95" t="s">
        <v>2318</v>
      </c>
      <c r="O253"/>
      <c r="X253" s="236"/>
    </row>
    <row r="254" spans="3:59" x14ac:dyDescent="0.2">
      <c r="C254" s="96" t="s">
        <v>2285</v>
      </c>
      <c r="D254" s="108" t="str">
        <f>Calculations!T5</f>
        <v>!!</v>
      </c>
      <c r="O254"/>
      <c r="X254" s="236"/>
    </row>
    <row r="255" spans="3:59" x14ac:dyDescent="0.2">
      <c r="C255" s="96" t="s">
        <v>2286</v>
      </c>
      <c r="D255" s="135"/>
      <c r="E255" t="s">
        <v>2319</v>
      </c>
      <c r="O255"/>
      <c r="X255" s="236"/>
    </row>
    <row r="258" spans="2:59" s="148" customFormat="1" x14ac:dyDescent="0.2">
      <c r="C258" s="240" t="s">
        <v>2375</v>
      </c>
      <c r="D258" s="240"/>
      <c r="E258" s="240"/>
      <c r="F258" s="240"/>
      <c r="G258" s="240"/>
      <c r="H258" s="240"/>
      <c r="I258" s="240"/>
      <c r="J258" s="240"/>
      <c r="O258" s="147"/>
      <c r="W258" s="147"/>
      <c r="AF258" s="147"/>
      <c r="AI258" s="20"/>
      <c r="AK258" s="20"/>
      <c r="AP258"/>
      <c r="AQ258"/>
      <c r="AR258"/>
      <c r="AS258"/>
      <c r="AT258"/>
      <c r="AU258"/>
      <c r="AV258"/>
      <c r="AW258"/>
      <c r="AX258"/>
      <c r="AY258"/>
      <c r="AZ258"/>
      <c r="BA258"/>
      <c r="BB258"/>
      <c r="BC258"/>
      <c r="BD258"/>
      <c r="BE258"/>
      <c r="BF258"/>
      <c r="BG258"/>
    </row>
    <row r="259" spans="2:59" s="148" customFormat="1" ht="16" thickBot="1" x14ac:dyDescent="0.25">
      <c r="C259" s="241"/>
      <c r="D259" s="241"/>
      <c r="E259" s="241"/>
      <c r="F259" s="241"/>
      <c r="G259" s="241"/>
      <c r="H259" s="241"/>
      <c r="I259" s="241"/>
      <c r="J259" s="241"/>
      <c r="K259" s="17"/>
      <c r="L259" s="17"/>
      <c r="M259" s="74"/>
      <c r="N259" s="17"/>
      <c r="O259" s="17"/>
      <c r="P259" s="17"/>
      <c r="Q259" s="17"/>
      <c r="R259" s="17"/>
      <c r="S259" s="17"/>
      <c r="T259" s="17"/>
      <c r="U259" s="74"/>
      <c r="V259" s="17"/>
      <c r="W259" s="17"/>
      <c r="X259" s="17"/>
      <c r="Y259" s="17"/>
      <c r="AF259" s="147"/>
      <c r="AI259" s="20"/>
      <c r="AK259" s="20"/>
      <c r="AP259"/>
      <c r="AQ259"/>
      <c r="AR259"/>
      <c r="AS259"/>
      <c r="AT259"/>
      <c r="AU259"/>
      <c r="AV259"/>
      <c r="AW259"/>
      <c r="AX259"/>
      <c r="AY259"/>
      <c r="AZ259"/>
      <c r="BA259"/>
      <c r="BB259"/>
      <c r="BC259"/>
      <c r="BD259"/>
      <c r="BE259"/>
      <c r="BF259"/>
      <c r="BG259"/>
    </row>
    <row r="260" spans="2:59" s="148" customFormat="1" ht="16" thickTop="1" x14ac:dyDescent="0.2">
      <c r="O260" s="147"/>
      <c r="W260" s="147"/>
      <c r="AF260" s="147"/>
      <c r="AI260" s="20"/>
      <c r="AK260" s="20"/>
      <c r="AP260"/>
      <c r="AQ260"/>
      <c r="AR260"/>
      <c r="AS260"/>
      <c r="AT260"/>
      <c r="AU260"/>
      <c r="AV260"/>
      <c r="AW260"/>
      <c r="AX260"/>
      <c r="AY260"/>
      <c r="AZ260"/>
      <c r="BA260"/>
      <c r="BB260"/>
      <c r="BC260"/>
      <c r="BD260"/>
      <c r="BE260"/>
      <c r="BF260"/>
      <c r="BG260"/>
    </row>
    <row r="262" spans="2:59" x14ac:dyDescent="0.2">
      <c r="C262" s="65"/>
      <c r="D262" s="252" t="s">
        <v>2213</v>
      </c>
      <c r="E262" s="252"/>
      <c r="F262" s="65"/>
      <c r="G262" s="65"/>
      <c r="H262" s="65"/>
      <c r="I262" s="65"/>
      <c r="J262" s="253" t="str">
        <f ca="1">IF(S10=2,"VERIFIED","DESIGNED")</f>
        <v>DESIGNED</v>
      </c>
      <c r="K262" s="253"/>
    </row>
    <row r="263" spans="2:59" x14ac:dyDescent="0.2">
      <c r="C263" s="72" t="s">
        <v>2089</v>
      </c>
      <c r="D263" s="271">
        <v>28</v>
      </c>
      <c r="E263" s="271"/>
      <c r="I263" s="56" t="s">
        <v>2089</v>
      </c>
      <c r="J263" s="257">
        <v>74</v>
      </c>
      <c r="K263" s="257"/>
    </row>
    <row r="264" spans="2:59" x14ac:dyDescent="0.2">
      <c r="C264" s="72" t="s">
        <v>2090</v>
      </c>
      <c r="D264" s="271">
        <v>66</v>
      </c>
      <c r="E264" s="271"/>
      <c r="I264" s="56" t="s">
        <v>2090</v>
      </c>
      <c r="J264" s="257">
        <v>67</v>
      </c>
      <c r="K264" s="257"/>
    </row>
    <row r="265" spans="2:59" x14ac:dyDescent="0.2">
      <c r="C265" s="26"/>
      <c r="D265" s="73"/>
      <c r="E265" s="73"/>
      <c r="I265" s="56" t="s">
        <v>2068</v>
      </c>
      <c r="J265" s="257">
        <v>42</v>
      </c>
      <c r="K265" s="257"/>
      <c r="O265" s="56" t="s">
        <v>2070</v>
      </c>
      <c r="W265" s="150">
        <v>53</v>
      </c>
    </row>
    <row r="266" spans="2:59" x14ac:dyDescent="0.2">
      <c r="C266" s="116" t="s">
        <v>2348</v>
      </c>
      <c r="D266" s="267">
        <v>44</v>
      </c>
      <c r="E266" s="268"/>
      <c r="I266" s="116" t="s">
        <v>2348</v>
      </c>
      <c r="J266" s="269">
        <v>66</v>
      </c>
      <c r="K266" s="270"/>
    </row>
    <row r="267" spans="2:59" x14ac:dyDescent="0.2">
      <c r="C267" s="26"/>
      <c r="D267" s="26"/>
      <c r="E267" s="26"/>
      <c r="I267" s="56" t="s">
        <v>2091</v>
      </c>
      <c r="J267" s="257">
        <v>11</v>
      </c>
      <c r="K267" s="257"/>
      <c r="O267" s="248" t="s">
        <v>2066</v>
      </c>
      <c r="W267" s="250">
        <v>69</v>
      </c>
    </row>
    <row r="268" spans="2:59" x14ac:dyDescent="0.2">
      <c r="C268" s="119"/>
      <c r="D268" s="119"/>
      <c r="E268" s="119"/>
      <c r="F268" s="119"/>
      <c r="G268" s="119"/>
      <c r="H268" s="119"/>
      <c r="I268" s="56" t="s">
        <v>2069</v>
      </c>
      <c r="J268" s="257">
        <v>14</v>
      </c>
      <c r="K268" s="257"/>
      <c r="O268" s="248"/>
      <c r="W268" s="251"/>
    </row>
    <row r="269" spans="2:59" x14ac:dyDescent="0.2">
      <c r="C269" s="127" t="s">
        <v>2091</v>
      </c>
      <c r="D269" s="266">
        <v>55</v>
      </c>
      <c r="E269" s="266"/>
      <c r="F269" s="119"/>
      <c r="G269" s="119"/>
      <c r="H269" s="119"/>
      <c r="I269" s="31" t="s">
        <v>2349</v>
      </c>
      <c r="J269" s="267">
        <v>22</v>
      </c>
      <c r="K269" s="268"/>
    </row>
    <row r="270" spans="2:59" x14ac:dyDescent="0.2">
      <c r="K270" s="65"/>
      <c r="L270" s="65"/>
      <c r="M270" s="65"/>
      <c r="N270" s="65"/>
    </row>
    <row r="272" spans="2:59" ht="16" thickBot="1" x14ac:dyDescent="0.25">
      <c r="B272" s="132"/>
      <c r="C272" s="263" t="s">
        <v>2718</v>
      </c>
      <c r="D272" s="263"/>
      <c r="E272" s="263"/>
      <c r="F272" s="263"/>
      <c r="G272" s="17"/>
      <c r="H272" s="17"/>
      <c r="I272" s="17"/>
      <c r="J272" s="17"/>
      <c r="K272" s="17"/>
      <c r="L272" s="17"/>
      <c r="M272" s="74"/>
      <c r="N272" s="17"/>
      <c r="O272" s="17"/>
      <c r="P272" s="17"/>
      <c r="Q272" s="17"/>
      <c r="R272" s="17"/>
      <c r="S272" s="17"/>
      <c r="T272" s="17"/>
      <c r="U272" s="74"/>
      <c r="V272" s="17"/>
      <c r="W272" s="17"/>
      <c r="X272" s="17"/>
      <c r="Y272" s="17"/>
    </row>
    <row r="273" spans="2:25" ht="16" thickTop="1" x14ac:dyDescent="0.2">
      <c r="B273" s="132"/>
      <c r="C273" s="132"/>
      <c r="D273" s="132"/>
      <c r="E273" s="128"/>
      <c r="F273" s="128"/>
      <c r="G273" s="132"/>
      <c r="H273" s="132"/>
      <c r="I273" s="132"/>
      <c r="J273" s="132"/>
      <c r="K273" s="132"/>
      <c r="L273" s="132"/>
      <c r="M273" s="132"/>
      <c r="N273" s="132"/>
      <c r="O273" s="131"/>
      <c r="P273" s="132"/>
      <c r="Q273" s="132"/>
      <c r="R273" s="132"/>
      <c r="S273" s="132"/>
      <c r="T273" s="132"/>
      <c r="U273" s="132"/>
      <c r="V273" s="132"/>
      <c r="W273" s="131"/>
      <c r="X273" s="132"/>
      <c r="Y273" s="132"/>
    </row>
    <row r="274" spans="2:25" x14ac:dyDescent="0.2">
      <c r="B274" s="130"/>
      <c r="C274" s="32"/>
      <c r="D274" s="32"/>
      <c r="E274" s="132"/>
      <c r="F274" s="132"/>
      <c r="G274" s="132"/>
      <c r="H274" s="132"/>
      <c r="I274" s="132"/>
      <c r="J274" s="132"/>
      <c r="K274" s="26"/>
      <c r="L274" s="26"/>
      <c r="M274" s="132"/>
      <c r="N274" s="132"/>
      <c r="O274" s="132"/>
      <c r="P274" s="132"/>
      <c r="Q274" s="132"/>
      <c r="R274" s="132"/>
      <c r="S274" s="132"/>
      <c r="T274" s="132"/>
      <c r="U274" s="132"/>
      <c r="V274" s="132"/>
      <c r="W274" s="132"/>
      <c r="X274" s="132"/>
      <c r="Y274" s="132"/>
    </row>
    <row r="275" spans="2:25" x14ac:dyDescent="0.2">
      <c r="B275" s="220" t="s">
        <v>2047</v>
      </c>
      <c r="C275" s="220"/>
      <c r="D275" s="264"/>
      <c r="E275" s="265"/>
      <c r="F275" s="265"/>
      <c r="G275" s="265"/>
      <c r="H275" s="265"/>
      <c r="I275" s="265"/>
      <c r="J275" s="265"/>
      <c r="K275" s="265"/>
      <c r="L275" s="265"/>
      <c r="M275" s="265"/>
      <c r="N275" s="265"/>
      <c r="O275" s="265"/>
      <c r="P275" s="265"/>
      <c r="Q275" s="265"/>
      <c r="R275" s="265"/>
      <c r="S275" s="265"/>
      <c r="T275" s="265"/>
      <c r="U275" s="265"/>
      <c r="V275" s="265"/>
      <c r="W275" s="265"/>
      <c r="X275" s="132"/>
      <c r="Y275" s="132"/>
    </row>
    <row r="276" spans="2:25" x14ac:dyDescent="0.2">
      <c r="B276" s="132"/>
      <c r="C276" s="220"/>
      <c r="D276" s="220"/>
      <c r="E276" s="265"/>
      <c r="F276" s="265"/>
      <c r="G276" s="265"/>
      <c r="H276" s="265"/>
      <c r="I276" s="265"/>
      <c r="J276" s="265"/>
      <c r="K276" s="265"/>
      <c r="L276" s="265"/>
      <c r="M276" s="265"/>
      <c r="N276" s="265"/>
      <c r="O276" s="265"/>
      <c r="P276" s="265"/>
      <c r="Q276" s="265"/>
      <c r="R276" s="265"/>
      <c r="S276" s="265"/>
      <c r="T276" s="265"/>
      <c r="U276" s="265"/>
      <c r="V276" s="265"/>
      <c r="W276" s="265"/>
      <c r="X276" s="132"/>
      <c r="Y276" s="132"/>
    </row>
    <row r="277" spans="2:25" x14ac:dyDescent="0.2">
      <c r="B277" s="132"/>
      <c r="C277" s="220"/>
      <c r="D277" s="220"/>
      <c r="E277" s="265"/>
      <c r="F277" s="265"/>
      <c r="G277" s="265"/>
      <c r="H277" s="265"/>
      <c r="I277" s="265"/>
      <c r="J277" s="265"/>
      <c r="K277" s="265"/>
      <c r="L277" s="265"/>
      <c r="M277" s="265"/>
      <c r="N277" s="265"/>
      <c r="O277" s="265"/>
      <c r="P277" s="265"/>
      <c r="Q277" s="265"/>
      <c r="R277" s="265"/>
      <c r="S277" s="265"/>
      <c r="T277" s="265"/>
      <c r="U277" s="265"/>
      <c r="V277" s="265"/>
      <c r="W277" s="265"/>
      <c r="X277" s="132"/>
      <c r="Y277" s="132"/>
    </row>
    <row r="278" spans="2:25" x14ac:dyDescent="0.2">
      <c r="B278" s="130"/>
      <c r="C278" s="32"/>
      <c r="D278" s="32"/>
      <c r="E278" s="132"/>
      <c r="F278" s="132"/>
      <c r="G278" s="132"/>
      <c r="H278" s="132"/>
      <c r="I278" s="132"/>
      <c r="J278" s="132"/>
      <c r="K278" s="26"/>
      <c r="L278" s="26"/>
      <c r="M278" s="132"/>
      <c r="N278" s="132"/>
      <c r="O278" s="132"/>
      <c r="P278" s="132"/>
      <c r="Q278" s="132"/>
      <c r="R278" s="132"/>
      <c r="S278" s="132"/>
      <c r="T278" s="132"/>
      <c r="U278" s="132"/>
      <c r="V278" s="132"/>
      <c r="W278" s="132"/>
      <c r="X278" s="132"/>
      <c r="Y278" s="132"/>
    </row>
    <row r="279" spans="2:25" x14ac:dyDescent="0.2">
      <c r="B279" s="132"/>
      <c r="C279" s="220" t="s">
        <v>2043</v>
      </c>
      <c r="D279" s="220"/>
      <c r="E279" s="260"/>
      <c r="F279" s="260"/>
      <c r="G279" s="260"/>
      <c r="H279" s="260"/>
      <c r="I279" s="260"/>
      <c r="J279" s="132"/>
      <c r="K279" s="132"/>
      <c r="L279" s="132"/>
      <c r="M279" s="132"/>
      <c r="N279" s="132"/>
      <c r="O279" s="131"/>
      <c r="P279" s="132"/>
      <c r="Q279" s="132"/>
      <c r="R279" s="132"/>
      <c r="S279" s="132"/>
      <c r="T279" s="132"/>
      <c r="U279" s="132"/>
      <c r="V279" s="132"/>
      <c r="W279" s="131"/>
      <c r="X279" s="132"/>
      <c r="Y279" s="132"/>
    </row>
    <row r="280" spans="2:25" x14ac:dyDescent="0.2">
      <c r="B280" s="130"/>
      <c r="C280" s="32"/>
      <c r="D280" s="32"/>
      <c r="E280" s="132"/>
      <c r="F280" s="132"/>
      <c r="G280" s="132"/>
      <c r="H280" s="132"/>
      <c r="I280" s="132"/>
      <c r="J280" s="132"/>
      <c r="K280" s="26"/>
      <c r="L280" s="26"/>
      <c r="M280" s="132"/>
      <c r="N280" s="132"/>
      <c r="O280" s="132"/>
      <c r="P280" s="132"/>
      <c r="Q280" s="132"/>
      <c r="R280" s="132"/>
      <c r="S280" s="132"/>
      <c r="T280" s="132"/>
      <c r="U280" s="132"/>
      <c r="V280" s="132"/>
      <c r="W280" s="132"/>
      <c r="X280" s="132"/>
      <c r="Y280" s="132"/>
    </row>
    <row r="281" spans="2:25" x14ac:dyDescent="0.2">
      <c r="B281" s="132"/>
      <c r="C281" s="220" t="s">
        <v>2044</v>
      </c>
      <c r="D281" s="220"/>
      <c r="E281" s="260"/>
      <c r="F281" s="260"/>
      <c r="G281" s="260"/>
      <c r="H281" s="260"/>
      <c r="I281" s="260"/>
      <c r="J281" s="132"/>
      <c r="K281" s="132"/>
      <c r="L281" s="132"/>
      <c r="M281" s="132"/>
      <c r="N281" s="132"/>
      <c r="O281" s="131"/>
      <c r="P281" s="132"/>
      <c r="Q281" s="132"/>
      <c r="R281" s="132"/>
      <c r="S281" s="132"/>
      <c r="T281" s="132"/>
      <c r="U281" s="132"/>
      <c r="V281" s="132"/>
      <c r="W281" s="131"/>
      <c r="X281" s="132"/>
      <c r="Y281" s="132"/>
    </row>
    <row r="282" spans="2:25" x14ac:dyDescent="0.2">
      <c r="B282" s="130"/>
      <c r="C282" s="32"/>
      <c r="D282" s="32"/>
      <c r="E282" s="132"/>
      <c r="F282" s="132"/>
      <c r="G282" s="132"/>
      <c r="H282" s="132"/>
      <c r="I282" s="132"/>
      <c r="J282" s="132"/>
      <c r="K282" s="26"/>
      <c r="L282" s="26"/>
      <c r="M282" s="132"/>
      <c r="N282" s="132"/>
      <c r="O282" s="132"/>
      <c r="P282" s="132"/>
      <c r="Q282" s="132"/>
      <c r="R282" s="132"/>
      <c r="S282" s="132"/>
      <c r="T282" s="132"/>
      <c r="U282" s="132"/>
      <c r="V282" s="132"/>
      <c r="W282" s="132"/>
      <c r="X282" s="132"/>
      <c r="Y282" s="132"/>
    </row>
    <row r="283" spans="2:25" x14ac:dyDescent="0.2">
      <c r="B283" s="132"/>
      <c r="C283" s="220" t="s">
        <v>2045</v>
      </c>
      <c r="D283" s="220"/>
      <c r="E283" s="260"/>
      <c r="F283" s="260"/>
      <c r="G283" s="260"/>
      <c r="H283" s="260"/>
      <c r="I283" s="260"/>
      <c r="J283" s="132"/>
      <c r="K283" s="132"/>
      <c r="L283" s="132"/>
      <c r="M283" s="132"/>
      <c r="N283" s="132"/>
      <c r="O283" s="131"/>
      <c r="P283" s="132"/>
      <c r="Q283" s="132"/>
      <c r="R283" s="132"/>
      <c r="S283" s="132"/>
      <c r="T283" s="132"/>
      <c r="U283" s="132"/>
      <c r="V283" s="132"/>
      <c r="W283" s="131"/>
      <c r="X283" s="132"/>
      <c r="Y283" s="132"/>
    </row>
    <row r="284" spans="2:25" x14ac:dyDescent="0.2">
      <c r="B284" s="130"/>
      <c r="C284" s="32"/>
      <c r="D284" s="32"/>
      <c r="E284" s="132"/>
      <c r="F284" s="132"/>
      <c r="G284" s="132"/>
      <c r="H284" s="132"/>
      <c r="I284" s="132"/>
      <c r="J284" s="132"/>
      <c r="K284" s="26"/>
      <c r="L284" s="26"/>
      <c r="M284" s="132"/>
      <c r="N284" s="132"/>
      <c r="O284" s="132"/>
      <c r="P284" s="132"/>
      <c r="Q284" s="132"/>
      <c r="R284" s="132"/>
      <c r="S284" s="132"/>
      <c r="T284" s="132"/>
      <c r="U284" s="132"/>
      <c r="V284" s="132"/>
      <c r="W284" s="132"/>
      <c r="X284" s="132"/>
      <c r="Y284" s="132"/>
    </row>
    <row r="285" spans="2:25" x14ac:dyDescent="0.2">
      <c r="B285" s="132"/>
      <c r="C285" s="220" t="s">
        <v>2048</v>
      </c>
      <c r="D285" s="220"/>
      <c r="E285" s="260"/>
      <c r="F285" s="260"/>
      <c r="G285" s="260"/>
      <c r="H285" s="260"/>
      <c r="I285" s="260"/>
      <c r="J285" s="259" t="s">
        <v>2063</v>
      </c>
      <c r="K285" s="259"/>
      <c r="L285" s="132"/>
      <c r="M285" s="132"/>
      <c r="N285" s="132"/>
      <c r="O285" s="131"/>
      <c r="P285" s="132"/>
      <c r="Q285" s="132"/>
      <c r="R285" s="132"/>
      <c r="S285" s="132"/>
      <c r="T285" s="132"/>
      <c r="U285" s="132"/>
      <c r="V285" s="132"/>
      <c r="W285" s="131"/>
      <c r="X285" s="132"/>
      <c r="Y285" s="132"/>
    </row>
    <row r="286" spans="2:25" x14ac:dyDescent="0.2">
      <c r="B286" s="130"/>
      <c r="C286" s="32"/>
      <c r="D286" s="32"/>
      <c r="E286" s="132"/>
      <c r="F286" s="132"/>
      <c r="G286" s="132"/>
      <c r="H286" s="132"/>
      <c r="I286" s="132"/>
      <c r="J286" s="259"/>
      <c r="K286" s="259"/>
      <c r="L286" s="26"/>
      <c r="M286" s="132"/>
      <c r="N286" s="132"/>
      <c r="O286" s="132"/>
      <c r="P286" s="132"/>
      <c r="Q286" s="132"/>
      <c r="R286" s="132"/>
      <c r="S286" s="132"/>
      <c r="T286" s="132"/>
      <c r="U286" s="132"/>
      <c r="V286" s="132"/>
      <c r="W286" s="132"/>
      <c r="X286" s="132"/>
      <c r="Y286" s="132"/>
    </row>
    <row r="287" spans="2:25" x14ac:dyDescent="0.2">
      <c r="B287" s="132"/>
      <c r="C287" s="220" t="s">
        <v>2049</v>
      </c>
      <c r="D287" s="220"/>
      <c r="E287" s="260"/>
      <c r="F287" s="260"/>
      <c r="G287" s="260"/>
      <c r="H287" s="260"/>
      <c r="I287" s="260"/>
      <c r="J287" s="259"/>
      <c r="K287" s="259"/>
      <c r="L287" s="132"/>
      <c r="M287" s="132"/>
      <c r="N287" s="132"/>
      <c r="O287" s="131"/>
      <c r="P287" s="132"/>
      <c r="Q287" s="132"/>
      <c r="R287" s="132"/>
      <c r="S287" s="132"/>
      <c r="T287" s="132"/>
      <c r="U287" s="132"/>
      <c r="V287" s="132"/>
      <c r="W287" s="131"/>
      <c r="X287" s="132"/>
      <c r="Y287" s="132"/>
    </row>
    <row r="288" spans="2:25" x14ac:dyDescent="0.2">
      <c r="B288" s="130"/>
      <c r="C288" s="32"/>
      <c r="D288" s="32"/>
      <c r="E288" s="132"/>
      <c r="F288" s="132"/>
      <c r="G288" s="132"/>
      <c r="H288" s="132"/>
      <c r="I288" s="132"/>
      <c r="J288" s="132"/>
      <c r="K288" s="26"/>
      <c r="L288" s="26"/>
      <c r="M288" s="132"/>
      <c r="N288" s="132"/>
      <c r="O288" s="132"/>
      <c r="P288" s="132"/>
      <c r="Q288" s="132"/>
      <c r="R288" s="132"/>
      <c r="S288" s="132"/>
      <c r="T288" s="132"/>
      <c r="U288" s="132"/>
      <c r="V288" s="132"/>
      <c r="W288" s="132"/>
      <c r="X288" s="132"/>
      <c r="Y288" s="132"/>
    </row>
    <row r="289" spans="2:25" x14ac:dyDescent="0.2">
      <c r="B289" s="132"/>
      <c r="C289" s="220" t="s">
        <v>2046</v>
      </c>
      <c r="D289" s="220"/>
      <c r="E289" s="260"/>
      <c r="F289" s="260"/>
      <c r="G289" s="260"/>
      <c r="H289" s="260"/>
      <c r="I289" s="260"/>
      <c r="J289" s="133" t="s">
        <v>2050</v>
      </c>
      <c r="K289" s="132"/>
      <c r="L289" s="132"/>
      <c r="M289" s="132"/>
      <c r="N289" s="132"/>
      <c r="O289" s="131"/>
      <c r="P289" s="132"/>
      <c r="Q289" s="132"/>
      <c r="R289" s="132"/>
      <c r="S289" s="132"/>
      <c r="T289" s="132"/>
      <c r="U289" s="132"/>
      <c r="V289" s="132"/>
      <c r="W289" s="131"/>
      <c r="X289" s="132"/>
      <c r="Y289" s="132"/>
    </row>
  </sheetData>
  <sheetProtection selectLockedCells="1"/>
  <mergeCells count="119">
    <mergeCell ref="C241:F241"/>
    <mergeCell ref="D266:E266"/>
    <mergeCell ref="J266:K266"/>
    <mergeCell ref="J269:K269"/>
    <mergeCell ref="J268:K268"/>
    <mergeCell ref="J267:K267"/>
    <mergeCell ref="D263:E263"/>
    <mergeCell ref="J263:K263"/>
    <mergeCell ref="J265:K265"/>
    <mergeCell ref="D264:E264"/>
    <mergeCell ref="C289:D289"/>
    <mergeCell ref="E289:I289"/>
    <mergeCell ref="C279:D279"/>
    <mergeCell ref="E279:I279"/>
    <mergeCell ref="C281:D281"/>
    <mergeCell ref="E281:I281"/>
    <mergeCell ref="C283:D283"/>
    <mergeCell ref="E283:I283"/>
    <mergeCell ref="C285:D285"/>
    <mergeCell ref="E285:I285"/>
    <mergeCell ref="J285:K287"/>
    <mergeCell ref="C287:D287"/>
    <mergeCell ref="E287:I287"/>
    <mergeCell ref="B155:B156"/>
    <mergeCell ref="C148:I149"/>
    <mergeCell ref="C152:I152"/>
    <mergeCell ref="C150:I151"/>
    <mergeCell ref="B148:B149"/>
    <mergeCell ref="B150:B151"/>
    <mergeCell ref="B153:B154"/>
    <mergeCell ref="C153:I154"/>
    <mergeCell ref="C155:I156"/>
    <mergeCell ref="K210:O210"/>
    <mergeCell ref="K211:O211"/>
    <mergeCell ref="K212:O212"/>
    <mergeCell ref="K213:O213"/>
    <mergeCell ref="K214:O214"/>
    <mergeCell ref="C272:F272"/>
    <mergeCell ref="B275:D275"/>
    <mergeCell ref="E275:W277"/>
    <mergeCell ref="C276:D276"/>
    <mergeCell ref="C277:D277"/>
    <mergeCell ref="D269:E269"/>
    <mergeCell ref="J264:K264"/>
    <mergeCell ref="W1:W3"/>
    <mergeCell ref="I3:J3"/>
    <mergeCell ref="D4:E4"/>
    <mergeCell ref="I4:J4"/>
    <mergeCell ref="I6:J6"/>
    <mergeCell ref="D2:E2"/>
    <mergeCell ref="I2:J2"/>
    <mergeCell ref="D3:E3"/>
    <mergeCell ref="C85:G86"/>
    <mergeCell ref="I23:J25"/>
    <mergeCell ref="C10:G11"/>
    <mergeCell ref="I53:J55"/>
    <mergeCell ref="X245:X255"/>
    <mergeCell ref="O267:O268"/>
    <mergeCell ref="J146:L147"/>
    <mergeCell ref="J148:L149"/>
    <mergeCell ref="J150:L151"/>
    <mergeCell ref="J152:L152"/>
    <mergeCell ref="W267:W268"/>
    <mergeCell ref="J157:L157"/>
    <mergeCell ref="J158:L158"/>
    <mergeCell ref="C258:J259"/>
    <mergeCell ref="D262:E262"/>
    <mergeCell ref="J262:K262"/>
    <mergeCell ref="C184:F184"/>
    <mergeCell ref="C183:F183"/>
    <mergeCell ref="C182:F182"/>
    <mergeCell ref="C190:F190"/>
    <mergeCell ref="C191:F191"/>
    <mergeCell ref="K200:O200"/>
    <mergeCell ref="C179:F179"/>
    <mergeCell ref="J153:L154"/>
    <mergeCell ref="J155:L156"/>
    <mergeCell ref="K209:O209"/>
    <mergeCell ref="K201:O201"/>
    <mergeCell ref="K202:O202"/>
    <mergeCell ref="K138:O138"/>
    <mergeCell ref="C157:I157"/>
    <mergeCell ref="C141:G142"/>
    <mergeCell ref="C181:F181"/>
    <mergeCell ref="C180:F180"/>
    <mergeCell ref="C197:F197"/>
    <mergeCell ref="C195:F195"/>
    <mergeCell ref="K208:O208"/>
    <mergeCell ref="C174:J175"/>
    <mergeCell ref="C158:I158"/>
    <mergeCell ref="C196:F196"/>
    <mergeCell ref="K203:O203"/>
    <mergeCell ref="K204:O204"/>
    <mergeCell ref="K205:O205"/>
    <mergeCell ref="K206:O206"/>
    <mergeCell ref="C187:F187"/>
    <mergeCell ref="C189:F189"/>
    <mergeCell ref="C188:F188"/>
    <mergeCell ref="C194:F194"/>
    <mergeCell ref="C192:F192"/>
    <mergeCell ref="C193:F193"/>
    <mergeCell ref="I91:J92"/>
    <mergeCell ref="X17:X20"/>
    <mergeCell ref="X89:X91"/>
    <mergeCell ref="K135:O135"/>
    <mergeCell ref="K136:O136"/>
    <mergeCell ref="K137:O137"/>
    <mergeCell ref="K75:O75"/>
    <mergeCell ref="K69:O69"/>
    <mergeCell ref="K70:O70"/>
    <mergeCell ref="K71:O71"/>
    <mergeCell ref="K72:O72"/>
    <mergeCell ref="K73:O73"/>
    <mergeCell ref="K74:O74"/>
    <mergeCell ref="W92:W93"/>
    <mergeCell ref="K132:O132"/>
    <mergeCell ref="K133:O133"/>
    <mergeCell ref="K134:O134"/>
    <mergeCell ref="I112:J114"/>
  </mergeCells>
  <phoneticPr fontId="35" type="noConversion"/>
  <conditionalFormatting sqref="W15">
    <cfRule type="expression" dxfId="548" priority="796">
      <formula>AND(R15,S15)</formula>
    </cfRule>
  </conditionalFormatting>
  <conditionalFormatting sqref="W15">
    <cfRule type="expression" dxfId="547" priority="795">
      <formula>LEN(TRIM(W15))&gt;0</formula>
    </cfRule>
  </conditionalFormatting>
  <conditionalFormatting sqref="W15">
    <cfRule type="expression" dxfId="546" priority="794">
      <formula>S15 = FALSE</formula>
    </cfRule>
  </conditionalFormatting>
  <conditionalFormatting sqref="W15">
    <cfRule type="expression" dxfId="545" priority="793">
      <formula>(T15 = TRUE)</formula>
    </cfRule>
  </conditionalFormatting>
  <conditionalFormatting sqref="W17">
    <cfRule type="expression" dxfId="544" priority="792">
      <formula>AND(R17,S17)</formula>
    </cfRule>
  </conditionalFormatting>
  <conditionalFormatting sqref="W17">
    <cfRule type="expression" dxfId="543" priority="791">
      <formula>LEN(TRIM(W17))&gt;0</formula>
    </cfRule>
  </conditionalFormatting>
  <conditionalFormatting sqref="W17">
    <cfRule type="expression" dxfId="542" priority="790">
      <formula>S17 = FALSE</formula>
    </cfRule>
  </conditionalFormatting>
  <conditionalFormatting sqref="W17">
    <cfRule type="expression" dxfId="541" priority="789">
      <formula>(T17 = TRUE)</formula>
    </cfRule>
  </conditionalFormatting>
  <conditionalFormatting sqref="W18:W20">
    <cfRule type="expression" dxfId="540" priority="788">
      <formula>AND(R18,S18)</formula>
    </cfRule>
  </conditionalFormatting>
  <conditionalFormatting sqref="W18:W20">
    <cfRule type="expression" dxfId="539" priority="787">
      <formula>LEN(TRIM(W18))&gt;0</formula>
    </cfRule>
  </conditionalFormatting>
  <conditionalFormatting sqref="W18:W20">
    <cfRule type="expression" dxfId="538" priority="786">
      <formula>S18 = FALSE</formula>
    </cfRule>
  </conditionalFormatting>
  <conditionalFormatting sqref="W18:W20">
    <cfRule type="expression" dxfId="537" priority="785">
      <formula>(T18 = TRUE)</formula>
    </cfRule>
  </conditionalFormatting>
  <conditionalFormatting sqref="W57">
    <cfRule type="expression" dxfId="536" priority="784">
      <formula>AND(R57,S57)</formula>
    </cfRule>
  </conditionalFormatting>
  <conditionalFormatting sqref="W57">
    <cfRule type="expression" dxfId="535" priority="783">
      <formula>LEN(TRIM(W57))&gt;0</formula>
    </cfRule>
  </conditionalFormatting>
  <conditionalFormatting sqref="W57">
    <cfRule type="expression" dxfId="534" priority="782">
      <formula>S57 = FALSE</formula>
    </cfRule>
  </conditionalFormatting>
  <conditionalFormatting sqref="W57">
    <cfRule type="expression" dxfId="533" priority="781">
      <formula>(T57 = TRUE)</formula>
    </cfRule>
  </conditionalFormatting>
  <conditionalFormatting sqref="W63">
    <cfRule type="expression" dxfId="532" priority="780">
      <formula>AND(R63,S63)</formula>
    </cfRule>
  </conditionalFormatting>
  <conditionalFormatting sqref="W63">
    <cfRule type="expression" dxfId="531" priority="779">
      <formula>LEN(TRIM(W63))&gt;0</formula>
    </cfRule>
  </conditionalFormatting>
  <conditionalFormatting sqref="W63">
    <cfRule type="expression" dxfId="530" priority="778">
      <formula>S63 = FALSE</formula>
    </cfRule>
  </conditionalFormatting>
  <conditionalFormatting sqref="W63">
    <cfRule type="expression" dxfId="529" priority="777">
      <formula>(T63 = TRUE)</formula>
    </cfRule>
  </conditionalFormatting>
  <conditionalFormatting sqref="W64">
    <cfRule type="expression" dxfId="528" priority="776">
      <formula>AND(R64,S64)</formula>
    </cfRule>
  </conditionalFormatting>
  <conditionalFormatting sqref="W64">
    <cfRule type="expression" dxfId="527" priority="775">
      <formula>LEN(TRIM(W64))&gt;0</formula>
    </cfRule>
  </conditionalFormatting>
  <conditionalFormatting sqref="W64">
    <cfRule type="expression" dxfId="526" priority="774">
      <formula>S64 = FALSE</formula>
    </cfRule>
  </conditionalFormatting>
  <conditionalFormatting sqref="W64">
    <cfRule type="expression" dxfId="525" priority="773">
      <formula>(T64 = TRUE)</formula>
    </cfRule>
  </conditionalFormatting>
  <conditionalFormatting sqref="W58">
    <cfRule type="expression" dxfId="524" priority="772">
      <formula>AND(R58,S58)</formula>
    </cfRule>
  </conditionalFormatting>
  <conditionalFormatting sqref="W58">
    <cfRule type="expression" dxfId="523" priority="771">
      <formula>LEN(TRIM(W58))&gt;0</formula>
    </cfRule>
  </conditionalFormatting>
  <conditionalFormatting sqref="W58">
    <cfRule type="expression" dxfId="522" priority="770">
      <formula>S58 = FALSE</formula>
    </cfRule>
  </conditionalFormatting>
  <conditionalFormatting sqref="W58">
    <cfRule type="expression" dxfId="521" priority="769">
      <formula>(T58 = TRUE)</formula>
    </cfRule>
  </conditionalFormatting>
  <conditionalFormatting sqref="W61">
    <cfRule type="expression" dxfId="520" priority="768">
      <formula>AND(R61,S61)</formula>
    </cfRule>
  </conditionalFormatting>
  <conditionalFormatting sqref="W61">
    <cfRule type="expression" dxfId="519" priority="767">
      <formula>LEN(TRIM(W61))&gt;0</formula>
    </cfRule>
  </conditionalFormatting>
  <conditionalFormatting sqref="W61">
    <cfRule type="expression" dxfId="518" priority="766">
      <formula>S61 = FALSE</formula>
    </cfRule>
  </conditionalFormatting>
  <conditionalFormatting sqref="W61">
    <cfRule type="expression" dxfId="517" priority="765">
      <formula>(T61 = TRUE)</formula>
    </cfRule>
  </conditionalFormatting>
  <conditionalFormatting sqref="W62">
    <cfRule type="expression" dxfId="516" priority="764">
      <formula>AND(R62,S62)</formula>
    </cfRule>
  </conditionalFormatting>
  <conditionalFormatting sqref="W62">
    <cfRule type="expression" dxfId="515" priority="763">
      <formula>LEN(TRIM(W62))&gt;0</formula>
    </cfRule>
  </conditionalFormatting>
  <conditionalFormatting sqref="W62">
    <cfRule type="expression" dxfId="514" priority="762">
      <formula>S62 = FALSE</formula>
    </cfRule>
  </conditionalFormatting>
  <conditionalFormatting sqref="W62">
    <cfRule type="expression" dxfId="513" priority="761">
      <formula>(T62 = TRUE)</formula>
    </cfRule>
  </conditionalFormatting>
  <conditionalFormatting sqref="W65">
    <cfRule type="expression" dxfId="512" priority="760">
      <formula>AND(R65,S65)</formula>
    </cfRule>
  </conditionalFormatting>
  <conditionalFormatting sqref="W65">
    <cfRule type="expression" dxfId="511" priority="759">
      <formula>LEN(TRIM(W65))&gt;0</formula>
    </cfRule>
  </conditionalFormatting>
  <conditionalFormatting sqref="W65">
    <cfRule type="expression" dxfId="510" priority="758">
      <formula>S65 = FALSE</formula>
    </cfRule>
  </conditionalFormatting>
  <conditionalFormatting sqref="W65">
    <cfRule type="expression" dxfId="509" priority="757">
      <formula>(T65 = TRUE)</formula>
    </cfRule>
  </conditionalFormatting>
  <conditionalFormatting sqref="W69">
    <cfRule type="expression" dxfId="508" priority="752">
      <formula>AND(R69,S69)</formula>
    </cfRule>
  </conditionalFormatting>
  <conditionalFormatting sqref="W69">
    <cfRule type="expression" dxfId="507" priority="751">
      <formula>LEN(TRIM(W69))&gt;0</formula>
    </cfRule>
  </conditionalFormatting>
  <conditionalFormatting sqref="W69">
    <cfRule type="expression" dxfId="506" priority="750">
      <formula>S69 = FALSE</formula>
    </cfRule>
  </conditionalFormatting>
  <conditionalFormatting sqref="W69">
    <cfRule type="expression" dxfId="505" priority="749">
      <formula>(T69 = TRUE)</formula>
    </cfRule>
  </conditionalFormatting>
  <conditionalFormatting sqref="W70">
    <cfRule type="expression" dxfId="504" priority="748">
      <formula>AND(R70,S70)</formula>
    </cfRule>
  </conditionalFormatting>
  <conditionalFormatting sqref="W70">
    <cfRule type="expression" dxfId="503" priority="747">
      <formula>LEN(TRIM(W70))&gt;0</formula>
    </cfRule>
  </conditionalFormatting>
  <conditionalFormatting sqref="W70">
    <cfRule type="expression" dxfId="502" priority="746">
      <formula>S70 = FALSE</formula>
    </cfRule>
  </conditionalFormatting>
  <conditionalFormatting sqref="W70">
    <cfRule type="expression" dxfId="501" priority="745">
      <formula>(T70 = TRUE)</formula>
    </cfRule>
  </conditionalFormatting>
  <conditionalFormatting sqref="W71">
    <cfRule type="expression" dxfId="500" priority="744">
      <formula>AND(R71,S71)</formula>
    </cfRule>
  </conditionalFormatting>
  <conditionalFormatting sqref="W71">
    <cfRule type="expression" dxfId="499" priority="743">
      <formula>LEN(TRIM(W71))&gt;0</formula>
    </cfRule>
  </conditionalFormatting>
  <conditionalFormatting sqref="W71">
    <cfRule type="expression" dxfId="498" priority="742">
      <formula>S71 = FALSE</formula>
    </cfRule>
  </conditionalFormatting>
  <conditionalFormatting sqref="W71">
    <cfRule type="expression" dxfId="497" priority="741">
      <formula>(T71 = TRUE)</formula>
    </cfRule>
  </conditionalFormatting>
  <conditionalFormatting sqref="W72">
    <cfRule type="expression" dxfId="496" priority="740">
      <formula>AND(R72,S72)</formula>
    </cfRule>
  </conditionalFormatting>
  <conditionalFormatting sqref="W72">
    <cfRule type="expression" dxfId="495" priority="739">
      <formula>LEN(TRIM(W72))&gt;0</formula>
    </cfRule>
  </conditionalFormatting>
  <conditionalFormatting sqref="W72">
    <cfRule type="expression" dxfId="494" priority="738">
      <formula>S72 = FALSE</formula>
    </cfRule>
  </conditionalFormatting>
  <conditionalFormatting sqref="W72">
    <cfRule type="expression" dxfId="493" priority="737">
      <formula>(T72 = TRUE)</formula>
    </cfRule>
  </conditionalFormatting>
  <conditionalFormatting sqref="W73">
    <cfRule type="expression" dxfId="492" priority="736">
      <formula>AND(R73,S73)</formula>
    </cfRule>
  </conditionalFormatting>
  <conditionalFormatting sqref="W73">
    <cfRule type="expression" dxfId="491" priority="735">
      <formula>LEN(TRIM(W73))&gt;0</formula>
    </cfRule>
  </conditionalFormatting>
  <conditionalFormatting sqref="W73">
    <cfRule type="expression" dxfId="490" priority="734">
      <formula>S73 = FALSE</formula>
    </cfRule>
  </conditionalFormatting>
  <conditionalFormatting sqref="W73">
    <cfRule type="expression" dxfId="489" priority="733">
      <formula>(T73 = TRUE)</formula>
    </cfRule>
  </conditionalFormatting>
  <conditionalFormatting sqref="W74">
    <cfRule type="expression" dxfId="488" priority="732">
      <formula>AND(R74,S74)</formula>
    </cfRule>
  </conditionalFormatting>
  <conditionalFormatting sqref="W74">
    <cfRule type="expression" dxfId="487" priority="731">
      <formula>LEN(TRIM(W74))&gt;0</formula>
    </cfRule>
  </conditionalFormatting>
  <conditionalFormatting sqref="W74">
    <cfRule type="expression" dxfId="486" priority="730">
      <formula>S74 = FALSE</formula>
    </cfRule>
  </conditionalFormatting>
  <conditionalFormatting sqref="W74">
    <cfRule type="expression" dxfId="485" priority="729">
      <formula>(T74 = TRUE)</formula>
    </cfRule>
  </conditionalFormatting>
  <conditionalFormatting sqref="W75">
    <cfRule type="expression" dxfId="484" priority="728">
      <formula>AND(R75,S75)</formula>
    </cfRule>
  </conditionalFormatting>
  <conditionalFormatting sqref="W75">
    <cfRule type="expression" dxfId="483" priority="727">
      <formula>LEN(TRIM(W75))&gt;0</formula>
    </cfRule>
  </conditionalFormatting>
  <conditionalFormatting sqref="W75">
    <cfRule type="expression" dxfId="482" priority="726">
      <formula>S75 = FALSE</formula>
    </cfRule>
  </conditionalFormatting>
  <conditionalFormatting sqref="W75">
    <cfRule type="expression" dxfId="481" priority="725">
      <formula>(T75 = TRUE)</formula>
    </cfRule>
  </conditionalFormatting>
  <conditionalFormatting sqref="K69:O75">
    <cfRule type="notContainsBlanks" dxfId="480" priority="724">
      <formula>LEN(TRIM(K69))&gt;0</formula>
    </cfRule>
  </conditionalFormatting>
  <conditionalFormatting sqref="W38">
    <cfRule type="expression" dxfId="479" priority="723">
      <formula>AND(R38,S38)</formula>
    </cfRule>
  </conditionalFormatting>
  <conditionalFormatting sqref="W38">
    <cfRule type="expression" dxfId="478" priority="722">
      <formula>LEN(TRIM(W38))&gt;0</formula>
    </cfRule>
  </conditionalFormatting>
  <conditionalFormatting sqref="W38">
    <cfRule type="expression" dxfId="477" priority="721">
      <formula>S38 = FALSE</formula>
    </cfRule>
  </conditionalFormatting>
  <conditionalFormatting sqref="W38">
    <cfRule type="expression" dxfId="476" priority="720">
      <formula>(T38 = TRUE)</formula>
    </cfRule>
  </conditionalFormatting>
  <conditionalFormatting sqref="W45">
    <cfRule type="expression" dxfId="475" priority="715">
      <formula>AND(R45,S45)</formula>
    </cfRule>
  </conditionalFormatting>
  <conditionalFormatting sqref="W45">
    <cfRule type="expression" dxfId="474" priority="714">
      <formula>LEN(TRIM(W45))&gt;0</formula>
    </cfRule>
  </conditionalFormatting>
  <conditionalFormatting sqref="W45">
    <cfRule type="expression" dxfId="473" priority="713">
      <formula>S45 = FALSE</formula>
    </cfRule>
  </conditionalFormatting>
  <conditionalFormatting sqref="W45">
    <cfRule type="expression" dxfId="472" priority="712">
      <formula>(T45 = TRUE)</formula>
    </cfRule>
  </conditionalFormatting>
  <conditionalFormatting sqref="W48">
    <cfRule type="expression" dxfId="471" priority="711">
      <formula>AND(R48,S48)</formula>
    </cfRule>
  </conditionalFormatting>
  <conditionalFormatting sqref="W48">
    <cfRule type="expression" dxfId="470" priority="710">
      <formula>LEN(TRIM(W48))&gt;0</formula>
    </cfRule>
  </conditionalFormatting>
  <conditionalFormatting sqref="W48">
    <cfRule type="expression" dxfId="469" priority="709">
      <formula>S48 = FALSE</formula>
    </cfRule>
  </conditionalFormatting>
  <conditionalFormatting sqref="W48">
    <cfRule type="expression" dxfId="468" priority="708">
      <formula>(T48 = TRUE)</formula>
    </cfRule>
  </conditionalFormatting>
  <conditionalFormatting sqref="W43">
    <cfRule type="expression" dxfId="467" priority="707">
      <formula>AND(R43,S43)</formula>
    </cfRule>
  </conditionalFormatting>
  <conditionalFormatting sqref="W43">
    <cfRule type="expression" dxfId="466" priority="706">
      <formula>LEN(TRIM(W43))&gt;0</formula>
    </cfRule>
  </conditionalFormatting>
  <conditionalFormatting sqref="W43">
    <cfRule type="expression" dxfId="465" priority="705">
      <formula>S43 = FALSE</formula>
    </cfRule>
  </conditionalFormatting>
  <conditionalFormatting sqref="W43">
    <cfRule type="expression" dxfId="464" priority="704">
      <formula>(T43 = TRUE)</formula>
    </cfRule>
  </conditionalFormatting>
  <conditionalFormatting sqref="W89">
    <cfRule type="expression" dxfId="463" priority="667">
      <formula>AND(R89,S89)</formula>
    </cfRule>
  </conditionalFormatting>
  <conditionalFormatting sqref="W89">
    <cfRule type="expression" dxfId="462" priority="666">
      <formula>LEN(TRIM(W89))&gt;0</formula>
    </cfRule>
  </conditionalFormatting>
  <conditionalFormatting sqref="W89">
    <cfRule type="expression" dxfId="461" priority="665">
      <formula>S89 = FALSE</formula>
    </cfRule>
  </conditionalFormatting>
  <conditionalFormatting sqref="W89">
    <cfRule type="expression" dxfId="460" priority="664">
      <formula>(T89 = TRUE)</formula>
    </cfRule>
  </conditionalFormatting>
  <conditionalFormatting sqref="W102">
    <cfRule type="expression" dxfId="459" priority="659">
      <formula>AND(R102,S102)</formula>
    </cfRule>
  </conditionalFormatting>
  <conditionalFormatting sqref="W102">
    <cfRule type="expression" dxfId="458" priority="658">
      <formula>LEN(TRIM(W102))&gt;0</formula>
    </cfRule>
  </conditionalFormatting>
  <conditionalFormatting sqref="W102">
    <cfRule type="expression" dxfId="457" priority="657">
      <formula>S102 = FALSE</formula>
    </cfRule>
  </conditionalFormatting>
  <conditionalFormatting sqref="W102">
    <cfRule type="expression" dxfId="456" priority="656">
      <formula>(T102 = TRUE)</formula>
    </cfRule>
  </conditionalFormatting>
  <conditionalFormatting sqref="W108">
    <cfRule type="expression" dxfId="455" priority="655">
      <formula>AND(R108,S108)</formula>
    </cfRule>
  </conditionalFormatting>
  <conditionalFormatting sqref="W108">
    <cfRule type="expression" dxfId="454" priority="654">
      <formula>LEN(TRIM(W108))&gt;0</formula>
    </cfRule>
  </conditionalFormatting>
  <conditionalFormatting sqref="W108">
    <cfRule type="expression" dxfId="453" priority="653">
      <formula>S108 = FALSE</formula>
    </cfRule>
  </conditionalFormatting>
  <conditionalFormatting sqref="W108">
    <cfRule type="expression" dxfId="452" priority="652">
      <formula>(T108 = TRUE)</formula>
    </cfRule>
  </conditionalFormatting>
  <conditionalFormatting sqref="W109">
    <cfRule type="expression" dxfId="451" priority="651">
      <formula>AND(R109,S109)</formula>
    </cfRule>
  </conditionalFormatting>
  <conditionalFormatting sqref="W109">
    <cfRule type="expression" dxfId="450" priority="650">
      <formula>LEN(TRIM(W109))&gt;0</formula>
    </cfRule>
  </conditionalFormatting>
  <conditionalFormatting sqref="W109">
    <cfRule type="expression" dxfId="449" priority="649">
      <formula>S109 = FALSE</formula>
    </cfRule>
  </conditionalFormatting>
  <conditionalFormatting sqref="W109">
    <cfRule type="expression" dxfId="448" priority="648">
      <formula>(T109 = TRUE)</formula>
    </cfRule>
  </conditionalFormatting>
  <conditionalFormatting sqref="W127">
    <cfRule type="expression" dxfId="447" priority="639">
      <formula>AND(R127,S127)</formula>
    </cfRule>
  </conditionalFormatting>
  <conditionalFormatting sqref="W127">
    <cfRule type="expression" dxfId="446" priority="638">
      <formula>LEN(TRIM(W127))&gt;0</formula>
    </cfRule>
  </conditionalFormatting>
  <conditionalFormatting sqref="W127">
    <cfRule type="expression" dxfId="445" priority="637">
      <formula>S127 = FALSE</formula>
    </cfRule>
  </conditionalFormatting>
  <conditionalFormatting sqref="W127">
    <cfRule type="expression" dxfId="444" priority="636">
      <formula>(T127 = TRUE)</formula>
    </cfRule>
  </conditionalFormatting>
  <conditionalFormatting sqref="W128">
    <cfRule type="expression" dxfId="443" priority="635">
      <formula>AND(R128,S128)</formula>
    </cfRule>
  </conditionalFormatting>
  <conditionalFormatting sqref="W128">
    <cfRule type="expression" dxfId="442" priority="634">
      <formula>LEN(TRIM(W128))&gt;0</formula>
    </cfRule>
  </conditionalFormatting>
  <conditionalFormatting sqref="W128">
    <cfRule type="expression" dxfId="441" priority="633">
      <formula>S128 = FALSE</formula>
    </cfRule>
  </conditionalFormatting>
  <conditionalFormatting sqref="W128">
    <cfRule type="expression" dxfId="440" priority="632">
      <formula>(T128 = TRUE)</formula>
    </cfRule>
  </conditionalFormatting>
  <conditionalFormatting sqref="W116">
    <cfRule type="expression" dxfId="439" priority="631">
      <formula>AND(R116,S116)</formula>
    </cfRule>
  </conditionalFormatting>
  <conditionalFormatting sqref="W116">
    <cfRule type="expression" dxfId="438" priority="630">
      <formula>LEN(TRIM(W116))&gt;0</formula>
    </cfRule>
  </conditionalFormatting>
  <conditionalFormatting sqref="W116">
    <cfRule type="expression" dxfId="437" priority="629">
      <formula>S116 = FALSE</formula>
    </cfRule>
  </conditionalFormatting>
  <conditionalFormatting sqref="W116">
    <cfRule type="expression" dxfId="436" priority="628">
      <formula>(T116 = TRUE)</formula>
    </cfRule>
  </conditionalFormatting>
  <conditionalFormatting sqref="W117">
    <cfRule type="expression" dxfId="435" priority="627">
      <formula>AND(R117,S117)</formula>
    </cfRule>
  </conditionalFormatting>
  <conditionalFormatting sqref="W117">
    <cfRule type="expression" dxfId="434" priority="626">
      <formula>LEN(TRIM(W117))&gt;0</formula>
    </cfRule>
  </conditionalFormatting>
  <conditionalFormatting sqref="W117">
    <cfRule type="expression" dxfId="433" priority="625">
      <formula>S117 = FALSE</formula>
    </cfRule>
  </conditionalFormatting>
  <conditionalFormatting sqref="W117">
    <cfRule type="expression" dxfId="432" priority="624">
      <formula>(T117 = TRUE)</formula>
    </cfRule>
  </conditionalFormatting>
  <conditionalFormatting sqref="W121">
    <cfRule type="expression" dxfId="431" priority="623">
      <formula>AND(R121,S121)</formula>
    </cfRule>
  </conditionalFormatting>
  <conditionalFormatting sqref="W121">
    <cfRule type="expression" dxfId="430" priority="622">
      <formula>LEN(TRIM(W121))&gt;0</formula>
    </cfRule>
  </conditionalFormatting>
  <conditionalFormatting sqref="W121">
    <cfRule type="expression" dxfId="429" priority="621">
      <formula>S121 = FALSE</formula>
    </cfRule>
  </conditionalFormatting>
  <conditionalFormatting sqref="W121">
    <cfRule type="expression" dxfId="428" priority="620">
      <formula>(T121 = TRUE)</formula>
    </cfRule>
  </conditionalFormatting>
  <conditionalFormatting sqref="W122">
    <cfRule type="expression" dxfId="427" priority="619">
      <formula>AND(R122,S122)</formula>
    </cfRule>
  </conditionalFormatting>
  <conditionalFormatting sqref="W122">
    <cfRule type="expression" dxfId="426" priority="618">
      <formula>LEN(TRIM(W122))&gt;0</formula>
    </cfRule>
  </conditionalFormatting>
  <conditionalFormatting sqref="W122">
    <cfRule type="expression" dxfId="425" priority="617">
      <formula>S122 = FALSE</formula>
    </cfRule>
  </conditionalFormatting>
  <conditionalFormatting sqref="W122">
    <cfRule type="expression" dxfId="424" priority="616">
      <formula>(T122 = TRUE)</formula>
    </cfRule>
  </conditionalFormatting>
  <conditionalFormatting sqref="W123">
    <cfRule type="expression" dxfId="423" priority="615">
      <formula>AND(R123,S123)</formula>
    </cfRule>
  </conditionalFormatting>
  <conditionalFormatting sqref="W123">
    <cfRule type="expression" dxfId="422" priority="614">
      <formula>LEN(TRIM(W123))&gt;0</formula>
    </cfRule>
  </conditionalFormatting>
  <conditionalFormatting sqref="W123">
    <cfRule type="expression" dxfId="421" priority="613">
      <formula>S123 = FALSE</formula>
    </cfRule>
  </conditionalFormatting>
  <conditionalFormatting sqref="W123">
    <cfRule type="expression" dxfId="420" priority="612">
      <formula>(T123 = TRUE)</formula>
    </cfRule>
  </conditionalFormatting>
  <conditionalFormatting sqref="W118">
    <cfRule type="expression" dxfId="419" priority="611">
      <formula>AND(R118,S118)</formula>
    </cfRule>
  </conditionalFormatting>
  <conditionalFormatting sqref="W118">
    <cfRule type="expression" dxfId="418" priority="610">
      <formula>LEN(TRIM(W118))&gt;0</formula>
    </cfRule>
  </conditionalFormatting>
  <conditionalFormatting sqref="W118">
    <cfRule type="expression" dxfId="417" priority="609">
      <formula>S118 = FALSE</formula>
    </cfRule>
  </conditionalFormatting>
  <conditionalFormatting sqref="W118">
    <cfRule type="expression" dxfId="416" priority="608">
      <formula>(T118 = TRUE)</formula>
    </cfRule>
  </conditionalFormatting>
  <conditionalFormatting sqref="W119">
    <cfRule type="expression" dxfId="415" priority="607">
      <formula>AND(R119,S119)</formula>
    </cfRule>
  </conditionalFormatting>
  <conditionalFormatting sqref="W119">
    <cfRule type="expression" dxfId="414" priority="606">
      <formula>LEN(TRIM(W119))&gt;0</formula>
    </cfRule>
  </conditionalFormatting>
  <conditionalFormatting sqref="W119">
    <cfRule type="expression" dxfId="413" priority="605">
      <formula>S119 = FALSE</formula>
    </cfRule>
  </conditionalFormatting>
  <conditionalFormatting sqref="W119">
    <cfRule type="expression" dxfId="412" priority="604">
      <formula>(T119 = TRUE)</formula>
    </cfRule>
  </conditionalFormatting>
  <conditionalFormatting sqref="W120">
    <cfRule type="expression" dxfId="411" priority="603">
      <formula>AND(R120,S120)</formula>
    </cfRule>
  </conditionalFormatting>
  <conditionalFormatting sqref="W120">
    <cfRule type="expression" dxfId="410" priority="602">
      <formula>LEN(TRIM(W120))&gt;0</formula>
    </cfRule>
  </conditionalFormatting>
  <conditionalFormatting sqref="W120">
    <cfRule type="expression" dxfId="409" priority="601">
      <formula>S120 = FALSE</formula>
    </cfRule>
  </conditionalFormatting>
  <conditionalFormatting sqref="W120">
    <cfRule type="expression" dxfId="408" priority="600">
      <formula>(T120 = TRUE)</formula>
    </cfRule>
  </conditionalFormatting>
  <conditionalFormatting sqref="W124">
    <cfRule type="expression" dxfId="407" priority="599">
      <formula>AND(R124,S124)</formula>
    </cfRule>
  </conditionalFormatting>
  <conditionalFormatting sqref="W124">
    <cfRule type="expression" dxfId="406" priority="598">
      <formula>LEN(TRIM(W124))&gt;0</formula>
    </cfRule>
  </conditionalFormatting>
  <conditionalFormatting sqref="W124">
    <cfRule type="expression" dxfId="405" priority="597">
      <formula>S124 = FALSE</formula>
    </cfRule>
  </conditionalFormatting>
  <conditionalFormatting sqref="W124">
    <cfRule type="expression" dxfId="404" priority="596">
      <formula>(T124 = TRUE)</formula>
    </cfRule>
  </conditionalFormatting>
  <conditionalFormatting sqref="W146">
    <cfRule type="expression" dxfId="403" priority="595">
      <formula>AND(R146,S146)</formula>
    </cfRule>
  </conditionalFormatting>
  <conditionalFormatting sqref="W146">
    <cfRule type="expression" dxfId="402" priority="594">
      <formula>LEN(TRIM(W146))&gt;0</formula>
    </cfRule>
  </conditionalFormatting>
  <conditionalFormatting sqref="W146">
    <cfRule type="expression" dxfId="401" priority="593">
      <formula>S146 = FALSE</formula>
    </cfRule>
  </conditionalFormatting>
  <conditionalFormatting sqref="W146">
    <cfRule type="expression" dxfId="400" priority="592">
      <formula>(T146 = TRUE)</formula>
    </cfRule>
  </conditionalFormatting>
  <conditionalFormatting sqref="W152">
    <cfRule type="expression" dxfId="399" priority="591">
      <formula>AND(R152,S152)</formula>
    </cfRule>
  </conditionalFormatting>
  <conditionalFormatting sqref="W152">
    <cfRule type="expression" dxfId="398" priority="590">
      <formula>LEN(TRIM(W152))&gt;0</formula>
    </cfRule>
  </conditionalFormatting>
  <conditionalFormatting sqref="W152">
    <cfRule type="expression" dxfId="397" priority="589">
      <formula>S152 = FALSE</formula>
    </cfRule>
  </conditionalFormatting>
  <conditionalFormatting sqref="W152">
    <cfRule type="expression" dxfId="396" priority="588">
      <formula>(T152 = TRUE)</formula>
    </cfRule>
  </conditionalFormatting>
  <conditionalFormatting sqref="W158">
    <cfRule type="expression" dxfId="395" priority="587">
      <formula>AND(R158,S158)</formula>
    </cfRule>
  </conditionalFormatting>
  <conditionalFormatting sqref="W158">
    <cfRule type="expression" dxfId="394" priority="586">
      <formula>LEN(TRIM(W158))&gt;0</formula>
    </cfRule>
  </conditionalFormatting>
  <conditionalFormatting sqref="W158">
    <cfRule type="expression" dxfId="393" priority="585">
      <formula>S158 = FALSE</formula>
    </cfRule>
  </conditionalFormatting>
  <conditionalFormatting sqref="W158">
    <cfRule type="expression" dxfId="392" priority="584">
      <formula>(T158 = TRUE)</formula>
    </cfRule>
  </conditionalFormatting>
  <conditionalFormatting sqref="W164">
    <cfRule type="expression" dxfId="391" priority="583">
      <formula>AND(R164,S164)</formula>
    </cfRule>
  </conditionalFormatting>
  <conditionalFormatting sqref="W164">
    <cfRule type="expression" dxfId="390" priority="582">
      <formula>LEN(TRIM(W164))&gt;0</formula>
    </cfRule>
  </conditionalFormatting>
  <conditionalFormatting sqref="W164">
    <cfRule type="expression" dxfId="389" priority="581">
      <formula>S164 = FALSE</formula>
    </cfRule>
  </conditionalFormatting>
  <conditionalFormatting sqref="W164">
    <cfRule type="expression" dxfId="388" priority="580">
      <formula>(T164 = TRUE)</formula>
    </cfRule>
  </conditionalFormatting>
  <conditionalFormatting sqref="W149">
    <cfRule type="expression" dxfId="387" priority="511">
      <formula>AND($R$149,$S$149)</formula>
    </cfRule>
  </conditionalFormatting>
  <conditionalFormatting sqref="W149">
    <cfRule type="expression" dxfId="386" priority="510">
      <formula>AND(IF($R$149,$W$149,TRUE),LEN(TRIM($W$149))&gt;0)</formula>
    </cfRule>
  </conditionalFormatting>
  <conditionalFormatting sqref="W149">
    <cfRule type="expression" dxfId="385" priority="509">
      <formula>$S$149 = FALSE</formula>
    </cfRule>
  </conditionalFormatting>
  <conditionalFormatting sqref="W149">
    <cfRule type="expression" dxfId="384" priority="508">
      <formula>OR($T$149 = TRUE, AND($W$149 = TRUE, $S$149 = FALSE))</formula>
    </cfRule>
  </conditionalFormatting>
  <conditionalFormatting sqref="W150">
    <cfRule type="expression" dxfId="383" priority="507">
      <formula>AND($R$150,$S$150)</formula>
    </cfRule>
  </conditionalFormatting>
  <conditionalFormatting sqref="W150">
    <cfRule type="expression" dxfId="382" priority="506">
      <formula>AND(IF($R$150,$W$150,TRUE),LEN(TRIM($W$150))&gt;0)</formula>
    </cfRule>
  </conditionalFormatting>
  <conditionalFormatting sqref="W150">
    <cfRule type="expression" dxfId="381" priority="505">
      <formula>$S$150 = FALSE</formula>
    </cfRule>
  </conditionalFormatting>
  <conditionalFormatting sqref="W150">
    <cfRule type="expression" dxfId="380" priority="504">
      <formula>OR($T$150 = TRUE, AND($W$150 = TRUE, $S$150 = FALSE))</formula>
    </cfRule>
  </conditionalFormatting>
  <conditionalFormatting sqref="W155">
    <cfRule type="expression" dxfId="379" priority="503">
      <formula>AND($R$155,$S$155)</formula>
    </cfRule>
  </conditionalFormatting>
  <conditionalFormatting sqref="W155">
    <cfRule type="expression" dxfId="378" priority="502">
      <formula>AND(IF($R$155,$W$155,TRUE),LEN(TRIM($W$155))&gt;0)</formula>
    </cfRule>
  </conditionalFormatting>
  <conditionalFormatting sqref="W155">
    <cfRule type="expression" dxfId="377" priority="501">
      <formula>$S$155 = FALSE</formula>
    </cfRule>
  </conditionalFormatting>
  <conditionalFormatting sqref="W155">
    <cfRule type="expression" dxfId="376" priority="500">
      <formula>OR($T$155 = TRUE, AND($W$155 = TRUE, $S$155 = FALSE))</formula>
    </cfRule>
  </conditionalFormatting>
  <conditionalFormatting sqref="W156">
    <cfRule type="expression" dxfId="375" priority="499">
      <formula>AND($R$156,$S$156)</formula>
    </cfRule>
  </conditionalFormatting>
  <conditionalFormatting sqref="W156">
    <cfRule type="expression" dxfId="374" priority="498">
      <formula>AND(IF($R$156,$W$156,TRUE),LEN(TRIM($W$156))&gt;0)</formula>
    </cfRule>
  </conditionalFormatting>
  <conditionalFormatting sqref="W156">
    <cfRule type="expression" dxfId="373" priority="497">
      <formula>$S$156 = FALSE</formula>
    </cfRule>
  </conditionalFormatting>
  <conditionalFormatting sqref="W156">
    <cfRule type="expression" dxfId="372" priority="496">
      <formula>OR($T$156 = TRUE, AND($W$156 = TRUE, $S$156 = FALSE))</formula>
    </cfRule>
  </conditionalFormatting>
  <conditionalFormatting sqref="W161">
    <cfRule type="expression" dxfId="371" priority="495">
      <formula>AND($R$161,$S$161)</formula>
    </cfRule>
  </conditionalFormatting>
  <conditionalFormatting sqref="W161">
    <cfRule type="expression" dxfId="370" priority="494">
      <formula>AND(IF($R$161,$W$161,TRUE),LEN(TRIM($W$161))&gt;0)</formula>
    </cfRule>
  </conditionalFormatting>
  <conditionalFormatting sqref="W161">
    <cfRule type="expression" dxfId="369" priority="493">
      <formula>$S$161 = FALSE</formula>
    </cfRule>
  </conditionalFormatting>
  <conditionalFormatting sqref="W161">
    <cfRule type="expression" dxfId="368" priority="492">
      <formula>OR($T$161 = TRUE, AND($W$161 = TRUE, $S$161 = FALSE))</formula>
    </cfRule>
  </conditionalFormatting>
  <conditionalFormatting sqref="W162">
    <cfRule type="expression" dxfId="367" priority="491">
      <formula>AND($R$162,$S$162)</formula>
    </cfRule>
  </conditionalFormatting>
  <conditionalFormatting sqref="W162">
    <cfRule type="expression" dxfId="366" priority="490">
      <formula>AND(IF($R$162,$W$162,TRUE),LEN(TRIM($W$162))&gt;0)</formula>
    </cfRule>
  </conditionalFormatting>
  <conditionalFormatting sqref="W162">
    <cfRule type="expression" dxfId="365" priority="489">
      <formula>$S$162 = FALSE</formula>
    </cfRule>
  </conditionalFormatting>
  <conditionalFormatting sqref="W162">
    <cfRule type="expression" dxfId="364" priority="488">
      <formula>OR($T$162 = TRUE, AND($W$162 = TRUE, $S$162 = FALSE))</formula>
    </cfRule>
  </conditionalFormatting>
  <conditionalFormatting sqref="W167">
    <cfRule type="expression" dxfId="363" priority="487">
      <formula>AND($R$167,$S$167)</formula>
    </cfRule>
  </conditionalFormatting>
  <conditionalFormatting sqref="W167">
    <cfRule type="expression" dxfId="362" priority="486">
      <formula>AND(IF($R$167,$W$167,TRUE),LEN(TRIM($W$167))&gt;0)</formula>
    </cfRule>
  </conditionalFormatting>
  <conditionalFormatting sqref="W167">
    <cfRule type="expression" dxfId="361" priority="485">
      <formula>$S$167 = FALSE</formula>
    </cfRule>
  </conditionalFormatting>
  <conditionalFormatting sqref="W167">
    <cfRule type="expression" dxfId="360" priority="484">
      <formula>OR($T$167 = TRUE, AND($W$167 = TRUE, $S$167 = FALSE))</formula>
    </cfRule>
  </conditionalFormatting>
  <conditionalFormatting sqref="W168">
    <cfRule type="expression" dxfId="359" priority="483">
      <formula>AND($R$168,$S$168)</formula>
    </cfRule>
  </conditionalFormatting>
  <conditionalFormatting sqref="W168">
    <cfRule type="expression" dxfId="358" priority="482">
      <formula>AND(IF($R$168,$W$168,TRUE),LEN(TRIM($W$168))&gt;0)</formula>
    </cfRule>
  </conditionalFormatting>
  <conditionalFormatting sqref="W168">
    <cfRule type="expression" dxfId="357" priority="481">
      <formula>$S$168 = FALSE</formula>
    </cfRule>
  </conditionalFormatting>
  <conditionalFormatting sqref="W168">
    <cfRule type="expression" dxfId="356" priority="480">
      <formula>OR($T$168 = TRUE, AND($W$168 = TRUE, $S$168 = FALSE))</formula>
    </cfRule>
  </conditionalFormatting>
  <conditionalFormatting sqref="W171">
    <cfRule type="expression" dxfId="355" priority="479">
      <formula>AND(R171,S171)</formula>
    </cfRule>
  </conditionalFormatting>
  <conditionalFormatting sqref="W171">
    <cfRule type="expression" dxfId="354" priority="478">
      <formula>LEN(TRIM(W171))&gt;0</formula>
    </cfRule>
  </conditionalFormatting>
  <conditionalFormatting sqref="W171">
    <cfRule type="expression" dxfId="353" priority="477">
      <formula>S171 = FALSE</formula>
    </cfRule>
  </conditionalFormatting>
  <conditionalFormatting sqref="W171">
    <cfRule type="expression" dxfId="352" priority="476">
      <formula>(T171 = TRUE)</formula>
    </cfRule>
  </conditionalFormatting>
  <conditionalFormatting sqref="W172">
    <cfRule type="expression" dxfId="351" priority="475">
      <formula>AND(R172,S172)</formula>
    </cfRule>
  </conditionalFormatting>
  <conditionalFormatting sqref="W172">
    <cfRule type="expression" dxfId="350" priority="474">
      <formula>LEN(TRIM(W172))&gt;0</formula>
    </cfRule>
  </conditionalFormatting>
  <conditionalFormatting sqref="W172">
    <cfRule type="expression" dxfId="349" priority="473">
      <formula>S172 = FALSE</formula>
    </cfRule>
  </conditionalFormatting>
  <conditionalFormatting sqref="W172">
    <cfRule type="expression" dxfId="348" priority="472">
      <formula>(T172 = TRUE)</formula>
    </cfRule>
  </conditionalFormatting>
  <conditionalFormatting sqref="W180">
    <cfRule type="expression" dxfId="347" priority="467">
      <formula>AND(R180,S180)</formula>
    </cfRule>
  </conditionalFormatting>
  <conditionalFormatting sqref="W180">
    <cfRule type="expression" dxfId="346" priority="466">
      <formula>LEN(TRIM(W180))&gt;0</formula>
    </cfRule>
  </conditionalFormatting>
  <conditionalFormatting sqref="W180">
    <cfRule type="expression" dxfId="345" priority="465">
      <formula>S180 = FALSE</formula>
    </cfRule>
  </conditionalFormatting>
  <conditionalFormatting sqref="W180">
    <cfRule type="expression" dxfId="344" priority="464">
      <formula>(T180 = TRUE)</formula>
    </cfRule>
  </conditionalFormatting>
  <conditionalFormatting sqref="W184">
    <cfRule type="expression" dxfId="343" priority="463">
      <formula>AND(R184,S184)</formula>
    </cfRule>
  </conditionalFormatting>
  <conditionalFormatting sqref="W184">
    <cfRule type="expression" dxfId="342" priority="462">
      <formula>LEN(TRIM(W184))&gt;0</formula>
    </cfRule>
  </conditionalFormatting>
  <conditionalFormatting sqref="W184">
    <cfRule type="expression" dxfId="341" priority="461">
      <formula>S184 = FALSE</formula>
    </cfRule>
  </conditionalFormatting>
  <conditionalFormatting sqref="W184">
    <cfRule type="expression" dxfId="340" priority="460">
      <formula>(T184 = TRUE)</formula>
    </cfRule>
  </conditionalFormatting>
  <conditionalFormatting sqref="W178">
    <cfRule type="expression" dxfId="339" priority="459">
      <formula>AND(R178,S178)</formula>
    </cfRule>
  </conditionalFormatting>
  <conditionalFormatting sqref="W178">
    <cfRule type="expression" dxfId="338" priority="458">
      <formula>LEN(TRIM(W178))&gt;0</formula>
    </cfRule>
  </conditionalFormatting>
  <conditionalFormatting sqref="W178">
    <cfRule type="expression" dxfId="337" priority="457">
      <formula>S178 = FALSE</formula>
    </cfRule>
  </conditionalFormatting>
  <conditionalFormatting sqref="W178">
    <cfRule type="expression" dxfId="336" priority="456">
      <formula>(T178 = TRUE)</formula>
    </cfRule>
  </conditionalFormatting>
  <conditionalFormatting sqref="W182">
    <cfRule type="expression" dxfId="335" priority="455">
      <formula>AND(R182,S182)</formula>
    </cfRule>
  </conditionalFormatting>
  <conditionalFormatting sqref="W182">
    <cfRule type="expression" dxfId="334" priority="454">
      <formula>LEN(TRIM(W182))&gt;0</formula>
    </cfRule>
  </conditionalFormatting>
  <conditionalFormatting sqref="W182">
    <cfRule type="expression" dxfId="333" priority="453">
      <formula>S182 = FALSE</formula>
    </cfRule>
  </conditionalFormatting>
  <conditionalFormatting sqref="W182">
    <cfRule type="expression" dxfId="332" priority="452">
      <formula>(T182 = TRUE)</formula>
    </cfRule>
  </conditionalFormatting>
  <conditionalFormatting sqref="W186">
    <cfRule type="expression" dxfId="331" priority="451">
      <formula>AND(R186,S186)</formula>
    </cfRule>
  </conditionalFormatting>
  <conditionalFormatting sqref="W186">
    <cfRule type="expression" dxfId="330" priority="450">
      <formula>LEN(TRIM(W186))&gt;0</formula>
    </cfRule>
  </conditionalFormatting>
  <conditionalFormatting sqref="W186">
    <cfRule type="expression" dxfId="329" priority="449">
      <formula>S186 = FALSE</formula>
    </cfRule>
  </conditionalFormatting>
  <conditionalFormatting sqref="W186">
    <cfRule type="expression" dxfId="328" priority="448">
      <formula>(T186 = TRUE)</formula>
    </cfRule>
  </conditionalFormatting>
  <conditionalFormatting sqref="W217">
    <cfRule type="expression" dxfId="327" priority="447">
      <formula>AND(R217,S217)</formula>
    </cfRule>
  </conditionalFormatting>
  <conditionalFormatting sqref="W217">
    <cfRule type="expression" dxfId="326" priority="446">
      <formula>LEN(TRIM(W217))&gt;0</formula>
    </cfRule>
  </conditionalFormatting>
  <conditionalFormatting sqref="W217">
    <cfRule type="expression" dxfId="325" priority="445">
      <formula>S217 = FALSE</formula>
    </cfRule>
  </conditionalFormatting>
  <conditionalFormatting sqref="W217">
    <cfRule type="expression" dxfId="324" priority="444">
      <formula>(T217 = TRUE)</formula>
    </cfRule>
  </conditionalFormatting>
  <conditionalFormatting sqref="W231">
    <cfRule type="expression" dxfId="323" priority="443">
      <formula>AND(R231,S231)</formula>
    </cfRule>
  </conditionalFormatting>
  <conditionalFormatting sqref="W231">
    <cfRule type="expression" dxfId="322" priority="442">
      <formula>LEN(TRIM(W231))&gt;0</formula>
    </cfRule>
  </conditionalFormatting>
  <conditionalFormatting sqref="W231">
    <cfRule type="expression" dxfId="321" priority="441">
      <formula>S231 = FALSE</formula>
    </cfRule>
  </conditionalFormatting>
  <conditionalFormatting sqref="W231">
    <cfRule type="expression" dxfId="320" priority="440">
      <formula>(T231 = TRUE)</formula>
    </cfRule>
  </conditionalFormatting>
  <conditionalFormatting sqref="W220">
    <cfRule type="expression" dxfId="319" priority="439">
      <formula>AND($R$220,$S$220)</formula>
    </cfRule>
  </conditionalFormatting>
  <conditionalFormatting sqref="W220">
    <cfRule type="expression" dxfId="318" priority="438">
      <formula>AND(IF($R$220,$W$220,TRUE),LEN(TRIM($W$220))&gt;0)</formula>
    </cfRule>
  </conditionalFormatting>
  <conditionalFormatting sqref="W220">
    <cfRule type="expression" dxfId="317" priority="437">
      <formula>$S$220 = FALSE</formula>
    </cfRule>
  </conditionalFormatting>
  <conditionalFormatting sqref="W220">
    <cfRule type="expression" dxfId="316" priority="436">
      <formula>OR($T$220 = TRUE, AND($W$220 = TRUE, $S$220 = FALSE))</formula>
    </cfRule>
  </conditionalFormatting>
  <conditionalFormatting sqref="W221">
    <cfRule type="expression" dxfId="315" priority="435">
      <formula>AND($R$221,$S$221)</formula>
    </cfRule>
  </conditionalFormatting>
  <conditionalFormatting sqref="W221">
    <cfRule type="expression" dxfId="314" priority="434">
      <formula>AND(IF($R$221,$W$221,TRUE),LEN(TRIM($W$221))&gt;0)</formula>
    </cfRule>
  </conditionalFormatting>
  <conditionalFormatting sqref="W221">
    <cfRule type="expression" dxfId="313" priority="433">
      <formula>$S$221 = FALSE</formula>
    </cfRule>
  </conditionalFormatting>
  <conditionalFormatting sqref="W221">
    <cfRule type="expression" dxfId="312" priority="432">
      <formula>OR($T$221 = TRUE, AND($W$221 = TRUE, $S$221 = FALSE))</formula>
    </cfRule>
  </conditionalFormatting>
  <conditionalFormatting sqref="W222">
    <cfRule type="expression" dxfId="311" priority="431">
      <formula>AND($R$222,$S$222)</formula>
    </cfRule>
  </conditionalFormatting>
  <conditionalFormatting sqref="W222">
    <cfRule type="expression" dxfId="310" priority="430">
      <formula>AND(IF($R$222,$W$222,TRUE),LEN(TRIM($W$222))&gt;0)</formula>
    </cfRule>
  </conditionalFormatting>
  <conditionalFormatting sqref="W222">
    <cfRule type="expression" dxfId="309" priority="429">
      <formula>$S$222 = FALSE</formula>
    </cfRule>
  </conditionalFormatting>
  <conditionalFormatting sqref="W222">
    <cfRule type="expression" dxfId="308" priority="428">
      <formula>OR($T$222 = TRUE, AND($W$222 = TRUE, $S$222 = FALSE))</formula>
    </cfRule>
  </conditionalFormatting>
  <conditionalFormatting sqref="W223">
    <cfRule type="expression" dxfId="307" priority="427">
      <formula>AND($R$223,$S$223)</formula>
    </cfRule>
  </conditionalFormatting>
  <conditionalFormatting sqref="W223">
    <cfRule type="expression" dxfId="306" priority="426">
      <formula>AND(IF($R$223,$W$223,TRUE),LEN(TRIM($W$223))&gt;0)</formula>
    </cfRule>
  </conditionalFormatting>
  <conditionalFormatting sqref="W223">
    <cfRule type="expression" dxfId="305" priority="425">
      <formula>$S$223 = FALSE</formula>
    </cfRule>
  </conditionalFormatting>
  <conditionalFormatting sqref="W223">
    <cfRule type="expression" dxfId="304" priority="424">
      <formula>OR($T$223 = TRUE, AND($W$223 = TRUE, $S$223 = FALSE))</formula>
    </cfRule>
  </conditionalFormatting>
  <conditionalFormatting sqref="W196">
    <cfRule type="expression" dxfId="303" priority="423">
      <formula>AND($R$196,$S$196)</formula>
    </cfRule>
  </conditionalFormatting>
  <conditionalFormatting sqref="W196">
    <cfRule type="expression" dxfId="302" priority="422">
      <formula>AND(IF($R$196,$W$196,TRUE),LEN(TRIM($W$196))&gt;0)</formula>
    </cfRule>
  </conditionalFormatting>
  <conditionalFormatting sqref="W196">
    <cfRule type="expression" dxfId="301" priority="421">
      <formula>$S$196 = FALSE</formula>
    </cfRule>
  </conditionalFormatting>
  <conditionalFormatting sqref="W196">
    <cfRule type="expression" dxfId="300" priority="420">
      <formula>OR($T$196 = TRUE, AND($W$196 = TRUE, $S$196 = FALSE))</formula>
    </cfRule>
  </conditionalFormatting>
  <conditionalFormatting sqref="W189">
    <cfRule type="expression" dxfId="299" priority="419">
      <formula>AND($R$189,$S$189)</formula>
    </cfRule>
  </conditionalFormatting>
  <conditionalFormatting sqref="W189">
    <cfRule type="expression" dxfId="298" priority="418">
      <formula>AND(IF($R$189,$W$189,TRUE),LEN(TRIM($W$189))&gt;0)</formula>
    </cfRule>
  </conditionalFormatting>
  <conditionalFormatting sqref="W189">
    <cfRule type="expression" dxfId="297" priority="417">
      <formula>$S$189 = FALSE</formula>
    </cfRule>
  </conditionalFormatting>
  <conditionalFormatting sqref="W189">
    <cfRule type="expression" dxfId="296" priority="416">
      <formula>OR($T$189 = TRUE, AND($W$189 = TRUE, $S$189 = FALSE))</formula>
    </cfRule>
  </conditionalFormatting>
  <conditionalFormatting sqref="W194">
    <cfRule type="expression" dxfId="295" priority="415">
      <formula>AND($R$194,$S$194)</formula>
    </cfRule>
  </conditionalFormatting>
  <conditionalFormatting sqref="W194">
    <cfRule type="expression" dxfId="294" priority="414">
      <formula>AND(IF($R$194,$W$194,TRUE),LEN(TRIM($W$194))&gt;0)</formula>
    </cfRule>
  </conditionalFormatting>
  <conditionalFormatting sqref="W194">
    <cfRule type="expression" dxfId="293" priority="413">
      <formula>$S$194 = FALSE</formula>
    </cfRule>
  </conditionalFormatting>
  <conditionalFormatting sqref="W194">
    <cfRule type="expression" dxfId="292" priority="412">
      <formula>OR($T$194 = TRUE, AND($W$194 = TRUE, $S$194 = FALSE))</formula>
    </cfRule>
  </conditionalFormatting>
  <conditionalFormatting sqref="W226">
    <cfRule type="expression" dxfId="291" priority="411">
      <formula>AND($R$226,$S$226)</formula>
    </cfRule>
  </conditionalFormatting>
  <conditionalFormatting sqref="W226">
    <cfRule type="expression" dxfId="290" priority="410">
      <formula>AND(IF($R$226,$W$226,TRUE),LEN(TRIM($W$226))&gt;0)</formula>
    </cfRule>
  </conditionalFormatting>
  <conditionalFormatting sqref="W226">
    <cfRule type="expression" dxfId="289" priority="409">
      <formula>$S$226 = FALSE</formula>
    </cfRule>
  </conditionalFormatting>
  <conditionalFormatting sqref="W226">
    <cfRule type="expression" dxfId="288" priority="408">
      <formula>OR($T$226 = TRUE, AND($W$226 = TRUE, $S$226 = FALSE))</formula>
    </cfRule>
  </conditionalFormatting>
  <conditionalFormatting sqref="W228">
    <cfRule type="expression" dxfId="287" priority="407">
      <formula>AND($R$228,$S$228)</formula>
    </cfRule>
  </conditionalFormatting>
  <conditionalFormatting sqref="W228">
    <cfRule type="expression" dxfId="286" priority="406">
      <formula>AND(IF($R$228,$W$228,TRUE),LEN(TRIM($W$228))&gt;0)</formula>
    </cfRule>
  </conditionalFormatting>
  <conditionalFormatting sqref="W228">
    <cfRule type="expression" dxfId="285" priority="405">
      <formula>$S$228 = FALSE</formula>
    </cfRule>
  </conditionalFormatting>
  <conditionalFormatting sqref="W228">
    <cfRule type="expression" dxfId="284" priority="404">
      <formula>OR($T$228 = TRUE, AND($W$228 = TRUE, $S$228 = FALSE))</formula>
    </cfRule>
  </conditionalFormatting>
  <conditionalFormatting sqref="W234">
    <cfRule type="expression" dxfId="283" priority="403">
      <formula>AND($R$234,$S$234)</formula>
    </cfRule>
  </conditionalFormatting>
  <conditionalFormatting sqref="W234">
    <cfRule type="expression" dxfId="282" priority="402">
      <formula>AND(IF($R$234,$W$234,TRUE),LEN(TRIM($W$234))&gt;0)</formula>
    </cfRule>
  </conditionalFormatting>
  <conditionalFormatting sqref="W234">
    <cfRule type="expression" dxfId="281" priority="401">
      <formula>$S$234 = FALSE</formula>
    </cfRule>
  </conditionalFormatting>
  <conditionalFormatting sqref="W234">
    <cfRule type="expression" dxfId="280" priority="400">
      <formula>OR($T$234 = TRUE, AND($W$234 = TRUE, $S$234 = FALSE))</formula>
    </cfRule>
  </conditionalFormatting>
  <conditionalFormatting sqref="W235">
    <cfRule type="expression" dxfId="279" priority="399">
      <formula>AND($R$235,$S$235)</formula>
    </cfRule>
  </conditionalFormatting>
  <conditionalFormatting sqref="W235">
    <cfRule type="expression" dxfId="278" priority="398">
      <formula>AND(IF($R$235,$W$235,TRUE),LEN(TRIM($W$235))&gt;0)</formula>
    </cfRule>
  </conditionalFormatting>
  <conditionalFormatting sqref="W235">
    <cfRule type="expression" dxfId="277" priority="397">
      <formula>$S$235 = FALSE</formula>
    </cfRule>
  </conditionalFormatting>
  <conditionalFormatting sqref="W235">
    <cfRule type="expression" dxfId="276" priority="396">
      <formula>OR($T$235 = TRUE, AND($W$235 = TRUE, $S$235 = FALSE))</formula>
    </cfRule>
  </conditionalFormatting>
  <conditionalFormatting sqref="W79">
    <cfRule type="expression" dxfId="275" priority="395">
      <formula>AND(R79,S79)</formula>
    </cfRule>
  </conditionalFormatting>
  <conditionalFormatting sqref="W79">
    <cfRule type="expression" dxfId="274" priority="394">
      <formula>LEN(TRIM(W79))&gt;0</formula>
    </cfRule>
  </conditionalFormatting>
  <conditionalFormatting sqref="W79">
    <cfRule type="expression" dxfId="273" priority="393">
      <formula>S79 = FALSE</formula>
    </cfRule>
  </conditionalFormatting>
  <conditionalFormatting sqref="W79">
    <cfRule type="expression" dxfId="272" priority="392">
      <formula>(T79 = TRUE)</formula>
    </cfRule>
  </conditionalFormatting>
  <conditionalFormatting sqref="W80">
    <cfRule type="expression" dxfId="271" priority="391">
      <formula>AND(R80,S80)</formula>
    </cfRule>
  </conditionalFormatting>
  <conditionalFormatting sqref="W80">
    <cfRule type="expression" dxfId="270" priority="390">
      <formula>LEN(TRIM(W80))&gt;0</formula>
    </cfRule>
  </conditionalFormatting>
  <conditionalFormatting sqref="W80">
    <cfRule type="expression" dxfId="269" priority="389">
      <formula>S80 = FALSE</formula>
    </cfRule>
  </conditionalFormatting>
  <conditionalFormatting sqref="W80">
    <cfRule type="expression" dxfId="268" priority="388">
      <formula>(T80 = TRUE)</formula>
    </cfRule>
  </conditionalFormatting>
  <conditionalFormatting sqref="W82">
    <cfRule type="expression" dxfId="267" priority="387">
      <formula>AND(R82,S82)</formula>
    </cfRule>
  </conditionalFormatting>
  <conditionalFormatting sqref="W82">
    <cfRule type="expression" dxfId="266" priority="386">
      <formula>LEN(TRIM(W82))&gt;0</formula>
    </cfRule>
  </conditionalFormatting>
  <conditionalFormatting sqref="W82">
    <cfRule type="expression" dxfId="265" priority="385">
      <formula>S82 = FALSE</formula>
    </cfRule>
  </conditionalFormatting>
  <conditionalFormatting sqref="W82">
    <cfRule type="expression" dxfId="264" priority="384">
      <formula>(T82 = TRUE)</formula>
    </cfRule>
  </conditionalFormatting>
  <conditionalFormatting sqref="W132">
    <cfRule type="expression" dxfId="263" priority="379">
      <formula>AND(R132,S132)</formula>
    </cfRule>
  </conditionalFormatting>
  <conditionalFormatting sqref="W132">
    <cfRule type="expression" dxfId="262" priority="378">
      <formula>LEN(TRIM(W132))&gt;0</formula>
    </cfRule>
  </conditionalFormatting>
  <conditionalFormatting sqref="W132">
    <cfRule type="expression" dxfId="261" priority="377">
      <formula>S132 = FALSE</formula>
    </cfRule>
  </conditionalFormatting>
  <conditionalFormatting sqref="W132">
    <cfRule type="expression" dxfId="260" priority="376">
      <formula>(T132 = TRUE)</formula>
    </cfRule>
  </conditionalFormatting>
  <conditionalFormatting sqref="W133">
    <cfRule type="expression" dxfId="259" priority="375">
      <formula>AND(R133,S133)</formula>
    </cfRule>
  </conditionalFormatting>
  <conditionalFormatting sqref="W133">
    <cfRule type="expression" dxfId="258" priority="374">
      <formula>LEN(TRIM(W133))&gt;0</formula>
    </cfRule>
  </conditionalFormatting>
  <conditionalFormatting sqref="W133">
    <cfRule type="expression" dxfId="257" priority="373">
      <formula>S133 = FALSE</formula>
    </cfRule>
  </conditionalFormatting>
  <conditionalFormatting sqref="W133">
    <cfRule type="expression" dxfId="256" priority="372">
      <formula>(T133 = TRUE)</formula>
    </cfRule>
  </conditionalFormatting>
  <conditionalFormatting sqref="W134">
    <cfRule type="expression" dxfId="255" priority="371">
      <formula>AND(R134,S134)</formula>
    </cfRule>
  </conditionalFormatting>
  <conditionalFormatting sqref="W134">
    <cfRule type="expression" dxfId="254" priority="370">
      <formula>LEN(TRIM(W134))&gt;0</formula>
    </cfRule>
  </conditionalFormatting>
  <conditionalFormatting sqref="W134">
    <cfRule type="expression" dxfId="253" priority="369">
      <formula>S134 = FALSE</formula>
    </cfRule>
  </conditionalFormatting>
  <conditionalFormatting sqref="W134">
    <cfRule type="expression" dxfId="252" priority="368">
      <formula>(T134 = TRUE)</formula>
    </cfRule>
  </conditionalFormatting>
  <conditionalFormatting sqref="W135">
    <cfRule type="expression" dxfId="251" priority="367">
      <formula>AND(R135,S135)</formula>
    </cfRule>
  </conditionalFormatting>
  <conditionalFormatting sqref="W135">
    <cfRule type="expression" dxfId="250" priority="366">
      <formula>LEN(TRIM(W135))&gt;0</formula>
    </cfRule>
  </conditionalFormatting>
  <conditionalFormatting sqref="W135">
    <cfRule type="expression" dxfId="249" priority="365">
      <formula>S135 = FALSE</formula>
    </cfRule>
  </conditionalFormatting>
  <conditionalFormatting sqref="W135">
    <cfRule type="expression" dxfId="248" priority="364">
      <formula>(T135 = TRUE)</formula>
    </cfRule>
  </conditionalFormatting>
  <conditionalFormatting sqref="W136">
    <cfRule type="expression" dxfId="247" priority="363">
      <formula>AND(R136,S136)</formula>
    </cfRule>
  </conditionalFormatting>
  <conditionalFormatting sqref="W136">
    <cfRule type="expression" dxfId="246" priority="362">
      <formula>LEN(TRIM(W136))&gt;0</formula>
    </cfRule>
  </conditionalFormatting>
  <conditionalFormatting sqref="W136">
    <cfRule type="expression" dxfId="245" priority="361">
      <formula>S136 = FALSE</formula>
    </cfRule>
  </conditionalFormatting>
  <conditionalFormatting sqref="W136">
    <cfRule type="expression" dxfId="244" priority="360">
      <formula>(T136 = TRUE)</formula>
    </cfRule>
  </conditionalFormatting>
  <conditionalFormatting sqref="W137">
    <cfRule type="expression" dxfId="243" priority="359">
      <formula>AND(R137,S137)</formula>
    </cfRule>
  </conditionalFormatting>
  <conditionalFormatting sqref="W137">
    <cfRule type="expression" dxfId="242" priority="358">
      <formula>LEN(TRIM(W137))&gt;0</formula>
    </cfRule>
  </conditionalFormatting>
  <conditionalFormatting sqref="W137">
    <cfRule type="expression" dxfId="241" priority="357">
      <formula>S137 = FALSE</formula>
    </cfRule>
  </conditionalFormatting>
  <conditionalFormatting sqref="W137">
    <cfRule type="expression" dxfId="240" priority="356">
      <formula>(T137 = TRUE)</formula>
    </cfRule>
  </conditionalFormatting>
  <conditionalFormatting sqref="W138">
    <cfRule type="expression" dxfId="239" priority="355">
      <formula>AND(R138,S138)</formula>
    </cfRule>
  </conditionalFormatting>
  <conditionalFormatting sqref="W138">
    <cfRule type="expression" dxfId="238" priority="354">
      <formula>LEN(TRIM(W138))&gt;0</formula>
    </cfRule>
  </conditionalFormatting>
  <conditionalFormatting sqref="W138">
    <cfRule type="expression" dxfId="237" priority="353">
      <formula>S138 = FALSE</formula>
    </cfRule>
  </conditionalFormatting>
  <conditionalFormatting sqref="W138">
    <cfRule type="expression" dxfId="236" priority="352">
      <formula>(T138 = TRUE)</formula>
    </cfRule>
  </conditionalFormatting>
  <conditionalFormatting sqref="K132:O138">
    <cfRule type="notContainsBlanks" dxfId="235" priority="351">
      <formula>LEN(TRIM(K132))&gt;0</formula>
    </cfRule>
  </conditionalFormatting>
  <conditionalFormatting sqref="W181">
    <cfRule type="expression" dxfId="234" priority="349">
      <formula>AND($R$181,$S$181)</formula>
    </cfRule>
  </conditionalFormatting>
  <conditionalFormatting sqref="W181">
    <cfRule type="expression" dxfId="233" priority="348">
      <formula>AND($W$181&lt;&gt;"Not Met",LEN(TRIM($W$181))&gt;0)</formula>
    </cfRule>
  </conditionalFormatting>
  <conditionalFormatting sqref="W181">
    <cfRule type="expression" dxfId="232" priority="347">
      <formula>$S$181 = FALSE</formula>
    </cfRule>
  </conditionalFormatting>
  <conditionalFormatting sqref="W181">
    <cfRule type="expression" dxfId="231" priority="346">
      <formula>OR($T$181 = TRUE, AND(LEN(TRIM($W$181))&gt;0, $S$181 = FALSE))</formula>
    </cfRule>
  </conditionalFormatting>
  <conditionalFormatting sqref="W185">
    <cfRule type="expression" dxfId="230" priority="345">
      <formula>AND($R$185,$S$185)</formula>
    </cfRule>
  </conditionalFormatting>
  <conditionalFormatting sqref="W185">
    <cfRule type="expression" dxfId="229" priority="344">
      <formula>AND($W$185&lt;&gt;"Not Met",LEN(TRIM($W$185))&gt;0)</formula>
    </cfRule>
  </conditionalFormatting>
  <conditionalFormatting sqref="W185">
    <cfRule type="expression" dxfId="228" priority="343">
      <formula>$S$185 = FALSE</formula>
    </cfRule>
  </conditionalFormatting>
  <conditionalFormatting sqref="W185">
    <cfRule type="expression" dxfId="227" priority="342">
      <formula>OR($T$185 = TRUE, AND(LEN(TRIM($W$185))&gt;0, $S$185 = FALSE))</formula>
    </cfRule>
  </conditionalFormatting>
  <conditionalFormatting sqref="W198">
    <cfRule type="expression" dxfId="226" priority="341">
      <formula>AND($R$198,$S$198)</formula>
    </cfRule>
  </conditionalFormatting>
  <conditionalFormatting sqref="W198">
    <cfRule type="expression" dxfId="225" priority="340">
      <formula>AND(IF($R$198,$W$198,TRUE),LEN(TRIM($W$198))&gt;0)</formula>
    </cfRule>
  </conditionalFormatting>
  <conditionalFormatting sqref="W198">
    <cfRule type="expression" dxfId="224" priority="339">
      <formula>$S$198 = FALSE</formula>
    </cfRule>
  </conditionalFormatting>
  <conditionalFormatting sqref="W198">
    <cfRule type="expression" dxfId="223" priority="338">
      <formula>OR($T$198 = TRUE, AND($W$198 = TRUE, $S$198 = FALSE))</formula>
    </cfRule>
  </conditionalFormatting>
  <conditionalFormatting sqref="X1">
    <cfRule type="expression" dxfId="222" priority="337">
      <formula>startError</formula>
    </cfRule>
  </conditionalFormatting>
  <conditionalFormatting sqref="X2">
    <cfRule type="expression" dxfId="221" priority="336">
      <formula>$AE$3</formula>
    </cfRule>
  </conditionalFormatting>
  <conditionalFormatting sqref="X3">
    <cfRule type="expression" dxfId="220" priority="335">
      <formula>$AG$3</formula>
    </cfRule>
  </conditionalFormatting>
  <conditionalFormatting sqref="W29">
    <cfRule type="expression" dxfId="219" priority="226">
      <formula>AND($R$29,$S$29)</formula>
    </cfRule>
  </conditionalFormatting>
  <conditionalFormatting sqref="W29">
    <cfRule type="expression" dxfId="218" priority="225">
      <formula>AND(IF($R$29,$W$29,TRUE),LEN(TRIM($W$29))&gt;0)</formula>
    </cfRule>
  </conditionalFormatting>
  <conditionalFormatting sqref="W29">
    <cfRule type="expression" dxfId="217" priority="224">
      <formula>$S$29 = FALSE</formula>
    </cfRule>
  </conditionalFormatting>
  <conditionalFormatting sqref="W29">
    <cfRule type="expression" dxfId="216" priority="223">
      <formula>OR($T$29 = TRUE, AND($W$29 = TRUE, $S$29 = FALSE))</formula>
    </cfRule>
  </conditionalFormatting>
  <conditionalFormatting sqref="W32">
    <cfRule type="expression" dxfId="215" priority="222">
      <formula>AND($R$32,$S$32)</formula>
    </cfRule>
  </conditionalFormatting>
  <conditionalFormatting sqref="W32">
    <cfRule type="expression" dxfId="214" priority="221">
      <formula>AND(IF($R$32,$W$32,TRUE),LEN(TRIM($W$32))&gt;0)</formula>
    </cfRule>
  </conditionalFormatting>
  <conditionalFormatting sqref="W32">
    <cfRule type="expression" dxfId="213" priority="220">
      <formula>$S$32 = FALSE</formula>
    </cfRule>
  </conditionalFormatting>
  <conditionalFormatting sqref="W32">
    <cfRule type="expression" dxfId="212" priority="219">
      <formula>OR($T$32 = TRUE, AND($W$32 = TRUE, $S$32 = FALSE))</formula>
    </cfRule>
  </conditionalFormatting>
  <conditionalFormatting sqref="W33">
    <cfRule type="expression" dxfId="211" priority="218">
      <formula>AND($R$33,$S$33)</formula>
    </cfRule>
  </conditionalFormatting>
  <conditionalFormatting sqref="W33">
    <cfRule type="expression" dxfId="210" priority="217">
      <formula>AND(IF($R$33,$W$33,TRUE),LEN(TRIM($W$33))&gt;0)</formula>
    </cfRule>
  </conditionalFormatting>
  <conditionalFormatting sqref="W33">
    <cfRule type="expression" dxfId="209" priority="216">
      <formula>$S$33 = FALSE</formula>
    </cfRule>
  </conditionalFormatting>
  <conditionalFormatting sqref="W33">
    <cfRule type="expression" dxfId="208" priority="215">
      <formula>OR($T$33 = TRUE, AND($W$33 = TRUE, $S$33 = FALSE))</formula>
    </cfRule>
  </conditionalFormatting>
  <conditionalFormatting sqref="W35">
    <cfRule type="expression" dxfId="207" priority="214">
      <formula>AND($R$35,$S$35)</formula>
    </cfRule>
  </conditionalFormatting>
  <conditionalFormatting sqref="W35">
    <cfRule type="expression" dxfId="206" priority="213">
      <formula>AND($W$35&lt;&gt;"Not Met",LEN(TRIM($W$35))&gt;0)</formula>
    </cfRule>
  </conditionalFormatting>
  <conditionalFormatting sqref="W35">
    <cfRule type="expression" dxfId="205" priority="212">
      <formula>$S$35 = FALSE</formula>
    </cfRule>
  </conditionalFormatting>
  <conditionalFormatting sqref="W35">
    <cfRule type="expression" dxfId="204" priority="211">
      <formula>OR($T$35 = TRUE, AND(LEN(TRIM($W$35))&gt;0, $S$35 = FALSE))</formula>
    </cfRule>
  </conditionalFormatting>
  <conditionalFormatting sqref="W36">
    <cfRule type="expression" dxfId="203" priority="210">
      <formula>AND($R$36,$S$36)</formula>
    </cfRule>
  </conditionalFormatting>
  <conditionalFormatting sqref="W36">
    <cfRule type="expression" dxfId="202" priority="209">
      <formula>AND($W$36&lt;&gt;"Not Met",LEN(TRIM($W$36))&gt;0)</formula>
    </cfRule>
  </conditionalFormatting>
  <conditionalFormatting sqref="W36">
    <cfRule type="expression" dxfId="201" priority="208">
      <formula>$S$36 = FALSE</formula>
    </cfRule>
  </conditionalFormatting>
  <conditionalFormatting sqref="W36">
    <cfRule type="expression" dxfId="200" priority="207">
      <formula>OR($T$36 = TRUE, AND(LEN(TRIM($W$36))&gt;0, $S$36 = FALSE))</formula>
    </cfRule>
  </conditionalFormatting>
  <conditionalFormatting sqref="W41">
    <cfRule type="expression" dxfId="199" priority="206">
      <formula>AND($R$41,$S$41)</formula>
    </cfRule>
  </conditionalFormatting>
  <conditionalFormatting sqref="W41">
    <cfRule type="expression" dxfId="198" priority="205">
      <formula>AND($W$41&lt;&gt;"Not Met",LEN(TRIM($W$41))&gt;0)</formula>
    </cfRule>
  </conditionalFormatting>
  <conditionalFormatting sqref="W41">
    <cfRule type="expression" dxfId="197" priority="204">
      <formula>$S$41 = FALSE</formula>
    </cfRule>
  </conditionalFormatting>
  <conditionalFormatting sqref="W41">
    <cfRule type="expression" dxfId="196" priority="203">
      <formula>OR($T$41 = TRUE, AND(LEN(TRIM($W$41))&gt;0, $S$41 = FALSE))</formula>
    </cfRule>
  </conditionalFormatting>
  <conditionalFormatting sqref="W59">
    <cfRule type="expression" dxfId="195" priority="202">
      <formula>AND($R$59,$S$59)</formula>
    </cfRule>
  </conditionalFormatting>
  <conditionalFormatting sqref="W59">
    <cfRule type="expression" dxfId="194" priority="201">
      <formula>AND(IF($R$59,$W$59,TRUE),LEN(TRIM($W$59))&gt;0)</formula>
    </cfRule>
  </conditionalFormatting>
  <conditionalFormatting sqref="W59">
    <cfRule type="expression" dxfId="193" priority="200">
      <formula>$S$59 = FALSE</formula>
    </cfRule>
  </conditionalFormatting>
  <conditionalFormatting sqref="W59">
    <cfRule type="expression" dxfId="192" priority="199">
      <formula>OR($T$59 = TRUE, AND($W$59 = TRUE, $S$59 = FALSE))</formula>
    </cfRule>
  </conditionalFormatting>
  <conditionalFormatting sqref="W81">
    <cfRule type="expression" dxfId="191" priority="198">
      <formula>AND($R$81,$S$81)</formula>
    </cfRule>
  </conditionalFormatting>
  <conditionalFormatting sqref="W81">
    <cfRule type="expression" dxfId="190" priority="197">
      <formula>AND(IF($R$81,$W$81,TRUE),LEN(TRIM($W$81))&gt;0)</formula>
    </cfRule>
  </conditionalFormatting>
  <conditionalFormatting sqref="W81">
    <cfRule type="expression" dxfId="189" priority="196">
      <formula>$S$81 = FALSE</formula>
    </cfRule>
  </conditionalFormatting>
  <conditionalFormatting sqref="W81">
    <cfRule type="expression" dxfId="188" priority="195">
      <formula>OR($T$81 = TRUE, AND($W$81 = TRUE, $S$81 = FALSE))</formula>
    </cfRule>
  </conditionalFormatting>
  <conditionalFormatting sqref="W94">
    <cfRule type="expression" dxfId="187" priority="194">
      <formula>AND($R$94,$S$94)</formula>
    </cfRule>
  </conditionalFormatting>
  <conditionalFormatting sqref="W94">
    <cfRule type="expression" dxfId="186" priority="193">
      <formula>AND(IF($R$94,$W$94,TRUE),LEN(TRIM($W$94))&gt;0)</formula>
    </cfRule>
  </conditionalFormatting>
  <conditionalFormatting sqref="W94">
    <cfRule type="expression" dxfId="185" priority="192">
      <formula>$S$94 = FALSE</formula>
    </cfRule>
  </conditionalFormatting>
  <conditionalFormatting sqref="W94">
    <cfRule type="expression" dxfId="184" priority="191">
      <formula>OR($T$94 = TRUE, AND($W$94 = TRUE, $S$94 = FALSE))</formula>
    </cfRule>
  </conditionalFormatting>
  <conditionalFormatting sqref="W95">
    <cfRule type="expression" dxfId="183" priority="190">
      <formula>AND($R$95,$S$95)</formula>
    </cfRule>
  </conditionalFormatting>
  <conditionalFormatting sqref="W95">
    <cfRule type="expression" dxfId="182" priority="189">
      <formula>AND(IF($R$95,$W$95,TRUE),LEN(TRIM($W$95))&gt;0)</formula>
    </cfRule>
  </conditionalFormatting>
  <conditionalFormatting sqref="W95">
    <cfRule type="expression" dxfId="181" priority="188">
      <formula>$S$95 = FALSE</formula>
    </cfRule>
  </conditionalFormatting>
  <conditionalFormatting sqref="W95">
    <cfRule type="expression" dxfId="180" priority="187">
      <formula>OR($T$95 = TRUE, AND($W$95 = TRUE, $S$95 = FALSE))</formula>
    </cfRule>
  </conditionalFormatting>
  <conditionalFormatting sqref="W96">
    <cfRule type="expression" dxfId="179" priority="186">
      <formula>AND($R$96,$S$96)</formula>
    </cfRule>
  </conditionalFormatting>
  <conditionalFormatting sqref="W96">
    <cfRule type="expression" dxfId="178" priority="185">
      <formula>AND(IF($R$96,$W$96,TRUE),LEN(TRIM($W$96))&gt;0)</formula>
    </cfRule>
  </conditionalFormatting>
  <conditionalFormatting sqref="W96">
    <cfRule type="expression" dxfId="177" priority="184">
      <formula>$S$96 = FALSE</formula>
    </cfRule>
  </conditionalFormatting>
  <conditionalFormatting sqref="W96">
    <cfRule type="expression" dxfId="176" priority="183">
      <formula>OR($T$96 = TRUE, AND($W$96 = TRUE, $S$96 = FALSE))</formula>
    </cfRule>
  </conditionalFormatting>
  <conditionalFormatting sqref="W97">
    <cfRule type="expression" dxfId="175" priority="182">
      <formula>AND($R$97,$S$97)</formula>
    </cfRule>
  </conditionalFormatting>
  <conditionalFormatting sqref="W97">
    <cfRule type="expression" dxfId="174" priority="181">
      <formula>AND(IF($R$97,$W$97,TRUE),LEN(TRIM($W$97))&gt;0)</formula>
    </cfRule>
  </conditionalFormatting>
  <conditionalFormatting sqref="W97">
    <cfRule type="expression" dxfId="173" priority="180">
      <formula>$S$97 = FALSE</formula>
    </cfRule>
  </conditionalFormatting>
  <conditionalFormatting sqref="W97">
    <cfRule type="expression" dxfId="172" priority="179">
      <formula>OR($T$97 = TRUE, AND($W$97 = TRUE, $S$97 = FALSE))</formula>
    </cfRule>
  </conditionalFormatting>
  <conditionalFormatting sqref="W98">
    <cfRule type="expression" dxfId="171" priority="178">
      <formula>AND($R$98,$S$98)</formula>
    </cfRule>
  </conditionalFormatting>
  <conditionalFormatting sqref="W98">
    <cfRule type="expression" dxfId="170" priority="177">
      <formula>AND(IF($R$98,$W$98,TRUE),LEN(TRIM($W$98))&gt;0)</formula>
    </cfRule>
  </conditionalFormatting>
  <conditionalFormatting sqref="W98">
    <cfRule type="expression" dxfId="169" priority="176">
      <formula>$S$98 = FALSE</formula>
    </cfRule>
  </conditionalFormatting>
  <conditionalFormatting sqref="W98">
    <cfRule type="expression" dxfId="168" priority="175">
      <formula>OR($T$98 = TRUE, AND($W$98 = TRUE, $S$98 = FALSE))</formula>
    </cfRule>
  </conditionalFormatting>
  <conditionalFormatting sqref="W99">
    <cfRule type="expression" dxfId="167" priority="174">
      <formula>AND($R$99,$S$99)</formula>
    </cfRule>
  </conditionalFormatting>
  <conditionalFormatting sqref="W99">
    <cfRule type="expression" dxfId="166" priority="173">
      <formula>AND(IF($R$99,$W$99,TRUE),LEN(TRIM($W$99))&gt;0)</formula>
    </cfRule>
  </conditionalFormatting>
  <conditionalFormatting sqref="W99">
    <cfRule type="expression" dxfId="165" priority="172">
      <formula>$S$99 = FALSE</formula>
    </cfRule>
  </conditionalFormatting>
  <conditionalFormatting sqref="W99">
    <cfRule type="expression" dxfId="164" priority="171">
      <formula>OR($T$99 = TRUE, AND($W$99 = TRUE, $S$99 = FALSE))</formula>
    </cfRule>
  </conditionalFormatting>
  <conditionalFormatting sqref="W100">
    <cfRule type="expression" dxfId="163" priority="170">
      <formula>AND($R$100,$S$100)</formula>
    </cfRule>
  </conditionalFormatting>
  <conditionalFormatting sqref="W100">
    <cfRule type="expression" dxfId="162" priority="169">
      <formula>AND(IF($R$100,$W$100,TRUE),LEN(TRIM($W$100))&gt;0)</formula>
    </cfRule>
  </conditionalFormatting>
  <conditionalFormatting sqref="W100">
    <cfRule type="expression" dxfId="161" priority="168">
      <formula>$S$100 = FALSE</formula>
    </cfRule>
  </conditionalFormatting>
  <conditionalFormatting sqref="W100">
    <cfRule type="expression" dxfId="160" priority="167">
      <formula>OR($T$100 = TRUE, AND($W$100 = TRUE, $S$100 = FALSE))</formula>
    </cfRule>
  </conditionalFormatting>
  <conditionalFormatting sqref="W101">
    <cfRule type="expression" dxfId="159" priority="166">
      <formula>AND($R$101,$S$101)</formula>
    </cfRule>
  </conditionalFormatting>
  <conditionalFormatting sqref="W101">
    <cfRule type="expression" dxfId="158" priority="165">
      <formula>AND(IF($R$101,$W$101,TRUE),LEN(TRIM($W$101))&gt;0)</formula>
    </cfRule>
  </conditionalFormatting>
  <conditionalFormatting sqref="W101">
    <cfRule type="expression" dxfId="157" priority="164">
      <formula>$S$101 = FALSE</formula>
    </cfRule>
  </conditionalFormatting>
  <conditionalFormatting sqref="W101">
    <cfRule type="expression" dxfId="156" priority="163">
      <formula>OR($T$101 = TRUE, AND($W$101 = TRUE, $S$101 = FALSE))</formula>
    </cfRule>
  </conditionalFormatting>
  <conditionalFormatting sqref="W103">
    <cfRule type="expression" dxfId="155" priority="162">
      <formula>AND($R$103,$S$103)</formula>
    </cfRule>
  </conditionalFormatting>
  <conditionalFormatting sqref="W103">
    <cfRule type="expression" dxfId="154" priority="161">
      <formula>AND($W$103&lt;&gt;"Not Met",LEN(TRIM($W$103))&gt;0)</formula>
    </cfRule>
  </conditionalFormatting>
  <conditionalFormatting sqref="W103">
    <cfRule type="expression" dxfId="153" priority="160">
      <formula>$S$103 = FALSE</formula>
    </cfRule>
  </conditionalFormatting>
  <conditionalFormatting sqref="W103">
    <cfRule type="expression" dxfId="152" priority="159">
      <formula>OR($T$103 = TRUE, AND(LEN(TRIM($W$103))&gt;0, $S$103 = FALSE))</formula>
    </cfRule>
  </conditionalFormatting>
  <conditionalFormatting sqref="W105">
    <cfRule type="expression" dxfId="151" priority="158">
      <formula>AND($R$105,$S$105)</formula>
    </cfRule>
  </conditionalFormatting>
  <conditionalFormatting sqref="W105">
    <cfRule type="expression" dxfId="150" priority="157">
      <formula>AND($W$105&lt;&gt;"Not Met",LEN(TRIM($W$105))&gt;0)</formula>
    </cfRule>
  </conditionalFormatting>
  <conditionalFormatting sqref="W105">
    <cfRule type="expression" dxfId="149" priority="156">
      <formula>$S$105 = FALSE</formula>
    </cfRule>
  </conditionalFormatting>
  <conditionalFormatting sqref="W105">
    <cfRule type="expression" dxfId="148" priority="155">
      <formula>OR($T$105 = TRUE, AND(LEN(TRIM($W$105))&gt;0, $S$105 = FALSE))</formula>
    </cfRule>
  </conditionalFormatting>
  <conditionalFormatting sqref="W106">
    <cfRule type="expression" dxfId="147" priority="154">
      <formula>AND($R$106,$S$106)</formula>
    </cfRule>
  </conditionalFormatting>
  <conditionalFormatting sqref="W106">
    <cfRule type="expression" dxfId="146" priority="153">
      <formula>AND($W$106&lt;&gt;"Not Met",LEN(TRIM($W$106))&gt;0)</formula>
    </cfRule>
  </conditionalFormatting>
  <conditionalFormatting sqref="W106">
    <cfRule type="expression" dxfId="145" priority="152">
      <formula>$S$106 = FALSE</formula>
    </cfRule>
  </conditionalFormatting>
  <conditionalFormatting sqref="W106">
    <cfRule type="expression" dxfId="144" priority="151">
      <formula>OR($T$106 = TRUE, AND(LEN(TRIM($W$106))&gt;0, $S$106 = FALSE))</formula>
    </cfRule>
  </conditionalFormatting>
  <conditionalFormatting sqref="W147">
    <cfRule type="expression" dxfId="143" priority="150">
      <formula>AND($R$147,$S$147)</formula>
    </cfRule>
  </conditionalFormatting>
  <conditionalFormatting sqref="W147">
    <cfRule type="expression" dxfId="142" priority="149">
      <formula>AND($W$147&lt;&gt;"Not Met",LEN(TRIM($W$147))&gt;0)</formula>
    </cfRule>
  </conditionalFormatting>
  <conditionalFormatting sqref="W147">
    <cfRule type="expression" dxfId="141" priority="148">
      <formula>$S$147 = FALSE</formula>
    </cfRule>
  </conditionalFormatting>
  <conditionalFormatting sqref="W147">
    <cfRule type="expression" dxfId="140" priority="147">
      <formula>OR($T$147 = TRUE, AND(LEN(TRIM($W$147))&gt;0, $S$147 = FALSE))</formula>
    </cfRule>
  </conditionalFormatting>
  <conditionalFormatting sqref="W148">
    <cfRule type="expression" dxfId="139" priority="146">
      <formula>AND($R$148,$S$148)</formula>
    </cfRule>
  </conditionalFormatting>
  <conditionalFormatting sqref="W148">
    <cfRule type="expression" dxfId="138" priority="145">
      <formula>AND($W$148&lt;&gt;"Not Met",LEN(TRIM($W$148))&gt;0)</formula>
    </cfRule>
  </conditionalFormatting>
  <conditionalFormatting sqref="W148">
    <cfRule type="expression" dxfId="137" priority="144">
      <formula>$S$148 = FALSE</formula>
    </cfRule>
  </conditionalFormatting>
  <conditionalFormatting sqref="W148">
    <cfRule type="expression" dxfId="136" priority="143">
      <formula>OR($T$148 = TRUE, AND(LEN(TRIM($W$148))&gt;0, $S$148 = FALSE))</formula>
    </cfRule>
  </conditionalFormatting>
  <conditionalFormatting sqref="W153">
    <cfRule type="expression" dxfId="135" priority="142">
      <formula>AND($R$153,$S$153)</formula>
    </cfRule>
  </conditionalFormatting>
  <conditionalFormatting sqref="W153">
    <cfRule type="expression" dxfId="134" priority="141">
      <formula>AND($W$153&lt;&gt;"Not Met",LEN(TRIM($W$153))&gt;0)</formula>
    </cfRule>
  </conditionalFormatting>
  <conditionalFormatting sqref="W153">
    <cfRule type="expression" dxfId="133" priority="140">
      <formula>$S$153 = FALSE</formula>
    </cfRule>
  </conditionalFormatting>
  <conditionalFormatting sqref="W153">
    <cfRule type="expression" dxfId="132" priority="139">
      <formula>OR($T$153 = TRUE, AND(LEN(TRIM($W$153))&gt;0, $S$153 = FALSE))</formula>
    </cfRule>
  </conditionalFormatting>
  <conditionalFormatting sqref="W154">
    <cfRule type="expression" dxfId="131" priority="138">
      <formula>AND($R$154,$S$154)</formula>
    </cfRule>
  </conditionalFormatting>
  <conditionalFormatting sqref="W154">
    <cfRule type="expression" dxfId="130" priority="137">
      <formula>AND($W$154&lt;&gt;"Not Met",LEN(TRIM($W$154))&gt;0)</formula>
    </cfRule>
  </conditionalFormatting>
  <conditionalFormatting sqref="W154">
    <cfRule type="expression" dxfId="129" priority="136">
      <formula>$S$154 = FALSE</formula>
    </cfRule>
  </conditionalFormatting>
  <conditionalFormatting sqref="W154">
    <cfRule type="expression" dxfId="128" priority="135">
      <formula>OR($T$154 = TRUE, AND(LEN(TRIM($W$154))&gt;0, $S$154 = FALSE))</formula>
    </cfRule>
  </conditionalFormatting>
  <conditionalFormatting sqref="W159">
    <cfRule type="expression" dxfId="127" priority="134">
      <formula>AND($R$159,$S$159)</formula>
    </cfRule>
  </conditionalFormatting>
  <conditionalFormatting sqref="W159">
    <cfRule type="expression" dxfId="126" priority="133">
      <formula>AND($W$159&lt;&gt;"Not Met",LEN(TRIM($W$159))&gt;0)</formula>
    </cfRule>
  </conditionalFormatting>
  <conditionalFormatting sqref="W159">
    <cfRule type="expression" dxfId="125" priority="132">
      <formula>$S$159 = FALSE</formula>
    </cfRule>
  </conditionalFormatting>
  <conditionalFormatting sqref="W159">
    <cfRule type="expression" dxfId="124" priority="131">
      <formula>OR($T$159 = TRUE, AND(LEN(TRIM($W$159))&gt;0, $S$159 = FALSE))</formula>
    </cfRule>
  </conditionalFormatting>
  <conditionalFormatting sqref="W160">
    <cfRule type="expression" dxfId="123" priority="130">
      <formula>AND($R$160,$S$160)</formula>
    </cfRule>
  </conditionalFormatting>
  <conditionalFormatting sqref="W160">
    <cfRule type="expression" dxfId="122" priority="129">
      <formula>AND($W$160&lt;&gt;"Not Met",LEN(TRIM($W$160))&gt;0)</formula>
    </cfRule>
  </conditionalFormatting>
  <conditionalFormatting sqref="W160">
    <cfRule type="expression" dxfId="121" priority="128">
      <formula>$S$160 = FALSE</formula>
    </cfRule>
  </conditionalFormatting>
  <conditionalFormatting sqref="W160">
    <cfRule type="expression" dxfId="120" priority="127">
      <formula>OR($T$160 = TRUE, AND(LEN(TRIM($W$160))&gt;0, $S$160 = FALSE))</formula>
    </cfRule>
  </conditionalFormatting>
  <conditionalFormatting sqref="W165">
    <cfRule type="expression" dxfId="119" priority="126">
      <formula>AND($R$165,$S$165)</formula>
    </cfRule>
  </conditionalFormatting>
  <conditionalFormatting sqref="W165">
    <cfRule type="expression" dxfId="118" priority="125">
      <formula>AND($W$165&lt;&gt;"Not Met",LEN(TRIM($W$165))&gt;0)</formula>
    </cfRule>
  </conditionalFormatting>
  <conditionalFormatting sqref="W165">
    <cfRule type="expression" dxfId="117" priority="124">
      <formula>$S$165 = FALSE</formula>
    </cfRule>
  </conditionalFormatting>
  <conditionalFormatting sqref="W165">
    <cfRule type="expression" dxfId="116" priority="123">
      <formula>OR($T$165 = TRUE, AND(LEN(TRIM($W$165))&gt;0, $S$165 = FALSE))</formula>
    </cfRule>
  </conditionalFormatting>
  <conditionalFormatting sqref="W166">
    <cfRule type="expression" dxfId="115" priority="122">
      <formula>AND($R$166,$S$166)</formula>
    </cfRule>
  </conditionalFormatting>
  <conditionalFormatting sqref="W166">
    <cfRule type="expression" dxfId="114" priority="121">
      <formula>AND($W$166&lt;&gt;"Not Met",LEN(TRIM($W$166))&gt;0)</formula>
    </cfRule>
  </conditionalFormatting>
  <conditionalFormatting sqref="W166">
    <cfRule type="expression" dxfId="113" priority="120">
      <formula>$S$166 = FALSE</formula>
    </cfRule>
  </conditionalFormatting>
  <conditionalFormatting sqref="W166">
    <cfRule type="expression" dxfId="112" priority="119">
      <formula>OR($T$166 = TRUE, AND(LEN(TRIM($W$166))&gt;0, $S$166 = FALSE))</formula>
    </cfRule>
  </conditionalFormatting>
  <conditionalFormatting sqref="E275 E279 E281 E283 E285 E287 E289">
    <cfRule type="notContainsBlanks" dxfId="111" priority="117">
      <formula>LEN(TRIM(E275))&gt;0</formula>
    </cfRule>
  </conditionalFormatting>
  <conditionalFormatting sqref="W9">
    <cfRule type="expression" dxfId="110" priority="116">
      <formula>AND($R$9,$S$9)</formula>
    </cfRule>
  </conditionalFormatting>
  <conditionalFormatting sqref="W9">
    <cfRule type="expression" dxfId="109" priority="115">
      <formula>AND($W$9&lt;&gt;"Not Met",LEN(TRIM($W$9))&gt;0)</formula>
    </cfRule>
  </conditionalFormatting>
  <conditionalFormatting sqref="W9">
    <cfRule type="expression" dxfId="108" priority="114">
      <formula>$S$9 = FALSE</formula>
    </cfRule>
  </conditionalFormatting>
  <conditionalFormatting sqref="W9">
    <cfRule type="expression" dxfId="107" priority="113">
      <formula>OR($T$9 = TRUE, AND(LEN(TRIM($W$9))&gt;0, $S$9 = FALSE))</formula>
    </cfRule>
  </conditionalFormatting>
  <conditionalFormatting sqref="W66">
    <cfRule type="expression" dxfId="106" priority="104">
      <formula>AND(R66,S66)</formula>
    </cfRule>
  </conditionalFormatting>
  <conditionalFormatting sqref="W66">
    <cfRule type="expression" dxfId="105" priority="103">
      <formula>LEN(TRIM(W66))&gt;0</formula>
    </cfRule>
  </conditionalFormatting>
  <conditionalFormatting sqref="W66">
    <cfRule type="expression" dxfId="104" priority="102">
      <formula>S66 = FALSE</formula>
    </cfRule>
  </conditionalFormatting>
  <conditionalFormatting sqref="W66">
    <cfRule type="expression" dxfId="103" priority="101">
      <formula>(T66 = TRUE)</formula>
    </cfRule>
  </conditionalFormatting>
  <conditionalFormatting sqref="O17:O20">
    <cfRule type="expression" dxfId="102" priority="13801">
      <formula>$AN$19="Multifamily"</formula>
    </cfRule>
  </conditionalFormatting>
  <conditionalFormatting sqref="O15 O41 O43">
    <cfRule type="expression" dxfId="101" priority="13802">
      <formula>NOT($AN$19="Multifamily")</formula>
    </cfRule>
  </conditionalFormatting>
  <conditionalFormatting sqref="AF194 AF196 AF198 AF15:AF189 AF215:AF226 AF228:AF245">
    <cfRule type="duplicateValues" dxfId="100" priority="13804"/>
  </conditionalFormatting>
  <conditionalFormatting sqref="W190">
    <cfRule type="expression" dxfId="99" priority="100">
      <formula>AND($R$190,$S$190)</formula>
    </cfRule>
  </conditionalFormatting>
  <conditionalFormatting sqref="W190">
    <cfRule type="expression" dxfId="98" priority="99">
      <formula>AND(IF($R$190,$W$190,TRUE),LEN(TRIM($W$190))&gt;0)</formula>
    </cfRule>
  </conditionalFormatting>
  <conditionalFormatting sqref="W190">
    <cfRule type="expression" dxfId="97" priority="98">
      <formula>$S$190 = FALSE</formula>
    </cfRule>
  </conditionalFormatting>
  <conditionalFormatting sqref="W190">
    <cfRule type="expression" dxfId="96" priority="97">
      <formula>OR($T$190 = TRUE, AND($W$190 = TRUE, $S$190 = FALSE))</formula>
    </cfRule>
  </conditionalFormatting>
  <conditionalFormatting sqref="W191">
    <cfRule type="expression" dxfId="95" priority="96">
      <formula>AND($R$191,$S$191)</formula>
    </cfRule>
  </conditionalFormatting>
  <conditionalFormatting sqref="W191">
    <cfRule type="expression" dxfId="94" priority="95">
      <formula>AND(IF($R$191,$W$191,TRUE),LEN(TRIM($W$191))&gt;0)</formula>
    </cfRule>
  </conditionalFormatting>
  <conditionalFormatting sqref="W191">
    <cfRule type="expression" dxfId="93" priority="94">
      <formula>$S$191 = FALSE</formula>
    </cfRule>
  </conditionalFormatting>
  <conditionalFormatting sqref="W191">
    <cfRule type="expression" dxfId="92" priority="93">
      <formula>OR($T$191 = TRUE, AND($W$191 = TRUE, $S$191 = FALSE))</formula>
    </cfRule>
  </conditionalFormatting>
  <conditionalFormatting sqref="W192">
    <cfRule type="expression" dxfId="91" priority="92">
      <formula>AND($R$192,$S$192)</formula>
    </cfRule>
  </conditionalFormatting>
  <conditionalFormatting sqref="W192">
    <cfRule type="expression" dxfId="90" priority="91">
      <formula>AND(IF($R$192,$W$192,TRUE),LEN(TRIM($W$192))&gt;0)</formula>
    </cfRule>
  </conditionalFormatting>
  <conditionalFormatting sqref="W192">
    <cfRule type="expression" dxfId="89" priority="90">
      <formula>$S$192 = FALSE</formula>
    </cfRule>
  </conditionalFormatting>
  <conditionalFormatting sqref="W192">
    <cfRule type="expression" dxfId="88" priority="89">
      <formula>OR($T$192 = TRUE, AND($W$192 = TRUE, $S$192 = FALSE))</formula>
    </cfRule>
  </conditionalFormatting>
  <conditionalFormatting sqref="W193">
    <cfRule type="expression" dxfId="87" priority="88">
      <formula>AND($R$193,$S$193)</formula>
    </cfRule>
  </conditionalFormatting>
  <conditionalFormatting sqref="W193">
    <cfRule type="expression" dxfId="86" priority="87">
      <formula>AND(IF($R$193,$W$193,TRUE),LEN(TRIM($W$193))&gt;0)</formula>
    </cfRule>
  </conditionalFormatting>
  <conditionalFormatting sqref="W193">
    <cfRule type="expression" dxfId="85" priority="86">
      <formula>$S$193 = FALSE</formula>
    </cfRule>
  </conditionalFormatting>
  <conditionalFormatting sqref="W193">
    <cfRule type="expression" dxfId="84" priority="85">
      <formula>OR($T$193 = TRUE, AND($W$193 = TRUE, $S$193 = FALSE))</formula>
    </cfRule>
  </conditionalFormatting>
  <conditionalFormatting sqref="W195">
    <cfRule type="expression" dxfId="83" priority="84">
      <formula>AND($R$195,$S$195)</formula>
    </cfRule>
  </conditionalFormatting>
  <conditionalFormatting sqref="W195">
    <cfRule type="expression" dxfId="82" priority="83">
      <formula>AND(IF($R$195,$W$195,TRUE),LEN(TRIM($W$195))&gt;0)</formula>
    </cfRule>
  </conditionalFormatting>
  <conditionalFormatting sqref="W195">
    <cfRule type="expression" dxfId="81" priority="82">
      <formula>$S$195 = FALSE</formula>
    </cfRule>
  </conditionalFormatting>
  <conditionalFormatting sqref="W195">
    <cfRule type="expression" dxfId="80" priority="81">
      <formula>OR($T$195 = TRUE, AND($W$195 = TRUE, $S$195 = FALSE))</formula>
    </cfRule>
  </conditionalFormatting>
  <conditionalFormatting sqref="W197">
    <cfRule type="expression" dxfId="79" priority="80">
      <formula>AND($R$197,$S$197)</formula>
    </cfRule>
  </conditionalFormatting>
  <conditionalFormatting sqref="W197">
    <cfRule type="expression" dxfId="78" priority="79">
      <formula>AND(IF($R$197,$W$197,TRUE),LEN(TRIM($W$197))&gt;0)</formula>
    </cfRule>
  </conditionalFormatting>
  <conditionalFormatting sqref="W197">
    <cfRule type="expression" dxfId="77" priority="78">
      <formula>$S$197 = FALSE</formula>
    </cfRule>
  </conditionalFormatting>
  <conditionalFormatting sqref="W197">
    <cfRule type="expression" dxfId="76" priority="77">
      <formula>OR($T$197 = TRUE, AND($W$197 = TRUE, $S$197 = FALSE))</formula>
    </cfRule>
  </conditionalFormatting>
  <conditionalFormatting sqref="W200">
    <cfRule type="expression" dxfId="75" priority="76">
      <formula>AND($R$200,$S$200)</formula>
    </cfRule>
  </conditionalFormatting>
  <conditionalFormatting sqref="W200">
    <cfRule type="expression" dxfId="74" priority="75">
      <formula>AND(IF($R$200,$W$200,TRUE),LEN(TRIM($W$200))&gt;0)</formula>
    </cfRule>
  </conditionalFormatting>
  <conditionalFormatting sqref="W200">
    <cfRule type="expression" dxfId="73" priority="74">
      <formula>$S$200 = FALSE</formula>
    </cfRule>
  </conditionalFormatting>
  <conditionalFormatting sqref="W200">
    <cfRule type="expression" dxfId="72" priority="73">
      <formula>OR($T$200 = TRUE, AND($W$200 = TRUE, $S$200 = FALSE))</formula>
    </cfRule>
  </conditionalFormatting>
  <conditionalFormatting sqref="W201">
    <cfRule type="expression" dxfId="71" priority="72">
      <formula>AND($R$201,$S$201)</formula>
    </cfRule>
  </conditionalFormatting>
  <conditionalFormatting sqref="W201">
    <cfRule type="expression" dxfId="70" priority="71">
      <formula>AND(IF($R$201,$W$201,TRUE),LEN(TRIM($W$201))&gt;0)</formula>
    </cfRule>
  </conditionalFormatting>
  <conditionalFormatting sqref="W201">
    <cfRule type="expression" dxfId="69" priority="70">
      <formula>$S$201 = FALSE</formula>
    </cfRule>
  </conditionalFormatting>
  <conditionalFormatting sqref="W201">
    <cfRule type="expression" dxfId="68" priority="69">
      <formula>OR($T$201 = TRUE, AND($W$201 = TRUE, $S$201 = FALSE))</formula>
    </cfRule>
  </conditionalFormatting>
  <conditionalFormatting sqref="W202">
    <cfRule type="expression" dxfId="67" priority="68">
      <formula>AND($R$202,$S$202)</formula>
    </cfRule>
  </conditionalFormatting>
  <conditionalFormatting sqref="W202">
    <cfRule type="expression" dxfId="66" priority="67">
      <formula>AND(IF($R$202,$W$202,TRUE),LEN(TRIM($W$202))&gt;0)</formula>
    </cfRule>
  </conditionalFormatting>
  <conditionalFormatting sqref="W202">
    <cfRule type="expression" dxfId="65" priority="66">
      <formula>$S$202 = FALSE</formula>
    </cfRule>
  </conditionalFormatting>
  <conditionalFormatting sqref="W202">
    <cfRule type="expression" dxfId="64" priority="65">
      <formula>OR($T$202 = TRUE, AND($W$202 = TRUE, $S$202 = FALSE))</formula>
    </cfRule>
  </conditionalFormatting>
  <conditionalFormatting sqref="W203">
    <cfRule type="expression" dxfId="63" priority="64">
      <formula>AND($R$203,$S$203)</formula>
    </cfRule>
  </conditionalFormatting>
  <conditionalFormatting sqref="W203">
    <cfRule type="expression" dxfId="62" priority="63">
      <formula>AND(IF($R$203,$W$203,TRUE),LEN(TRIM($W$203))&gt;0)</formula>
    </cfRule>
  </conditionalFormatting>
  <conditionalFormatting sqref="W203">
    <cfRule type="expression" dxfId="61" priority="62">
      <formula>$S$203 = FALSE</formula>
    </cfRule>
  </conditionalFormatting>
  <conditionalFormatting sqref="W203">
    <cfRule type="expression" dxfId="60" priority="61">
      <formula>OR($T$203 = TRUE, AND($W$203 = TRUE, $S$203 = FALSE))</formula>
    </cfRule>
  </conditionalFormatting>
  <conditionalFormatting sqref="W204">
    <cfRule type="expression" dxfId="59" priority="60">
      <formula>AND($R$204,$S$204)</formula>
    </cfRule>
  </conditionalFormatting>
  <conditionalFormatting sqref="W204">
    <cfRule type="expression" dxfId="58" priority="59">
      <formula>AND(IF($R$204,$W$204,TRUE),LEN(TRIM($W$204))&gt;0)</formula>
    </cfRule>
  </conditionalFormatting>
  <conditionalFormatting sqref="W204">
    <cfRule type="expression" dxfId="57" priority="58">
      <formula>$S$204 = FALSE</formula>
    </cfRule>
  </conditionalFormatting>
  <conditionalFormatting sqref="W204">
    <cfRule type="expression" dxfId="56" priority="57">
      <formula>OR($T$204 = TRUE, AND($W$204 = TRUE, $S$204 = FALSE))</formula>
    </cfRule>
  </conditionalFormatting>
  <conditionalFormatting sqref="W205">
    <cfRule type="expression" dxfId="55" priority="56">
      <formula>AND($R$205,$S$205)</formula>
    </cfRule>
  </conditionalFormatting>
  <conditionalFormatting sqref="W205">
    <cfRule type="expression" dxfId="54" priority="55">
      <formula>AND(IF($R$205,$W$205,TRUE),LEN(TRIM($W$205))&gt;0)</formula>
    </cfRule>
  </conditionalFormatting>
  <conditionalFormatting sqref="W205">
    <cfRule type="expression" dxfId="53" priority="54">
      <formula>$S$205 = FALSE</formula>
    </cfRule>
  </conditionalFormatting>
  <conditionalFormatting sqref="W205">
    <cfRule type="expression" dxfId="52" priority="53">
      <formula>OR($T$205 = TRUE, AND($W$205 = TRUE, $S$205 = FALSE))</formula>
    </cfRule>
  </conditionalFormatting>
  <conditionalFormatting sqref="W206">
    <cfRule type="expression" dxfId="51" priority="52">
      <formula>AND($R$206,$S$206)</formula>
    </cfRule>
  </conditionalFormatting>
  <conditionalFormatting sqref="W206">
    <cfRule type="expression" dxfId="50" priority="51">
      <formula>AND(IF($R$206,$W$206,TRUE),LEN(TRIM($W$206))&gt;0)</formula>
    </cfRule>
  </conditionalFormatting>
  <conditionalFormatting sqref="W206">
    <cfRule type="expression" dxfId="49" priority="50">
      <formula>$S$206 = FALSE</formula>
    </cfRule>
  </conditionalFormatting>
  <conditionalFormatting sqref="W206">
    <cfRule type="expression" dxfId="48" priority="49">
      <formula>OR($T$206 = TRUE, AND($W$206 = TRUE, $S$206 = FALSE))</formula>
    </cfRule>
  </conditionalFormatting>
  <conditionalFormatting sqref="W208">
    <cfRule type="expression" dxfId="47" priority="48">
      <formula>AND($R$208,$S$208)</formula>
    </cfRule>
  </conditionalFormatting>
  <conditionalFormatting sqref="W208">
    <cfRule type="expression" dxfId="46" priority="47">
      <formula>AND(IF($R$208,$W$208,TRUE),LEN(TRIM($W$208))&gt;0)</formula>
    </cfRule>
  </conditionalFormatting>
  <conditionalFormatting sqref="W208">
    <cfRule type="expression" dxfId="45" priority="46">
      <formula>$S$208 = FALSE</formula>
    </cfRule>
  </conditionalFormatting>
  <conditionalFormatting sqref="W208">
    <cfRule type="expression" dxfId="44" priority="45">
      <formula>OR($T$208 = TRUE, AND($W$208 = TRUE, $S$208 = FALSE))</formula>
    </cfRule>
  </conditionalFormatting>
  <conditionalFormatting sqref="W209">
    <cfRule type="expression" dxfId="43" priority="44">
      <formula>AND($R$209,$S$209)</formula>
    </cfRule>
  </conditionalFormatting>
  <conditionalFormatting sqref="W209">
    <cfRule type="expression" dxfId="42" priority="43">
      <formula>AND(IF($R$209,$W$209,TRUE),LEN(TRIM($W$209))&gt;0)</formula>
    </cfRule>
  </conditionalFormatting>
  <conditionalFormatting sqref="W209">
    <cfRule type="expression" dxfId="41" priority="42">
      <formula>$S$209 = FALSE</formula>
    </cfRule>
  </conditionalFormatting>
  <conditionalFormatting sqref="W209">
    <cfRule type="expression" dxfId="40" priority="41">
      <formula>OR($T$209 = TRUE, AND($W$209 = TRUE, $S$209 = FALSE))</formula>
    </cfRule>
  </conditionalFormatting>
  <conditionalFormatting sqref="W210">
    <cfRule type="expression" dxfId="39" priority="40">
      <formula>AND($R$210,$S$210)</formula>
    </cfRule>
  </conditionalFormatting>
  <conditionalFormatting sqref="W210">
    <cfRule type="expression" dxfId="38" priority="39">
      <formula>AND(IF($R$210,$W$210,TRUE),LEN(TRIM($W$210))&gt;0)</formula>
    </cfRule>
  </conditionalFormatting>
  <conditionalFormatting sqref="W210">
    <cfRule type="expression" dxfId="37" priority="38">
      <formula>$S$210 = FALSE</formula>
    </cfRule>
  </conditionalFormatting>
  <conditionalFormatting sqref="W210">
    <cfRule type="expression" dxfId="36" priority="37">
      <formula>OR($T$210 = TRUE, AND($W$210 = TRUE, $S$210 = FALSE))</formula>
    </cfRule>
  </conditionalFormatting>
  <conditionalFormatting sqref="W211">
    <cfRule type="expression" dxfId="35" priority="36">
      <formula>AND($R$211,$S$211)</formula>
    </cfRule>
  </conditionalFormatting>
  <conditionalFormatting sqref="W211">
    <cfRule type="expression" dxfId="34" priority="35">
      <formula>AND(IF($R$211,$W$211,TRUE),LEN(TRIM($W$211))&gt;0)</formula>
    </cfRule>
  </conditionalFormatting>
  <conditionalFormatting sqref="W211">
    <cfRule type="expression" dxfId="33" priority="34">
      <formula>$S$211 = FALSE</formula>
    </cfRule>
  </conditionalFormatting>
  <conditionalFormatting sqref="W211">
    <cfRule type="expression" dxfId="32" priority="33">
      <formula>OR($T$211 = TRUE, AND($W$211 = TRUE, $S$211 = FALSE))</formula>
    </cfRule>
  </conditionalFormatting>
  <conditionalFormatting sqref="W212">
    <cfRule type="expression" dxfId="31" priority="32">
      <formula>AND($R$212,$S$212)</formula>
    </cfRule>
  </conditionalFormatting>
  <conditionalFormatting sqref="W212">
    <cfRule type="expression" dxfId="30" priority="31">
      <formula>AND(IF($R$212,$W$212,TRUE),LEN(TRIM($W$212))&gt;0)</formula>
    </cfRule>
  </conditionalFormatting>
  <conditionalFormatting sqref="W212">
    <cfRule type="expression" dxfId="29" priority="30">
      <formula>$S$212 = FALSE</formula>
    </cfRule>
  </conditionalFormatting>
  <conditionalFormatting sqref="W212">
    <cfRule type="expression" dxfId="28" priority="29">
      <formula>OR($T$212 = TRUE, AND($W$212 = TRUE, $S$212 = FALSE))</formula>
    </cfRule>
  </conditionalFormatting>
  <conditionalFormatting sqref="W213">
    <cfRule type="expression" dxfId="27" priority="28">
      <formula>AND($R$213,$S$213)</formula>
    </cfRule>
  </conditionalFormatting>
  <conditionalFormatting sqref="W213">
    <cfRule type="expression" dxfId="26" priority="27">
      <formula>AND(IF($R$213,$W$213,TRUE),LEN(TRIM($W$213))&gt;0)</formula>
    </cfRule>
  </conditionalFormatting>
  <conditionalFormatting sqref="W213">
    <cfRule type="expression" dxfId="25" priority="26">
      <formula>$S$213 = FALSE</formula>
    </cfRule>
  </conditionalFormatting>
  <conditionalFormatting sqref="W213">
    <cfRule type="expression" dxfId="24" priority="25">
      <formula>OR($T$213 = TRUE, AND($W$213 = TRUE, $S$213 = FALSE))</formula>
    </cfRule>
  </conditionalFormatting>
  <conditionalFormatting sqref="W214">
    <cfRule type="expression" dxfId="23" priority="24">
      <formula>AND($R$214,$S$214)</formula>
    </cfRule>
  </conditionalFormatting>
  <conditionalFormatting sqref="W214">
    <cfRule type="expression" dxfId="22" priority="23">
      <formula>AND(IF($R$214,$W$214,TRUE),LEN(TRIM($W$214))&gt;0)</formula>
    </cfRule>
  </conditionalFormatting>
  <conditionalFormatting sqref="W214">
    <cfRule type="expression" dxfId="21" priority="22">
      <formula>$S$214 = FALSE</formula>
    </cfRule>
  </conditionalFormatting>
  <conditionalFormatting sqref="W214">
    <cfRule type="expression" dxfId="20" priority="21">
      <formula>OR($T$214 = TRUE, AND($W$214 = TRUE, $S$214 = FALSE))</formula>
    </cfRule>
  </conditionalFormatting>
  <conditionalFormatting sqref="W239">
    <cfRule type="expression" dxfId="19" priority="20">
      <formula>AND($R$239,$S$239)</formula>
    </cfRule>
  </conditionalFormatting>
  <conditionalFormatting sqref="W239">
    <cfRule type="expression" dxfId="18" priority="19">
      <formula>AND(IF($R$239,$W$239,TRUE),LEN(TRIM($W$239))&gt;0)</formula>
    </cfRule>
  </conditionalFormatting>
  <conditionalFormatting sqref="W239">
    <cfRule type="expression" dxfId="17" priority="18">
      <formula>$S$239 = FALSE</formula>
    </cfRule>
  </conditionalFormatting>
  <conditionalFormatting sqref="W239">
    <cfRule type="expression" dxfId="16" priority="17">
      <formula>OR($T$239 = TRUE, AND($W$239 = TRUE, $S$239 = FALSE))</formula>
    </cfRule>
  </conditionalFormatting>
  <conditionalFormatting sqref="W227">
    <cfRule type="expression" dxfId="15" priority="16">
      <formula>AND($R$227,$S$227)</formula>
    </cfRule>
  </conditionalFormatting>
  <conditionalFormatting sqref="W227">
    <cfRule type="expression" dxfId="14" priority="15">
      <formula>AND(IF($R$227,$W$227,TRUE),LEN(TRIM($W$227))&gt;0)</formula>
    </cfRule>
  </conditionalFormatting>
  <conditionalFormatting sqref="W227">
    <cfRule type="expression" dxfId="13" priority="14">
      <formula>$S$227 = FALSE</formula>
    </cfRule>
  </conditionalFormatting>
  <conditionalFormatting sqref="W227">
    <cfRule type="expression" dxfId="12" priority="13">
      <formula>OR($T$227 = TRUE, AND($W$227 = TRUE, $S$227 = FALSE))</formula>
    </cfRule>
  </conditionalFormatting>
  <conditionalFormatting sqref="AF227">
    <cfRule type="duplicateValues" dxfId="11" priority="12"/>
  </conditionalFormatting>
  <conditionalFormatting sqref="AF200:AF214">
    <cfRule type="duplicateValues" dxfId="10" priority="11"/>
  </conditionalFormatting>
  <conditionalFormatting sqref="AF197">
    <cfRule type="duplicateValues" dxfId="9" priority="10"/>
  </conditionalFormatting>
  <conditionalFormatting sqref="AF195">
    <cfRule type="duplicateValues" dxfId="8" priority="9"/>
  </conditionalFormatting>
  <conditionalFormatting sqref="AF193">
    <cfRule type="duplicateValues" dxfId="7" priority="8"/>
  </conditionalFormatting>
  <conditionalFormatting sqref="AF192">
    <cfRule type="duplicateValues" dxfId="6" priority="7"/>
  </conditionalFormatting>
  <conditionalFormatting sqref="AF191">
    <cfRule type="duplicateValues" dxfId="5" priority="6"/>
  </conditionalFormatting>
  <conditionalFormatting sqref="AF190">
    <cfRule type="duplicateValues" dxfId="4" priority="5"/>
  </conditionalFormatting>
  <conditionalFormatting sqref="W125">
    <cfRule type="expression" dxfId="3" priority="4">
      <formula>AND(R125,S125)</formula>
    </cfRule>
  </conditionalFormatting>
  <conditionalFormatting sqref="W125">
    <cfRule type="expression" dxfId="2" priority="3">
      <formula>LEN(TRIM(W125))&gt;0</formula>
    </cfRule>
  </conditionalFormatting>
  <conditionalFormatting sqref="W125">
    <cfRule type="expression" dxfId="1" priority="2">
      <formula>S125 = FALSE</formula>
    </cfRule>
  </conditionalFormatting>
  <conditionalFormatting sqref="W125">
    <cfRule type="expression" dxfId="0" priority="1">
      <formula>(T125 = TRUE)</formula>
    </cfRule>
  </conditionalFormatting>
  <dataValidations count="32">
    <dataValidation type="list" allowBlank="1" showDropDown="1" showInputMessage="1" showErrorMessage="1" error="Use Checkbox" prompt="Use Checkbox" sqref="W29 W149:W150 W220:W223 W167:W168 W161:W162 W155:W156 W94:W101 W81 W59 W32:W33 W234:W235 W208:W214 W200:W206 W189:W198 W239 W226:W228" xr:uid="{9A7EA656-C4C3-4025-8B5D-FFD2776BC58C}">
      <formula1>TorF</formula1>
    </dataValidation>
    <dataValidation type="whole" allowBlank="1" showDropDown="1" showInputMessage="1" showErrorMessage="1" error="Enter a whole number" prompt="Enter a whole number" sqref="W15" xr:uid="{798E8105-1106-405F-B961-F50F5C2C6067}">
      <formula1>0</formula1>
      <formula2>20</formula2>
    </dataValidation>
    <dataValidation type="whole" allowBlank="1" showDropDown="1" showInputMessage="1" showErrorMessage="1" error="Enter a whole number" prompt="Enter a whole number" sqref="W17:W20 W38 W43 W89 W108 W127 W146 W152 W158 W164 W171:W172 W180 W184" xr:uid="{5C8E4F1D-60A8-4444-9066-7AEB7533C26F}">
      <formula1>0</formula1>
      <formula2>10000000</formula2>
    </dataValidation>
    <dataValidation type="decimal" allowBlank="1" showDropDown="1" showInputMessage="1" showErrorMessage="1" error="Enter a whole number" prompt="Enter a number" sqref="W57:W58 W133:W138 W70:W75 W116:W121 W82 W79:W80 W61:W63" xr:uid="{77A177EC-A4E0-4EB1-87D9-B4E4F28358CC}">
      <formula1>0</formula1>
      <formula2>20</formula2>
    </dataValidation>
    <dataValidation type="decimal" allowBlank="1" showDropDown="1" showInputMessage="1" showErrorMessage="1" error="Enter a whole number" prompt="Enter a number" sqref="W48 W109 W69 W132 W125" xr:uid="{F24897AF-2871-4734-9CDE-4834442130EF}">
      <formula1>0</formula1>
      <formula2>100</formula2>
    </dataValidation>
    <dataValidation type="decimal" allowBlank="1" showDropDown="1" showInputMessage="1" showErrorMessage="1" error="Enter a whole number" prompt="Enter a number" sqref="W45 W128" xr:uid="{A2A0EA76-6259-46BD-B0AA-CF0BB1EFA86A}">
      <formula1>0</formula1>
      <formula2>10</formula2>
    </dataValidation>
    <dataValidation type="decimal" allowBlank="1" showDropDown="1" showInputMessage="1" showErrorMessage="1" error="Enter a whole number" prompt="Enter a whole number" sqref="W102" xr:uid="{CA2A9541-DD5D-4DF6-9755-C3D3D657945C}">
      <formula1>0</formula1>
      <formula2>100</formula2>
    </dataValidation>
    <dataValidation type="whole" allowBlank="1" showDropDown="1" showInputMessage="1" showErrorMessage="1" error="Enter a whole number" prompt="Enter a number" sqref="W178 W217 W231" xr:uid="{602CD411-7FC0-4D24-BE33-FD9690A0A6D5}">
      <formula1>0</formula1>
      <formula2>1000000</formula2>
    </dataValidation>
    <dataValidation type="decimal" allowBlank="1" showDropDown="1" showInputMessage="1" showErrorMessage="1" error="Enter a whole number" prompt="Enter a number" sqref="W182 W186" xr:uid="{AD215075-8B7E-4AE2-B86F-B2850599CCFF}">
      <formula1>0</formula1>
      <formula2>1</formula2>
    </dataValidation>
    <dataValidation type="decimal" allowBlank="1" showInputMessage="1" showErrorMessage="1" sqref="D246:O246 D249:O249" xr:uid="{2DC7A50A-5625-4333-BA5F-F654FF645C6A}">
      <formula1>0</formula1>
      <formula2>100</formula2>
    </dataValidation>
    <dataValidation type="whole" allowBlank="1" showInputMessage="1" showErrorMessage="1" sqref="D252" xr:uid="{0EB89DF4-01DC-477D-B39D-82BB968E0160}">
      <formula1>0</formula1>
      <formula2>365</formula2>
    </dataValidation>
    <dataValidation type="whole" allowBlank="1" showInputMessage="1" showErrorMessage="1" sqref="D255" xr:uid="{4C4F0829-BAB5-4509-973B-143D88D16956}">
      <formula1>0</formula1>
      <formula2>12</formula2>
    </dataValidation>
    <dataValidation type="list" allowBlank="1" showInputMessage="1" showErrorMessage="1" error="Please use the dropdown." sqref="W181" xr:uid="{10B2617B-9F41-4863-BC9A-CBBC4F9E3854}">
      <formula1>INDIRECT($U$181)</formula1>
    </dataValidation>
    <dataValidation type="list" allowBlank="1" showInputMessage="1" showErrorMessage="1" error="Please use the dropdown." sqref="W185" xr:uid="{81ADFC9C-36D6-41D8-8226-D0193A230DCB}">
      <formula1>INDIRECT($U$185)</formula1>
    </dataValidation>
    <dataValidation type="list" allowBlank="1" showInputMessage="1" showErrorMessage="1" error="Please use the dropdown." sqref="W35" xr:uid="{23F483A3-5EC7-4D1A-AF94-F9BF12B205AC}">
      <formula1>INDIRECT($U$35)</formula1>
    </dataValidation>
    <dataValidation type="list" allowBlank="1" showInputMessage="1" showErrorMessage="1" error="Please use the dropdown." sqref="W36" xr:uid="{A747E3CD-3CD5-41E3-A1BD-E8454B794360}">
      <formula1>INDIRECT($U$36)</formula1>
    </dataValidation>
    <dataValidation type="list" allowBlank="1" showInputMessage="1" showErrorMessage="1" error="Please use the dropdown." sqref="W41" xr:uid="{2DA70567-F134-440F-ADE2-4D633C56BB91}">
      <formula1>INDIRECT($U$41)</formula1>
    </dataValidation>
    <dataValidation type="list" allowBlank="1" showInputMessage="1" showErrorMessage="1" error="Please use the dropdown." sqref="W103" xr:uid="{EB7DC408-1A01-4D9C-820D-955A81E4B1BB}">
      <formula1>INDIRECT($U$103)</formula1>
    </dataValidation>
    <dataValidation type="list" allowBlank="1" showInputMessage="1" showErrorMessage="1" error="Please use the dropdown." sqref="W105" xr:uid="{E90F5248-28ED-4B7B-BF1A-0EC0F60260EE}">
      <formula1>INDIRECT($U$105)</formula1>
    </dataValidation>
    <dataValidation type="list" allowBlank="1" showInputMessage="1" showErrorMessage="1" error="Please use the dropdown." sqref="W106" xr:uid="{F48E6786-3558-4FCF-9139-3DDA5AA92FB2}">
      <formula1>INDIRECT($U$106)</formula1>
    </dataValidation>
    <dataValidation type="list" allowBlank="1" showInputMessage="1" showErrorMessage="1" error="Please use the dropdown." sqref="W147" xr:uid="{3BFA6DBD-21F7-4A8E-BFFC-E7ED2CCF20EA}">
      <formula1>INDIRECT($U$147)</formula1>
    </dataValidation>
    <dataValidation type="list" allowBlank="1" showInputMessage="1" showErrorMessage="1" error="Please use the dropdown." sqref="W148" xr:uid="{093B8180-68F1-45EC-A484-D6DF73F91999}">
      <formula1>INDIRECT($U$148)</formula1>
    </dataValidation>
    <dataValidation type="list" allowBlank="1" showInputMessage="1" showErrorMessage="1" error="Please use the dropdown." sqref="W153" xr:uid="{E378205C-959C-417A-AEFD-7FEDA54DF2E9}">
      <formula1>INDIRECT($U$153)</formula1>
    </dataValidation>
    <dataValidation type="list" allowBlank="1" showInputMessage="1" showErrorMessage="1" error="Please use the dropdown." sqref="W154" xr:uid="{29A7ADC9-761F-4231-B3ED-61E22FEE8D6E}">
      <formula1>INDIRECT($U$154)</formula1>
    </dataValidation>
    <dataValidation type="list" allowBlank="1" showInputMessage="1" showErrorMessage="1" error="Please use the dropdown." sqref="W159" xr:uid="{7CF9450D-B749-442A-B718-DF43C426A988}">
      <formula1>INDIRECT($U$159)</formula1>
    </dataValidation>
    <dataValidation type="list" allowBlank="1" showInputMessage="1" showErrorMessage="1" error="Please use the dropdown." sqref="W160" xr:uid="{A5746F2E-C6DE-4E28-B93C-A75349859E76}">
      <formula1>INDIRECT($U$160)</formula1>
    </dataValidation>
    <dataValidation type="list" allowBlank="1" showInputMessage="1" showErrorMessage="1" error="Please use the dropdown." sqref="W165" xr:uid="{9500AB2D-BF00-4D38-8929-9E49038A6433}">
      <formula1>INDIRECT($U$165)</formula1>
    </dataValidation>
    <dataValidation type="list" allowBlank="1" showInputMessage="1" showErrorMessage="1" error="Please use the dropdown." sqref="W166" xr:uid="{DCD03E11-385E-46D2-A864-ED79530372C4}">
      <formula1>INDIRECT($U$166)</formula1>
    </dataValidation>
    <dataValidation type="decimal" allowBlank="1" showDropDown="1" showInputMessage="1" showErrorMessage="1" error="Enter a whole number" prompt="Enter a number" sqref="W64 W122:W123" xr:uid="{A9A4368A-8296-4F43-A5E8-2DDD764BA867}">
      <formula1>0</formula1>
      <formula2>35</formula2>
    </dataValidation>
    <dataValidation type="decimal" allowBlank="1" showDropDown="1" showInputMessage="1" showErrorMessage="1" error="Enter a number" prompt="Enter a number" sqref="W124 W65" xr:uid="{AA88A1C0-D394-4E9B-834C-2581B1FE9F26}">
      <formula1>0</formula1>
      <formula2>1000</formula2>
    </dataValidation>
    <dataValidation type="list" allowBlank="1" showInputMessage="1" showErrorMessage="1" error="Please use the dropdown." sqref="W9" xr:uid="{2868DD1C-8A4C-4847-B49B-30BC230C2501}">
      <formula1>INDIRECT($U$9)</formula1>
    </dataValidation>
    <dataValidation type="decimal" allowBlank="1" showDropDown="1" showInputMessage="1" showErrorMessage="1" error="Enter a number" prompt="Enter a number" sqref="W66" xr:uid="{1B8B97B4-7F6F-441D-B85E-B42DBBDB859D}">
      <formula1>0</formula1>
      <formula2>20</formula2>
    </dataValidation>
  </dataValidations>
  <pageMargins left="0.7" right="0.7" top="0.75" bottom="0.75" header="0.3" footer="0.3"/>
  <pageSetup scale="44" fitToHeight="0" orientation="portrait" r:id="rId1"/>
  <rowBreaks count="3" manualBreakCount="3">
    <brk id="84" max="23" man="1"/>
    <brk id="173" max="23" man="1"/>
    <brk id="257" max="23" man="1"/>
  </rowBreaks>
  <drawing r:id="rId2"/>
  <legacyDrawing r:id="rId3"/>
  <mc:AlternateContent xmlns:mc="http://schemas.openxmlformats.org/markup-compatibility/2006">
    <mc:Choice Requires="x14">
      <controls>
        <mc:AlternateContent xmlns:mc="http://schemas.openxmlformats.org/markup-compatibility/2006">
          <mc:Choice Requires="x14">
            <control shapeId="129054" r:id="rId4" name="Check Box 30">
              <controlPr locked="0" defaultSize="0" autoFill="0" autoLine="0" autoPict="0">
                <anchor moveWithCells="1">
                  <from>
                    <xdr:col>22</xdr:col>
                    <xdr:colOff>0</xdr:colOff>
                    <xdr:row>148</xdr:row>
                    <xdr:rowOff>0</xdr:rowOff>
                  </from>
                  <to>
                    <xdr:col>22</xdr:col>
                    <xdr:colOff>177800</xdr:colOff>
                    <xdr:row>148</xdr:row>
                    <xdr:rowOff>177800</xdr:rowOff>
                  </to>
                </anchor>
              </controlPr>
            </control>
          </mc:Choice>
        </mc:AlternateContent>
        <mc:AlternateContent xmlns:mc="http://schemas.openxmlformats.org/markup-compatibility/2006">
          <mc:Choice Requires="x14">
            <control shapeId="129055" r:id="rId5" name="Check Box 31">
              <controlPr locked="0" defaultSize="0" autoFill="0" autoLine="0" autoPict="0">
                <anchor moveWithCells="1">
                  <from>
                    <xdr:col>22</xdr:col>
                    <xdr:colOff>0</xdr:colOff>
                    <xdr:row>149</xdr:row>
                    <xdr:rowOff>0</xdr:rowOff>
                  </from>
                  <to>
                    <xdr:col>22</xdr:col>
                    <xdr:colOff>177800</xdr:colOff>
                    <xdr:row>149</xdr:row>
                    <xdr:rowOff>177800</xdr:rowOff>
                  </to>
                </anchor>
              </controlPr>
            </control>
          </mc:Choice>
        </mc:AlternateContent>
        <mc:AlternateContent xmlns:mc="http://schemas.openxmlformats.org/markup-compatibility/2006">
          <mc:Choice Requires="x14">
            <control shapeId="129056" r:id="rId6" name="Check Box 32">
              <controlPr locked="0" defaultSize="0" autoFill="0" autoLine="0" autoPict="0">
                <anchor moveWithCells="1">
                  <from>
                    <xdr:col>22</xdr:col>
                    <xdr:colOff>0</xdr:colOff>
                    <xdr:row>154</xdr:row>
                    <xdr:rowOff>0</xdr:rowOff>
                  </from>
                  <to>
                    <xdr:col>22</xdr:col>
                    <xdr:colOff>177800</xdr:colOff>
                    <xdr:row>154</xdr:row>
                    <xdr:rowOff>177800</xdr:rowOff>
                  </to>
                </anchor>
              </controlPr>
            </control>
          </mc:Choice>
        </mc:AlternateContent>
        <mc:AlternateContent xmlns:mc="http://schemas.openxmlformats.org/markup-compatibility/2006">
          <mc:Choice Requires="x14">
            <control shapeId="129057" r:id="rId7" name="Check Box 33">
              <controlPr locked="0" defaultSize="0" autoFill="0" autoLine="0" autoPict="0">
                <anchor moveWithCells="1">
                  <from>
                    <xdr:col>22</xdr:col>
                    <xdr:colOff>0</xdr:colOff>
                    <xdr:row>155</xdr:row>
                    <xdr:rowOff>0</xdr:rowOff>
                  </from>
                  <to>
                    <xdr:col>22</xdr:col>
                    <xdr:colOff>177800</xdr:colOff>
                    <xdr:row>155</xdr:row>
                    <xdr:rowOff>177800</xdr:rowOff>
                  </to>
                </anchor>
              </controlPr>
            </control>
          </mc:Choice>
        </mc:AlternateContent>
        <mc:AlternateContent xmlns:mc="http://schemas.openxmlformats.org/markup-compatibility/2006">
          <mc:Choice Requires="x14">
            <control shapeId="129058" r:id="rId8" name="Check Box 34">
              <controlPr locked="0" defaultSize="0" autoFill="0" autoLine="0" autoPict="0">
                <anchor moveWithCells="1">
                  <from>
                    <xdr:col>22</xdr:col>
                    <xdr:colOff>0</xdr:colOff>
                    <xdr:row>160</xdr:row>
                    <xdr:rowOff>0</xdr:rowOff>
                  </from>
                  <to>
                    <xdr:col>22</xdr:col>
                    <xdr:colOff>177800</xdr:colOff>
                    <xdr:row>160</xdr:row>
                    <xdr:rowOff>177800</xdr:rowOff>
                  </to>
                </anchor>
              </controlPr>
            </control>
          </mc:Choice>
        </mc:AlternateContent>
        <mc:AlternateContent xmlns:mc="http://schemas.openxmlformats.org/markup-compatibility/2006">
          <mc:Choice Requires="x14">
            <control shapeId="129059" r:id="rId9" name="Check Box 35">
              <controlPr locked="0" defaultSize="0" autoFill="0" autoLine="0" autoPict="0">
                <anchor moveWithCells="1">
                  <from>
                    <xdr:col>22</xdr:col>
                    <xdr:colOff>0</xdr:colOff>
                    <xdr:row>161</xdr:row>
                    <xdr:rowOff>0</xdr:rowOff>
                  </from>
                  <to>
                    <xdr:col>22</xdr:col>
                    <xdr:colOff>177800</xdr:colOff>
                    <xdr:row>161</xdr:row>
                    <xdr:rowOff>177800</xdr:rowOff>
                  </to>
                </anchor>
              </controlPr>
            </control>
          </mc:Choice>
        </mc:AlternateContent>
        <mc:AlternateContent xmlns:mc="http://schemas.openxmlformats.org/markup-compatibility/2006">
          <mc:Choice Requires="x14">
            <control shapeId="129060" r:id="rId10" name="Check Box 36">
              <controlPr locked="0" defaultSize="0" autoFill="0" autoLine="0" autoPict="0">
                <anchor moveWithCells="1">
                  <from>
                    <xdr:col>22</xdr:col>
                    <xdr:colOff>0</xdr:colOff>
                    <xdr:row>166</xdr:row>
                    <xdr:rowOff>0</xdr:rowOff>
                  </from>
                  <to>
                    <xdr:col>22</xdr:col>
                    <xdr:colOff>177800</xdr:colOff>
                    <xdr:row>166</xdr:row>
                    <xdr:rowOff>177800</xdr:rowOff>
                  </to>
                </anchor>
              </controlPr>
            </control>
          </mc:Choice>
        </mc:AlternateContent>
        <mc:AlternateContent xmlns:mc="http://schemas.openxmlformats.org/markup-compatibility/2006">
          <mc:Choice Requires="x14">
            <control shapeId="129061" r:id="rId11" name="Check Box 37">
              <controlPr locked="0" defaultSize="0" autoFill="0" autoLine="0" autoPict="0">
                <anchor moveWithCells="1">
                  <from>
                    <xdr:col>22</xdr:col>
                    <xdr:colOff>0</xdr:colOff>
                    <xdr:row>167</xdr:row>
                    <xdr:rowOff>0</xdr:rowOff>
                  </from>
                  <to>
                    <xdr:col>22</xdr:col>
                    <xdr:colOff>177800</xdr:colOff>
                    <xdr:row>167</xdr:row>
                    <xdr:rowOff>177800</xdr:rowOff>
                  </to>
                </anchor>
              </controlPr>
            </control>
          </mc:Choice>
        </mc:AlternateContent>
        <mc:AlternateContent xmlns:mc="http://schemas.openxmlformats.org/markup-compatibility/2006">
          <mc:Choice Requires="x14">
            <control shapeId="129070" r:id="rId12" name="Check Box 46">
              <controlPr locked="0" defaultSize="0" autoFill="0" autoLine="0" autoPict="0">
                <anchor moveWithCells="1">
                  <from>
                    <xdr:col>22</xdr:col>
                    <xdr:colOff>0</xdr:colOff>
                    <xdr:row>219</xdr:row>
                    <xdr:rowOff>0</xdr:rowOff>
                  </from>
                  <to>
                    <xdr:col>22</xdr:col>
                    <xdr:colOff>177800</xdr:colOff>
                    <xdr:row>219</xdr:row>
                    <xdr:rowOff>177800</xdr:rowOff>
                  </to>
                </anchor>
              </controlPr>
            </control>
          </mc:Choice>
        </mc:AlternateContent>
        <mc:AlternateContent xmlns:mc="http://schemas.openxmlformats.org/markup-compatibility/2006">
          <mc:Choice Requires="x14">
            <control shapeId="129071" r:id="rId13" name="Check Box 47">
              <controlPr locked="0" defaultSize="0" autoFill="0" autoLine="0" autoPict="0">
                <anchor moveWithCells="1">
                  <from>
                    <xdr:col>22</xdr:col>
                    <xdr:colOff>0</xdr:colOff>
                    <xdr:row>220</xdr:row>
                    <xdr:rowOff>0</xdr:rowOff>
                  </from>
                  <to>
                    <xdr:col>22</xdr:col>
                    <xdr:colOff>177800</xdr:colOff>
                    <xdr:row>220</xdr:row>
                    <xdr:rowOff>177800</xdr:rowOff>
                  </to>
                </anchor>
              </controlPr>
            </control>
          </mc:Choice>
        </mc:AlternateContent>
        <mc:AlternateContent xmlns:mc="http://schemas.openxmlformats.org/markup-compatibility/2006">
          <mc:Choice Requires="x14">
            <control shapeId="129072" r:id="rId14" name="Check Box 48">
              <controlPr locked="0" defaultSize="0" autoFill="0" autoLine="0" autoPict="0">
                <anchor moveWithCells="1">
                  <from>
                    <xdr:col>22</xdr:col>
                    <xdr:colOff>0</xdr:colOff>
                    <xdr:row>221</xdr:row>
                    <xdr:rowOff>0</xdr:rowOff>
                  </from>
                  <to>
                    <xdr:col>22</xdr:col>
                    <xdr:colOff>177800</xdr:colOff>
                    <xdr:row>221</xdr:row>
                    <xdr:rowOff>177800</xdr:rowOff>
                  </to>
                </anchor>
              </controlPr>
            </control>
          </mc:Choice>
        </mc:AlternateContent>
        <mc:AlternateContent xmlns:mc="http://schemas.openxmlformats.org/markup-compatibility/2006">
          <mc:Choice Requires="x14">
            <control shapeId="129073" r:id="rId15" name="Check Box 49">
              <controlPr locked="0" defaultSize="0" autoFill="0" autoLine="0" autoPict="0">
                <anchor moveWithCells="1">
                  <from>
                    <xdr:col>22</xdr:col>
                    <xdr:colOff>0</xdr:colOff>
                    <xdr:row>222</xdr:row>
                    <xdr:rowOff>0</xdr:rowOff>
                  </from>
                  <to>
                    <xdr:col>22</xdr:col>
                    <xdr:colOff>177800</xdr:colOff>
                    <xdr:row>222</xdr:row>
                    <xdr:rowOff>177800</xdr:rowOff>
                  </to>
                </anchor>
              </controlPr>
            </control>
          </mc:Choice>
        </mc:AlternateContent>
        <mc:AlternateContent xmlns:mc="http://schemas.openxmlformats.org/markup-compatibility/2006">
          <mc:Choice Requires="x14">
            <control shapeId="129075" r:id="rId16" name="Check Box 51">
              <controlPr locked="0" defaultSize="0" autoFill="0" autoLine="0" autoPict="0">
                <anchor moveWithCells="1">
                  <from>
                    <xdr:col>22</xdr:col>
                    <xdr:colOff>0</xdr:colOff>
                    <xdr:row>195</xdr:row>
                    <xdr:rowOff>0</xdr:rowOff>
                  </from>
                  <to>
                    <xdr:col>22</xdr:col>
                    <xdr:colOff>177800</xdr:colOff>
                    <xdr:row>195</xdr:row>
                    <xdr:rowOff>177800</xdr:rowOff>
                  </to>
                </anchor>
              </controlPr>
            </control>
          </mc:Choice>
        </mc:AlternateContent>
        <mc:AlternateContent xmlns:mc="http://schemas.openxmlformats.org/markup-compatibility/2006">
          <mc:Choice Requires="x14">
            <control shapeId="129076" r:id="rId17" name="Check Box 52">
              <controlPr locked="0" defaultSize="0" autoFill="0" autoLine="0" autoPict="0">
                <anchor moveWithCells="1">
                  <from>
                    <xdr:col>22</xdr:col>
                    <xdr:colOff>0</xdr:colOff>
                    <xdr:row>188</xdr:row>
                    <xdr:rowOff>0</xdr:rowOff>
                  </from>
                  <to>
                    <xdr:col>22</xdr:col>
                    <xdr:colOff>177800</xdr:colOff>
                    <xdr:row>188</xdr:row>
                    <xdr:rowOff>177800</xdr:rowOff>
                  </to>
                </anchor>
              </controlPr>
            </control>
          </mc:Choice>
        </mc:AlternateContent>
        <mc:AlternateContent xmlns:mc="http://schemas.openxmlformats.org/markup-compatibility/2006">
          <mc:Choice Requires="x14">
            <control shapeId="129077" r:id="rId18" name="Check Box 53">
              <controlPr locked="0" defaultSize="0" autoFill="0" autoLine="0" autoPict="0">
                <anchor moveWithCells="1">
                  <from>
                    <xdr:col>22</xdr:col>
                    <xdr:colOff>0</xdr:colOff>
                    <xdr:row>193</xdr:row>
                    <xdr:rowOff>0</xdr:rowOff>
                  </from>
                  <to>
                    <xdr:col>22</xdr:col>
                    <xdr:colOff>177800</xdr:colOff>
                    <xdr:row>193</xdr:row>
                    <xdr:rowOff>177800</xdr:rowOff>
                  </to>
                </anchor>
              </controlPr>
            </control>
          </mc:Choice>
        </mc:AlternateContent>
        <mc:AlternateContent xmlns:mc="http://schemas.openxmlformats.org/markup-compatibility/2006">
          <mc:Choice Requires="x14">
            <control shapeId="129079" r:id="rId19" name="Check Box 55">
              <controlPr locked="0" defaultSize="0" autoFill="0" autoLine="0" autoPict="0">
                <anchor moveWithCells="1">
                  <from>
                    <xdr:col>22</xdr:col>
                    <xdr:colOff>0</xdr:colOff>
                    <xdr:row>225</xdr:row>
                    <xdr:rowOff>0</xdr:rowOff>
                  </from>
                  <to>
                    <xdr:col>22</xdr:col>
                    <xdr:colOff>177800</xdr:colOff>
                    <xdr:row>225</xdr:row>
                    <xdr:rowOff>177800</xdr:rowOff>
                  </to>
                </anchor>
              </controlPr>
            </control>
          </mc:Choice>
        </mc:AlternateContent>
        <mc:AlternateContent xmlns:mc="http://schemas.openxmlformats.org/markup-compatibility/2006">
          <mc:Choice Requires="x14">
            <control shapeId="129080" r:id="rId20" name="Check Box 56">
              <controlPr locked="0" defaultSize="0" autoFill="0" autoLine="0" autoPict="0">
                <anchor moveWithCells="1">
                  <from>
                    <xdr:col>22</xdr:col>
                    <xdr:colOff>0</xdr:colOff>
                    <xdr:row>227</xdr:row>
                    <xdr:rowOff>0</xdr:rowOff>
                  </from>
                  <to>
                    <xdr:col>22</xdr:col>
                    <xdr:colOff>177800</xdr:colOff>
                    <xdr:row>227</xdr:row>
                    <xdr:rowOff>177800</xdr:rowOff>
                  </to>
                </anchor>
              </controlPr>
            </control>
          </mc:Choice>
        </mc:AlternateContent>
        <mc:AlternateContent xmlns:mc="http://schemas.openxmlformats.org/markup-compatibility/2006">
          <mc:Choice Requires="x14">
            <control shapeId="129082" r:id="rId21" name="Check Box 58">
              <controlPr locked="0" defaultSize="0" autoFill="0" autoLine="0" autoPict="0">
                <anchor moveWithCells="1">
                  <from>
                    <xdr:col>22</xdr:col>
                    <xdr:colOff>0</xdr:colOff>
                    <xdr:row>233</xdr:row>
                    <xdr:rowOff>0</xdr:rowOff>
                  </from>
                  <to>
                    <xdr:col>22</xdr:col>
                    <xdr:colOff>177800</xdr:colOff>
                    <xdr:row>233</xdr:row>
                    <xdr:rowOff>177800</xdr:rowOff>
                  </to>
                </anchor>
              </controlPr>
            </control>
          </mc:Choice>
        </mc:AlternateContent>
        <mc:AlternateContent xmlns:mc="http://schemas.openxmlformats.org/markup-compatibility/2006">
          <mc:Choice Requires="x14">
            <control shapeId="129083" r:id="rId22" name="Check Box 59">
              <controlPr locked="0" defaultSize="0" autoFill="0" autoLine="0" autoPict="0">
                <anchor moveWithCells="1">
                  <from>
                    <xdr:col>22</xdr:col>
                    <xdr:colOff>0</xdr:colOff>
                    <xdr:row>234</xdr:row>
                    <xdr:rowOff>0</xdr:rowOff>
                  </from>
                  <to>
                    <xdr:col>22</xdr:col>
                    <xdr:colOff>177800</xdr:colOff>
                    <xdr:row>234</xdr:row>
                    <xdr:rowOff>177800</xdr:rowOff>
                  </to>
                </anchor>
              </controlPr>
            </control>
          </mc:Choice>
        </mc:AlternateContent>
        <mc:AlternateContent xmlns:mc="http://schemas.openxmlformats.org/markup-compatibility/2006">
          <mc:Choice Requires="x14">
            <control shapeId="129088" r:id="rId23" name="Check Box 64">
              <controlPr locked="0" defaultSize="0" autoFill="0" autoLine="0" autoPict="0">
                <anchor moveWithCells="1">
                  <from>
                    <xdr:col>22</xdr:col>
                    <xdr:colOff>0</xdr:colOff>
                    <xdr:row>197</xdr:row>
                    <xdr:rowOff>0</xdr:rowOff>
                  </from>
                  <to>
                    <xdr:col>22</xdr:col>
                    <xdr:colOff>177800</xdr:colOff>
                    <xdr:row>197</xdr:row>
                    <xdr:rowOff>177800</xdr:rowOff>
                  </to>
                </anchor>
              </controlPr>
            </control>
          </mc:Choice>
        </mc:AlternateContent>
        <mc:AlternateContent xmlns:mc="http://schemas.openxmlformats.org/markup-compatibility/2006">
          <mc:Choice Requires="x14">
            <control shapeId="129103" r:id="rId24" name="Check Box 79">
              <controlPr locked="0" defaultSize="0" autoFill="0" autoLine="0" autoPict="0">
                <anchor moveWithCells="1">
                  <from>
                    <xdr:col>22</xdr:col>
                    <xdr:colOff>0</xdr:colOff>
                    <xdr:row>28</xdr:row>
                    <xdr:rowOff>0</xdr:rowOff>
                  </from>
                  <to>
                    <xdr:col>22</xdr:col>
                    <xdr:colOff>177800</xdr:colOff>
                    <xdr:row>28</xdr:row>
                    <xdr:rowOff>177800</xdr:rowOff>
                  </to>
                </anchor>
              </controlPr>
            </control>
          </mc:Choice>
        </mc:AlternateContent>
        <mc:AlternateContent xmlns:mc="http://schemas.openxmlformats.org/markup-compatibility/2006">
          <mc:Choice Requires="x14">
            <control shapeId="129104" r:id="rId25" name="Check Box 80">
              <controlPr locked="0" defaultSize="0" autoFill="0" autoLine="0" autoPict="0">
                <anchor moveWithCells="1">
                  <from>
                    <xdr:col>22</xdr:col>
                    <xdr:colOff>0</xdr:colOff>
                    <xdr:row>31</xdr:row>
                    <xdr:rowOff>0</xdr:rowOff>
                  </from>
                  <to>
                    <xdr:col>22</xdr:col>
                    <xdr:colOff>177800</xdr:colOff>
                    <xdr:row>31</xdr:row>
                    <xdr:rowOff>177800</xdr:rowOff>
                  </to>
                </anchor>
              </controlPr>
            </control>
          </mc:Choice>
        </mc:AlternateContent>
        <mc:AlternateContent xmlns:mc="http://schemas.openxmlformats.org/markup-compatibility/2006">
          <mc:Choice Requires="x14">
            <control shapeId="129105" r:id="rId26" name="Check Box 81">
              <controlPr locked="0" defaultSize="0" autoFill="0" autoLine="0" autoPict="0">
                <anchor moveWithCells="1">
                  <from>
                    <xdr:col>22</xdr:col>
                    <xdr:colOff>0</xdr:colOff>
                    <xdr:row>32</xdr:row>
                    <xdr:rowOff>0</xdr:rowOff>
                  </from>
                  <to>
                    <xdr:col>22</xdr:col>
                    <xdr:colOff>177800</xdr:colOff>
                    <xdr:row>32</xdr:row>
                    <xdr:rowOff>177800</xdr:rowOff>
                  </to>
                </anchor>
              </controlPr>
            </control>
          </mc:Choice>
        </mc:AlternateContent>
        <mc:AlternateContent xmlns:mc="http://schemas.openxmlformats.org/markup-compatibility/2006">
          <mc:Choice Requires="x14">
            <control shapeId="129106" r:id="rId27" name="Check Box 82">
              <controlPr locked="0" defaultSize="0" autoFill="0" autoLine="0" autoPict="0">
                <anchor moveWithCells="1">
                  <from>
                    <xdr:col>22</xdr:col>
                    <xdr:colOff>0</xdr:colOff>
                    <xdr:row>58</xdr:row>
                    <xdr:rowOff>0</xdr:rowOff>
                  </from>
                  <to>
                    <xdr:col>22</xdr:col>
                    <xdr:colOff>177800</xdr:colOff>
                    <xdr:row>58</xdr:row>
                    <xdr:rowOff>177800</xdr:rowOff>
                  </to>
                </anchor>
              </controlPr>
            </control>
          </mc:Choice>
        </mc:AlternateContent>
        <mc:AlternateContent xmlns:mc="http://schemas.openxmlformats.org/markup-compatibility/2006">
          <mc:Choice Requires="x14">
            <control shapeId="129107" r:id="rId28" name="Check Box 83">
              <controlPr locked="0" defaultSize="0" autoFill="0" autoLine="0" autoPict="0">
                <anchor moveWithCells="1">
                  <from>
                    <xdr:col>22</xdr:col>
                    <xdr:colOff>0</xdr:colOff>
                    <xdr:row>80</xdr:row>
                    <xdr:rowOff>0</xdr:rowOff>
                  </from>
                  <to>
                    <xdr:col>22</xdr:col>
                    <xdr:colOff>177800</xdr:colOff>
                    <xdr:row>80</xdr:row>
                    <xdr:rowOff>177800</xdr:rowOff>
                  </to>
                </anchor>
              </controlPr>
            </control>
          </mc:Choice>
        </mc:AlternateContent>
        <mc:AlternateContent xmlns:mc="http://schemas.openxmlformats.org/markup-compatibility/2006">
          <mc:Choice Requires="x14">
            <control shapeId="129108" r:id="rId29" name="Check Box 84">
              <controlPr locked="0" defaultSize="0" autoFill="0" autoLine="0" autoPict="0">
                <anchor moveWithCells="1">
                  <from>
                    <xdr:col>22</xdr:col>
                    <xdr:colOff>0</xdr:colOff>
                    <xdr:row>93</xdr:row>
                    <xdr:rowOff>0</xdr:rowOff>
                  </from>
                  <to>
                    <xdr:col>22</xdr:col>
                    <xdr:colOff>177800</xdr:colOff>
                    <xdr:row>93</xdr:row>
                    <xdr:rowOff>177800</xdr:rowOff>
                  </to>
                </anchor>
              </controlPr>
            </control>
          </mc:Choice>
        </mc:AlternateContent>
        <mc:AlternateContent xmlns:mc="http://schemas.openxmlformats.org/markup-compatibility/2006">
          <mc:Choice Requires="x14">
            <control shapeId="129109" r:id="rId30" name="Check Box 85">
              <controlPr locked="0" defaultSize="0" autoFill="0" autoLine="0" autoPict="0">
                <anchor moveWithCells="1">
                  <from>
                    <xdr:col>22</xdr:col>
                    <xdr:colOff>0</xdr:colOff>
                    <xdr:row>94</xdr:row>
                    <xdr:rowOff>0</xdr:rowOff>
                  </from>
                  <to>
                    <xdr:col>22</xdr:col>
                    <xdr:colOff>177800</xdr:colOff>
                    <xdr:row>94</xdr:row>
                    <xdr:rowOff>177800</xdr:rowOff>
                  </to>
                </anchor>
              </controlPr>
            </control>
          </mc:Choice>
        </mc:AlternateContent>
        <mc:AlternateContent xmlns:mc="http://schemas.openxmlformats.org/markup-compatibility/2006">
          <mc:Choice Requires="x14">
            <control shapeId="129110" r:id="rId31" name="Check Box 86">
              <controlPr locked="0" defaultSize="0" autoFill="0" autoLine="0" autoPict="0">
                <anchor moveWithCells="1">
                  <from>
                    <xdr:col>22</xdr:col>
                    <xdr:colOff>0</xdr:colOff>
                    <xdr:row>95</xdr:row>
                    <xdr:rowOff>0</xdr:rowOff>
                  </from>
                  <to>
                    <xdr:col>22</xdr:col>
                    <xdr:colOff>177800</xdr:colOff>
                    <xdr:row>95</xdr:row>
                    <xdr:rowOff>177800</xdr:rowOff>
                  </to>
                </anchor>
              </controlPr>
            </control>
          </mc:Choice>
        </mc:AlternateContent>
        <mc:AlternateContent xmlns:mc="http://schemas.openxmlformats.org/markup-compatibility/2006">
          <mc:Choice Requires="x14">
            <control shapeId="129111" r:id="rId32" name="Check Box 87">
              <controlPr locked="0" defaultSize="0" autoFill="0" autoLine="0" autoPict="0">
                <anchor moveWithCells="1">
                  <from>
                    <xdr:col>22</xdr:col>
                    <xdr:colOff>0</xdr:colOff>
                    <xdr:row>96</xdr:row>
                    <xdr:rowOff>0</xdr:rowOff>
                  </from>
                  <to>
                    <xdr:col>22</xdr:col>
                    <xdr:colOff>177800</xdr:colOff>
                    <xdr:row>96</xdr:row>
                    <xdr:rowOff>177800</xdr:rowOff>
                  </to>
                </anchor>
              </controlPr>
            </control>
          </mc:Choice>
        </mc:AlternateContent>
        <mc:AlternateContent xmlns:mc="http://schemas.openxmlformats.org/markup-compatibility/2006">
          <mc:Choice Requires="x14">
            <control shapeId="129112" r:id="rId33" name="Check Box 88">
              <controlPr locked="0" defaultSize="0" autoFill="0" autoLine="0" autoPict="0">
                <anchor moveWithCells="1">
                  <from>
                    <xdr:col>22</xdr:col>
                    <xdr:colOff>0</xdr:colOff>
                    <xdr:row>97</xdr:row>
                    <xdr:rowOff>0</xdr:rowOff>
                  </from>
                  <to>
                    <xdr:col>22</xdr:col>
                    <xdr:colOff>177800</xdr:colOff>
                    <xdr:row>97</xdr:row>
                    <xdr:rowOff>177800</xdr:rowOff>
                  </to>
                </anchor>
              </controlPr>
            </control>
          </mc:Choice>
        </mc:AlternateContent>
        <mc:AlternateContent xmlns:mc="http://schemas.openxmlformats.org/markup-compatibility/2006">
          <mc:Choice Requires="x14">
            <control shapeId="129113" r:id="rId34" name="Check Box 89">
              <controlPr locked="0" defaultSize="0" autoFill="0" autoLine="0" autoPict="0">
                <anchor moveWithCells="1">
                  <from>
                    <xdr:col>22</xdr:col>
                    <xdr:colOff>0</xdr:colOff>
                    <xdr:row>98</xdr:row>
                    <xdr:rowOff>0</xdr:rowOff>
                  </from>
                  <to>
                    <xdr:col>22</xdr:col>
                    <xdr:colOff>177800</xdr:colOff>
                    <xdr:row>98</xdr:row>
                    <xdr:rowOff>177800</xdr:rowOff>
                  </to>
                </anchor>
              </controlPr>
            </control>
          </mc:Choice>
        </mc:AlternateContent>
        <mc:AlternateContent xmlns:mc="http://schemas.openxmlformats.org/markup-compatibility/2006">
          <mc:Choice Requires="x14">
            <control shapeId="129114" r:id="rId35" name="Check Box 90">
              <controlPr locked="0" defaultSize="0" autoFill="0" autoLine="0" autoPict="0">
                <anchor moveWithCells="1">
                  <from>
                    <xdr:col>22</xdr:col>
                    <xdr:colOff>0</xdr:colOff>
                    <xdr:row>99</xdr:row>
                    <xdr:rowOff>0</xdr:rowOff>
                  </from>
                  <to>
                    <xdr:col>22</xdr:col>
                    <xdr:colOff>177800</xdr:colOff>
                    <xdr:row>99</xdr:row>
                    <xdr:rowOff>177800</xdr:rowOff>
                  </to>
                </anchor>
              </controlPr>
            </control>
          </mc:Choice>
        </mc:AlternateContent>
        <mc:AlternateContent xmlns:mc="http://schemas.openxmlformats.org/markup-compatibility/2006">
          <mc:Choice Requires="x14">
            <control shapeId="129115" r:id="rId36" name="Check Box 91">
              <controlPr locked="0" defaultSize="0" autoFill="0" autoLine="0" autoPict="0">
                <anchor moveWithCells="1">
                  <from>
                    <xdr:col>22</xdr:col>
                    <xdr:colOff>0</xdr:colOff>
                    <xdr:row>100</xdr:row>
                    <xdr:rowOff>0</xdr:rowOff>
                  </from>
                  <to>
                    <xdr:col>22</xdr:col>
                    <xdr:colOff>177800</xdr:colOff>
                    <xdr:row>100</xdr:row>
                    <xdr:rowOff>177800</xdr:rowOff>
                  </to>
                </anchor>
              </controlPr>
            </control>
          </mc:Choice>
        </mc:AlternateContent>
        <mc:AlternateContent xmlns:mc="http://schemas.openxmlformats.org/markup-compatibility/2006">
          <mc:Choice Requires="x14">
            <control shapeId="129181" r:id="rId37" name="Check Box 157">
              <controlPr locked="0" defaultSize="0" autoFill="0" autoLine="0" autoPict="0">
                <anchor moveWithCells="1">
                  <from>
                    <xdr:col>22</xdr:col>
                    <xdr:colOff>0</xdr:colOff>
                    <xdr:row>189</xdr:row>
                    <xdr:rowOff>0</xdr:rowOff>
                  </from>
                  <to>
                    <xdr:col>22</xdr:col>
                    <xdr:colOff>177800</xdr:colOff>
                    <xdr:row>189</xdr:row>
                    <xdr:rowOff>177800</xdr:rowOff>
                  </to>
                </anchor>
              </controlPr>
            </control>
          </mc:Choice>
        </mc:AlternateContent>
        <mc:AlternateContent xmlns:mc="http://schemas.openxmlformats.org/markup-compatibility/2006">
          <mc:Choice Requires="x14">
            <control shapeId="129182" r:id="rId38" name="Check Box 158">
              <controlPr locked="0" defaultSize="0" autoFill="0" autoLine="0" autoPict="0">
                <anchor moveWithCells="1">
                  <from>
                    <xdr:col>22</xdr:col>
                    <xdr:colOff>0</xdr:colOff>
                    <xdr:row>190</xdr:row>
                    <xdr:rowOff>0</xdr:rowOff>
                  </from>
                  <to>
                    <xdr:col>22</xdr:col>
                    <xdr:colOff>177800</xdr:colOff>
                    <xdr:row>190</xdr:row>
                    <xdr:rowOff>177800</xdr:rowOff>
                  </to>
                </anchor>
              </controlPr>
            </control>
          </mc:Choice>
        </mc:AlternateContent>
        <mc:AlternateContent xmlns:mc="http://schemas.openxmlformats.org/markup-compatibility/2006">
          <mc:Choice Requires="x14">
            <control shapeId="129183" r:id="rId39" name="Check Box 159">
              <controlPr locked="0" defaultSize="0" autoFill="0" autoLine="0" autoPict="0">
                <anchor moveWithCells="1">
                  <from>
                    <xdr:col>22</xdr:col>
                    <xdr:colOff>0</xdr:colOff>
                    <xdr:row>191</xdr:row>
                    <xdr:rowOff>0</xdr:rowOff>
                  </from>
                  <to>
                    <xdr:col>22</xdr:col>
                    <xdr:colOff>177800</xdr:colOff>
                    <xdr:row>191</xdr:row>
                    <xdr:rowOff>177800</xdr:rowOff>
                  </to>
                </anchor>
              </controlPr>
            </control>
          </mc:Choice>
        </mc:AlternateContent>
        <mc:AlternateContent xmlns:mc="http://schemas.openxmlformats.org/markup-compatibility/2006">
          <mc:Choice Requires="x14">
            <control shapeId="129184" r:id="rId40" name="Check Box 160">
              <controlPr locked="0" defaultSize="0" autoFill="0" autoLine="0" autoPict="0">
                <anchor moveWithCells="1">
                  <from>
                    <xdr:col>22</xdr:col>
                    <xdr:colOff>0</xdr:colOff>
                    <xdr:row>192</xdr:row>
                    <xdr:rowOff>0</xdr:rowOff>
                  </from>
                  <to>
                    <xdr:col>22</xdr:col>
                    <xdr:colOff>177800</xdr:colOff>
                    <xdr:row>192</xdr:row>
                    <xdr:rowOff>177800</xdr:rowOff>
                  </to>
                </anchor>
              </controlPr>
            </control>
          </mc:Choice>
        </mc:AlternateContent>
        <mc:AlternateContent xmlns:mc="http://schemas.openxmlformats.org/markup-compatibility/2006">
          <mc:Choice Requires="x14">
            <control shapeId="129185" r:id="rId41" name="Check Box 161">
              <controlPr locked="0" defaultSize="0" autoFill="0" autoLine="0" autoPict="0">
                <anchor moveWithCells="1">
                  <from>
                    <xdr:col>22</xdr:col>
                    <xdr:colOff>0</xdr:colOff>
                    <xdr:row>194</xdr:row>
                    <xdr:rowOff>0</xdr:rowOff>
                  </from>
                  <to>
                    <xdr:col>22</xdr:col>
                    <xdr:colOff>177800</xdr:colOff>
                    <xdr:row>194</xdr:row>
                    <xdr:rowOff>177800</xdr:rowOff>
                  </to>
                </anchor>
              </controlPr>
            </control>
          </mc:Choice>
        </mc:AlternateContent>
        <mc:AlternateContent xmlns:mc="http://schemas.openxmlformats.org/markup-compatibility/2006">
          <mc:Choice Requires="x14">
            <control shapeId="129186" r:id="rId42" name="Check Box 162">
              <controlPr locked="0" defaultSize="0" autoFill="0" autoLine="0" autoPict="0">
                <anchor moveWithCells="1">
                  <from>
                    <xdr:col>22</xdr:col>
                    <xdr:colOff>0</xdr:colOff>
                    <xdr:row>196</xdr:row>
                    <xdr:rowOff>0</xdr:rowOff>
                  </from>
                  <to>
                    <xdr:col>22</xdr:col>
                    <xdr:colOff>177800</xdr:colOff>
                    <xdr:row>196</xdr:row>
                    <xdr:rowOff>177800</xdr:rowOff>
                  </to>
                </anchor>
              </controlPr>
            </control>
          </mc:Choice>
        </mc:AlternateContent>
        <mc:AlternateContent xmlns:mc="http://schemas.openxmlformats.org/markup-compatibility/2006">
          <mc:Choice Requires="x14">
            <control shapeId="129187" r:id="rId43" name="Check Box 163">
              <controlPr locked="0" defaultSize="0" autoFill="0" autoLine="0" autoPict="0">
                <anchor moveWithCells="1">
                  <from>
                    <xdr:col>22</xdr:col>
                    <xdr:colOff>0</xdr:colOff>
                    <xdr:row>199</xdr:row>
                    <xdr:rowOff>0</xdr:rowOff>
                  </from>
                  <to>
                    <xdr:col>22</xdr:col>
                    <xdr:colOff>177800</xdr:colOff>
                    <xdr:row>199</xdr:row>
                    <xdr:rowOff>177800</xdr:rowOff>
                  </to>
                </anchor>
              </controlPr>
            </control>
          </mc:Choice>
        </mc:AlternateContent>
        <mc:AlternateContent xmlns:mc="http://schemas.openxmlformats.org/markup-compatibility/2006">
          <mc:Choice Requires="x14">
            <control shapeId="129188" r:id="rId44" name="Check Box 164">
              <controlPr locked="0" defaultSize="0" autoFill="0" autoLine="0" autoPict="0">
                <anchor moveWithCells="1">
                  <from>
                    <xdr:col>22</xdr:col>
                    <xdr:colOff>0</xdr:colOff>
                    <xdr:row>200</xdr:row>
                    <xdr:rowOff>0</xdr:rowOff>
                  </from>
                  <to>
                    <xdr:col>22</xdr:col>
                    <xdr:colOff>177800</xdr:colOff>
                    <xdr:row>200</xdr:row>
                    <xdr:rowOff>177800</xdr:rowOff>
                  </to>
                </anchor>
              </controlPr>
            </control>
          </mc:Choice>
        </mc:AlternateContent>
        <mc:AlternateContent xmlns:mc="http://schemas.openxmlformats.org/markup-compatibility/2006">
          <mc:Choice Requires="x14">
            <control shapeId="129189" r:id="rId45" name="Check Box 165">
              <controlPr locked="0" defaultSize="0" autoFill="0" autoLine="0" autoPict="0">
                <anchor moveWithCells="1">
                  <from>
                    <xdr:col>22</xdr:col>
                    <xdr:colOff>0</xdr:colOff>
                    <xdr:row>201</xdr:row>
                    <xdr:rowOff>0</xdr:rowOff>
                  </from>
                  <to>
                    <xdr:col>22</xdr:col>
                    <xdr:colOff>177800</xdr:colOff>
                    <xdr:row>201</xdr:row>
                    <xdr:rowOff>177800</xdr:rowOff>
                  </to>
                </anchor>
              </controlPr>
            </control>
          </mc:Choice>
        </mc:AlternateContent>
        <mc:AlternateContent xmlns:mc="http://schemas.openxmlformats.org/markup-compatibility/2006">
          <mc:Choice Requires="x14">
            <control shapeId="129190" r:id="rId46" name="Check Box 166">
              <controlPr locked="0" defaultSize="0" autoFill="0" autoLine="0" autoPict="0">
                <anchor moveWithCells="1">
                  <from>
                    <xdr:col>22</xdr:col>
                    <xdr:colOff>0</xdr:colOff>
                    <xdr:row>202</xdr:row>
                    <xdr:rowOff>0</xdr:rowOff>
                  </from>
                  <to>
                    <xdr:col>22</xdr:col>
                    <xdr:colOff>177800</xdr:colOff>
                    <xdr:row>202</xdr:row>
                    <xdr:rowOff>177800</xdr:rowOff>
                  </to>
                </anchor>
              </controlPr>
            </control>
          </mc:Choice>
        </mc:AlternateContent>
        <mc:AlternateContent xmlns:mc="http://schemas.openxmlformats.org/markup-compatibility/2006">
          <mc:Choice Requires="x14">
            <control shapeId="129191" r:id="rId47" name="Check Box 167">
              <controlPr locked="0" defaultSize="0" autoFill="0" autoLine="0" autoPict="0">
                <anchor moveWithCells="1">
                  <from>
                    <xdr:col>22</xdr:col>
                    <xdr:colOff>0</xdr:colOff>
                    <xdr:row>203</xdr:row>
                    <xdr:rowOff>0</xdr:rowOff>
                  </from>
                  <to>
                    <xdr:col>22</xdr:col>
                    <xdr:colOff>177800</xdr:colOff>
                    <xdr:row>203</xdr:row>
                    <xdr:rowOff>177800</xdr:rowOff>
                  </to>
                </anchor>
              </controlPr>
            </control>
          </mc:Choice>
        </mc:AlternateContent>
        <mc:AlternateContent xmlns:mc="http://schemas.openxmlformats.org/markup-compatibility/2006">
          <mc:Choice Requires="x14">
            <control shapeId="129192" r:id="rId48" name="Check Box 168">
              <controlPr locked="0" defaultSize="0" autoFill="0" autoLine="0" autoPict="0">
                <anchor moveWithCells="1">
                  <from>
                    <xdr:col>22</xdr:col>
                    <xdr:colOff>0</xdr:colOff>
                    <xdr:row>204</xdr:row>
                    <xdr:rowOff>0</xdr:rowOff>
                  </from>
                  <to>
                    <xdr:col>22</xdr:col>
                    <xdr:colOff>177800</xdr:colOff>
                    <xdr:row>204</xdr:row>
                    <xdr:rowOff>177800</xdr:rowOff>
                  </to>
                </anchor>
              </controlPr>
            </control>
          </mc:Choice>
        </mc:AlternateContent>
        <mc:AlternateContent xmlns:mc="http://schemas.openxmlformats.org/markup-compatibility/2006">
          <mc:Choice Requires="x14">
            <control shapeId="129193" r:id="rId49" name="Check Box 169">
              <controlPr locked="0" defaultSize="0" autoFill="0" autoLine="0" autoPict="0">
                <anchor moveWithCells="1">
                  <from>
                    <xdr:col>22</xdr:col>
                    <xdr:colOff>0</xdr:colOff>
                    <xdr:row>205</xdr:row>
                    <xdr:rowOff>0</xdr:rowOff>
                  </from>
                  <to>
                    <xdr:col>22</xdr:col>
                    <xdr:colOff>177800</xdr:colOff>
                    <xdr:row>205</xdr:row>
                    <xdr:rowOff>177800</xdr:rowOff>
                  </to>
                </anchor>
              </controlPr>
            </control>
          </mc:Choice>
        </mc:AlternateContent>
        <mc:AlternateContent xmlns:mc="http://schemas.openxmlformats.org/markup-compatibility/2006">
          <mc:Choice Requires="x14">
            <control shapeId="129194" r:id="rId50" name="Check Box 170">
              <controlPr locked="0" defaultSize="0" autoFill="0" autoLine="0" autoPict="0">
                <anchor moveWithCells="1">
                  <from>
                    <xdr:col>22</xdr:col>
                    <xdr:colOff>0</xdr:colOff>
                    <xdr:row>207</xdr:row>
                    <xdr:rowOff>0</xdr:rowOff>
                  </from>
                  <to>
                    <xdr:col>22</xdr:col>
                    <xdr:colOff>177800</xdr:colOff>
                    <xdr:row>207</xdr:row>
                    <xdr:rowOff>177800</xdr:rowOff>
                  </to>
                </anchor>
              </controlPr>
            </control>
          </mc:Choice>
        </mc:AlternateContent>
        <mc:AlternateContent xmlns:mc="http://schemas.openxmlformats.org/markup-compatibility/2006">
          <mc:Choice Requires="x14">
            <control shapeId="129195" r:id="rId51" name="Check Box 171">
              <controlPr locked="0" defaultSize="0" autoFill="0" autoLine="0" autoPict="0">
                <anchor moveWithCells="1">
                  <from>
                    <xdr:col>22</xdr:col>
                    <xdr:colOff>0</xdr:colOff>
                    <xdr:row>208</xdr:row>
                    <xdr:rowOff>0</xdr:rowOff>
                  </from>
                  <to>
                    <xdr:col>22</xdr:col>
                    <xdr:colOff>177800</xdr:colOff>
                    <xdr:row>208</xdr:row>
                    <xdr:rowOff>177800</xdr:rowOff>
                  </to>
                </anchor>
              </controlPr>
            </control>
          </mc:Choice>
        </mc:AlternateContent>
        <mc:AlternateContent xmlns:mc="http://schemas.openxmlformats.org/markup-compatibility/2006">
          <mc:Choice Requires="x14">
            <control shapeId="129196" r:id="rId52" name="Check Box 172">
              <controlPr locked="0" defaultSize="0" autoFill="0" autoLine="0" autoPict="0">
                <anchor moveWithCells="1">
                  <from>
                    <xdr:col>22</xdr:col>
                    <xdr:colOff>0</xdr:colOff>
                    <xdr:row>209</xdr:row>
                    <xdr:rowOff>0</xdr:rowOff>
                  </from>
                  <to>
                    <xdr:col>22</xdr:col>
                    <xdr:colOff>177800</xdr:colOff>
                    <xdr:row>209</xdr:row>
                    <xdr:rowOff>177800</xdr:rowOff>
                  </to>
                </anchor>
              </controlPr>
            </control>
          </mc:Choice>
        </mc:AlternateContent>
        <mc:AlternateContent xmlns:mc="http://schemas.openxmlformats.org/markup-compatibility/2006">
          <mc:Choice Requires="x14">
            <control shapeId="129197" r:id="rId53" name="Check Box 173">
              <controlPr locked="0" defaultSize="0" autoFill="0" autoLine="0" autoPict="0">
                <anchor moveWithCells="1">
                  <from>
                    <xdr:col>22</xdr:col>
                    <xdr:colOff>0</xdr:colOff>
                    <xdr:row>210</xdr:row>
                    <xdr:rowOff>0</xdr:rowOff>
                  </from>
                  <to>
                    <xdr:col>22</xdr:col>
                    <xdr:colOff>177800</xdr:colOff>
                    <xdr:row>210</xdr:row>
                    <xdr:rowOff>177800</xdr:rowOff>
                  </to>
                </anchor>
              </controlPr>
            </control>
          </mc:Choice>
        </mc:AlternateContent>
        <mc:AlternateContent xmlns:mc="http://schemas.openxmlformats.org/markup-compatibility/2006">
          <mc:Choice Requires="x14">
            <control shapeId="129198" r:id="rId54" name="Check Box 174">
              <controlPr locked="0" defaultSize="0" autoFill="0" autoLine="0" autoPict="0">
                <anchor moveWithCells="1">
                  <from>
                    <xdr:col>22</xdr:col>
                    <xdr:colOff>0</xdr:colOff>
                    <xdr:row>211</xdr:row>
                    <xdr:rowOff>0</xdr:rowOff>
                  </from>
                  <to>
                    <xdr:col>22</xdr:col>
                    <xdr:colOff>177800</xdr:colOff>
                    <xdr:row>211</xdr:row>
                    <xdr:rowOff>177800</xdr:rowOff>
                  </to>
                </anchor>
              </controlPr>
            </control>
          </mc:Choice>
        </mc:AlternateContent>
        <mc:AlternateContent xmlns:mc="http://schemas.openxmlformats.org/markup-compatibility/2006">
          <mc:Choice Requires="x14">
            <control shapeId="129199" r:id="rId55" name="Check Box 175">
              <controlPr locked="0" defaultSize="0" autoFill="0" autoLine="0" autoPict="0">
                <anchor moveWithCells="1">
                  <from>
                    <xdr:col>22</xdr:col>
                    <xdr:colOff>0</xdr:colOff>
                    <xdr:row>212</xdr:row>
                    <xdr:rowOff>0</xdr:rowOff>
                  </from>
                  <to>
                    <xdr:col>22</xdr:col>
                    <xdr:colOff>177800</xdr:colOff>
                    <xdr:row>212</xdr:row>
                    <xdr:rowOff>177800</xdr:rowOff>
                  </to>
                </anchor>
              </controlPr>
            </control>
          </mc:Choice>
        </mc:AlternateContent>
        <mc:AlternateContent xmlns:mc="http://schemas.openxmlformats.org/markup-compatibility/2006">
          <mc:Choice Requires="x14">
            <control shapeId="129200" r:id="rId56" name="Check Box 176">
              <controlPr locked="0" defaultSize="0" autoFill="0" autoLine="0" autoPict="0">
                <anchor moveWithCells="1">
                  <from>
                    <xdr:col>22</xdr:col>
                    <xdr:colOff>0</xdr:colOff>
                    <xdr:row>213</xdr:row>
                    <xdr:rowOff>0</xdr:rowOff>
                  </from>
                  <to>
                    <xdr:col>22</xdr:col>
                    <xdr:colOff>177800</xdr:colOff>
                    <xdr:row>213</xdr:row>
                    <xdr:rowOff>177800</xdr:rowOff>
                  </to>
                </anchor>
              </controlPr>
            </control>
          </mc:Choice>
        </mc:AlternateContent>
        <mc:AlternateContent xmlns:mc="http://schemas.openxmlformats.org/markup-compatibility/2006">
          <mc:Choice Requires="x14">
            <control shapeId="129202" r:id="rId57" name="Check Box 178">
              <controlPr locked="0" defaultSize="0" autoFill="0" autoLine="0" autoPict="0">
                <anchor moveWithCells="1">
                  <from>
                    <xdr:col>22</xdr:col>
                    <xdr:colOff>0</xdr:colOff>
                    <xdr:row>238</xdr:row>
                    <xdr:rowOff>0</xdr:rowOff>
                  </from>
                  <to>
                    <xdr:col>22</xdr:col>
                    <xdr:colOff>177800</xdr:colOff>
                    <xdr:row>238</xdr:row>
                    <xdr:rowOff>177800</xdr:rowOff>
                  </to>
                </anchor>
              </controlPr>
            </control>
          </mc:Choice>
        </mc:AlternateContent>
        <mc:AlternateContent xmlns:mc="http://schemas.openxmlformats.org/markup-compatibility/2006">
          <mc:Choice Requires="x14">
            <control shapeId="129204" r:id="rId58" name="Check Box 180">
              <controlPr locked="0" defaultSize="0" autoFill="0" autoLine="0" autoPict="0">
                <anchor moveWithCells="1">
                  <from>
                    <xdr:col>22</xdr:col>
                    <xdr:colOff>0</xdr:colOff>
                    <xdr:row>226</xdr:row>
                    <xdr:rowOff>0</xdr:rowOff>
                  </from>
                  <to>
                    <xdr:col>22</xdr:col>
                    <xdr:colOff>177800</xdr:colOff>
                    <xdr:row>226</xdr:row>
                    <xdr:rowOff>177800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
    <tabColor theme="1"/>
  </sheetPr>
  <dimension ref="A2:M15"/>
  <sheetViews>
    <sheetView topLeftCell="EK1" workbookViewId="0">
      <selection activeCell="H4" sqref="H4:H6"/>
    </sheetView>
  </sheetViews>
  <sheetFormatPr baseColWidth="10" defaultColWidth="8.83203125" defaultRowHeight="15" x14ac:dyDescent="0.2"/>
  <cols>
    <col min="1" max="1" width="6.33203125" hidden="1" customWidth="1"/>
    <col min="2" max="2" width="10.5" hidden="1" customWidth="1"/>
    <col min="3" max="3" width="8.6640625" hidden="1" customWidth="1"/>
    <col min="4" max="4" width="15.6640625" hidden="1" customWidth="1"/>
    <col min="5" max="5" width="11.5" style="158" hidden="1" customWidth="1"/>
    <col min="6" max="6" width="14.83203125" style="65" hidden="1" customWidth="1"/>
    <col min="7" max="7" width="10.6640625" style="65" hidden="1" customWidth="1"/>
    <col min="8" max="8" width="17.6640625" style="174" hidden="1" customWidth="1"/>
    <col min="9" max="9" width="16.33203125" style="88" hidden="1" customWidth="1"/>
    <col min="10" max="10" width="19.5" style="92" hidden="1" customWidth="1"/>
    <col min="11" max="11" width="11.83203125" style="92" hidden="1" customWidth="1"/>
    <col min="12" max="12" width="22.1640625" style="119" hidden="1" customWidth="1"/>
    <col min="13" max="13" width="22.33203125" style="119" hidden="1" customWidth="1"/>
    <col min="14" max="140" width="0" hidden="1" customWidth="1"/>
  </cols>
  <sheetData>
    <row r="2" spans="1:13" x14ac:dyDescent="0.2">
      <c r="A2" t="s">
        <v>89</v>
      </c>
      <c r="B2" t="s">
        <v>148</v>
      </c>
      <c r="E2" s="158" t="s">
        <v>2066</v>
      </c>
    </row>
    <row r="4" spans="1:13" x14ac:dyDescent="0.2">
      <c r="A4" t="s">
        <v>150</v>
      </c>
      <c r="B4" s="1" t="s">
        <v>164</v>
      </c>
      <c r="C4" s="1"/>
      <c r="D4" t="str">
        <f>Overview!E18</f>
        <v>ddSingleOrMulti</v>
      </c>
      <c r="E4" s="1" t="s">
        <v>2607</v>
      </c>
      <c r="F4" s="1" t="s">
        <v>2195</v>
      </c>
      <c r="G4" s="1" t="s">
        <v>2196</v>
      </c>
      <c r="H4" s="1" t="s">
        <v>147</v>
      </c>
      <c r="I4" s="1" t="s">
        <v>2232</v>
      </c>
      <c r="J4" s="1" t="s">
        <v>2266</v>
      </c>
      <c r="K4" s="1" t="s">
        <v>2267</v>
      </c>
      <c r="L4" s="1" t="s">
        <v>2354</v>
      </c>
      <c r="M4" s="1" t="s">
        <v>2355</v>
      </c>
    </row>
    <row r="5" spans="1:13" s="54" customFormat="1" x14ac:dyDescent="0.2">
      <c r="B5" s="54" t="b">
        <v>1</v>
      </c>
      <c r="D5" s="161" t="s">
        <v>149</v>
      </c>
      <c r="E5" s="161" t="s">
        <v>2608</v>
      </c>
      <c r="F5" s="11" t="s">
        <v>2197</v>
      </c>
      <c r="G5" s="11" t="s">
        <v>2201</v>
      </c>
      <c r="H5" s="11" t="s">
        <v>2689</v>
      </c>
      <c r="I5" s="11" t="s">
        <v>2233</v>
      </c>
      <c r="J5" t="s">
        <v>2252</v>
      </c>
      <c r="K5" t="s">
        <v>161</v>
      </c>
      <c r="L5" s="119" t="s">
        <v>2323</v>
      </c>
      <c r="M5" s="119" t="s">
        <v>2328</v>
      </c>
    </row>
    <row r="6" spans="1:13" s="54" customFormat="1" x14ac:dyDescent="0.2">
      <c r="B6" s="54" t="b">
        <v>0</v>
      </c>
      <c r="D6" s="161" t="s">
        <v>173</v>
      </c>
      <c r="E6" s="161" t="s">
        <v>2609</v>
      </c>
      <c r="F6" s="11" t="s">
        <v>2198</v>
      </c>
      <c r="G6" s="11" t="s">
        <v>2202</v>
      </c>
      <c r="H6" s="11" t="s">
        <v>2690</v>
      </c>
      <c r="I6" s="11" t="s">
        <v>2234</v>
      </c>
      <c r="J6" t="s">
        <v>2253</v>
      </c>
      <c r="K6" t="s">
        <v>162</v>
      </c>
      <c r="L6" s="119" t="s">
        <v>2324</v>
      </c>
      <c r="M6" s="119" t="s">
        <v>2329</v>
      </c>
    </row>
    <row r="7" spans="1:13" s="54" customFormat="1" x14ac:dyDescent="0.2">
      <c r="D7" s="161"/>
      <c r="E7" s="4"/>
      <c r="F7" s="65" t="s">
        <v>2199</v>
      </c>
      <c r="G7" s="65" t="s">
        <v>2203</v>
      </c>
      <c r="H7" s="174"/>
      <c r="I7" s="88"/>
      <c r="J7" t="s">
        <v>2254</v>
      </c>
      <c r="K7" t="s">
        <v>163</v>
      </c>
      <c r="L7" s="119" t="s">
        <v>2325</v>
      </c>
      <c r="M7" s="119" t="s">
        <v>2330</v>
      </c>
    </row>
    <row r="8" spans="1:13" s="54" customFormat="1" x14ac:dyDescent="0.2">
      <c r="D8" s="161"/>
      <c r="E8" s="4"/>
      <c r="F8" s="65" t="s">
        <v>2039</v>
      </c>
      <c r="G8" s="65" t="s">
        <v>2204</v>
      </c>
      <c r="H8" s="174"/>
      <c r="I8" s="88"/>
      <c r="J8" t="s">
        <v>2255</v>
      </c>
      <c r="K8" t="s">
        <v>165</v>
      </c>
      <c r="L8" s="119" t="s">
        <v>2356</v>
      </c>
      <c r="M8" s="119" t="s">
        <v>2331</v>
      </c>
    </row>
    <row r="9" spans="1:13" s="54" customFormat="1" x14ac:dyDescent="0.2">
      <c r="D9" s="161"/>
      <c r="E9" s="4"/>
      <c r="F9" s="65" t="s">
        <v>2200</v>
      </c>
      <c r="G9" s="65"/>
      <c r="H9" s="174"/>
      <c r="I9" s="88"/>
      <c r="J9" t="s">
        <v>2256</v>
      </c>
      <c r="K9" t="s">
        <v>166</v>
      </c>
      <c r="L9" s="119" t="s">
        <v>2327</v>
      </c>
      <c r="M9" s="119" t="s">
        <v>2332</v>
      </c>
    </row>
    <row r="10" spans="1:13" s="54" customFormat="1" x14ac:dyDescent="0.2">
      <c r="D10" s="161"/>
      <c r="E10" s="4"/>
      <c r="F10" s="65"/>
      <c r="G10" s="65"/>
      <c r="H10" s="174"/>
      <c r="I10" s="88"/>
      <c r="J10" t="s">
        <v>2257</v>
      </c>
      <c r="K10" t="s">
        <v>167</v>
      </c>
      <c r="L10" s="119"/>
      <c r="M10" s="119" t="s">
        <v>2333</v>
      </c>
    </row>
    <row r="11" spans="1:13" s="54" customFormat="1" x14ac:dyDescent="0.2">
      <c r="D11" s="161"/>
      <c r="E11" s="4"/>
      <c r="F11" s="65"/>
      <c r="G11" s="65"/>
      <c r="H11" s="174"/>
      <c r="I11" s="88"/>
      <c r="J11" t="s">
        <v>2258</v>
      </c>
      <c r="K11" t="s">
        <v>174</v>
      </c>
      <c r="L11" s="119"/>
      <c r="M11" s="119" t="s">
        <v>2334</v>
      </c>
    </row>
    <row r="12" spans="1:13" s="54" customFormat="1" x14ac:dyDescent="0.2">
      <c r="D12" s="161"/>
      <c r="E12" s="4"/>
      <c r="F12" s="65"/>
      <c r="G12" s="65"/>
      <c r="H12" s="174"/>
      <c r="I12" s="88"/>
      <c r="J12" t="s">
        <v>2259</v>
      </c>
      <c r="K12"/>
      <c r="M12" s="119" t="s">
        <v>2335</v>
      </c>
    </row>
    <row r="13" spans="1:13" s="54" customFormat="1" x14ac:dyDescent="0.2">
      <c r="D13" s="161"/>
      <c r="E13" s="4"/>
      <c r="F13" s="65"/>
      <c r="G13" s="65"/>
      <c r="H13" s="174"/>
      <c r="I13" s="88"/>
      <c r="J13" t="s">
        <v>2260</v>
      </c>
      <c r="K13"/>
      <c r="M13" s="119" t="s">
        <v>2364</v>
      </c>
    </row>
    <row r="14" spans="1:13" s="54" customFormat="1" x14ac:dyDescent="0.2">
      <c r="D14" s="161"/>
      <c r="E14" s="4"/>
      <c r="F14" s="65"/>
      <c r="G14" s="65"/>
      <c r="H14" s="174"/>
      <c r="I14" s="88"/>
      <c r="J14" t="s">
        <v>2261</v>
      </c>
      <c r="K14"/>
      <c r="M14" s="119" t="s">
        <v>2327</v>
      </c>
    </row>
    <row r="15" spans="1:13" s="54" customFormat="1" x14ac:dyDescent="0.2">
      <c r="D15" s="161"/>
      <c r="E15" s="158"/>
      <c r="F15" s="65"/>
      <c r="G15" s="65"/>
      <c r="H15" s="174"/>
      <c r="I15" s="88"/>
      <c r="J15" t="s">
        <v>2262</v>
      </c>
      <c r="K15"/>
    </row>
  </sheetData>
  <sheetProtection algorithmName="SHA-512" hashValue="ML8QRwd9hbbRM2TEjYtPLC9t6n+TkVwYawxLOcNRwczkH/XwBh0xELBuiz0RfLnOAfnllXmos+0rhBjX00CnQA==" saltValue="I43T0L3MDEG3HH8DInnGXg==" spinCount="100000" sheet="1" objects="1" scenarios="1" selectLockedCells="1" selectUnlockedCells="1"/>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63AD7-03FE-4FC8-80DE-93410E850384}">
  <sheetPr codeName="Sheet1">
    <tabColor theme="1"/>
  </sheetPr>
  <dimension ref="B3:W130"/>
  <sheetViews>
    <sheetView topLeftCell="U7" workbookViewId="0">
      <selection activeCell="F12" sqref="F12:Q30"/>
    </sheetView>
  </sheetViews>
  <sheetFormatPr baseColWidth="10" defaultColWidth="8.83203125" defaultRowHeight="15" x14ac:dyDescent="0.2"/>
  <cols>
    <col min="1" max="1" width="0" hidden="1" customWidth="1"/>
    <col min="2" max="2" width="8.1640625" hidden="1" customWidth="1"/>
    <col min="3" max="3" width="9.33203125" hidden="1" customWidth="1"/>
    <col min="4" max="4" width="15.83203125" hidden="1" customWidth="1"/>
    <col min="5" max="5" width="7.33203125" hidden="1" customWidth="1"/>
    <col min="6" max="17" width="8.1640625" hidden="1" customWidth="1"/>
    <col min="18" max="18" width="3.83203125" hidden="1" customWidth="1"/>
    <col min="19" max="19" width="13.33203125" hidden="1" customWidth="1"/>
    <col min="20" max="20" width="26.1640625" hidden="1" customWidth="1"/>
    <col min="22" max="22" width="7.1640625" bestFit="1" customWidth="1"/>
    <col min="23" max="23" width="18.83203125" bestFit="1" customWidth="1"/>
  </cols>
  <sheetData>
    <row r="3" spans="2:23" x14ac:dyDescent="0.2">
      <c r="F3" t="s">
        <v>2117</v>
      </c>
      <c r="G3" s="92" t="s">
        <v>2092</v>
      </c>
      <c r="H3" s="92" t="s">
        <v>2093</v>
      </c>
      <c r="I3" s="92" t="s">
        <v>2094</v>
      </c>
      <c r="J3" s="92" t="s">
        <v>2095</v>
      </c>
      <c r="K3" s="92" t="s">
        <v>2096</v>
      </c>
      <c r="L3" s="92" t="s">
        <v>2097</v>
      </c>
      <c r="M3" s="92" t="s">
        <v>2098</v>
      </c>
      <c r="N3" s="92" t="s">
        <v>2099</v>
      </c>
      <c r="O3" s="92" t="s">
        <v>2100</v>
      </c>
      <c r="P3" s="92" t="s">
        <v>2101</v>
      </c>
      <c r="Q3" s="92" t="s">
        <v>2102</v>
      </c>
    </row>
    <row r="4" spans="2:23" x14ac:dyDescent="0.2">
      <c r="B4" s="92"/>
      <c r="C4" s="98" t="str">
        <f>Overview!K14</f>
        <v>State</v>
      </c>
      <c r="D4" s="98" t="str">
        <f>Overview!L14</f>
        <v>County</v>
      </c>
      <c r="F4" s="92" t="s">
        <v>2103</v>
      </c>
      <c r="G4" s="92" t="s">
        <v>2104</v>
      </c>
      <c r="H4" s="92" t="s">
        <v>2105</v>
      </c>
      <c r="I4" s="92" t="s">
        <v>2106</v>
      </c>
      <c r="J4" s="92" t="s">
        <v>2107</v>
      </c>
      <c r="K4" s="92" t="s">
        <v>2108</v>
      </c>
      <c r="L4" s="92" t="s">
        <v>2109</v>
      </c>
      <c r="M4" s="92" t="s">
        <v>2110</v>
      </c>
      <c r="N4" s="92" t="s">
        <v>2111</v>
      </c>
      <c r="O4" s="92" t="s">
        <v>2112</v>
      </c>
      <c r="P4" s="92" t="s">
        <v>2113</v>
      </c>
      <c r="Q4" s="92" t="s">
        <v>2114</v>
      </c>
      <c r="S4" s="92" t="s">
        <v>2115</v>
      </c>
      <c r="T4" s="92" t="s">
        <v>2116</v>
      </c>
      <c r="V4" t="s">
        <v>2695</v>
      </c>
      <c r="W4" s="177">
        <f>IFERROR(100*((WRI!J263+WRI!J264-WRI!J265+WRI!J267-WRI!J268)/(WRI!D263+WRI!D264+WRI!D269)),"None")</f>
        <v>64.429530201342274</v>
      </c>
    </row>
    <row r="5" spans="2:23" x14ac:dyDescent="0.2">
      <c r="B5" s="92"/>
      <c r="C5" s="98" t="str">
        <f>Overview!K15</f>
        <v>South Carolina</v>
      </c>
      <c r="D5" s="98" t="str">
        <f>Overview!L15</f>
        <v/>
      </c>
      <c r="E5" s="96" t="s">
        <v>2271</v>
      </c>
      <c r="F5" t="str">
        <f t="shared" ref="F5:Q5" si="0">IFERROR(DGET(dbState,F3,$C$4:$D$5),"!!")</f>
        <v>!!</v>
      </c>
      <c r="G5" s="92" t="str">
        <f t="shared" si="0"/>
        <v>!!</v>
      </c>
      <c r="H5" s="92" t="str">
        <f t="shared" si="0"/>
        <v>!!</v>
      </c>
      <c r="I5" s="92" t="str">
        <f t="shared" si="0"/>
        <v>!!</v>
      </c>
      <c r="J5" s="92" t="str">
        <f t="shared" si="0"/>
        <v>!!</v>
      </c>
      <c r="K5" s="92" t="str">
        <f t="shared" si="0"/>
        <v>!!</v>
      </c>
      <c r="L5" s="92" t="str">
        <f t="shared" si="0"/>
        <v>!!</v>
      </c>
      <c r="M5" s="92" t="str">
        <f t="shared" si="0"/>
        <v>!!</v>
      </c>
      <c r="N5" s="92" t="str">
        <f t="shared" si="0"/>
        <v>!!</v>
      </c>
      <c r="O5" s="92" t="str">
        <f t="shared" si="0"/>
        <v>!!</v>
      </c>
      <c r="P5" s="92" t="str">
        <f t="shared" si="0"/>
        <v>!!</v>
      </c>
      <c r="Q5" s="92" t="str">
        <f t="shared" si="0"/>
        <v>!!</v>
      </c>
      <c r="S5" s="92" t="str">
        <f>IFERROR(DGET(dbState,S4,$C$4:$D$5),"!!")</f>
        <v>!!</v>
      </c>
      <c r="T5" s="92" t="str">
        <f>IFERROR(DGET(dbState,T4,$C$4:$D$5),"!!")</f>
        <v>!!</v>
      </c>
      <c r="V5" t="s">
        <v>2696</v>
      </c>
      <c r="W5" t="str">
        <f>IFERROR(INDEX(W8:W12,MATCH(W4,V8:V12,1)),"None")</f>
        <v>BRONZE</v>
      </c>
    </row>
    <row r="6" spans="2:23" x14ac:dyDescent="0.2">
      <c r="E6" s="96" t="s">
        <v>2055</v>
      </c>
      <c r="F6" s="92" t="str">
        <f t="shared" ref="F6:Q6" si="1">IFERROR(DGET(dbState,F4,$C$4:$D$5),"!!")</f>
        <v>!!</v>
      </c>
      <c r="G6" s="92" t="str">
        <f t="shared" si="1"/>
        <v>!!</v>
      </c>
      <c r="H6" s="92" t="str">
        <f t="shared" si="1"/>
        <v>!!</v>
      </c>
      <c r="I6" s="92" t="str">
        <f t="shared" si="1"/>
        <v>!!</v>
      </c>
      <c r="J6" s="92" t="str">
        <f t="shared" si="1"/>
        <v>!!</v>
      </c>
      <c r="K6" s="92" t="str">
        <f t="shared" si="1"/>
        <v>!!</v>
      </c>
      <c r="L6" s="92" t="str">
        <f t="shared" si="1"/>
        <v>!!</v>
      </c>
      <c r="M6" s="92" t="str">
        <f t="shared" si="1"/>
        <v>!!</v>
      </c>
      <c r="N6" s="92" t="str">
        <f t="shared" si="1"/>
        <v>!!</v>
      </c>
      <c r="O6" s="92" t="str">
        <f t="shared" si="1"/>
        <v>!!</v>
      </c>
      <c r="P6" s="92" t="str">
        <f t="shared" si="1"/>
        <v>!!</v>
      </c>
      <c r="Q6" s="92" t="str">
        <f t="shared" si="1"/>
        <v>!!</v>
      </c>
      <c r="R6" s="92"/>
      <c r="S6" t="e">
        <f>ROUND((365-S5)/30,0)</f>
        <v>#VALUE!</v>
      </c>
    </row>
    <row r="7" spans="2:23" x14ac:dyDescent="0.2">
      <c r="D7" s="96" t="s">
        <v>2300</v>
      </c>
      <c r="E7" s="96" t="s">
        <v>2271</v>
      </c>
      <c r="F7" t="str">
        <f>IF(LEN(WRI!D246)&gt;0,WRI!D246,F5)</f>
        <v>!!</v>
      </c>
      <c r="G7" s="97" t="str">
        <f>IF(LEN(WRI!E246)&gt;0,WRI!E246,G5)</f>
        <v>!!</v>
      </c>
      <c r="H7" s="97" t="str">
        <f>IF(LEN(WRI!F246)&gt;0,WRI!F246,H5)</f>
        <v>!!</v>
      </c>
      <c r="I7" s="97" t="str">
        <f>IF(LEN(WRI!G246)&gt;0,WRI!G246,I5)</f>
        <v>!!</v>
      </c>
      <c r="J7" s="97" t="str">
        <f>IF(LEN(WRI!H246)&gt;0,WRI!H246,J5)</f>
        <v>!!</v>
      </c>
      <c r="K7" s="97" t="str">
        <f>IF(LEN(WRI!I246)&gt;0,WRI!I246,K5)</f>
        <v>!!</v>
      </c>
      <c r="L7" s="97" t="str">
        <f>IF(LEN(WRI!J246)&gt;0,WRI!J246,L5)</f>
        <v>!!</v>
      </c>
      <c r="M7" s="97" t="str">
        <f>IF(LEN(WRI!K246)&gt;0,WRI!K246,M5)</f>
        <v>!!</v>
      </c>
      <c r="N7" s="97" t="str">
        <f>IF(LEN(WRI!L246)&gt;0,WRI!L246,N5)</f>
        <v>!!</v>
      </c>
      <c r="O7" s="97" t="str">
        <f>IF(LEN(WRI!M246)&gt;0,WRI!M246,O5)</f>
        <v>!!</v>
      </c>
      <c r="P7" s="97" t="str">
        <f>IF(LEN(WRI!N246)&gt;0,WRI!N246,P5)</f>
        <v>!!</v>
      </c>
      <c r="Q7" s="97" t="str">
        <f>IF(LEN(WRI!O246)&gt;0,WRI!O246,Q5)</f>
        <v>!!</v>
      </c>
      <c r="R7" s="96" t="s">
        <v>2300</v>
      </c>
      <c r="S7" s="97" t="str">
        <f>IF(LEN(WRI!D252)&gt;0,WRI!D252,S5)</f>
        <v>!!</v>
      </c>
      <c r="T7" s="97" t="str">
        <f>IF(LEN(WRI!D255)&gt;0,WRI!D255,T5)</f>
        <v>!!</v>
      </c>
      <c r="V7" t="s">
        <v>2697</v>
      </c>
    </row>
    <row r="8" spans="2:23" x14ac:dyDescent="0.2">
      <c r="E8" s="96" t="s">
        <v>2055</v>
      </c>
      <c r="F8" s="97" t="str">
        <f>IF(LEN(WRI!D249)&gt;0,WRI!D249,F6)</f>
        <v>!!</v>
      </c>
      <c r="G8" s="97" t="str">
        <f>IF(LEN(WRI!E249)&gt;0,WRI!E249,G6)</f>
        <v>!!</v>
      </c>
      <c r="H8" s="97" t="str">
        <f>IF(LEN(WRI!F249)&gt;0,WRI!F249,H6)</f>
        <v>!!</v>
      </c>
      <c r="I8" s="97" t="str">
        <f>IF(LEN(WRI!G249)&gt;0,WRI!G249,I6)</f>
        <v>!!</v>
      </c>
      <c r="J8" s="97" t="str">
        <f>IF(LEN(WRI!H249)&gt;0,WRI!H249,J6)</f>
        <v>!!</v>
      </c>
      <c r="K8" s="97" t="str">
        <f>IF(LEN(WRI!I249)&gt;0,WRI!I249,K6)</f>
        <v>!!</v>
      </c>
      <c r="L8" s="97" t="str">
        <f>IF(LEN(WRI!J249)&gt;0,WRI!J249,L6)</f>
        <v>!!</v>
      </c>
      <c r="M8" s="97" t="str">
        <f>IF(LEN(WRI!K249)&gt;0,WRI!K249,M6)</f>
        <v>!!</v>
      </c>
      <c r="N8" s="97" t="str">
        <f>IF(LEN(WRI!L249)&gt;0,WRI!L249,N6)</f>
        <v>!!</v>
      </c>
      <c r="O8" s="97" t="str">
        <f>IF(LEN(WRI!M249)&gt;0,WRI!M249,O6)</f>
        <v>!!</v>
      </c>
      <c r="P8" s="97" t="str">
        <f>IF(LEN(WRI!N249)&gt;0,WRI!N249,P6)</f>
        <v>!!</v>
      </c>
      <c r="Q8" s="97" t="str">
        <f>IF(LEN(WRI!O249)&gt;0,WRI!O249,Q6)</f>
        <v>!!</v>
      </c>
      <c r="S8" s="97" t="e">
        <f>ROUND((365-S7)/30,0)</f>
        <v>#VALUE!</v>
      </c>
      <c r="V8">
        <v>0</v>
      </c>
      <c r="W8" s="178" t="s">
        <v>2694</v>
      </c>
    </row>
    <row r="9" spans="2:23" x14ac:dyDescent="0.2">
      <c r="E9" s="90" t="s">
        <v>2270</v>
      </c>
      <c r="F9" s="92" t="e">
        <f t="shared" ref="F9:Q9" si="2">IF($T$7=0,0,AND($T$7&lt;=F10,F10&lt;($T$7+$S$8))*1)</f>
        <v>#VALUE!</v>
      </c>
      <c r="G9" s="97" t="e">
        <f t="shared" si="2"/>
        <v>#VALUE!</v>
      </c>
      <c r="H9" s="97" t="e">
        <f t="shared" si="2"/>
        <v>#VALUE!</v>
      </c>
      <c r="I9" s="97" t="e">
        <f t="shared" si="2"/>
        <v>#VALUE!</v>
      </c>
      <c r="J9" s="97" t="e">
        <f t="shared" si="2"/>
        <v>#VALUE!</v>
      </c>
      <c r="K9" s="97" t="e">
        <f t="shared" si="2"/>
        <v>#VALUE!</v>
      </c>
      <c r="L9" s="97" t="e">
        <f t="shared" si="2"/>
        <v>#VALUE!</v>
      </c>
      <c r="M9" s="97" t="e">
        <f t="shared" si="2"/>
        <v>#VALUE!</v>
      </c>
      <c r="N9" s="97" t="e">
        <f t="shared" si="2"/>
        <v>#VALUE!</v>
      </c>
      <c r="O9" s="97" t="e">
        <f t="shared" si="2"/>
        <v>#VALUE!</v>
      </c>
      <c r="P9" s="97" t="e">
        <f t="shared" si="2"/>
        <v>#VALUE!</v>
      </c>
      <c r="Q9" s="97" t="e">
        <f t="shared" si="2"/>
        <v>#VALUE!</v>
      </c>
      <c r="V9" s="177">
        <v>41</v>
      </c>
      <c r="W9" s="178" t="s">
        <v>2693</v>
      </c>
    </row>
    <row r="10" spans="2:23" x14ac:dyDescent="0.2">
      <c r="F10">
        <v>1</v>
      </c>
      <c r="G10">
        <v>2</v>
      </c>
      <c r="H10">
        <v>3</v>
      </c>
      <c r="I10">
        <v>4</v>
      </c>
      <c r="J10">
        <v>5</v>
      </c>
      <c r="K10">
        <v>6</v>
      </c>
      <c r="L10">
        <v>7</v>
      </c>
      <c r="M10">
        <v>8</v>
      </c>
      <c r="N10">
        <v>9</v>
      </c>
      <c r="O10">
        <v>10</v>
      </c>
      <c r="P10">
        <v>11</v>
      </c>
      <c r="Q10">
        <v>12</v>
      </c>
      <c r="V10" s="177">
        <v>51</v>
      </c>
      <c r="W10" s="178" t="s">
        <v>2692</v>
      </c>
    </row>
    <row r="11" spans="2:23" x14ac:dyDescent="0.2">
      <c r="G11" s="97"/>
      <c r="H11" s="97"/>
      <c r="I11" s="97"/>
      <c r="J11" s="97"/>
      <c r="K11" s="97"/>
      <c r="L11" s="97"/>
      <c r="M11" s="97"/>
      <c r="N11" s="97"/>
      <c r="O11" s="97"/>
      <c r="P11" s="97"/>
      <c r="Q11" s="97"/>
      <c r="V11" s="177">
        <v>61</v>
      </c>
      <c r="W11" s="178" t="s">
        <v>2691</v>
      </c>
    </row>
    <row r="12" spans="2:23" x14ac:dyDescent="0.2">
      <c r="C12" s="98">
        <f ca="1">SUM(F12:Q12)</f>
        <v>0</v>
      </c>
      <c r="D12" t="s">
        <v>2272</v>
      </c>
      <c r="F12" s="185">
        <f ca="1">IFERROR(MAX((F$7*$E15)-F$8*0.25,0)*$E13*(1-$E16-$E17)/$E14*F$9,0)*0.623</f>
        <v>0</v>
      </c>
      <c r="G12" s="186">
        <f t="shared" ref="G12:Q12" ca="1" si="3">IFERROR(MAX((G$7*$E15)-G$8*0.25,0)*$E13*(1-$E16-$E17)/$E14*G$9,0)*0.623</f>
        <v>0</v>
      </c>
      <c r="H12" s="186">
        <f t="shared" ca="1" si="3"/>
        <v>0</v>
      </c>
      <c r="I12" s="186">
        <f t="shared" ca="1" si="3"/>
        <v>0</v>
      </c>
      <c r="J12" s="186">
        <f t="shared" ca="1" si="3"/>
        <v>0</v>
      </c>
      <c r="K12" s="186">
        <f t="shared" ca="1" si="3"/>
        <v>0</v>
      </c>
      <c r="L12" s="186">
        <f t="shared" ca="1" si="3"/>
        <v>0</v>
      </c>
      <c r="M12" s="186">
        <f t="shared" ca="1" si="3"/>
        <v>0</v>
      </c>
      <c r="N12" s="186">
        <f t="shared" ca="1" si="3"/>
        <v>0</v>
      </c>
      <c r="O12" s="186">
        <f t="shared" ca="1" si="3"/>
        <v>0</v>
      </c>
      <c r="P12" s="186">
        <f t="shared" ca="1" si="3"/>
        <v>0</v>
      </c>
      <c r="Q12" s="186">
        <f t="shared" ca="1" si="3"/>
        <v>0</v>
      </c>
      <c r="S12" s="122">
        <v>1</v>
      </c>
      <c r="V12" s="177">
        <v>71</v>
      </c>
      <c r="W12" s="178" t="s">
        <v>2698</v>
      </c>
    </row>
    <row r="13" spans="2:23" x14ac:dyDescent="0.2">
      <c r="D13" s="102" t="s">
        <v>2276</v>
      </c>
      <c r="E13" s="107">
        <f>WRI!W146</f>
        <v>500</v>
      </c>
      <c r="F13" s="185"/>
      <c r="G13" s="186"/>
      <c r="H13" s="186"/>
      <c r="I13" s="186"/>
      <c r="J13" s="186"/>
      <c r="K13" s="186"/>
      <c r="L13" s="186"/>
      <c r="M13" s="186"/>
      <c r="N13" s="186"/>
      <c r="O13" s="186"/>
      <c r="P13" s="186"/>
      <c r="Q13" s="186"/>
      <c r="S13" s="123">
        <v>0.7</v>
      </c>
    </row>
    <row r="14" spans="2:23" x14ac:dyDescent="0.2">
      <c r="D14" s="102" t="s">
        <v>2277</v>
      </c>
      <c r="E14" s="107">
        <f ca="1">IFERROR(INDEX($S$12:$S$22,MATCH(WRI!W147,INDIRECT(WRI!U147),0)),0)</f>
        <v>0.7</v>
      </c>
      <c r="F14" s="185"/>
      <c r="G14" s="186"/>
      <c r="H14" s="186"/>
      <c r="I14" s="186"/>
      <c r="J14" s="186"/>
      <c r="K14" s="186"/>
      <c r="L14" s="186"/>
      <c r="M14" s="186"/>
      <c r="N14" s="186"/>
      <c r="O14" s="186"/>
      <c r="P14" s="186"/>
      <c r="Q14" s="186"/>
      <c r="S14" s="123">
        <v>0.8</v>
      </c>
    </row>
    <row r="15" spans="2:23" x14ac:dyDescent="0.2">
      <c r="D15" s="102" t="s">
        <v>2278</v>
      </c>
      <c r="E15" s="107" cm="1">
        <f t="array" aca="1" ref="E15" ca="1">IFERROR(INDEX({0.8,0.6,0.8,0.7,0.5,0.3,1},MATCH(WRI!W148,INDIRECT(WRI!U148),0)),0)</f>
        <v>0.7</v>
      </c>
      <c r="F15" s="185"/>
      <c r="G15" s="186"/>
      <c r="H15" s="186"/>
      <c r="I15" s="186"/>
      <c r="J15" s="186"/>
      <c r="K15" s="186"/>
      <c r="L15" s="186"/>
      <c r="M15" s="186"/>
      <c r="N15" s="186"/>
      <c r="O15" s="186"/>
      <c r="P15" s="186"/>
      <c r="Q15" s="186"/>
      <c r="S15" s="123">
        <v>0.9</v>
      </c>
    </row>
    <row r="16" spans="2:23" x14ac:dyDescent="0.2">
      <c r="D16" s="102"/>
      <c r="E16" s="107">
        <f>WRI!W149*0.1</f>
        <v>0</v>
      </c>
      <c r="F16" s="185"/>
      <c r="G16" s="186"/>
      <c r="H16" s="186"/>
      <c r="I16" s="186"/>
      <c r="J16" s="186"/>
      <c r="K16" s="186"/>
      <c r="L16" s="186"/>
      <c r="M16" s="186"/>
      <c r="N16" s="186"/>
      <c r="O16" s="186"/>
      <c r="P16" s="186"/>
      <c r="Q16" s="186"/>
      <c r="S16" s="123">
        <v>0.65</v>
      </c>
    </row>
    <row r="17" spans="3:19" x14ac:dyDescent="0.2">
      <c r="D17" s="102"/>
      <c r="E17" s="107">
        <f>WRI!W150*0.1</f>
        <v>0</v>
      </c>
      <c r="F17" s="185"/>
      <c r="G17" s="186"/>
      <c r="H17" s="186"/>
      <c r="I17" s="186"/>
      <c r="J17" s="186"/>
      <c r="K17" s="186"/>
      <c r="L17" s="186"/>
      <c r="M17" s="186"/>
      <c r="N17" s="186"/>
      <c r="O17" s="186"/>
      <c r="P17" s="186"/>
      <c r="Q17" s="186"/>
      <c r="S17" s="123">
        <v>0.7</v>
      </c>
    </row>
    <row r="18" spans="3:19" x14ac:dyDescent="0.2">
      <c r="C18" s="98">
        <f ca="1">SUM(F18:Q18)</f>
        <v>0</v>
      </c>
      <c r="D18" s="97" t="s">
        <v>2273</v>
      </c>
      <c r="E18" s="106"/>
      <c r="F18" s="185">
        <f ca="1">IFERROR(MAX((F$7*$E21)-F$8*0.25,0)*$E19*(1-$E22-$E23)/$E20*F$9,0)*0.623</f>
        <v>0</v>
      </c>
      <c r="G18" s="186">
        <f t="shared" ref="G18:Q18" ca="1" si="4">IFERROR(MAX((G$7*$E21)-G$8*0.25,0)*$E19*(1-$E22-$E23)/$E20*G$9,0)*0.623</f>
        <v>0</v>
      </c>
      <c r="H18" s="186">
        <f t="shared" ca="1" si="4"/>
        <v>0</v>
      </c>
      <c r="I18" s="186">
        <f t="shared" ca="1" si="4"/>
        <v>0</v>
      </c>
      <c r="J18" s="186">
        <f t="shared" ca="1" si="4"/>
        <v>0</v>
      </c>
      <c r="K18" s="186">
        <f t="shared" ca="1" si="4"/>
        <v>0</v>
      </c>
      <c r="L18" s="186">
        <f t="shared" ca="1" si="4"/>
        <v>0</v>
      </c>
      <c r="M18" s="186">
        <f t="shared" ca="1" si="4"/>
        <v>0</v>
      </c>
      <c r="N18" s="186">
        <f t="shared" ca="1" si="4"/>
        <v>0</v>
      </c>
      <c r="O18" s="186">
        <f t="shared" ca="1" si="4"/>
        <v>0</v>
      </c>
      <c r="P18" s="186">
        <f t="shared" ca="1" si="4"/>
        <v>0</v>
      </c>
      <c r="Q18" s="186">
        <f t="shared" ca="1" si="4"/>
        <v>0</v>
      </c>
      <c r="S18" s="123">
        <v>0.7</v>
      </c>
    </row>
    <row r="19" spans="3:19" x14ac:dyDescent="0.2">
      <c r="D19" s="102" t="s">
        <v>2276</v>
      </c>
      <c r="E19" s="107">
        <f>WRI!W152</f>
        <v>200</v>
      </c>
      <c r="F19" s="185"/>
      <c r="G19" s="186"/>
      <c r="H19" s="186"/>
      <c r="I19" s="186"/>
      <c r="J19" s="186"/>
      <c r="K19" s="186"/>
      <c r="L19" s="186"/>
      <c r="M19" s="186"/>
      <c r="N19" s="186"/>
      <c r="O19" s="186"/>
      <c r="P19" s="186"/>
      <c r="Q19" s="186"/>
      <c r="S19" s="123">
        <v>0.75</v>
      </c>
    </row>
    <row r="20" spans="3:19" x14ac:dyDescent="0.2">
      <c r="D20" s="102" t="s">
        <v>2277</v>
      </c>
      <c r="E20" s="107">
        <f ca="1">IFERROR(INDEX($S$12:$S$22,MATCH(WRI!W153,INDIRECT(WRI!U153),0)),0)</f>
        <v>0.8</v>
      </c>
      <c r="F20" s="185"/>
      <c r="G20" s="186"/>
      <c r="H20" s="186"/>
      <c r="I20" s="186"/>
      <c r="J20" s="186"/>
      <c r="K20" s="186"/>
      <c r="L20" s="186"/>
      <c r="M20" s="186"/>
      <c r="N20" s="186"/>
      <c r="O20" s="186"/>
      <c r="P20" s="186"/>
      <c r="Q20" s="186"/>
      <c r="S20" s="123">
        <v>0.55000000000000004</v>
      </c>
    </row>
    <row r="21" spans="3:19" x14ac:dyDescent="0.2">
      <c r="D21" s="102" t="s">
        <v>2278</v>
      </c>
      <c r="E21" s="107" cm="1">
        <f t="array" aca="1" ref="E21" ca="1">IFERROR(INDEX({0.8,0.6,0.8,0.7,0.5,0.3,1},MATCH(WRI!W154,INDIRECT(WRI!U154),0)),0)</f>
        <v>1</v>
      </c>
      <c r="F21" s="185"/>
      <c r="G21" s="186"/>
      <c r="H21" s="186"/>
      <c r="I21" s="186"/>
      <c r="J21" s="186"/>
      <c r="K21" s="186"/>
      <c r="L21" s="186"/>
      <c r="M21" s="186"/>
      <c r="N21" s="186"/>
      <c r="O21" s="186"/>
      <c r="P21" s="186"/>
      <c r="Q21" s="186"/>
      <c r="S21" s="123">
        <v>1</v>
      </c>
    </row>
    <row r="22" spans="3:19" x14ac:dyDescent="0.2">
      <c r="D22" s="98"/>
      <c r="E22" s="107">
        <f>WRI!W155*0.1</f>
        <v>0</v>
      </c>
      <c r="F22" s="185"/>
      <c r="G22" s="186"/>
      <c r="H22" s="186"/>
      <c r="I22" s="186"/>
      <c r="J22" s="186"/>
      <c r="K22" s="186"/>
      <c r="L22" s="186"/>
      <c r="M22" s="186"/>
      <c r="N22" s="186"/>
      <c r="O22" s="186"/>
      <c r="P22" s="186"/>
      <c r="Q22" s="186"/>
      <c r="S22" s="123">
        <v>1</v>
      </c>
    </row>
    <row r="23" spans="3:19" x14ac:dyDescent="0.2">
      <c r="D23" s="98"/>
      <c r="E23" s="107">
        <f>WRI!W156*0.1</f>
        <v>0</v>
      </c>
      <c r="F23" s="185"/>
      <c r="G23" s="186"/>
      <c r="H23" s="186"/>
      <c r="I23" s="186"/>
      <c r="J23" s="186"/>
      <c r="K23" s="186"/>
      <c r="L23" s="186"/>
      <c r="M23" s="186"/>
      <c r="N23" s="186"/>
      <c r="O23" s="186"/>
      <c r="P23" s="186"/>
      <c r="Q23" s="186"/>
    </row>
    <row r="24" spans="3:19" x14ac:dyDescent="0.2">
      <c r="C24" s="98">
        <f ca="1">SUM(F24:Q24)</f>
        <v>0</v>
      </c>
      <c r="D24" s="97" t="s">
        <v>2274</v>
      </c>
      <c r="E24" s="106"/>
      <c r="F24" s="185">
        <f ca="1">IFERROR(MAX((F$7*$E27)-F$8*0.25,0)*$E25*(1-$E28-$E29)/$E26*F$9,0)*0.623</f>
        <v>0</v>
      </c>
      <c r="G24" s="186">
        <f t="shared" ref="G24:Q24" ca="1" si="5">IFERROR(MAX((G$7*$E27)-G$8*0.25,0)*$E25*(1-$E28-$E29)/$E26*G$9,0)*0.623</f>
        <v>0</v>
      </c>
      <c r="H24" s="186">
        <f t="shared" ca="1" si="5"/>
        <v>0</v>
      </c>
      <c r="I24" s="186">
        <f t="shared" ca="1" si="5"/>
        <v>0</v>
      </c>
      <c r="J24" s="186">
        <f t="shared" ca="1" si="5"/>
        <v>0</v>
      </c>
      <c r="K24" s="186">
        <f t="shared" ca="1" si="5"/>
        <v>0</v>
      </c>
      <c r="L24" s="186">
        <f t="shared" ca="1" si="5"/>
        <v>0</v>
      </c>
      <c r="M24" s="186">
        <f t="shared" ca="1" si="5"/>
        <v>0</v>
      </c>
      <c r="N24" s="186">
        <f t="shared" ca="1" si="5"/>
        <v>0</v>
      </c>
      <c r="O24" s="186">
        <f t="shared" ca="1" si="5"/>
        <v>0</v>
      </c>
      <c r="P24" s="186">
        <f t="shared" ca="1" si="5"/>
        <v>0</v>
      </c>
      <c r="Q24" s="186">
        <f t="shared" ca="1" si="5"/>
        <v>0</v>
      </c>
    </row>
    <row r="25" spans="3:19" x14ac:dyDescent="0.2">
      <c r="D25" s="102" t="s">
        <v>2276</v>
      </c>
      <c r="E25" s="107">
        <f>WRI!W158</f>
        <v>1000</v>
      </c>
      <c r="F25" s="185"/>
      <c r="G25" s="186"/>
      <c r="H25" s="186"/>
      <c r="I25" s="186"/>
      <c r="J25" s="186"/>
      <c r="K25" s="186"/>
      <c r="L25" s="186"/>
      <c r="M25" s="186"/>
      <c r="N25" s="186"/>
      <c r="O25" s="186"/>
      <c r="P25" s="186"/>
      <c r="Q25" s="186"/>
    </row>
    <row r="26" spans="3:19" x14ac:dyDescent="0.2">
      <c r="D26" s="102" t="s">
        <v>2277</v>
      </c>
      <c r="E26" s="107">
        <f ca="1">IFERROR(INDEX($S$12:$S$22,MATCH(WRI!W159,INDIRECT(WRI!U159),0)),0)</f>
        <v>0.75</v>
      </c>
      <c r="F26" s="185"/>
      <c r="G26" s="186"/>
      <c r="H26" s="186"/>
      <c r="I26" s="186"/>
      <c r="J26" s="186"/>
      <c r="K26" s="186"/>
      <c r="L26" s="186"/>
      <c r="M26" s="186"/>
      <c r="N26" s="186"/>
      <c r="O26" s="186"/>
      <c r="P26" s="186"/>
      <c r="Q26" s="186"/>
    </row>
    <row r="27" spans="3:19" x14ac:dyDescent="0.2">
      <c r="D27" s="102" t="s">
        <v>2278</v>
      </c>
      <c r="E27" s="107" cm="1">
        <f t="array" aca="1" ref="E27" ca="1">IFERROR(INDEX({0.8,0.6,0.8,0.7,0.5,0.3,1},MATCH(WRI!W160,INDIRECT(WRI!U160),0)),0)</f>
        <v>0.8</v>
      </c>
      <c r="F27" s="185"/>
      <c r="G27" s="186"/>
      <c r="H27" s="186"/>
      <c r="I27" s="186"/>
      <c r="J27" s="186"/>
      <c r="K27" s="186"/>
      <c r="L27" s="186"/>
      <c r="M27" s="186"/>
      <c r="N27" s="186"/>
      <c r="O27" s="186"/>
      <c r="P27" s="186"/>
      <c r="Q27" s="186"/>
    </row>
    <row r="28" spans="3:19" x14ac:dyDescent="0.2">
      <c r="D28" s="98"/>
      <c r="E28" s="107">
        <f>WRI!W161*0.1</f>
        <v>0</v>
      </c>
      <c r="F28" s="185"/>
      <c r="G28" s="186"/>
      <c r="H28" s="186"/>
      <c r="I28" s="186"/>
      <c r="J28" s="186"/>
      <c r="K28" s="186"/>
      <c r="L28" s="186"/>
      <c r="M28" s="186"/>
      <c r="N28" s="186"/>
      <c r="O28" s="186"/>
      <c r="P28" s="186"/>
      <c r="Q28" s="186"/>
    </row>
    <row r="29" spans="3:19" x14ac:dyDescent="0.2">
      <c r="D29" s="98"/>
      <c r="E29" s="107">
        <f>WRI!W162*0.1</f>
        <v>0</v>
      </c>
      <c r="F29" s="185"/>
      <c r="G29" s="186"/>
      <c r="H29" s="186"/>
      <c r="I29" s="186"/>
      <c r="J29" s="186"/>
      <c r="K29" s="186"/>
      <c r="L29" s="186"/>
      <c r="M29" s="186"/>
      <c r="N29" s="186"/>
      <c r="O29" s="186"/>
      <c r="P29" s="186"/>
      <c r="Q29" s="186"/>
    </row>
    <row r="30" spans="3:19" x14ac:dyDescent="0.2">
      <c r="C30" s="98">
        <f ca="1">SUM(F30:Q30)</f>
        <v>0</v>
      </c>
      <c r="D30" s="97" t="s">
        <v>2275</v>
      </c>
      <c r="E30" s="106"/>
      <c r="F30" s="185">
        <f ca="1">IFERROR(MAX((F$7*$E33)-F$8*0.25,0)*$E31*(1-$E34-$E35)/$E32*F$9,0)*0.623</f>
        <v>0</v>
      </c>
      <c r="G30" s="186">
        <f t="shared" ref="G30:Q30" ca="1" si="6">IFERROR(MAX((G$7*$E33)-G$8*0.25,0)*$E31*(1-$E34-$E35)/$E32*G$9,0)*0.623</f>
        <v>0</v>
      </c>
      <c r="H30" s="186">
        <f t="shared" ca="1" si="6"/>
        <v>0</v>
      </c>
      <c r="I30" s="186">
        <f t="shared" ca="1" si="6"/>
        <v>0</v>
      </c>
      <c r="J30" s="186">
        <f t="shared" ca="1" si="6"/>
        <v>0</v>
      </c>
      <c r="K30" s="186">
        <f t="shared" ca="1" si="6"/>
        <v>0</v>
      </c>
      <c r="L30" s="186">
        <f t="shared" ca="1" si="6"/>
        <v>0</v>
      </c>
      <c r="M30" s="186">
        <f t="shared" ca="1" si="6"/>
        <v>0</v>
      </c>
      <c r="N30" s="186">
        <f t="shared" ca="1" si="6"/>
        <v>0</v>
      </c>
      <c r="O30" s="186">
        <f t="shared" ca="1" si="6"/>
        <v>0</v>
      </c>
      <c r="P30" s="186">
        <f t="shared" ca="1" si="6"/>
        <v>0</v>
      </c>
      <c r="Q30" s="186">
        <f t="shared" ca="1" si="6"/>
        <v>0</v>
      </c>
    </row>
    <row r="31" spans="3:19" x14ac:dyDescent="0.2">
      <c r="D31" s="102" t="s">
        <v>2276</v>
      </c>
      <c r="E31" s="107">
        <f>WRI!W164</f>
        <v>0</v>
      </c>
    </row>
    <row r="32" spans="3:19" x14ac:dyDescent="0.2">
      <c r="D32" s="102" t="s">
        <v>2277</v>
      </c>
      <c r="E32" s="107">
        <f ca="1">IFERROR(INDEX($S$12:$S$22,MATCH(WRI!W165,INDIRECT(WRI!U165),0)),0)</f>
        <v>0</v>
      </c>
    </row>
    <row r="33" spans="2:21" x14ac:dyDescent="0.2">
      <c r="D33" s="102" t="s">
        <v>2278</v>
      </c>
      <c r="E33" s="107" cm="1">
        <f t="array" aca="1" ref="E33" ca="1">IFERROR(INDEX({0.8,0.6,0.8,0.7,0.5,0.3,1},MATCH(WRI!W166,INDIRECT(WRI!U166),0)),0)</f>
        <v>0</v>
      </c>
    </row>
    <row r="34" spans="2:21" x14ac:dyDescent="0.2">
      <c r="D34" s="98"/>
      <c r="E34" s="107">
        <f>WRI!W167*0.1</f>
        <v>0</v>
      </c>
    </row>
    <row r="35" spans="2:21" x14ac:dyDescent="0.2">
      <c r="D35" s="98"/>
      <c r="E35" s="107">
        <f>WRI!W168*0.1</f>
        <v>0</v>
      </c>
    </row>
    <row r="37" spans="2:21" x14ac:dyDescent="0.2">
      <c r="C37" s="98">
        <f>SUM(F37:Q37)</f>
        <v>0</v>
      </c>
      <c r="D37" t="s">
        <v>2280</v>
      </c>
      <c r="F37" s="168">
        <f>IFERROR(WRI!$W$171*0.4*F$5,0)</f>
        <v>0</v>
      </c>
      <c r="G37" s="171">
        <f>IFERROR(WRI!$W$171*0.4*G$5,0)</f>
        <v>0</v>
      </c>
      <c r="H37" s="171">
        <f>IFERROR(WRI!$W$171*0.4*H$5,0)</f>
        <v>0</v>
      </c>
      <c r="I37" s="171">
        <f>IFERROR(WRI!$W$171*0.4*I$5,0)</f>
        <v>0</v>
      </c>
      <c r="J37" s="171">
        <f>IFERROR(WRI!$W$171*0.4*J$5,0)</f>
        <v>0</v>
      </c>
      <c r="K37" s="171">
        <f>IFERROR(WRI!$W$171*0.4*K$5,0)</f>
        <v>0</v>
      </c>
      <c r="L37" s="171">
        <f>IFERROR(WRI!$W$171*0.4*L$5,0)</f>
        <v>0</v>
      </c>
      <c r="M37" s="171">
        <f>IFERROR(WRI!$W$171*0.4*M$5,0)</f>
        <v>0</v>
      </c>
      <c r="N37" s="171">
        <f>IFERROR(WRI!$W$171*0.4*N$5,0)</f>
        <v>0</v>
      </c>
      <c r="O37" s="171">
        <f>IFERROR(WRI!$W$171*0.4*O$5,0)</f>
        <v>0</v>
      </c>
      <c r="P37" s="171">
        <f>IFERROR(WRI!$W$171*0.4*P$5,0)</f>
        <v>0</v>
      </c>
      <c r="Q37" s="171">
        <f>IFERROR(WRI!$W$171*0.4*Q$5,0)</f>
        <v>0</v>
      </c>
    </row>
    <row r="38" spans="2:21" x14ac:dyDescent="0.2">
      <c r="C38" s="98">
        <f>SUM(F38:Q38)</f>
        <v>0</v>
      </c>
      <c r="D38" t="s">
        <v>2281</v>
      </c>
      <c r="F38" s="168">
        <f>IFERROR(WRI!$W$172*0.7*F$5,0)</f>
        <v>0</v>
      </c>
      <c r="G38" s="171">
        <f>IFERROR(WRI!$W$172*0.7*G$5,0)</f>
        <v>0</v>
      </c>
      <c r="H38" s="171">
        <f>IFERROR(WRI!$W$172*0.7*H$5,0)</f>
        <v>0</v>
      </c>
      <c r="I38" s="171">
        <f>IFERROR(WRI!$W$172*0.7*I$5,0)</f>
        <v>0</v>
      </c>
      <c r="J38" s="171">
        <f>IFERROR(WRI!$W$172*0.7*J$5,0)</f>
        <v>0</v>
      </c>
      <c r="K38" s="171">
        <f>IFERROR(WRI!$W$172*0.7*K$5,0)</f>
        <v>0</v>
      </c>
      <c r="L38" s="171">
        <f>IFERROR(WRI!$W$172*0.7*L$5,0)</f>
        <v>0</v>
      </c>
      <c r="M38" s="171">
        <f>IFERROR(WRI!$W$172*0.7*M$5,0)</f>
        <v>0</v>
      </c>
      <c r="N38" s="171">
        <f>IFERROR(WRI!$W$172*0.7*N$5,0)</f>
        <v>0</v>
      </c>
      <c r="O38" s="171">
        <f>IFERROR(WRI!$W$172*0.7*O$5,0)</f>
        <v>0</v>
      </c>
      <c r="P38" s="171">
        <f>IFERROR(WRI!$W$172*0.7*P$5,0)</f>
        <v>0</v>
      </c>
      <c r="Q38" s="171">
        <f>IFERROR(WRI!$W$172*0.7*Q$5,0)</f>
        <v>0</v>
      </c>
    </row>
    <row r="40" spans="2:21" s="168" customFormat="1" x14ac:dyDescent="0.2">
      <c r="U40"/>
    </row>
    <row r="41" spans="2:21" x14ac:dyDescent="0.2">
      <c r="B41" t="s">
        <v>2342</v>
      </c>
      <c r="C41" s="99">
        <f ca="1">SUM(F77:Q82)+SUM(F84:Q103)+SUM(F118:Q119)</f>
        <v>0</v>
      </c>
    </row>
    <row r="42" spans="2:21" x14ac:dyDescent="0.2">
      <c r="B42" t="s">
        <v>2343</v>
      </c>
      <c r="C42" s="99">
        <f ca="1">SUM(F83:Q83)+SUM(F104:Q104)+SUM(F120:Q120)+SUM(F130:Q130)</f>
        <v>0</v>
      </c>
    </row>
    <row r="43" spans="2:21" x14ac:dyDescent="0.2">
      <c r="E43" s="96" t="s">
        <v>2322</v>
      </c>
      <c r="F43">
        <v>31</v>
      </c>
      <c r="G43">
        <v>28</v>
      </c>
      <c r="H43">
        <v>31</v>
      </c>
      <c r="I43">
        <v>30</v>
      </c>
      <c r="J43">
        <v>31</v>
      </c>
      <c r="K43">
        <v>30</v>
      </c>
      <c r="L43">
        <v>31</v>
      </c>
      <c r="M43">
        <v>31</v>
      </c>
      <c r="N43">
        <v>30</v>
      </c>
      <c r="O43">
        <v>31</v>
      </c>
      <c r="P43">
        <v>30</v>
      </c>
      <c r="Q43">
        <v>31</v>
      </c>
    </row>
    <row r="44" spans="2:21" x14ac:dyDescent="0.2">
      <c r="E44" s="96" t="s">
        <v>2321</v>
      </c>
      <c r="F44" s="68">
        <f ca="1">IFERROR(MIN(F8*(WRI!$W$180*IF(LEN(WRI!$W$181)&gt;0,INDEX(WRI!$G$180:$G$184,MATCH(WRI!$W$181,INDIRECT(WRI!$U$181),0)),WRI!$W$182)+(WRI!$W$184*IF(LEN(WRI!$W$185)&gt;0,INDEX(WRI!$G$188:$G$214,MATCH(WRI!$W$185,INDIRECT(WRI!$U$185),0)),WRI!$W$186)))*0.623,(0.9*WRI!$W$178)),0)</f>
        <v>0</v>
      </c>
      <c r="G44" s="68">
        <f ca="1">IFERROR(MIN(G8*(WRI!$W$180*IF(LEN(WRI!$W$181)&gt;0,INDEX(WRI!$G$180:$G$184,MATCH(WRI!$W$181,INDIRECT(WRI!$U$181),0)),WRI!$W$182)+(WRI!$W$184*IF(LEN(WRI!$W$185)&gt;0,INDEX(WRI!$G$188:$G$214,MATCH(WRI!$W$185,INDIRECT(WRI!$U$185),0)),WRI!$W$186)))*0.623,(0.9*WRI!$W$178)),0)</f>
        <v>0</v>
      </c>
      <c r="H44" s="68">
        <f ca="1">IFERROR(MIN(H8*(WRI!$W$180*IF(LEN(WRI!$W$181)&gt;0,INDEX(WRI!$G$180:$G$184,MATCH(WRI!$W$181,INDIRECT(WRI!$U$181),0)),WRI!$W$182)+(WRI!$W$184*IF(LEN(WRI!$W$185)&gt;0,INDEX(WRI!$G$188:$G$214,MATCH(WRI!$W$185,INDIRECT(WRI!$U$185),0)),WRI!$W$186)))*0.623,(0.9*WRI!$W$178)),0)</f>
        <v>0</v>
      </c>
      <c r="I44" s="68">
        <f ca="1">IFERROR(MIN(I8*(WRI!$W$180*IF(LEN(WRI!$W$181)&gt;0,INDEX(WRI!$G$180:$G$184,MATCH(WRI!$W$181,INDIRECT(WRI!$U$181),0)),WRI!$W$182)+(WRI!$W$184*IF(LEN(WRI!$W$185)&gt;0,INDEX(WRI!$G$188:$G$214,MATCH(WRI!$W$185,INDIRECT(WRI!$U$185),0)),WRI!$W$186)))*0.623,(0.9*WRI!$W$178)),0)</f>
        <v>0</v>
      </c>
      <c r="J44" s="68">
        <f ca="1">IFERROR(MIN(J8*(WRI!$W$180*IF(LEN(WRI!$W$181)&gt;0,INDEX(WRI!$G$180:$G$184,MATCH(WRI!$W$181,INDIRECT(WRI!$U$181),0)),WRI!$W$182)+(WRI!$W$184*IF(LEN(WRI!$W$185)&gt;0,INDEX(WRI!$G$188:$G$214,MATCH(WRI!$W$185,INDIRECT(WRI!$U$185),0)),WRI!$W$186)))*0.623,(0.9*WRI!$W$178)),0)</f>
        <v>0</v>
      </c>
      <c r="K44" s="68">
        <f ca="1">IFERROR(MIN(K8*(WRI!$W$180*IF(LEN(WRI!$W$181)&gt;0,INDEX(WRI!$G$180:$G$184,MATCH(WRI!$W$181,INDIRECT(WRI!$U$181),0)),WRI!$W$182)+(WRI!$W$184*IF(LEN(WRI!$W$185)&gt;0,INDEX(WRI!$G$188:$G$214,MATCH(WRI!$W$185,INDIRECT(WRI!$U$185),0)),WRI!$W$186)))*0.623,(0.9*WRI!$W$178)),0)</f>
        <v>0</v>
      </c>
      <c r="L44" s="68">
        <f ca="1">IFERROR(MIN(L8*(WRI!$W$180*IF(LEN(WRI!$W$181)&gt;0,INDEX(WRI!$G$180:$G$184,MATCH(WRI!$W$181,INDIRECT(WRI!$U$181),0)),WRI!$W$182)+(WRI!$W$184*IF(LEN(WRI!$W$185)&gt;0,INDEX(WRI!$G$188:$G$214,MATCH(WRI!$W$185,INDIRECT(WRI!$U$185),0)),WRI!$W$186)))*0.623,(0.9*WRI!$W$178)),0)</f>
        <v>0</v>
      </c>
      <c r="M44" s="68">
        <f ca="1">IFERROR(MIN(M8*(WRI!$W$180*IF(LEN(WRI!$W$181)&gt;0,INDEX(WRI!$G$180:$G$184,MATCH(WRI!$W$181,INDIRECT(WRI!$U$181),0)),WRI!$W$182)+(WRI!$W$184*IF(LEN(WRI!$W$185)&gt;0,INDEX(WRI!$G$188:$G$214,MATCH(WRI!$W$185,INDIRECT(WRI!$U$185),0)),WRI!$W$186)))*0.623,(0.9*WRI!$W$178)),0)</f>
        <v>0</v>
      </c>
      <c r="N44" s="68">
        <f ca="1">IFERROR(MIN(N8*(WRI!$W$180*IF(LEN(WRI!$W$181)&gt;0,INDEX(WRI!$G$180:$G$184,MATCH(WRI!$W$181,INDIRECT(WRI!$U$181),0)),WRI!$W$182)+(WRI!$W$184*IF(LEN(WRI!$W$185)&gt;0,INDEX(WRI!$G$188:$G$214,MATCH(WRI!$W$185,INDIRECT(WRI!$U$185),0)),WRI!$W$186)))*0.623,(0.9*WRI!$W$178)),0)</f>
        <v>0</v>
      </c>
      <c r="O44" s="68">
        <f ca="1">IFERROR(MIN(O8*(WRI!$W$180*IF(LEN(WRI!$W$181)&gt;0,INDEX(WRI!$G$180:$G$184,MATCH(WRI!$W$181,INDIRECT(WRI!$U$181),0)),WRI!$W$182)+(WRI!$W$184*IF(LEN(WRI!$W$185)&gt;0,INDEX(WRI!$G$188:$G$214,MATCH(WRI!$W$185,INDIRECT(WRI!$U$185),0)),WRI!$W$186)))*0.623,(0.9*WRI!$W$178)),0)</f>
        <v>0</v>
      </c>
      <c r="P44" s="68">
        <f ca="1">IFERROR(MIN(P8*(WRI!$W$180*IF(LEN(WRI!$W$181)&gt;0,INDEX(WRI!$G$180:$G$184,MATCH(WRI!$W$181,INDIRECT(WRI!$U$181),0)),WRI!$W$182)+(WRI!$W$184*IF(LEN(WRI!$W$185)&gt;0,INDEX(WRI!$G$188:$G$214,MATCH(WRI!$W$185,INDIRECT(WRI!$U$185),0)),WRI!$W$186)))*0.623,(0.9*WRI!$W$178)),0)</f>
        <v>0</v>
      </c>
      <c r="Q44" s="68">
        <f ca="1">IFERROR(MIN(Q8*(WRI!$W$180*IF(LEN(WRI!$W$181)&gt;0,INDEX(WRI!$G$180:$G$184,MATCH(WRI!$W$181,INDIRECT(WRI!$U$181),0)),WRI!$W$182)+(WRI!$W$184*IF(LEN(WRI!$W$185)&gt;0,INDEX(WRI!$G$188:$G$214,MATCH(WRI!$W$185,INDIRECT(WRI!$U$185),0)),WRI!$W$186)))*0.623,(0.9*WRI!$W$178)),0)</f>
        <v>0</v>
      </c>
      <c r="R44" s="68"/>
    </row>
    <row r="45" spans="2:21" s="168" customFormat="1" x14ac:dyDescent="0.2">
      <c r="C45" s="183" t="s">
        <v>2706</v>
      </c>
      <c r="D45" s="183"/>
      <c r="E45" s="181"/>
      <c r="F45" s="68"/>
      <c r="G45" s="68"/>
      <c r="H45" s="68"/>
      <c r="I45" s="68"/>
      <c r="J45" s="68"/>
      <c r="K45" s="68"/>
      <c r="L45" s="68"/>
      <c r="M45" s="68"/>
      <c r="N45" s="68"/>
      <c r="O45" s="68"/>
      <c r="P45" s="68"/>
      <c r="Q45" s="68"/>
      <c r="R45" s="68"/>
      <c r="U45"/>
    </row>
    <row r="46" spans="2:21" x14ac:dyDescent="0.2">
      <c r="C46" s="183"/>
      <c r="D46" s="181" t="s">
        <v>2314</v>
      </c>
      <c r="E46" s="68">
        <f>(WRI!$H$57+WRI!$H$79+WRI!$H$116)</f>
        <v>25</v>
      </c>
      <c r="F46" s="68">
        <f>$E46*F$43</f>
        <v>775</v>
      </c>
      <c r="G46" s="68">
        <f t="shared" ref="F46:Q53" si="7">$E46*G$43</f>
        <v>700</v>
      </c>
      <c r="H46" s="68">
        <f t="shared" si="7"/>
        <v>775</v>
      </c>
      <c r="I46" s="68">
        <f t="shared" si="7"/>
        <v>750</v>
      </c>
      <c r="J46" s="68">
        <f t="shared" si="7"/>
        <v>775</v>
      </c>
      <c r="K46" s="68">
        <f t="shared" si="7"/>
        <v>750</v>
      </c>
      <c r="L46" s="68">
        <f t="shared" si="7"/>
        <v>775</v>
      </c>
      <c r="M46" s="68">
        <f t="shared" si="7"/>
        <v>775</v>
      </c>
      <c r="N46" s="68">
        <f t="shared" si="7"/>
        <v>750</v>
      </c>
      <c r="O46" s="68">
        <f t="shared" si="7"/>
        <v>775</v>
      </c>
      <c r="P46" s="68">
        <f t="shared" si="7"/>
        <v>750</v>
      </c>
      <c r="Q46" s="68">
        <f t="shared" si="7"/>
        <v>775</v>
      </c>
      <c r="R46" s="68"/>
    </row>
    <row r="47" spans="2:21" x14ac:dyDescent="0.2">
      <c r="C47" s="183"/>
      <c r="D47" s="181" t="s">
        <v>2624</v>
      </c>
      <c r="E47" s="68">
        <f>WRI!H117</f>
        <v>0</v>
      </c>
      <c r="F47" s="68">
        <f t="shared" si="7"/>
        <v>0</v>
      </c>
      <c r="G47" s="68">
        <f t="shared" si="7"/>
        <v>0</v>
      </c>
      <c r="H47" s="68">
        <f t="shared" si="7"/>
        <v>0</v>
      </c>
      <c r="I47" s="68">
        <f t="shared" si="7"/>
        <v>0</v>
      </c>
      <c r="J47" s="68">
        <f t="shared" si="7"/>
        <v>0</v>
      </c>
      <c r="K47" s="68">
        <f t="shared" si="7"/>
        <v>0</v>
      </c>
      <c r="L47" s="68">
        <f t="shared" si="7"/>
        <v>0</v>
      </c>
      <c r="M47" s="68">
        <f t="shared" si="7"/>
        <v>0</v>
      </c>
      <c r="N47" s="68">
        <f t="shared" si="7"/>
        <v>0</v>
      </c>
      <c r="O47" s="68">
        <f t="shared" si="7"/>
        <v>0</v>
      </c>
      <c r="P47" s="68">
        <f t="shared" si="7"/>
        <v>0</v>
      </c>
      <c r="Q47" s="68">
        <f t="shared" si="7"/>
        <v>0</v>
      </c>
      <c r="R47" s="68"/>
    </row>
    <row r="48" spans="2:21" x14ac:dyDescent="0.2">
      <c r="C48" s="183"/>
      <c r="D48" s="181" t="s">
        <v>2626</v>
      </c>
      <c r="E48" s="68">
        <f>(WRI!H58+WRI!H80+WRI!H118)</f>
        <v>23.517499999999998</v>
      </c>
      <c r="F48" s="68">
        <f t="shared" si="7"/>
        <v>729.0424999999999</v>
      </c>
      <c r="G48" s="68">
        <f t="shared" si="7"/>
        <v>658.49</v>
      </c>
      <c r="H48" s="68">
        <f t="shared" si="7"/>
        <v>729.0424999999999</v>
      </c>
      <c r="I48" s="68">
        <f t="shared" si="7"/>
        <v>705.52499999999998</v>
      </c>
      <c r="J48" s="68">
        <f t="shared" si="7"/>
        <v>729.0424999999999</v>
      </c>
      <c r="K48" s="68">
        <f t="shared" si="7"/>
        <v>705.52499999999998</v>
      </c>
      <c r="L48" s="68">
        <f t="shared" si="7"/>
        <v>729.0424999999999</v>
      </c>
      <c r="M48" s="68">
        <f t="shared" si="7"/>
        <v>729.0424999999999</v>
      </c>
      <c r="N48" s="68">
        <f t="shared" si="7"/>
        <v>705.52499999999998</v>
      </c>
      <c r="O48" s="68">
        <f t="shared" si="7"/>
        <v>729.0424999999999</v>
      </c>
      <c r="P48" s="68">
        <f t="shared" si="7"/>
        <v>705.52499999999998</v>
      </c>
      <c r="Q48" s="68">
        <f t="shared" si="7"/>
        <v>729.0424999999999</v>
      </c>
      <c r="R48" s="68"/>
    </row>
    <row r="49" spans="2:20" x14ac:dyDescent="0.2">
      <c r="C49" s="183"/>
      <c r="D49" s="181" t="s">
        <v>2627</v>
      </c>
      <c r="E49" s="68">
        <f>WRI!H60</f>
        <v>7.0699999999999994</v>
      </c>
      <c r="F49" s="68">
        <f t="shared" si="7"/>
        <v>219.17</v>
      </c>
      <c r="G49" s="68">
        <f t="shared" si="7"/>
        <v>197.95999999999998</v>
      </c>
      <c r="H49" s="68">
        <f t="shared" si="7"/>
        <v>219.17</v>
      </c>
      <c r="I49" s="68">
        <f t="shared" si="7"/>
        <v>212.1</v>
      </c>
      <c r="J49" s="68">
        <f t="shared" si="7"/>
        <v>219.17</v>
      </c>
      <c r="K49" s="68">
        <f t="shared" si="7"/>
        <v>212.1</v>
      </c>
      <c r="L49" s="68">
        <f t="shared" si="7"/>
        <v>219.17</v>
      </c>
      <c r="M49" s="68">
        <f t="shared" si="7"/>
        <v>219.17</v>
      </c>
      <c r="N49" s="68">
        <f t="shared" si="7"/>
        <v>212.1</v>
      </c>
      <c r="O49" s="68">
        <f t="shared" si="7"/>
        <v>219.17</v>
      </c>
      <c r="P49" s="68">
        <f t="shared" si="7"/>
        <v>212.1</v>
      </c>
      <c r="Q49" s="68">
        <f t="shared" si="7"/>
        <v>219.17</v>
      </c>
      <c r="R49" s="68"/>
    </row>
    <row r="50" spans="2:20" x14ac:dyDescent="0.2">
      <c r="C50" s="183"/>
      <c r="D50" s="181" t="s">
        <v>2620</v>
      </c>
      <c r="E50" s="68">
        <f>(WRI!H61+WRI!H82+WRI!H119)</f>
        <v>6.25</v>
      </c>
      <c r="F50" s="68">
        <f t="shared" si="7"/>
        <v>193.75</v>
      </c>
      <c r="G50" s="68">
        <f t="shared" si="7"/>
        <v>175</v>
      </c>
      <c r="H50" s="68">
        <f t="shared" si="7"/>
        <v>193.75</v>
      </c>
      <c r="I50" s="68">
        <f t="shared" si="7"/>
        <v>187.5</v>
      </c>
      <c r="J50" s="68">
        <f t="shared" si="7"/>
        <v>193.75</v>
      </c>
      <c r="K50" s="68">
        <f t="shared" si="7"/>
        <v>187.5</v>
      </c>
      <c r="L50" s="68">
        <f t="shared" si="7"/>
        <v>193.75</v>
      </c>
      <c r="M50" s="68">
        <f t="shared" si="7"/>
        <v>193.75</v>
      </c>
      <c r="N50" s="68">
        <f t="shared" si="7"/>
        <v>187.5</v>
      </c>
      <c r="O50" s="68">
        <f t="shared" si="7"/>
        <v>193.75</v>
      </c>
      <c r="P50" s="68">
        <f t="shared" si="7"/>
        <v>187.5</v>
      </c>
      <c r="Q50" s="68">
        <f t="shared" si="7"/>
        <v>193.75</v>
      </c>
      <c r="R50" s="68"/>
    </row>
    <row r="51" spans="2:20" x14ac:dyDescent="0.2">
      <c r="C51" s="183"/>
      <c r="D51" s="181" t="s">
        <v>2315</v>
      </c>
      <c r="E51" s="68">
        <f>(WRI!H62+WRI!H120)</f>
        <v>20</v>
      </c>
      <c r="F51" s="68">
        <f t="shared" si="7"/>
        <v>620</v>
      </c>
      <c r="G51" s="68">
        <f t="shared" si="7"/>
        <v>560</v>
      </c>
      <c r="H51" s="68">
        <f t="shared" si="7"/>
        <v>620</v>
      </c>
      <c r="I51" s="68">
        <f t="shared" si="7"/>
        <v>600</v>
      </c>
      <c r="J51" s="68">
        <f t="shared" si="7"/>
        <v>620</v>
      </c>
      <c r="K51" s="68">
        <f t="shared" si="7"/>
        <v>600</v>
      </c>
      <c r="L51" s="68">
        <f t="shared" si="7"/>
        <v>620</v>
      </c>
      <c r="M51" s="68">
        <f t="shared" si="7"/>
        <v>620</v>
      </c>
      <c r="N51" s="68">
        <f t="shared" si="7"/>
        <v>600</v>
      </c>
      <c r="O51" s="68">
        <f t="shared" si="7"/>
        <v>620</v>
      </c>
      <c r="P51" s="68">
        <f t="shared" si="7"/>
        <v>600</v>
      </c>
      <c r="Q51" s="68">
        <f t="shared" si="7"/>
        <v>620</v>
      </c>
      <c r="R51" s="68"/>
    </row>
    <row r="52" spans="2:20" x14ac:dyDescent="0.2">
      <c r="C52" s="183"/>
      <c r="D52" s="181" t="s">
        <v>2623</v>
      </c>
      <c r="E52" s="68">
        <f>(WRI!H63+WRI!H121)</f>
        <v>1.3</v>
      </c>
      <c r="F52" s="68">
        <f t="shared" si="7"/>
        <v>40.300000000000004</v>
      </c>
      <c r="G52" s="68">
        <f t="shared" si="7"/>
        <v>36.4</v>
      </c>
      <c r="H52" s="68">
        <f t="shared" si="7"/>
        <v>40.300000000000004</v>
      </c>
      <c r="I52" s="68">
        <f t="shared" si="7"/>
        <v>39</v>
      </c>
      <c r="J52" s="68">
        <f t="shared" si="7"/>
        <v>40.300000000000004</v>
      </c>
      <c r="K52" s="68">
        <f t="shared" si="7"/>
        <v>39</v>
      </c>
      <c r="L52" s="68">
        <f t="shared" si="7"/>
        <v>40.300000000000004</v>
      </c>
      <c r="M52" s="68">
        <f t="shared" si="7"/>
        <v>40.300000000000004</v>
      </c>
      <c r="N52" s="68">
        <f t="shared" si="7"/>
        <v>39</v>
      </c>
      <c r="O52" s="68">
        <f t="shared" si="7"/>
        <v>40.300000000000004</v>
      </c>
      <c r="P52" s="68">
        <f t="shared" si="7"/>
        <v>39</v>
      </c>
      <c r="Q52" s="68">
        <f t="shared" si="7"/>
        <v>40.300000000000004</v>
      </c>
      <c r="R52" s="68"/>
    </row>
    <row r="53" spans="2:20" x14ac:dyDescent="0.2">
      <c r="B53" s="168"/>
      <c r="C53" s="183"/>
      <c r="D53" s="181" t="s">
        <v>2313</v>
      </c>
      <c r="E53" s="68">
        <f ca="1">(WRI!H64+WRI!H122+WRI!H123)</f>
        <v>7403.9</v>
      </c>
      <c r="F53" s="68">
        <f t="shared" ca="1" si="7"/>
        <v>229520.9</v>
      </c>
      <c r="G53" s="68">
        <f t="shared" ca="1" si="7"/>
        <v>207309.19999999998</v>
      </c>
      <c r="H53" s="68">
        <f t="shared" ca="1" si="7"/>
        <v>229520.9</v>
      </c>
      <c r="I53" s="68">
        <f t="shared" ca="1" si="7"/>
        <v>222117</v>
      </c>
      <c r="J53" s="68">
        <f t="shared" ca="1" si="7"/>
        <v>229520.9</v>
      </c>
      <c r="K53" s="68">
        <f t="shared" ca="1" si="7"/>
        <v>222117</v>
      </c>
      <c r="L53" s="68">
        <f t="shared" ca="1" si="7"/>
        <v>229520.9</v>
      </c>
      <c r="M53" s="68">
        <f t="shared" ca="1" si="7"/>
        <v>229520.9</v>
      </c>
      <c r="N53" s="68">
        <f t="shared" ca="1" si="7"/>
        <v>222117</v>
      </c>
      <c r="O53" s="68">
        <f t="shared" ca="1" si="7"/>
        <v>229520.9</v>
      </c>
      <c r="P53" s="68">
        <f t="shared" ca="1" si="7"/>
        <v>222117</v>
      </c>
      <c r="Q53" s="68">
        <f t="shared" ca="1" si="7"/>
        <v>229520.9</v>
      </c>
      <c r="R53" s="68"/>
    </row>
    <row r="54" spans="2:20" x14ac:dyDescent="0.2">
      <c r="C54" s="183"/>
      <c r="D54" s="181" t="s">
        <v>2625</v>
      </c>
      <c r="E54" s="183"/>
      <c r="F54" s="173">
        <f t="shared" ref="F54:Q54" si="8">F37+F38</f>
        <v>0</v>
      </c>
      <c r="G54" s="173">
        <f t="shared" si="8"/>
        <v>0</v>
      </c>
      <c r="H54" s="173">
        <f t="shared" si="8"/>
        <v>0</v>
      </c>
      <c r="I54" s="173">
        <f t="shared" si="8"/>
        <v>0</v>
      </c>
      <c r="J54" s="173">
        <f t="shared" si="8"/>
        <v>0</v>
      </c>
      <c r="K54" s="173">
        <f t="shared" si="8"/>
        <v>0</v>
      </c>
      <c r="L54" s="173">
        <f t="shared" si="8"/>
        <v>0</v>
      </c>
      <c r="M54" s="173">
        <f t="shared" si="8"/>
        <v>0</v>
      </c>
      <c r="N54" s="173">
        <f t="shared" si="8"/>
        <v>0</v>
      </c>
      <c r="O54" s="173">
        <f t="shared" si="8"/>
        <v>0</v>
      </c>
      <c r="P54" s="173">
        <f t="shared" si="8"/>
        <v>0</v>
      </c>
      <c r="Q54" s="173">
        <f t="shared" si="8"/>
        <v>0</v>
      </c>
      <c r="R54" s="68"/>
    </row>
    <row r="55" spans="2:20" x14ac:dyDescent="0.2">
      <c r="C55" s="183"/>
      <c r="D55" s="181" t="s">
        <v>2317</v>
      </c>
      <c r="E55" s="183"/>
      <c r="F55" s="68">
        <f ca="1">SUM(F12:F30)</f>
        <v>0</v>
      </c>
      <c r="G55" s="68">
        <f t="shared" ref="G55:Q55" ca="1" si="9">SUM(G12:G30)</f>
        <v>0</v>
      </c>
      <c r="H55" s="68">
        <f t="shared" ca="1" si="9"/>
        <v>0</v>
      </c>
      <c r="I55" s="68">
        <f t="shared" ca="1" si="9"/>
        <v>0</v>
      </c>
      <c r="J55" s="68">
        <f t="shared" ca="1" si="9"/>
        <v>0</v>
      </c>
      <c r="K55" s="68">
        <f t="shared" ca="1" si="9"/>
        <v>0</v>
      </c>
      <c r="L55" s="68">
        <f t="shared" ca="1" si="9"/>
        <v>0</v>
      </c>
      <c r="M55" s="68">
        <f t="shared" ca="1" si="9"/>
        <v>0</v>
      </c>
      <c r="N55" s="68">
        <f t="shared" ca="1" si="9"/>
        <v>0</v>
      </c>
      <c r="O55" s="68">
        <f t="shared" ca="1" si="9"/>
        <v>0</v>
      </c>
      <c r="P55" s="68">
        <f t="shared" ca="1" si="9"/>
        <v>0</v>
      </c>
      <c r="Q55" s="68">
        <f t="shared" ca="1" si="9"/>
        <v>0</v>
      </c>
      <c r="R55" s="68"/>
      <c r="S55" s="158"/>
      <c r="T55" s="158"/>
    </row>
    <row r="56" spans="2:20" x14ac:dyDescent="0.2">
      <c r="C56" s="183"/>
      <c r="D56" s="181" t="s">
        <v>2643</v>
      </c>
      <c r="E56" s="68">
        <f ca="1">(SUM(WRI!H65:H66)+SUM(WRI!H124:H125))</f>
        <v>0.19</v>
      </c>
      <c r="F56" s="68">
        <f t="shared" ref="F56:Q56" ca="1" si="10">$E56*F$43</f>
        <v>5.89</v>
      </c>
      <c r="G56" s="68">
        <f t="shared" ca="1" si="10"/>
        <v>5.32</v>
      </c>
      <c r="H56" s="68">
        <f t="shared" ca="1" si="10"/>
        <v>5.89</v>
      </c>
      <c r="I56" s="68">
        <f t="shared" ca="1" si="10"/>
        <v>5.7</v>
      </c>
      <c r="J56" s="68">
        <f t="shared" ca="1" si="10"/>
        <v>5.89</v>
      </c>
      <c r="K56" s="68">
        <f t="shared" ca="1" si="10"/>
        <v>5.7</v>
      </c>
      <c r="L56" s="68">
        <f t="shared" ca="1" si="10"/>
        <v>5.89</v>
      </c>
      <c r="M56" s="68">
        <f t="shared" ca="1" si="10"/>
        <v>5.89</v>
      </c>
      <c r="N56" s="68">
        <f t="shared" ca="1" si="10"/>
        <v>5.7</v>
      </c>
      <c r="O56" s="68">
        <f t="shared" ca="1" si="10"/>
        <v>5.89</v>
      </c>
      <c r="P56" s="68">
        <f t="shared" ca="1" si="10"/>
        <v>5.7</v>
      </c>
      <c r="Q56" s="68">
        <f t="shared" ca="1" si="10"/>
        <v>5.89</v>
      </c>
      <c r="R56" s="68"/>
    </row>
    <row r="57" spans="2:20" s="168" customFormat="1" x14ac:dyDescent="0.2">
      <c r="C57" s="183"/>
      <c r="D57" s="183"/>
      <c r="E57" s="183"/>
      <c r="F57" s="68"/>
      <c r="G57" s="183"/>
      <c r="H57" s="183"/>
      <c r="I57" s="183"/>
      <c r="J57" s="183"/>
      <c r="K57" s="183"/>
      <c r="L57" s="183"/>
      <c r="M57" s="183"/>
      <c r="N57" s="183"/>
      <c r="O57" s="183"/>
      <c r="P57" s="183"/>
      <c r="Q57" s="183"/>
      <c r="R57" s="68"/>
    </row>
    <row r="58" spans="2:20" x14ac:dyDescent="0.2">
      <c r="C58" s="183"/>
      <c r="D58" s="181" t="s">
        <v>2628</v>
      </c>
      <c r="E58" s="183">
        <f>WRI!W69</f>
        <v>0</v>
      </c>
      <c r="F58" s="68">
        <f t="shared" ref="F58:Q64" si="11">$E58*F$43</f>
        <v>0</v>
      </c>
      <c r="G58" s="68">
        <f t="shared" si="11"/>
        <v>0</v>
      </c>
      <c r="H58" s="68">
        <f t="shared" si="11"/>
        <v>0</v>
      </c>
      <c r="I58" s="68">
        <f t="shared" si="11"/>
        <v>0</v>
      </c>
      <c r="J58" s="68">
        <f t="shared" si="11"/>
        <v>0</v>
      </c>
      <c r="K58" s="68">
        <f t="shared" si="11"/>
        <v>0</v>
      </c>
      <c r="L58" s="68">
        <f t="shared" si="11"/>
        <v>0</v>
      </c>
      <c r="M58" s="68">
        <f t="shared" si="11"/>
        <v>0</v>
      </c>
      <c r="N58" s="68">
        <f t="shared" si="11"/>
        <v>0</v>
      </c>
      <c r="O58" s="68">
        <f t="shared" si="11"/>
        <v>0</v>
      </c>
      <c r="P58" s="68">
        <f t="shared" si="11"/>
        <v>0</v>
      </c>
      <c r="Q58" s="68">
        <f t="shared" si="11"/>
        <v>0</v>
      </c>
      <c r="R58" s="68"/>
    </row>
    <row r="59" spans="2:20" x14ac:dyDescent="0.2">
      <c r="C59" s="183"/>
      <c r="D59" s="181" t="s">
        <v>2629</v>
      </c>
      <c r="E59" s="183">
        <f>WRI!W70</f>
        <v>0</v>
      </c>
      <c r="F59" s="68">
        <f t="shared" si="11"/>
        <v>0</v>
      </c>
      <c r="G59" s="68">
        <f t="shared" si="11"/>
        <v>0</v>
      </c>
      <c r="H59" s="68">
        <f t="shared" si="11"/>
        <v>0</v>
      </c>
      <c r="I59" s="68">
        <f t="shared" si="11"/>
        <v>0</v>
      </c>
      <c r="J59" s="68">
        <f t="shared" si="11"/>
        <v>0</v>
      </c>
      <c r="K59" s="68">
        <f t="shared" si="11"/>
        <v>0</v>
      </c>
      <c r="L59" s="68">
        <f t="shared" si="11"/>
        <v>0</v>
      </c>
      <c r="M59" s="68">
        <f t="shared" si="11"/>
        <v>0</v>
      </c>
      <c r="N59" s="68">
        <f t="shared" si="11"/>
        <v>0</v>
      </c>
      <c r="O59" s="68">
        <f t="shared" si="11"/>
        <v>0</v>
      </c>
      <c r="P59" s="68">
        <f t="shared" si="11"/>
        <v>0</v>
      </c>
      <c r="Q59" s="68">
        <f t="shared" si="11"/>
        <v>0</v>
      </c>
      <c r="R59" s="68"/>
    </row>
    <row r="60" spans="2:20" x14ac:dyDescent="0.2">
      <c r="C60" s="183"/>
      <c r="D60" s="181" t="s">
        <v>2630</v>
      </c>
      <c r="E60" s="183">
        <f>WRI!W71</f>
        <v>0</v>
      </c>
      <c r="F60" s="68">
        <f t="shared" si="11"/>
        <v>0</v>
      </c>
      <c r="G60" s="68">
        <f t="shared" si="11"/>
        <v>0</v>
      </c>
      <c r="H60" s="68">
        <f t="shared" si="11"/>
        <v>0</v>
      </c>
      <c r="I60" s="68">
        <f t="shared" si="11"/>
        <v>0</v>
      </c>
      <c r="J60" s="68">
        <f t="shared" si="11"/>
        <v>0</v>
      </c>
      <c r="K60" s="68">
        <f t="shared" si="11"/>
        <v>0</v>
      </c>
      <c r="L60" s="68">
        <f t="shared" si="11"/>
        <v>0</v>
      </c>
      <c r="M60" s="68">
        <f t="shared" si="11"/>
        <v>0</v>
      </c>
      <c r="N60" s="68">
        <f t="shared" si="11"/>
        <v>0</v>
      </c>
      <c r="O60" s="68">
        <f t="shared" si="11"/>
        <v>0</v>
      </c>
      <c r="P60" s="68">
        <f t="shared" si="11"/>
        <v>0</v>
      </c>
      <c r="Q60" s="68">
        <f t="shared" si="11"/>
        <v>0</v>
      </c>
      <c r="R60" s="68"/>
    </row>
    <row r="61" spans="2:20" x14ac:dyDescent="0.2">
      <c r="C61" s="183"/>
      <c r="D61" s="181" t="s">
        <v>2631</v>
      </c>
      <c r="E61" s="183">
        <f>WRI!W72</f>
        <v>0</v>
      </c>
      <c r="F61" s="68">
        <f t="shared" si="11"/>
        <v>0</v>
      </c>
      <c r="G61" s="68">
        <f t="shared" si="11"/>
        <v>0</v>
      </c>
      <c r="H61" s="68">
        <f t="shared" si="11"/>
        <v>0</v>
      </c>
      <c r="I61" s="68">
        <f t="shared" si="11"/>
        <v>0</v>
      </c>
      <c r="J61" s="68">
        <f t="shared" si="11"/>
        <v>0</v>
      </c>
      <c r="K61" s="68">
        <f t="shared" si="11"/>
        <v>0</v>
      </c>
      <c r="L61" s="68">
        <f t="shared" si="11"/>
        <v>0</v>
      </c>
      <c r="M61" s="68">
        <f t="shared" si="11"/>
        <v>0</v>
      </c>
      <c r="N61" s="68">
        <f t="shared" si="11"/>
        <v>0</v>
      </c>
      <c r="O61" s="68">
        <f t="shared" si="11"/>
        <v>0</v>
      </c>
      <c r="P61" s="68">
        <f t="shared" si="11"/>
        <v>0</v>
      </c>
      <c r="Q61" s="68">
        <f t="shared" si="11"/>
        <v>0</v>
      </c>
      <c r="R61" s="68"/>
    </row>
    <row r="62" spans="2:20" x14ac:dyDescent="0.2">
      <c r="C62" s="183"/>
      <c r="D62" s="181" t="s">
        <v>2632</v>
      </c>
      <c r="E62" s="183">
        <f>WRI!W73</f>
        <v>0</v>
      </c>
      <c r="F62" s="68">
        <f t="shared" si="11"/>
        <v>0</v>
      </c>
      <c r="G62" s="68">
        <f t="shared" si="11"/>
        <v>0</v>
      </c>
      <c r="H62" s="68">
        <f t="shared" si="11"/>
        <v>0</v>
      </c>
      <c r="I62" s="68">
        <f t="shared" si="11"/>
        <v>0</v>
      </c>
      <c r="J62" s="68">
        <f t="shared" si="11"/>
        <v>0</v>
      </c>
      <c r="K62" s="68">
        <f t="shared" si="11"/>
        <v>0</v>
      </c>
      <c r="L62" s="68">
        <f t="shared" si="11"/>
        <v>0</v>
      </c>
      <c r="M62" s="68">
        <f t="shared" si="11"/>
        <v>0</v>
      </c>
      <c r="N62" s="68">
        <f t="shared" si="11"/>
        <v>0</v>
      </c>
      <c r="O62" s="68">
        <f t="shared" si="11"/>
        <v>0</v>
      </c>
      <c r="P62" s="68">
        <f t="shared" si="11"/>
        <v>0</v>
      </c>
      <c r="Q62" s="68">
        <f t="shared" si="11"/>
        <v>0</v>
      </c>
      <c r="R62" s="88"/>
    </row>
    <row r="63" spans="2:20" x14ac:dyDescent="0.2">
      <c r="C63" s="183"/>
      <c r="D63" s="181" t="s">
        <v>2633</v>
      </c>
      <c r="E63" s="183">
        <f>WRI!W74</f>
        <v>0</v>
      </c>
      <c r="F63" s="68">
        <f t="shared" si="11"/>
        <v>0</v>
      </c>
      <c r="G63" s="68">
        <f t="shared" si="11"/>
        <v>0</v>
      </c>
      <c r="H63" s="68">
        <f t="shared" si="11"/>
        <v>0</v>
      </c>
      <c r="I63" s="68">
        <f t="shared" si="11"/>
        <v>0</v>
      </c>
      <c r="J63" s="68">
        <f t="shared" si="11"/>
        <v>0</v>
      </c>
      <c r="K63" s="68">
        <f t="shared" si="11"/>
        <v>0</v>
      </c>
      <c r="L63" s="68">
        <f t="shared" si="11"/>
        <v>0</v>
      </c>
      <c r="M63" s="68">
        <f t="shared" si="11"/>
        <v>0</v>
      </c>
      <c r="N63" s="68">
        <f t="shared" si="11"/>
        <v>0</v>
      </c>
      <c r="O63" s="68">
        <f t="shared" si="11"/>
        <v>0</v>
      </c>
      <c r="P63" s="68">
        <f t="shared" si="11"/>
        <v>0</v>
      </c>
      <c r="Q63" s="68">
        <f t="shared" si="11"/>
        <v>0</v>
      </c>
    </row>
    <row r="64" spans="2:20" x14ac:dyDescent="0.2">
      <c r="C64" s="183"/>
      <c r="D64" s="181" t="s">
        <v>2634</v>
      </c>
      <c r="E64" s="183">
        <f>WRI!W75</f>
        <v>0</v>
      </c>
      <c r="F64" s="68">
        <f t="shared" si="11"/>
        <v>0</v>
      </c>
      <c r="G64" s="68">
        <f t="shared" si="11"/>
        <v>0</v>
      </c>
      <c r="H64" s="68">
        <f t="shared" si="11"/>
        <v>0</v>
      </c>
      <c r="I64" s="68">
        <f t="shared" si="11"/>
        <v>0</v>
      </c>
      <c r="J64" s="68">
        <f t="shared" si="11"/>
        <v>0</v>
      </c>
      <c r="K64" s="68">
        <f t="shared" si="11"/>
        <v>0</v>
      </c>
      <c r="L64" s="68">
        <f t="shared" si="11"/>
        <v>0</v>
      </c>
      <c r="M64" s="68">
        <f t="shared" si="11"/>
        <v>0</v>
      </c>
      <c r="N64" s="68">
        <f t="shared" si="11"/>
        <v>0</v>
      </c>
      <c r="O64" s="68">
        <f t="shared" si="11"/>
        <v>0</v>
      </c>
      <c r="P64" s="68">
        <f t="shared" si="11"/>
        <v>0</v>
      </c>
      <c r="Q64" s="68">
        <f t="shared" si="11"/>
        <v>0</v>
      </c>
    </row>
    <row r="65" spans="2:20" x14ac:dyDescent="0.2">
      <c r="C65" s="183"/>
      <c r="D65" s="183"/>
      <c r="E65" s="183"/>
      <c r="F65" s="68"/>
      <c r="G65" s="183"/>
      <c r="H65" s="183"/>
      <c r="I65" s="183"/>
      <c r="J65" s="183"/>
      <c r="K65" s="183"/>
      <c r="L65" s="183"/>
      <c r="M65" s="183"/>
      <c r="N65" s="183"/>
      <c r="O65" s="183"/>
      <c r="P65" s="183"/>
      <c r="Q65" s="183"/>
    </row>
    <row r="66" spans="2:20" x14ac:dyDescent="0.2">
      <c r="C66" s="183"/>
      <c r="D66" s="181" t="s">
        <v>2635</v>
      </c>
      <c r="E66" s="183">
        <f>WRI!W132</f>
        <v>0</v>
      </c>
      <c r="F66" s="68">
        <f t="shared" ref="F66:Q72" si="12">$E66*F$43</f>
        <v>0</v>
      </c>
      <c r="G66" s="68">
        <f t="shared" si="12"/>
        <v>0</v>
      </c>
      <c r="H66" s="68">
        <f t="shared" si="12"/>
        <v>0</v>
      </c>
      <c r="I66" s="68">
        <f t="shared" si="12"/>
        <v>0</v>
      </c>
      <c r="J66" s="68">
        <f t="shared" si="12"/>
        <v>0</v>
      </c>
      <c r="K66" s="68">
        <f t="shared" si="12"/>
        <v>0</v>
      </c>
      <c r="L66" s="68">
        <f t="shared" si="12"/>
        <v>0</v>
      </c>
      <c r="M66" s="68">
        <f t="shared" si="12"/>
        <v>0</v>
      </c>
      <c r="N66" s="68">
        <f t="shared" si="12"/>
        <v>0</v>
      </c>
      <c r="O66" s="68">
        <f t="shared" si="12"/>
        <v>0</v>
      </c>
      <c r="P66" s="68">
        <f t="shared" si="12"/>
        <v>0</v>
      </c>
      <c r="Q66" s="68">
        <f t="shared" si="12"/>
        <v>0</v>
      </c>
      <c r="R66" s="67"/>
    </row>
    <row r="67" spans="2:20" x14ac:dyDescent="0.2">
      <c r="B67" s="88"/>
      <c r="C67" s="183"/>
      <c r="D67" s="181" t="s">
        <v>2636</v>
      </c>
      <c r="E67" s="183">
        <f>WRI!W133</f>
        <v>0</v>
      </c>
      <c r="F67" s="68">
        <f t="shared" si="12"/>
        <v>0</v>
      </c>
      <c r="G67" s="68">
        <f t="shared" si="12"/>
        <v>0</v>
      </c>
      <c r="H67" s="68">
        <f t="shared" si="12"/>
        <v>0</v>
      </c>
      <c r="I67" s="68">
        <f t="shared" si="12"/>
        <v>0</v>
      </c>
      <c r="J67" s="68">
        <f t="shared" si="12"/>
        <v>0</v>
      </c>
      <c r="K67" s="68">
        <f t="shared" si="12"/>
        <v>0</v>
      </c>
      <c r="L67" s="68">
        <f t="shared" si="12"/>
        <v>0</v>
      </c>
      <c r="M67" s="68">
        <f t="shared" si="12"/>
        <v>0</v>
      </c>
      <c r="N67" s="68">
        <f t="shared" si="12"/>
        <v>0</v>
      </c>
      <c r="O67" s="68">
        <f t="shared" si="12"/>
        <v>0</v>
      </c>
      <c r="P67" s="68">
        <f t="shared" si="12"/>
        <v>0</v>
      </c>
      <c r="Q67" s="68">
        <f t="shared" si="12"/>
        <v>0</v>
      </c>
      <c r="R67" s="67"/>
      <c r="S67" s="88"/>
      <c r="T67" s="88"/>
    </row>
    <row r="68" spans="2:20" x14ac:dyDescent="0.2">
      <c r="B68" s="88"/>
      <c r="C68" s="183"/>
      <c r="D68" s="181" t="s">
        <v>2637</v>
      </c>
      <c r="E68" s="183">
        <f>WRI!W134</f>
        <v>0</v>
      </c>
      <c r="F68" s="68">
        <f t="shared" si="12"/>
        <v>0</v>
      </c>
      <c r="G68" s="68">
        <f t="shared" si="12"/>
        <v>0</v>
      </c>
      <c r="H68" s="68">
        <f t="shared" si="12"/>
        <v>0</v>
      </c>
      <c r="I68" s="68">
        <f t="shared" si="12"/>
        <v>0</v>
      </c>
      <c r="J68" s="68">
        <f t="shared" si="12"/>
        <v>0</v>
      </c>
      <c r="K68" s="68">
        <f t="shared" si="12"/>
        <v>0</v>
      </c>
      <c r="L68" s="68">
        <f t="shared" si="12"/>
        <v>0</v>
      </c>
      <c r="M68" s="68">
        <f t="shared" si="12"/>
        <v>0</v>
      </c>
      <c r="N68" s="68">
        <f t="shared" si="12"/>
        <v>0</v>
      </c>
      <c r="O68" s="68">
        <f t="shared" si="12"/>
        <v>0</v>
      </c>
      <c r="P68" s="68">
        <f t="shared" si="12"/>
        <v>0</v>
      </c>
      <c r="Q68" s="68">
        <f t="shared" si="12"/>
        <v>0</v>
      </c>
      <c r="S68" s="88"/>
      <c r="T68" s="88"/>
    </row>
    <row r="69" spans="2:20" x14ac:dyDescent="0.2">
      <c r="B69" s="88"/>
      <c r="C69" s="183"/>
      <c r="D69" s="181" t="s">
        <v>2638</v>
      </c>
      <c r="E69" s="183">
        <f>WRI!W135</f>
        <v>0</v>
      </c>
      <c r="F69" s="68">
        <f t="shared" si="12"/>
        <v>0</v>
      </c>
      <c r="G69" s="68">
        <f t="shared" si="12"/>
        <v>0</v>
      </c>
      <c r="H69" s="68">
        <f t="shared" si="12"/>
        <v>0</v>
      </c>
      <c r="I69" s="68">
        <f t="shared" si="12"/>
        <v>0</v>
      </c>
      <c r="J69" s="68">
        <f t="shared" si="12"/>
        <v>0</v>
      </c>
      <c r="K69" s="68">
        <f t="shared" si="12"/>
        <v>0</v>
      </c>
      <c r="L69" s="68">
        <f t="shared" si="12"/>
        <v>0</v>
      </c>
      <c r="M69" s="68">
        <f t="shared" si="12"/>
        <v>0</v>
      </c>
      <c r="N69" s="68">
        <f t="shared" si="12"/>
        <v>0</v>
      </c>
      <c r="O69" s="68">
        <f t="shared" si="12"/>
        <v>0</v>
      </c>
      <c r="P69" s="68">
        <f t="shared" si="12"/>
        <v>0</v>
      </c>
      <c r="Q69" s="68">
        <f t="shared" si="12"/>
        <v>0</v>
      </c>
      <c r="R69" s="88"/>
      <c r="S69" s="88"/>
      <c r="T69" s="88"/>
    </row>
    <row r="70" spans="2:20" x14ac:dyDescent="0.2">
      <c r="C70" s="183"/>
      <c r="D70" s="181" t="s">
        <v>2639</v>
      </c>
      <c r="E70" s="183">
        <f>WRI!W136</f>
        <v>0</v>
      </c>
      <c r="F70" s="68">
        <f t="shared" si="12"/>
        <v>0</v>
      </c>
      <c r="G70" s="68">
        <f t="shared" si="12"/>
        <v>0</v>
      </c>
      <c r="H70" s="68">
        <f t="shared" si="12"/>
        <v>0</v>
      </c>
      <c r="I70" s="68">
        <f t="shared" si="12"/>
        <v>0</v>
      </c>
      <c r="J70" s="68">
        <f t="shared" si="12"/>
        <v>0</v>
      </c>
      <c r="K70" s="68">
        <f t="shared" si="12"/>
        <v>0</v>
      </c>
      <c r="L70" s="68">
        <f t="shared" si="12"/>
        <v>0</v>
      </c>
      <c r="M70" s="68">
        <f t="shared" si="12"/>
        <v>0</v>
      </c>
      <c r="N70" s="68">
        <f t="shared" si="12"/>
        <v>0</v>
      </c>
      <c r="O70" s="68">
        <f t="shared" si="12"/>
        <v>0</v>
      </c>
      <c r="P70" s="68">
        <f t="shared" si="12"/>
        <v>0</v>
      </c>
      <c r="Q70" s="68">
        <f t="shared" si="12"/>
        <v>0</v>
      </c>
      <c r="R70" s="88"/>
      <c r="S70" s="88"/>
      <c r="T70" s="88"/>
    </row>
    <row r="71" spans="2:20" x14ac:dyDescent="0.2">
      <c r="B71" s="88"/>
      <c r="C71" s="183"/>
      <c r="D71" s="181" t="s">
        <v>2640</v>
      </c>
      <c r="E71" s="183">
        <f>WRI!W137</f>
        <v>0</v>
      </c>
      <c r="F71" s="68">
        <f t="shared" si="12"/>
        <v>0</v>
      </c>
      <c r="G71" s="68">
        <f t="shared" si="12"/>
        <v>0</v>
      </c>
      <c r="H71" s="68">
        <f t="shared" si="12"/>
        <v>0</v>
      </c>
      <c r="I71" s="68">
        <f t="shared" si="12"/>
        <v>0</v>
      </c>
      <c r="J71" s="68">
        <f t="shared" si="12"/>
        <v>0</v>
      </c>
      <c r="K71" s="68">
        <f t="shared" si="12"/>
        <v>0</v>
      </c>
      <c r="L71" s="68">
        <f t="shared" si="12"/>
        <v>0</v>
      </c>
      <c r="M71" s="68">
        <f t="shared" si="12"/>
        <v>0</v>
      </c>
      <c r="N71" s="68">
        <f t="shared" si="12"/>
        <v>0</v>
      </c>
      <c r="O71" s="68">
        <f t="shared" si="12"/>
        <v>0</v>
      </c>
      <c r="P71" s="68">
        <f t="shared" si="12"/>
        <v>0</v>
      </c>
      <c r="Q71" s="68">
        <f t="shared" si="12"/>
        <v>0</v>
      </c>
      <c r="R71" s="88"/>
      <c r="S71" s="88"/>
      <c r="T71" s="88"/>
    </row>
    <row r="72" spans="2:20" x14ac:dyDescent="0.2">
      <c r="B72" s="88"/>
      <c r="C72" s="183"/>
      <c r="D72" s="181" t="s">
        <v>2641</v>
      </c>
      <c r="E72" s="183">
        <f>WRI!W138</f>
        <v>0</v>
      </c>
      <c r="F72" s="68">
        <f t="shared" si="12"/>
        <v>0</v>
      </c>
      <c r="G72" s="68">
        <f t="shared" si="12"/>
        <v>0</v>
      </c>
      <c r="H72" s="68">
        <f t="shared" si="12"/>
        <v>0</v>
      </c>
      <c r="I72" s="68">
        <f t="shared" si="12"/>
        <v>0</v>
      </c>
      <c r="J72" s="68">
        <f t="shared" si="12"/>
        <v>0</v>
      </c>
      <c r="K72" s="68">
        <f t="shared" si="12"/>
        <v>0</v>
      </c>
      <c r="L72" s="68">
        <f t="shared" si="12"/>
        <v>0</v>
      </c>
      <c r="M72" s="68">
        <f t="shared" si="12"/>
        <v>0</v>
      </c>
      <c r="N72" s="68">
        <f t="shared" si="12"/>
        <v>0</v>
      </c>
      <c r="O72" s="68">
        <f t="shared" si="12"/>
        <v>0</v>
      </c>
      <c r="P72" s="68">
        <f t="shared" si="12"/>
        <v>0</v>
      </c>
      <c r="Q72" s="68">
        <f t="shared" si="12"/>
        <v>0</v>
      </c>
      <c r="R72" s="88"/>
      <c r="S72" s="88"/>
      <c r="T72" s="88"/>
    </row>
    <row r="73" spans="2:20" x14ac:dyDescent="0.2">
      <c r="C73" s="183"/>
      <c r="D73" s="183"/>
      <c r="E73" s="183"/>
      <c r="F73" s="183"/>
      <c r="G73" s="183"/>
      <c r="H73" s="183"/>
      <c r="I73" s="183"/>
      <c r="J73" s="183"/>
      <c r="K73" s="183"/>
      <c r="L73" s="183"/>
      <c r="M73" s="183"/>
      <c r="N73" s="183"/>
      <c r="O73" s="183"/>
      <c r="P73" s="183"/>
      <c r="Q73" s="183"/>
      <c r="R73" s="88"/>
    </row>
    <row r="74" spans="2:20" x14ac:dyDescent="0.2">
      <c r="C74" s="183" t="s">
        <v>2642</v>
      </c>
      <c r="D74" s="183"/>
      <c r="E74" s="183"/>
      <c r="F74" s="183"/>
      <c r="G74" s="183"/>
      <c r="H74" s="183"/>
      <c r="I74" s="183"/>
      <c r="J74" s="183"/>
      <c r="K74" s="183"/>
      <c r="L74" s="183"/>
      <c r="M74" s="183"/>
      <c r="N74" s="183"/>
      <c r="O74" s="183"/>
      <c r="P74" s="183"/>
      <c r="Q74" s="183"/>
      <c r="R74" s="88"/>
    </row>
    <row r="75" spans="2:20" x14ac:dyDescent="0.2">
      <c r="C75" s="183"/>
      <c r="D75" s="183"/>
      <c r="E75" s="183"/>
      <c r="F75" s="183"/>
      <c r="G75" s="183"/>
      <c r="H75" s="183"/>
      <c r="I75" s="183"/>
      <c r="J75" s="183"/>
      <c r="K75" s="183"/>
      <c r="L75" s="183"/>
      <c r="M75" s="183"/>
      <c r="N75" s="183"/>
      <c r="O75" s="183"/>
      <c r="P75" s="183"/>
      <c r="Q75" s="183"/>
      <c r="R75" s="88"/>
    </row>
    <row r="76" spans="2:20" x14ac:dyDescent="0.2">
      <c r="C76" s="183"/>
      <c r="D76" s="183"/>
      <c r="E76" s="183" t="s">
        <v>2707</v>
      </c>
      <c r="F76" s="183"/>
      <c r="G76" s="183"/>
      <c r="H76" s="183"/>
      <c r="I76" s="183"/>
      <c r="J76" s="183"/>
      <c r="K76" s="183"/>
      <c r="L76" s="183"/>
      <c r="M76" s="183"/>
      <c r="N76" s="183"/>
      <c r="O76" s="183"/>
      <c r="P76" s="183"/>
      <c r="Q76" s="183"/>
      <c r="R76" s="88"/>
      <c r="S76" s="67"/>
      <c r="T76" s="67"/>
    </row>
    <row r="77" spans="2:20" x14ac:dyDescent="0.2">
      <c r="C77" s="183"/>
      <c r="D77" s="28" t="s">
        <v>2626</v>
      </c>
      <c r="E77" s="183" t="b">
        <f>WRI!W191</f>
        <v>1</v>
      </c>
      <c r="F77" s="68">
        <f ca="1">MIN(F$44,F48)*$E77</f>
        <v>0</v>
      </c>
      <c r="G77" s="68">
        <f t="shared" ref="G77:Q77" ca="1" si="13">MIN(G$44,G48)*$E77</f>
        <v>0</v>
      </c>
      <c r="H77" s="68">
        <f t="shared" ca="1" si="13"/>
        <v>0</v>
      </c>
      <c r="I77" s="68">
        <f t="shared" ca="1" si="13"/>
        <v>0</v>
      </c>
      <c r="J77" s="68">
        <f t="shared" ca="1" si="13"/>
        <v>0</v>
      </c>
      <c r="K77" s="68">
        <f t="shared" ca="1" si="13"/>
        <v>0</v>
      </c>
      <c r="L77" s="68">
        <f t="shared" ca="1" si="13"/>
        <v>0</v>
      </c>
      <c r="M77" s="68">
        <f t="shared" ca="1" si="13"/>
        <v>0</v>
      </c>
      <c r="N77" s="68">
        <f t="shared" ca="1" si="13"/>
        <v>0</v>
      </c>
      <c r="O77" s="68">
        <f t="shared" ca="1" si="13"/>
        <v>0</v>
      </c>
      <c r="P77" s="68">
        <f t="shared" ca="1" si="13"/>
        <v>0</v>
      </c>
      <c r="Q77" s="68">
        <f t="shared" ca="1" si="13"/>
        <v>0</v>
      </c>
      <c r="R77" s="88"/>
      <c r="S77" s="67"/>
      <c r="T77" s="67"/>
    </row>
    <row r="78" spans="2:20" x14ac:dyDescent="0.2">
      <c r="C78" s="183"/>
      <c r="D78" s="28" t="s">
        <v>2627</v>
      </c>
      <c r="E78" s="183">
        <f>WRI!W192</f>
        <v>0</v>
      </c>
      <c r="F78" s="68">
        <f ca="1">MIN(F$44-SUM(F$77:F77),F49)*$E78</f>
        <v>0</v>
      </c>
      <c r="G78" s="68">
        <f ca="1">MIN(G$44-SUM(G$77:G77),G49)*$E78</f>
        <v>0</v>
      </c>
      <c r="H78" s="68">
        <f ca="1">MIN(H$44-SUM(H$77:H77),H49)*$E78</f>
        <v>0</v>
      </c>
      <c r="I78" s="68">
        <f ca="1">MIN(I$44-SUM(I$77:I77),I49)*$E78</f>
        <v>0</v>
      </c>
      <c r="J78" s="68">
        <f ca="1">MIN(J$44-SUM(J$77:J77),J49)*$E78</f>
        <v>0</v>
      </c>
      <c r="K78" s="68">
        <f ca="1">MIN(K$44-SUM(K$77:K77),K49)*$E78</f>
        <v>0</v>
      </c>
      <c r="L78" s="68">
        <f ca="1">MIN(L$44-SUM(L$77:L77),L49)*$E78</f>
        <v>0</v>
      </c>
      <c r="M78" s="68">
        <f ca="1">MIN(M$44-SUM(M$77:M77),M49)*$E78</f>
        <v>0</v>
      </c>
      <c r="N78" s="68">
        <f ca="1">MIN(N$44-SUM(N$77:N77),N49)*$E78</f>
        <v>0</v>
      </c>
      <c r="O78" s="68">
        <f ca="1">MIN(O$44-SUM(O$77:O77),O49)*$E78</f>
        <v>0</v>
      </c>
      <c r="P78" s="68">
        <f ca="1">MIN(P$44-SUM(P$77:P77),P49)*$E78</f>
        <v>0</v>
      </c>
      <c r="Q78" s="68">
        <f ca="1">MIN(Q$44-SUM(Q$77:Q77),Q49)*$E78</f>
        <v>0</v>
      </c>
      <c r="R78" s="88"/>
    </row>
    <row r="79" spans="2:20" x14ac:dyDescent="0.2">
      <c r="C79" s="183"/>
      <c r="D79" s="28" t="s">
        <v>2620</v>
      </c>
      <c r="E79" s="183">
        <f>WRI!W193</f>
        <v>0</v>
      </c>
      <c r="F79" s="68">
        <f ca="1">MIN(F$44-SUM(F$77:F78),F50)*$E79</f>
        <v>0</v>
      </c>
      <c r="G79" s="68">
        <f ca="1">MIN(G$44-SUM(G$77:G78),G50)*$E79</f>
        <v>0</v>
      </c>
      <c r="H79" s="68">
        <f ca="1">MIN(H$44-SUM(H$77:H78),H50)*$E79</f>
        <v>0</v>
      </c>
      <c r="I79" s="68">
        <f ca="1">MIN(I$44-SUM(I$77:I78),I50)*$E79</f>
        <v>0</v>
      </c>
      <c r="J79" s="68">
        <f ca="1">MIN(J$44-SUM(J$77:J78),J50)*$E79</f>
        <v>0</v>
      </c>
      <c r="K79" s="68">
        <f ca="1">MIN(K$44-SUM(K$77:K78),K50)*$E79</f>
        <v>0</v>
      </c>
      <c r="L79" s="68">
        <f ca="1">MIN(L$44-SUM(L$77:L78),L50)*$E79</f>
        <v>0</v>
      </c>
      <c r="M79" s="68">
        <f ca="1">MIN(M$44-SUM(M$77:M78),M50)*$E79</f>
        <v>0</v>
      </c>
      <c r="N79" s="68">
        <f ca="1">MIN(N$44-SUM(N$77:N78),N50)*$E79</f>
        <v>0</v>
      </c>
      <c r="O79" s="68">
        <f ca="1">MIN(O$44-SUM(O$77:O78),O50)*$E79</f>
        <v>0</v>
      </c>
      <c r="P79" s="68">
        <f ca="1">MIN(P$44-SUM(P$77:P78),P50)*$E79</f>
        <v>0</v>
      </c>
      <c r="Q79" s="68">
        <f ca="1">MIN(Q$44-SUM(Q$77:Q78),Q50)*$E79</f>
        <v>0</v>
      </c>
      <c r="S79" s="88"/>
      <c r="T79" s="88"/>
    </row>
    <row r="80" spans="2:20" x14ac:dyDescent="0.2">
      <c r="C80" s="183"/>
      <c r="D80" s="28" t="s">
        <v>2315</v>
      </c>
      <c r="E80" s="183">
        <f>WRI!W194</f>
        <v>0</v>
      </c>
      <c r="F80" s="68">
        <f ca="1">MIN(F$44-SUM(F$77:F79),F51)*$E80</f>
        <v>0</v>
      </c>
      <c r="G80" s="68">
        <f ca="1">MIN(G$44-SUM(G$77:G79),G51)*$E80</f>
        <v>0</v>
      </c>
      <c r="H80" s="68">
        <f ca="1">MIN(H$44-SUM(H$77:H79),H51)*$E80</f>
        <v>0</v>
      </c>
      <c r="I80" s="68">
        <f ca="1">MIN(I$44-SUM(I$77:I79),I51)*$E80</f>
        <v>0</v>
      </c>
      <c r="J80" s="68">
        <f ca="1">MIN(J$44-SUM(J$77:J79),J51)*$E80</f>
        <v>0</v>
      </c>
      <c r="K80" s="68">
        <f ca="1">MIN(K$44-SUM(K$77:K79),K51)*$E80</f>
        <v>0</v>
      </c>
      <c r="L80" s="68">
        <f ca="1">MIN(L$44-SUM(L$77:L79),L51)*$E80</f>
        <v>0</v>
      </c>
      <c r="M80" s="68">
        <f ca="1">MIN(M$44-SUM(M$77:M79),M51)*$E80</f>
        <v>0</v>
      </c>
      <c r="N80" s="68">
        <f ca="1">MIN(N$44-SUM(N$77:N79),N51)*$E80</f>
        <v>0</v>
      </c>
      <c r="O80" s="68">
        <f ca="1">MIN(O$44-SUM(O$77:O79),O51)*$E80</f>
        <v>0</v>
      </c>
      <c r="P80" s="68">
        <f ca="1">MIN(P$44-SUM(P$77:P79),P51)*$E80</f>
        <v>0</v>
      </c>
      <c r="Q80" s="68">
        <f ca="1">MIN(Q$44-SUM(Q$77:Q79),Q51)*$E80</f>
        <v>0</v>
      </c>
      <c r="R80" s="88"/>
      <c r="S80" s="88"/>
      <c r="T80" s="88"/>
    </row>
    <row r="81" spans="3:20" x14ac:dyDescent="0.2">
      <c r="C81" s="183"/>
      <c r="D81" s="28" t="s">
        <v>2623</v>
      </c>
      <c r="E81" s="183">
        <f>WRI!W195</f>
        <v>0</v>
      </c>
      <c r="F81" s="68">
        <f ca="1">MIN(F$44-SUM(F$77:F80),F52)*$E81</f>
        <v>0</v>
      </c>
      <c r="G81" s="68">
        <f ca="1">MIN(G$44-SUM(G$77:G80),G52)*$E81</f>
        <v>0</v>
      </c>
      <c r="H81" s="68">
        <f ca="1">MIN(H$44-SUM(H$77:H80),H52)*$E81</f>
        <v>0</v>
      </c>
      <c r="I81" s="68">
        <f ca="1">MIN(I$44-SUM(I$77:I80),I52)*$E81</f>
        <v>0</v>
      </c>
      <c r="J81" s="68">
        <f ca="1">MIN(J$44-SUM(J$77:J80),J52)*$E81</f>
        <v>0</v>
      </c>
      <c r="K81" s="68">
        <f ca="1">MIN(K$44-SUM(K$77:K80),K52)*$E81</f>
        <v>0</v>
      </c>
      <c r="L81" s="68">
        <f ca="1">MIN(L$44-SUM(L$77:L80),L52)*$E81</f>
        <v>0</v>
      </c>
      <c r="M81" s="68">
        <f ca="1">MIN(M$44-SUM(M$77:M80),M52)*$E81</f>
        <v>0</v>
      </c>
      <c r="N81" s="68">
        <f ca="1">MIN(N$44-SUM(N$77:N80),N52)*$E81</f>
        <v>0</v>
      </c>
      <c r="O81" s="68">
        <f ca="1">MIN(O$44-SUM(O$77:O80),O52)*$E81</f>
        <v>0</v>
      </c>
      <c r="P81" s="68">
        <f ca="1">MIN(P$44-SUM(P$77:P80),P52)*$E81</f>
        <v>0</v>
      </c>
      <c r="Q81" s="68">
        <f ca="1">MIN(Q$44-SUM(Q$77:Q80),Q52)*$E81</f>
        <v>0</v>
      </c>
      <c r="R81" s="88"/>
      <c r="S81" s="88"/>
      <c r="T81" s="88"/>
    </row>
    <row r="82" spans="3:20" x14ac:dyDescent="0.2">
      <c r="C82" s="183"/>
      <c r="D82" s="28" t="s">
        <v>2313</v>
      </c>
      <c r="E82" s="183">
        <f>WRI!W196</f>
        <v>0</v>
      </c>
      <c r="F82" s="68">
        <f ca="1">MIN(F$44-SUM(F$77:F81),F53)*$E82</f>
        <v>0</v>
      </c>
      <c r="G82" s="68">
        <f ca="1">MIN(G$44-SUM(G$77:G81),G53)*$E82</f>
        <v>0</v>
      </c>
      <c r="H82" s="68">
        <f ca="1">MIN(H$44-SUM(H$77:H81),H53)*$E82</f>
        <v>0</v>
      </c>
      <c r="I82" s="68">
        <f ca="1">MIN(I$44-SUM(I$77:I81),I53)*$E82</f>
        <v>0</v>
      </c>
      <c r="J82" s="68">
        <f ca="1">MIN(J$44-SUM(J$77:J81),J53)*$E82</f>
        <v>0</v>
      </c>
      <c r="K82" s="68">
        <f ca="1">MIN(K$44-SUM(K$77:K81),K53)*$E82</f>
        <v>0</v>
      </c>
      <c r="L82" s="68">
        <f ca="1">MIN(L$44-SUM(L$77:L81),L53)*$E82</f>
        <v>0</v>
      </c>
      <c r="M82" s="68">
        <f ca="1">MIN(M$44-SUM(M$77:M81),M53)*$E82</f>
        <v>0</v>
      </c>
      <c r="N82" s="68">
        <f ca="1">MIN(N$44-SUM(N$77:N81),N53)*$E82</f>
        <v>0</v>
      </c>
      <c r="O82" s="68">
        <f ca="1">MIN(O$44-SUM(O$77:O81),O53)*$E82</f>
        <v>0</v>
      </c>
      <c r="P82" s="68">
        <f ca="1">MIN(P$44-SUM(P$77:P81),P53)*$E82</f>
        <v>0</v>
      </c>
      <c r="Q82" s="68">
        <f ca="1">MIN(Q$44-SUM(Q$77:Q81),Q53)*$E82</f>
        <v>0</v>
      </c>
      <c r="R82" s="88"/>
      <c r="S82" s="88"/>
      <c r="T82" s="88"/>
    </row>
    <row r="83" spans="3:20" x14ac:dyDescent="0.2">
      <c r="C83" s="183"/>
      <c r="D83" s="28" t="s">
        <v>2625</v>
      </c>
      <c r="E83" s="183">
        <f>WRI!W197</f>
        <v>0</v>
      </c>
      <c r="F83" s="68">
        <f ca="1">MIN(F$44-SUM(F$77:F82),F54)*$E83</f>
        <v>0</v>
      </c>
      <c r="G83" s="68">
        <f ca="1">MIN(G$44-SUM(G$77:G82),G54)*$E83</f>
        <v>0</v>
      </c>
      <c r="H83" s="68">
        <f ca="1">MIN(H$44-SUM(H$77:H82),H54)*$E83</f>
        <v>0</v>
      </c>
      <c r="I83" s="68">
        <f ca="1">MIN(I$44-SUM(I$77:I82),I54)*$E83</f>
        <v>0</v>
      </c>
      <c r="J83" s="68">
        <f ca="1">MIN(J$44-SUM(J$77:J82),J54)*$E83</f>
        <v>0</v>
      </c>
      <c r="K83" s="68">
        <f ca="1">MIN(K$44-SUM(K$77:K82),K54)*$E83</f>
        <v>0</v>
      </c>
      <c r="L83" s="68">
        <f ca="1">MIN(L$44-SUM(L$77:L82),L54)*$E83</f>
        <v>0</v>
      </c>
      <c r="M83" s="68">
        <f ca="1">MIN(M$44-SUM(M$77:M82),M54)*$E83</f>
        <v>0</v>
      </c>
      <c r="N83" s="68">
        <f ca="1">MIN(N$44-SUM(N$77:N82),N54)*$E83</f>
        <v>0</v>
      </c>
      <c r="O83" s="68">
        <f ca="1">MIN(O$44-SUM(O$77:O82),O54)*$E83</f>
        <v>0</v>
      </c>
      <c r="P83" s="68">
        <f ca="1">MIN(P$44-SUM(P$77:P82),P54)*$E83</f>
        <v>0</v>
      </c>
      <c r="Q83" s="68">
        <f ca="1">MIN(Q$44-SUM(Q$77:Q82),Q54)*$E83</f>
        <v>0</v>
      </c>
      <c r="S83" s="88"/>
      <c r="T83" s="88"/>
    </row>
    <row r="84" spans="3:20" x14ac:dyDescent="0.2">
      <c r="C84" s="183"/>
      <c r="D84" s="28" t="s">
        <v>2643</v>
      </c>
      <c r="E84" s="183">
        <f>WRI!W239</f>
        <v>0</v>
      </c>
      <c r="F84" s="68">
        <f ca="1">MIN(F$44-SUM(F$77:F83),F56)*$E84</f>
        <v>0</v>
      </c>
      <c r="G84" s="68">
        <f ca="1">MIN(G$44-SUM(G$77:G83),G56)*$E84</f>
        <v>0</v>
      </c>
      <c r="H84" s="68">
        <f ca="1">MIN(H$44-SUM(H$77:H83),H56)*$E84</f>
        <v>0</v>
      </c>
      <c r="I84" s="68">
        <f ca="1">MIN(I$44-SUM(I$77:I83),I56)*$E84</f>
        <v>0</v>
      </c>
      <c r="J84" s="68">
        <f ca="1">MIN(J$44-SUM(J$77:J83),J56)*$E84</f>
        <v>0</v>
      </c>
      <c r="K84" s="68">
        <f ca="1">MIN(K$44-SUM(K$77:K83),K56)*$E84</f>
        <v>0</v>
      </c>
      <c r="L84" s="68">
        <f ca="1">MIN(L$44-SUM(L$77:L83),L56)*$E84</f>
        <v>0</v>
      </c>
      <c r="M84" s="68">
        <f ca="1">MIN(M$44-SUM(M$77:M83),M56)*$E84</f>
        <v>0</v>
      </c>
      <c r="N84" s="68">
        <f ca="1">MIN(N$44-SUM(N$77:N83),N56)*$E84</f>
        <v>0</v>
      </c>
      <c r="O84" s="68">
        <f ca="1">MIN(O$44-SUM(O$77:O83),O56)*$E84</f>
        <v>0</v>
      </c>
      <c r="P84" s="68">
        <f ca="1">MIN(P$44-SUM(P$77:P83),P56)*$E84</f>
        <v>0</v>
      </c>
      <c r="Q84" s="68">
        <f ca="1">MIN(Q$44-SUM(Q$77:Q83),Q56)*$E84</f>
        <v>0</v>
      </c>
    </row>
    <row r="85" spans="3:20" x14ac:dyDescent="0.2">
      <c r="C85" s="183"/>
      <c r="D85" s="183"/>
      <c r="E85" s="183" t="s">
        <v>2707</v>
      </c>
      <c r="F85" s="68"/>
      <c r="G85" s="183"/>
      <c r="H85" s="183"/>
      <c r="I85" s="183"/>
      <c r="J85" s="183"/>
      <c r="K85" s="183"/>
      <c r="L85" s="183"/>
      <c r="M85" s="183"/>
      <c r="N85" s="183"/>
      <c r="O85" s="183"/>
      <c r="P85" s="183"/>
      <c r="Q85" s="183"/>
    </row>
    <row r="86" spans="3:20" x14ac:dyDescent="0.2">
      <c r="C86" s="183"/>
      <c r="D86" s="181" t="s">
        <v>2628</v>
      </c>
      <c r="E86" s="183">
        <f>WRI!W200</f>
        <v>0</v>
      </c>
      <c r="F86" s="68">
        <f ca="1">MIN(F$44-SUM(F$77:F84),F58)*$E86</f>
        <v>0</v>
      </c>
      <c r="G86" s="68">
        <f ca="1">MIN(G$44-SUM(G$77:G84),G58)*$E86</f>
        <v>0</v>
      </c>
      <c r="H86" s="68">
        <f ca="1">MIN(H$44-SUM(H$77:H84),H58)*$E86</f>
        <v>0</v>
      </c>
      <c r="I86" s="68">
        <f ca="1">MIN(I$44-SUM(I$77:I84),I58)*$E86</f>
        <v>0</v>
      </c>
      <c r="J86" s="68">
        <f ca="1">MIN(J$44-SUM(J$77:J84),J58)*$E86</f>
        <v>0</v>
      </c>
      <c r="K86" s="68">
        <f ca="1">MIN(K$44-SUM(K$77:K84),K58)*$E86</f>
        <v>0</v>
      </c>
      <c r="L86" s="68">
        <f ca="1">MIN(L$44-SUM(L$77:L84),L58)*$E86</f>
        <v>0</v>
      </c>
      <c r="M86" s="68">
        <f ca="1">MIN(M$44-SUM(M$77:M84),M58)*$E86</f>
        <v>0</v>
      </c>
      <c r="N86" s="68">
        <f ca="1">MIN(N$44-SUM(N$77:N84),N58)*$E86</f>
        <v>0</v>
      </c>
      <c r="O86" s="68">
        <f ca="1">MIN(O$44-SUM(O$77:O84),O58)*$E86</f>
        <v>0</v>
      </c>
      <c r="P86" s="68">
        <f ca="1">MIN(P$44-SUM(P$77:P84),P58)*$E86</f>
        <v>0</v>
      </c>
      <c r="Q86" s="68">
        <f ca="1">MIN(Q$44-SUM(Q$77:Q84),Q58)*$E86</f>
        <v>0</v>
      </c>
    </row>
    <row r="87" spans="3:20" x14ac:dyDescent="0.2">
      <c r="C87" s="183"/>
      <c r="D87" s="181" t="s">
        <v>2629</v>
      </c>
      <c r="E87" s="183">
        <f>WRI!W201</f>
        <v>0</v>
      </c>
      <c r="F87" s="68">
        <f ca="1">MIN(F$44-SUM(F$77:F85),F59)*$E87</f>
        <v>0</v>
      </c>
      <c r="G87" s="68">
        <f ca="1">MIN(G$44-SUM(G$77:G85),G59)*$E87</f>
        <v>0</v>
      </c>
      <c r="H87" s="68">
        <f ca="1">MIN(H$44-SUM(H$77:H85),H59)*$E87</f>
        <v>0</v>
      </c>
      <c r="I87" s="68">
        <f ca="1">MIN(I$44-SUM(I$77:I85),I59)*$E87</f>
        <v>0</v>
      </c>
      <c r="J87" s="68">
        <f ca="1">MIN(J$44-SUM(J$77:J85),J59)*$E87</f>
        <v>0</v>
      </c>
      <c r="K87" s="68">
        <f ca="1">MIN(K$44-SUM(K$77:K85),K59)*$E87</f>
        <v>0</v>
      </c>
      <c r="L87" s="68">
        <f ca="1">MIN(L$44-SUM(L$77:L85),L59)*$E87</f>
        <v>0</v>
      </c>
      <c r="M87" s="68">
        <f ca="1">MIN(M$44-SUM(M$77:M85),M59)*$E87</f>
        <v>0</v>
      </c>
      <c r="N87" s="68">
        <f ca="1">MIN(N$44-SUM(N$77:N85),N59)*$E87</f>
        <v>0</v>
      </c>
      <c r="O87" s="68">
        <f ca="1">MIN(O$44-SUM(O$77:O85),O59)*$E87</f>
        <v>0</v>
      </c>
      <c r="P87" s="68">
        <f ca="1">MIN(P$44-SUM(P$77:P85),P59)*$E87</f>
        <v>0</v>
      </c>
      <c r="Q87" s="68">
        <f ca="1">MIN(Q$44-SUM(Q$77:Q85),Q59)*$E87</f>
        <v>0</v>
      </c>
    </row>
    <row r="88" spans="3:20" x14ac:dyDescent="0.2">
      <c r="C88" s="183"/>
      <c r="D88" s="181" t="s">
        <v>2630</v>
      </c>
      <c r="E88" s="183">
        <f>WRI!W202</f>
        <v>0</v>
      </c>
      <c r="F88" s="68">
        <f ca="1">MIN(F$44-SUM(F$77:F86),F60)*$E88</f>
        <v>0</v>
      </c>
      <c r="G88" s="68">
        <f ca="1">MIN(G$44-SUM(G$77:G86),G60)*$E88</f>
        <v>0</v>
      </c>
      <c r="H88" s="68">
        <f ca="1">MIN(H$44-SUM(H$77:H86),H60)*$E88</f>
        <v>0</v>
      </c>
      <c r="I88" s="68">
        <f ca="1">MIN(I$44-SUM(I$77:I86),I60)*$E88</f>
        <v>0</v>
      </c>
      <c r="J88" s="68">
        <f ca="1">MIN(J$44-SUM(J$77:J86),J60)*$E88</f>
        <v>0</v>
      </c>
      <c r="K88" s="68">
        <f ca="1">MIN(K$44-SUM(K$77:K86),K60)*$E88</f>
        <v>0</v>
      </c>
      <c r="L88" s="68">
        <f ca="1">MIN(L$44-SUM(L$77:L86),L60)*$E88</f>
        <v>0</v>
      </c>
      <c r="M88" s="68">
        <f ca="1">MIN(M$44-SUM(M$77:M86),M60)*$E88</f>
        <v>0</v>
      </c>
      <c r="N88" s="68">
        <f ca="1">MIN(N$44-SUM(N$77:N86),N60)*$E88</f>
        <v>0</v>
      </c>
      <c r="O88" s="68">
        <f ca="1">MIN(O$44-SUM(O$77:O86),O60)*$E88</f>
        <v>0</v>
      </c>
      <c r="P88" s="68">
        <f ca="1">MIN(P$44-SUM(P$77:P86),P60)*$E88</f>
        <v>0</v>
      </c>
      <c r="Q88" s="68">
        <f ca="1">MIN(Q$44-SUM(Q$77:Q86),Q60)*$E88</f>
        <v>0</v>
      </c>
    </row>
    <row r="89" spans="3:20" x14ac:dyDescent="0.2">
      <c r="C89" s="183"/>
      <c r="D89" s="181" t="s">
        <v>2631</v>
      </c>
      <c r="E89" s="183">
        <f>WRI!W203</f>
        <v>0</v>
      </c>
      <c r="F89" s="68">
        <f ca="1">MIN(F$44-SUM(F$77:F87),F61)*$E89</f>
        <v>0</v>
      </c>
      <c r="G89" s="68">
        <f ca="1">MIN(G$44-SUM(G$77:G87),G61)*$E89</f>
        <v>0</v>
      </c>
      <c r="H89" s="68">
        <f ca="1">MIN(H$44-SUM(H$77:H87),H61)*$E89</f>
        <v>0</v>
      </c>
      <c r="I89" s="68">
        <f ca="1">MIN(I$44-SUM(I$77:I87),I61)*$E89</f>
        <v>0</v>
      </c>
      <c r="J89" s="68">
        <f ca="1">MIN(J$44-SUM(J$77:J87),J61)*$E89</f>
        <v>0</v>
      </c>
      <c r="K89" s="68">
        <f ca="1">MIN(K$44-SUM(K$77:K87),K61)*$E89</f>
        <v>0</v>
      </c>
      <c r="L89" s="68">
        <f ca="1">MIN(L$44-SUM(L$77:L87),L61)*$E89</f>
        <v>0</v>
      </c>
      <c r="M89" s="68">
        <f ca="1">MIN(M$44-SUM(M$77:M87),M61)*$E89</f>
        <v>0</v>
      </c>
      <c r="N89" s="68">
        <f ca="1">MIN(N$44-SUM(N$77:N87),N61)*$E89</f>
        <v>0</v>
      </c>
      <c r="O89" s="68">
        <f ca="1">MIN(O$44-SUM(O$77:O87),O61)*$E89</f>
        <v>0</v>
      </c>
      <c r="P89" s="68">
        <f ca="1">MIN(P$44-SUM(P$77:P87),P61)*$E89</f>
        <v>0</v>
      </c>
      <c r="Q89" s="68">
        <f ca="1">MIN(Q$44-SUM(Q$77:Q87),Q61)*$E89</f>
        <v>0</v>
      </c>
    </row>
    <row r="90" spans="3:20" x14ac:dyDescent="0.2">
      <c r="C90" s="183"/>
      <c r="D90" s="181" t="s">
        <v>2632</v>
      </c>
      <c r="E90" s="183">
        <f>WRI!W204</f>
        <v>0</v>
      </c>
      <c r="F90" s="68">
        <f ca="1">MIN(F$44-SUM(F$77:F88),F62)*$E90</f>
        <v>0</v>
      </c>
      <c r="G90" s="68">
        <f ca="1">MIN(G$44-SUM(G$77:G88),G62)*$E90</f>
        <v>0</v>
      </c>
      <c r="H90" s="68">
        <f ca="1">MIN(H$44-SUM(H$77:H88),H62)*$E90</f>
        <v>0</v>
      </c>
      <c r="I90" s="68">
        <f ca="1">MIN(I$44-SUM(I$77:I88),I62)*$E90</f>
        <v>0</v>
      </c>
      <c r="J90" s="68">
        <f ca="1">MIN(J$44-SUM(J$77:J88),J62)*$E90</f>
        <v>0</v>
      </c>
      <c r="K90" s="68">
        <f ca="1">MIN(K$44-SUM(K$77:K88),K62)*$E90</f>
        <v>0</v>
      </c>
      <c r="L90" s="68">
        <f ca="1">MIN(L$44-SUM(L$77:L88),L62)*$E90</f>
        <v>0</v>
      </c>
      <c r="M90" s="68">
        <f ca="1">MIN(M$44-SUM(M$77:M88),M62)*$E90</f>
        <v>0</v>
      </c>
      <c r="N90" s="68">
        <f ca="1">MIN(N$44-SUM(N$77:N88),N62)*$E90</f>
        <v>0</v>
      </c>
      <c r="O90" s="68">
        <f ca="1">MIN(O$44-SUM(O$77:O88),O62)*$E90</f>
        <v>0</v>
      </c>
      <c r="P90" s="68">
        <f ca="1">MIN(P$44-SUM(P$77:P88),P62)*$E90</f>
        <v>0</v>
      </c>
      <c r="Q90" s="68">
        <f ca="1">MIN(Q$44-SUM(Q$77:Q88),Q62)*$E90</f>
        <v>0</v>
      </c>
    </row>
    <row r="91" spans="3:20" x14ac:dyDescent="0.2">
      <c r="C91" s="183"/>
      <c r="D91" s="181" t="s">
        <v>2633</v>
      </c>
      <c r="E91" s="183">
        <f>WRI!W205</f>
        <v>0</v>
      </c>
      <c r="F91" s="68">
        <f ca="1">MIN(F$44-SUM(F$77:F89),F63)*$E91</f>
        <v>0</v>
      </c>
      <c r="G91" s="68">
        <f ca="1">MIN(G$44-SUM(G$77:G89),G63)*$E91</f>
        <v>0</v>
      </c>
      <c r="H91" s="68">
        <f ca="1">MIN(H$44-SUM(H$77:H89),H63)*$E91</f>
        <v>0</v>
      </c>
      <c r="I91" s="68">
        <f ca="1">MIN(I$44-SUM(I$77:I89),I63)*$E91</f>
        <v>0</v>
      </c>
      <c r="J91" s="68">
        <f ca="1">MIN(J$44-SUM(J$77:J89),J63)*$E91</f>
        <v>0</v>
      </c>
      <c r="K91" s="68">
        <f ca="1">MIN(K$44-SUM(K$77:K89),K63)*$E91</f>
        <v>0</v>
      </c>
      <c r="L91" s="68">
        <f ca="1">MIN(L$44-SUM(L$77:L89),L63)*$E91</f>
        <v>0</v>
      </c>
      <c r="M91" s="68">
        <f ca="1">MIN(M$44-SUM(M$77:M89),M63)*$E91</f>
        <v>0</v>
      </c>
      <c r="N91" s="68">
        <f ca="1">MIN(N$44-SUM(N$77:N89),N63)*$E91</f>
        <v>0</v>
      </c>
      <c r="O91" s="68">
        <f ca="1">MIN(O$44-SUM(O$77:O89),O63)*$E91</f>
        <v>0</v>
      </c>
      <c r="P91" s="68">
        <f ca="1">MIN(P$44-SUM(P$77:P89),P63)*$E91</f>
        <v>0</v>
      </c>
      <c r="Q91" s="68">
        <f ca="1">MIN(Q$44-SUM(Q$77:Q89),Q63)*$E91</f>
        <v>0</v>
      </c>
    </row>
    <row r="92" spans="3:20" x14ac:dyDescent="0.2">
      <c r="C92" s="183"/>
      <c r="D92" s="181" t="s">
        <v>2634</v>
      </c>
      <c r="E92" s="183">
        <f>WRI!W206</f>
        <v>0</v>
      </c>
      <c r="F92" s="68">
        <f ca="1">MIN(F$44-SUM(F$77:F90),F64)*$E92</f>
        <v>0</v>
      </c>
      <c r="G92" s="68">
        <f ca="1">MIN(G$44-SUM(G$77:G90),G64)*$E92</f>
        <v>0</v>
      </c>
      <c r="H92" s="68">
        <f ca="1">MIN(H$44-SUM(H$77:H90),H64)*$E92</f>
        <v>0</v>
      </c>
      <c r="I92" s="68">
        <f ca="1">MIN(I$44-SUM(I$77:I90),I64)*$E92</f>
        <v>0</v>
      </c>
      <c r="J92" s="68">
        <f ca="1">MIN(J$44-SUM(J$77:J90),J64)*$E92</f>
        <v>0</v>
      </c>
      <c r="K92" s="68">
        <f ca="1">MIN(K$44-SUM(K$77:K90),K64)*$E92</f>
        <v>0</v>
      </c>
      <c r="L92" s="68">
        <f ca="1">MIN(L$44-SUM(L$77:L90),L64)*$E92</f>
        <v>0</v>
      </c>
      <c r="M92" s="68">
        <f ca="1">MIN(M$44-SUM(M$77:M90),M64)*$E92</f>
        <v>0</v>
      </c>
      <c r="N92" s="68">
        <f ca="1">MIN(N$44-SUM(N$77:N90),N64)*$E92</f>
        <v>0</v>
      </c>
      <c r="O92" s="68">
        <f ca="1">MIN(O$44-SUM(O$77:O90),O64)*$E92</f>
        <v>0</v>
      </c>
      <c r="P92" s="68">
        <f ca="1">MIN(P$44-SUM(P$77:P90),P64)*$E92</f>
        <v>0</v>
      </c>
      <c r="Q92" s="68">
        <f ca="1">MIN(Q$44-SUM(Q$77:Q90),Q64)*$E92</f>
        <v>0</v>
      </c>
    </row>
    <row r="93" spans="3:20" x14ac:dyDescent="0.2">
      <c r="C93" s="183"/>
      <c r="D93" s="183"/>
      <c r="E93" s="183" t="s">
        <v>2707</v>
      </c>
      <c r="F93" s="68"/>
      <c r="G93" s="68"/>
      <c r="H93" s="68"/>
      <c r="I93" s="68"/>
      <c r="J93" s="68"/>
      <c r="K93" s="68"/>
      <c r="L93" s="68"/>
      <c r="M93" s="68"/>
      <c r="N93" s="68"/>
      <c r="O93" s="68"/>
      <c r="P93" s="68"/>
      <c r="Q93" s="68"/>
    </row>
    <row r="94" spans="3:20" x14ac:dyDescent="0.2">
      <c r="C94" s="183"/>
      <c r="D94" s="181" t="s">
        <v>2635</v>
      </c>
      <c r="E94" s="183">
        <f>WRI!W208</f>
        <v>0</v>
      </c>
      <c r="F94" s="68">
        <f ca="1">MIN(F$44-SUM(F$77:F92),F66)*$E94</f>
        <v>0</v>
      </c>
      <c r="G94" s="68">
        <f ca="1">MIN(G$44-SUM(G$77:G92),G66)*$E94</f>
        <v>0</v>
      </c>
      <c r="H94" s="68">
        <f ca="1">MIN(H$44-SUM(H$77:H92),H66)*$E94</f>
        <v>0</v>
      </c>
      <c r="I94" s="68">
        <f ca="1">MIN(I$44-SUM(I$77:I92),I66)*$E94</f>
        <v>0</v>
      </c>
      <c r="J94" s="68">
        <f ca="1">MIN(J$44-SUM(J$77:J92),J66)*$E94</f>
        <v>0</v>
      </c>
      <c r="K94" s="68">
        <f ca="1">MIN(K$44-SUM(K$77:K92),K66)*$E94</f>
        <v>0</v>
      </c>
      <c r="L94" s="68">
        <f ca="1">MIN(L$44-SUM(L$77:L92),L66)*$E94</f>
        <v>0</v>
      </c>
      <c r="M94" s="68">
        <f ca="1">MIN(M$44-SUM(M$77:M92),M66)*$E94</f>
        <v>0</v>
      </c>
      <c r="N94" s="68">
        <f ca="1">MIN(N$44-SUM(N$77:N92),N66)*$E94</f>
        <v>0</v>
      </c>
      <c r="O94" s="68">
        <f ca="1">MIN(O$44-SUM(O$77:O92),O66)*$E94</f>
        <v>0</v>
      </c>
      <c r="P94" s="68">
        <f ca="1">MIN(P$44-SUM(P$77:P92),P66)*$E94</f>
        <v>0</v>
      </c>
      <c r="Q94" s="68">
        <f ca="1">MIN(Q$44-SUM(Q$77:Q92),Q66)*$E94</f>
        <v>0</v>
      </c>
    </row>
    <row r="95" spans="3:20" x14ac:dyDescent="0.2">
      <c r="C95" s="183"/>
      <c r="D95" s="181" t="s">
        <v>2636</v>
      </c>
      <c r="E95" s="183">
        <f>WRI!W209</f>
        <v>0</v>
      </c>
      <c r="F95" s="68">
        <f ca="1">MIN(F$44-SUM(F$77:F93),F67)*$E95</f>
        <v>0</v>
      </c>
      <c r="G95" s="68">
        <f ca="1">MIN(G$44-SUM(G$77:G93),G67)*$E95</f>
        <v>0</v>
      </c>
      <c r="H95" s="68">
        <f ca="1">MIN(H$44-SUM(H$77:H93),H67)*$E95</f>
        <v>0</v>
      </c>
      <c r="I95" s="68">
        <f ca="1">MIN(I$44-SUM(I$77:I93),I67)*$E95</f>
        <v>0</v>
      </c>
      <c r="J95" s="68">
        <f ca="1">MIN(J$44-SUM(J$77:J93),J67)*$E95</f>
        <v>0</v>
      </c>
      <c r="K95" s="68">
        <f ca="1">MIN(K$44-SUM(K$77:K93),K67)*$E95</f>
        <v>0</v>
      </c>
      <c r="L95" s="68">
        <f ca="1">MIN(L$44-SUM(L$77:L93),L67)*$E95</f>
        <v>0</v>
      </c>
      <c r="M95" s="68">
        <f ca="1">MIN(M$44-SUM(M$77:M93),M67)*$E95</f>
        <v>0</v>
      </c>
      <c r="N95" s="68">
        <f ca="1">MIN(N$44-SUM(N$77:N93),N67)*$E95</f>
        <v>0</v>
      </c>
      <c r="O95" s="68">
        <f ca="1">MIN(O$44-SUM(O$77:O93),O67)*$E95</f>
        <v>0</v>
      </c>
      <c r="P95" s="68">
        <f ca="1">MIN(P$44-SUM(P$77:P93),P67)*$E95</f>
        <v>0</v>
      </c>
      <c r="Q95" s="68">
        <f ca="1">MIN(Q$44-SUM(Q$77:Q93),Q67)*$E95</f>
        <v>0</v>
      </c>
    </row>
    <row r="96" spans="3:20" x14ac:dyDescent="0.2">
      <c r="C96" s="183"/>
      <c r="D96" s="181" t="s">
        <v>2637</v>
      </c>
      <c r="E96" s="183">
        <f>WRI!W210</f>
        <v>0</v>
      </c>
      <c r="F96" s="68">
        <f ca="1">MIN(F$44-SUM(F$77:F94),F68)*$E96</f>
        <v>0</v>
      </c>
      <c r="G96" s="68">
        <f ca="1">MIN(G$44-SUM(G$77:G94),G68)*$E96</f>
        <v>0</v>
      </c>
      <c r="H96" s="68">
        <f ca="1">MIN(H$44-SUM(H$77:H94),H68)*$E96</f>
        <v>0</v>
      </c>
      <c r="I96" s="68">
        <f ca="1">MIN(I$44-SUM(I$77:I94),I68)*$E96</f>
        <v>0</v>
      </c>
      <c r="J96" s="68">
        <f ca="1">MIN(J$44-SUM(J$77:J94),J68)*$E96</f>
        <v>0</v>
      </c>
      <c r="K96" s="68">
        <f ca="1">MIN(K$44-SUM(K$77:K94),K68)*$E96</f>
        <v>0</v>
      </c>
      <c r="L96" s="68">
        <f ca="1">MIN(L$44-SUM(L$77:L94),L68)*$E96</f>
        <v>0</v>
      </c>
      <c r="M96" s="68">
        <f ca="1">MIN(M$44-SUM(M$77:M94),M68)*$E96</f>
        <v>0</v>
      </c>
      <c r="N96" s="68">
        <f ca="1">MIN(N$44-SUM(N$77:N94),N68)*$E96</f>
        <v>0</v>
      </c>
      <c r="O96" s="68">
        <f ca="1">MIN(O$44-SUM(O$77:O94),O68)*$E96</f>
        <v>0</v>
      </c>
      <c r="P96" s="68">
        <f ca="1">MIN(P$44-SUM(P$77:P94),P68)*$E96</f>
        <v>0</v>
      </c>
      <c r="Q96" s="68">
        <f ca="1">MIN(Q$44-SUM(Q$77:Q94),Q68)*$E96</f>
        <v>0</v>
      </c>
    </row>
    <row r="97" spans="2:18" x14ac:dyDescent="0.2">
      <c r="C97" s="183"/>
      <c r="D97" s="181" t="s">
        <v>2638</v>
      </c>
      <c r="E97" s="183">
        <f>WRI!W211</f>
        <v>0</v>
      </c>
      <c r="F97" s="68">
        <f ca="1">MIN(F$44-SUM(F$77:F95),F69)*$E97</f>
        <v>0</v>
      </c>
      <c r="G97" s="68">
        <f ca="1">MIN(G$44-SUM(G$77:G95),G69)*$E97</f>
        <v>0</v>
      </c>
      <c r="H97" s="68">
        <f ca="1">MIN(H$44-SUM(H$77:H95),H69)*$E97</f>
        <v>0</v>
      </c>
      <c r="I97" s="68">
        <f ca="1">MIN(I$44-SUM(I$77:I95),I69)*$E97</f>
        <v>0</v>
      </c>
      <c r="J97" s="68">
        <f ca="1">MIN(J$44-SUM(J$77:J95),J69)*$E97</f>
        <v>0</v>
      </c>
      <c r="K97" s="68">
        <f ca="1">MIN(K$44-SUM(K$77:K95),K69)*$E97</f>
        <v>0</v>
      </c>
      <c r="L97" s="68">
        <f ca="1">MIN(L$44-SUM(L$77:L95),L69)*$E97</f>
        <v>0</v>
      </c>
      <c r="M97" s="68">
        <f ca="1">MIN(M$44-SUM(M$77:M95),M69)*$E97</f>
        <v>0</v>
      </c>
      <c r="N97" s="68">
        <f ca="1">MIN(N$44-SUM(N$77:N95),N69)*$E97</f>
        <v>0</v>
      </c>
      <c r="O97" s="68">
        <f ca="1">MIN(O$44-SUM(O$77:O95),O69)*$E97</f>
        <v>0</v>
      </c>
      <c r="P97" s="68">
        <f ca="1">MIN(P$44-SUM(P$77:P95),P69)*$E97</f>
        <v>0</v>
      </c>
      <c r="Q97" s="68">
        <f ca="1">MIN(Q$44-SUM(Q$77:Q95),Q69)*$E97</f>
        <v>0</v>
      </c>
    </row>
    <row r="98" spans="2:18" x14ac:dyDescent="0.2">
      <c r="C98" s="183"/>
      <c r="D98" s="181" t="s">
        <v>2639</v>
      </c>
      <c r="E98" s="183">
        <f>WRI!W212</f>
        <v>0</v>
      </c>
      <c r="F98" s="68">
        <f ca="1">MIN(F$44-SUM(F$77:F96),F70)*$E98</f>
        <v>0</v>
      </c>
      <c r="G98" s="68">
        <f ca="1">MIN(G$44-SUM(G$77:G96),G70)*$E98</f>
        <v>0</v>
      </c>
      <c r="H98" s="68">
        <f ca="1">MIN(H$44-SUM(H$77:H96),H70)*$E98</f>
        <v>0</v>
      </c>
      <c r="I98" s="68">
        <f ca="1">MIN(I$44-SUM(I$77:I96),I70)*$E98</f>
        <v>0</v>
      </c>
      <c r="J98" s="68">
        <f ca="1">MIN(J$44-SUM(J$77:J96),J70)*$E98</f>
        <v>0</v>
      </c>
      <c r="K98" s="68">
        <f ca="1">MIN(K$44-SUM(K$77:K96),K70)*$E98</f>
        <v>0</v>
      </c>
      <c r="L98" s="68">
        <f ca="1">MIN(L$44-SUM(L$77:L96),L70)*$E98</f>
        <v>0</v>
      </c>
      <c r="M98" s="68">
        <f ca="1">MIN(M$44-SUM(M$77:M96),M70)*$E98</f>
        <v>0</v>
      </c>
      <c r="N98" s="68">
        <f ca="1">MIN(N$44-SUM(N$77:N96),N70)*$E98</f>
        <v>0</v>
      </c>
      <c r="O98" s="68">
        <f ca="1">MIN(O$44-SUM(O$77:O96),O70)*$E98</f>
        <v>0</v>
      </c>
      <c r="P98" s="68">
        <f ca="1">MIN(P$44-SUM(P$77:P96),P70)*$E98</f>
        <v>0</v>
      </c>
      <c r="Q98" s="68">
        <f ca="1">MIN(Q$44-SUM(Q$77:Q96),Q70)*$E98</f>
        <v>0</v>
      </c>
    </row>
    <row r="99" spans="2:18" x14ac:dyDescent="0.2">
      <c r="C99" s="183"/>
      <c r="D99" s="181" t="s">
        <v>2640</v>
      </c>
      <c r="E99" s="183">
        <f>WRI!W213</f>
        <v>0</v>
      </c>
      <c r="F99" s="68">
        <f ca="1">MIN(F$44-SUM(F$77:F97),F71)*$E99</f>
        <v>0</v>
      </c>
      <c r="G99" s="68">
        <f ca="1">MIN(G$44-SUM(G$77:G97),G71)*$E99</f>
        <v>0</v>
      </c>
      <c r="H99" s="68">
        <f ca="1">MIN(H$44-SUM(H$77:H97),H71)*$E99</f>
        <v>0</v>
      </c>
      <c r="I99" s="68">
        <f ca="1">MIN(I$44-SUM(I$77:I97),I71)*$E99</f>
        <v>0</v>
      </c>
      <c r="J99" s="68">
        <f ca="1">MIN(J$44-SUM(J$77:J97),J71)*$E99</f>
        <v>0</v>
      </c>
      <c r="K99" s="68">
        <f ca="1">MIN(K$44-SUM(K$77:K97),K71)*$E99</f>
        <v>0</v>
      </c>
      <c r="L99" s="68">
        <f ca="1">MIN(L$44-SUM(L$77:L97),L71)*$E99</f>
        <v>0</v>
      </c>
      <c r="M99" s="68">
        <f ca="1">MIN(M$44-SUM(M$77:M97),M71)*$E99</f>
        <v>0</v>
      </c>
      <c r="N99" s="68">
        <f ca="1">MIN(N$44-SUM(N$77:N97),N71)*$E99</f>
        <v>0</v>
      </c>
      <c r="O99" s="68">
        <f ca="1">MIN(O$44-SUM(O$77:O97),O71)*$E99</f>
        <v>0</v>
      </c>
      <c r="P99" s="68">
        <f ca="1">MIN(P$44-SUM(P$77:P97),P71)*$E99</f>
        <v>0</v>
      </c>
      <c r="Q99" s="68">
        <f ca="1">MIN(Q$44-SUM(Q$77:Q97),Q71)*$E99</f>
        <v>0</v>
      </c>
    </row>
    <row r="100" spans="2:18" x14ac:dyDescent="0.2">
      <c r="C100" s="183"/>
      <c r="D100" s="181" t="s">
        <v>2641</v>
      </c>
      <c r="E100" s="183">
        <f>WRI!W214</f>
        <v>0</v>
      </c>
      <c r="F100" s="68">
        <f ca="1">MIN(F$44-SUM(F$77:F98),F72)*$E100</f>
        <v>0</v>
      </c>
      <c r="G100" s="68">
        <f ca="1">MIN(G$44-SUM(G$77:G98),G72)*$E100</f>
        <v>0</v>
      </c>
      <c r="H100" s="68">
        <f ca="1">MIN(H$44-SUM(H$77:H98),H72)*$E100</f>
        <v>0</v>
      </c>
      <c r="I100" s="68">
        <f ca="1">MIN(I$44-SUM(I$77:I98),I72)*$E100</f>
        <v>0</v>
      </c>
      <c r="J100" s="68">
        <f ca="1">MIN(J$44-SUM(J$77:J98),J72)*$E100</f>
        <v>0</v>
      </c>
      <c r="K100" s="68">
        <f ca="1">MIN(K$44-SUM(K$77:K98),K72)*$E100</f>
        <v>0</v>
      </c>
      <c r="L100" s="68">
        <f ca="1">MIN(L$44-SUM(L$77:L98),L72)*$E100</f>
        <v>0</v>
      </c>
      <c r="M100" s="68">
        <f ca="1">MIN(M$44-SUM(M$77:M98),M72)*$E100</f>
        <v>0</v>
      </c>
      <c r="N100" s="68">
        <f ca="1">MIN(N$44-SUM(N$77:N98),N72)*$E100</f>
        <v>0</v>
      </c>
      <c r="O100" s="68">
        <f ca="1">MIN(O$44-SUM(O$77:O98),O72)*$E100</f>
        <v>0</v>
      </c>
      <c r="P100" s="68">
        <f ca="1">MIN(P$44-SUM(P$77:P98),P72)*$E100</f>
        <v>0</v>
      </c>
      <c r="Q100" s="68">
        <f ca="1">MIN(Q$44-SUM(Q$77:Q98),Q72)*$E100</f>
        <v>0</v>
      </c>
    </row>
    <row r="101" spans="2:18" x14ac:dyDescent="0.2">
      <c r="C101" s="183"/>
      <c r="D101" s="183"/>
      <c r="E101" s="183" t="s">
        <v>2707</v>
      </c>
      <c r="F101" s="183"/>
      <c r="G101" s="183"/>
      <c r="H101" s="183"/>
      <c r="I101" s="183"/>
      <c r="J101" s="183"/>
      <c r="K101" s="183"/>
      <c r="L101" s="183"/>
      <c r="M101" s="183"/>
      <c r="N101" s="183"/>
      <c r="O101" s="183"/>
      <c r="P101" s="183"/>
      <c r="Q101" s="183"/>
    </row>
    <row r="102" spans="2:18" x14ac:dyDescent="0.2">
      <c r="C102" s="183"/>
      <c r="D102" s="28" t="s">
        <v>2314</v>
      </c>
      <c r="E102" s="183" t="b">
        <f>WRI!$W189</f>
        <v>1</v>
      </c>
      <c r="F102" s="68">
        <f ca="1">MIN(F$44-SUM(F$77:F101),F46)*$E102</f>
        <v>0</v>
      </c>
      <c r="G102" s="68">
        <f ca="1">MIN(G$44-SUM(G$77:G101),G46)*$E102</f>
        <v>0</v>
      </c>
      <c r="H102" s="68">
        <f ca="1">MIN(H$44-SUM(H$77:H101),H46)*$E102</f>
        <v>0</v>
      </c>
      <c r="I102" s="68">
        <f ca="1">MIN(I$44-SUM(I$77:I101),I46)*$E102</f>
        <v>0</v>
      </c>
      <c r="J102" s="68">
        <f ca="1">MIN(J$44-SUM(J$77:J101),J46)*$E102</f>
        <v>0</v>
      </c>
      <c r="K102" s="68">
        <f ca="1">MIN(K$44-SUM(K$77:K101),K46)*$E102</f>
        <v>0</v>
      </c>
      <c r="L102" s="68">
        <f ca="1">MIN(L$44-SUM(L$77:L101),L46)*$E102</f>
        <v>0</v>
      </c>
      <c r="M102" s="68">
        <f ca="1">MIN(M$44-SUM(M$77:M101),M46)*$E102</f>
        <v>0</v>
      </c>
      <c r="N102" s="68">
        <f ca="1">MIN(N$44-SUM(N$77:N101),N46)*$E102</f>
        <v>0</v>
      </c>
      <c r="O102" s="68">
        <f ca="1">MIN(O$44-SUM(O$77:O101),O46)*$E102</f>
        <v>0</v>
      </c>
      <c r="P102" s="68">
        <f ca="1">MIN(P$44-SUM(P$77:P101),P46)*$E102</f>
        <v>0</v>
      </c>
      <c r="Q102" s="68">
        <f ca="1">MIN(Q$44-SUM(Q$77:Q101),Q46)*$E102</f>
        <v>0</v>
      </c>
      <c r="R102" s="68"/>
    </row>
    <row r="103" spans="2:18" s="168" customFormat="1" x14ac:dyDescent="0.2">
      <c r="C103" s="183"/>
      <c r="D103" s="28" t="s">
        <v>2624</v>
      </c>
      <c r="E103" s="183">
        <f>WRI!W190</f>
        <v>0</v>
      </c>
      <c r="F103" s="68">
        <f ca="1">MIN(F$44-SUM(F$77:F102),F47)*$E103</f>
        <v>0</v>
      </c>
      <c r="G103" s="68">
        <f ca="1">MIN(G$44-SUM(G$77:G102),G47)*$E103</f>
        <v>0</v>
      </c>
      <c r="H103" s="68">
        <f ca="1">MIN(H$44-SUM(H$77:H102),H47)*$E103</f>
        <v>0</v>
      </c>
      <c r="I103" s="68">
        <f ca="1">MIN(I$44-SUM(I$77:I102),I47)*$E103</f>
        <v>0</v>
      </c>
      <c r="J103" s="68">
        <f ca="1">MIN(J$44-SUM(J$77:J102),J47)*$E103</f>
        <v>0</v>
      </c>
      <c r="K103" s="68">
        <f ca="1">MIN(K$44-SUM(K$77:K102),K47)*$E103</f>
        <v>0</v>
      </c>
      <c r="L103" s="68">
        <f ca="1">MIN(L$44-SUM(L$77:L102),L47)*$E103</f>
        <v>0</v>
      </c>
      <c r="M103" s="68">
        <f ca="1">MIN(M$44-SUM(M$77:M102),M47)*$E103</f>
        <v>0</v>
      </c>
      <c r="N103" s="68">
        <f ca="1">MIN(N$44-SUM(N$77:N102),N47)*$E103</f>
        <v>0</v>
      </c>
      <c r="O103" s="68">
        <f ca="1">MIN(O$44-SUM(O$77:O102),O47)*$E103</f>
        <v>0</v>
      </c>
      <c r="P103" s="68">
        <f ca="1">MIN(P$44-SUM(P$77:P102),P47)*$E103</f>
        <v>0</v>
      </c>
      <c r="Q103" s="68">
        <f ca="1">MIN(Q$44-SUM(Q$77:Q102),Q47)*$E103</f>
        <v>0</v>
      </c>
    </row>
    <row r="104" spans="2:18" x14ac:dyDescent="0.2">
      <c r="C104" s="183"/>
      <c r="D104" s="28" t="s">
        <v>2317</v>
      </c>
      <c r="E104" s="183">
        <f>WRI!W198</f>
        <v>0</v>
      </c>
      <c r="F104" s="68">
        <f ca="1">MIN(F$44-SUM(F$77:F103),F55)*$E104</f>
        <v>0</v>
      </c>
      <c r="G104" s="68">
        <f ca="1">MIN(G$44-SUM(G$77:G103),G55)*$E104</f>
        <v>0</v>
      </c>
      <c r="H104" s="68">
        <f ca="1">MIN(H$44-SUM(H$77:H103),H55)*$E104</f>
        <v>0</v>
      </c>
      <c r="I104" s="68">
        <f ca="1">MIN(I$44-SUM(I$77:I103),I55)*$E104</f>
        <v>0</v>
      </c>
      <c r="J104" s="68">
        <f ca="1">MIN(J$44-SUM(J$77:J103),J55)*$E104</f>
        <v>0</v>
      </c>
      <c r="K104" s="68">
        <f ca="1">MIN(K$44-SUM(K$77:K103),K55)*$E104</f>
        <v>0</v>
      </c>
      <c r="L104" s="68">
        <f ca="1">MIN(L$44-SUM(L$77:L103),L55)*$E104</f>
        <v>0</v>
      </c>
      <c r="M104" s="68">
        <f ca="1">MIN(M$44-SUM(M$77:M103),M55)*$E104</f>
        <v>0</v>
      </c>
      <c r="N104" s="68">
        <f ca="1">MIN(N$44-SUM(N$77:N103),N55)*$E104</f>
        <v>0</v>
      </c>
      <c r="O104" s="68">
        <f ca="1">MIN(O$44-SUM(O$77:O103),O55)*$E104</f>
        <v>0</v>
      </c>
      <c r="P104" s="68">
        <f ca="1">MIN(P$44-SUM(P$77:P103),P55)*$E104</f>
        <v>0</v>
      </c>
      <c r="Q104" s="68">
        <f ca="1">MIN(Q$44-SUM(Q$77:Q103),Q55)*$E104</f>
        <v>0</v>
      </c>
    </row>
    <row r="107" spans="2:18" x14ac:dyDescent="0.2">
      <c r="E107" s="81" t="s">
        <v>2309</v>
      </c>
      <c r="F107" s="80">
        <f>WRI!$W220*(WRI!$H$58+WRI!$H$80+WRI!$H$96)*F$43</f>
        <v>0</v>
      </c>
      <c r="G107" s="80">
        <f>WRI!$W220*(WRI!$H$58+WRI!$H$80+WRI!$H$96)*G$43</f>
        <v>0</v>
      </c>
      <c r="H107" s="80">
        <f>WRI!$W220*(WRI!$H$58+WRI!$H$80+WRI!$H$96)*H$43</f>
        <v>0</v>
      </c>
      <c r="I107" s="80">
        <f>WRI!$W220*(WRI!$H$58+WRI!$H$80+WRI!$H$96)*I$43</f>
        <v>0</v>
      </c>
      <c r="J107" s="80">
        <f>WRI!$W220*(WRI!$H$58+WRI!$H$80+WRI!$H$96)*J$43</f>
        <v>0</v>
      </c>
      <c r="K107" s="80">
        <f>WRI!$W220*(WRI!$H$58+WRI!$H$80+WRI!$H$96)*K$43</f>
        <v>0</v>
      </c>
      <c r="L107" s="80">
        <f>WRI!$W220*(WRI!$H$58+WRI!$H$80+WRI!$H$96)*L$43</f>
        <v>0</v>
      </c>
      <c r="M107" s="80">
        <f>WRI!$W220*(WRI!$H$58+WRI!$H$80+WRI!$H$96)*M$43</f>
        <v>0</v>
      </c>
      <c r="N107" s="80">
        <f>WRI!$W220*(WRI!$H$58+WRI!$H$80+WRI!$H$96)*N$43</f>
        <v>0</v>
      </c>
      <c r="O107" s="80">
        <f>WRI!$W220*(WRI!$H$58+WRI!$H$80+WRI!$H$96)*O$43</f>
        <v>0</v>
      </c>
      <c r="P107" s="80">
        <f>WRI!$W220*(WRI!$H$58+WRI!$H$80+WRI!$H$96)*P$43</f>
        <v>0</v>
      </c>
      <c r="Q107" s="80">
        <f>WRI!$W220*(WRI!$H$58+WRI!$H$80+WRI!$H$96)*Q$43</f>
        <v>0</v>
      </c>
    </row>
    <row r="108" spans="2:18" x14ac:dyDescent="0.2">
      <c r="E108" s="96" t="s">
        <v>2310</v>
      </c>
      <c r="F108" s="68">
        <f>WRI!$W221*WRI!$H$60*F$43</f>
        <v>0</v>
      </c>
      <c r="G108" s="68">
        <f>WRI!$W221*WRI!$H$60*G$43</f>
        <v>0</v>
      </c>
      <c r="H108" s="68">
        <f>WRI!$W221*WRI!$H$60*H$43</f>
        <v>0</v>
      </c>
      <c r="I108" s="68">
        <f>WRI!$W221*WRI!$H$60*I$43</f>
        <v>0</v>
      </c>
      <c r="J108" s="68">
        <f>WRI!$W221*WRI!$H$60*J$43</f>
        <v>0</v>
      </c>
      <c r="K108" s="68">
        <f>WRI!$W221*WRI!$H$60*K$43</f>
        <v>0</v>
      </c>
      <c r="L108" s="68">
        <f>WRI!$W221*WRI!$H$60*L$43</f>
        <v>0</v>
      </c>
      <c r="M108" s="68">
        <f>WRI!$W221*WRI!$H$60*M$43</f>
        <v>0</v>
      </c>
      <c r="N108" s="68">
        <f>WRI!$W221*WRI!$H$60*N$43</f>
        <v>0</v>
      </c>
      <c r="O108" s="68">
        <f>WRI!$W221*WRI!$H$60*O$43</f>
        <v>0</v>
      </c>
      <c r="P108" s="68">
        <f>WRI!$W221*WRI!$H$60*P$43</f>
        <v>0</v>
      </c>
      <c r="Q108" s="68">
        <f>WRI!$W221*WRI!$H$60*Q$43</f>
        <v>0</v>
      </c>
    </row>
    <row r="109" spans="2:18" x14ac:dyDescent="0.2">
      <c r="D109" s="97"/>
      <c r="E109" s="96" t="s">
        <v>2311</v>
      </c>
      <c r="F109" s="68">
        <f>WRI!$W222*(WRI!$H$61+WRI!$H$82+WRI!$H$97)*F$43</f>
        <v>0</v>
      </c>
      <c r="G109" s="68">
        <f>WRI!$W222*(WRI!$H$61+WRI!$H$82+WRI!$H$97)*G$43</f>
        <v>0</v>
      </c>
      <c r="H109" s="68">
        <f>WRI!$W222*(WRI!$H$61+WRI!$H$82+WRI!$H$97)*H$43</f>
        <v>0</v>
      </c>
      <c r="I109" s="68">
        <f>WRI!$W222*(WRI!$H$61+WRI!$H$82+WRI!$H$97)*I$43</f>
        <v>0</v>
      </c>
      <c r="J109" s="68">
        <f>WRI!$W222*(WRI!$H$61+WRI!$H$82+WRI!$H$97)*J$43</f>
        <v>0</v>
      </c>
      <c r="K109" s="68">
        <f>WRI!$W222*(WRI!$H$61+WRI!$H$82+WRI!$H$97)*K$43</f>
        <v>0</v>
      </c>
      <c r="L109" s="68">
        <f>WRI!$W222*(WRI!$H$61+WRI!$H$82+WRI!$H$97)*L$43</f>
        <v>0</v>
      </c>
      <c r="M109" s="68">
        <f>WRI!$W222*(WRI!$H$61+WRI!$H$82+WRI!$H$97)*M$43</f>
        <v>0</v>
      </c>
      <c r="N109" s="68">
        <f>WRI!$W222*(WRI!$H$61+WRI!$H$82+WRI!$H$97)*N$43</f>
        <v>0</v>
      </c>
      <c r="O109" s="68">
        <f>WRI!$W222*(WRI!$H$61+WRI!$H$82+WRI!$H$97)*O$43</f>
        <v>0</v>
      </c>
      <c r="P109" s="68">
        <f>WRI!$W222*(WRI!$H$61+WRI!$H$82+WRI!$H$97)*P$43</f>
        <v>0</v>
      </c>
      <c r="Q109" s="68">
        <f>WRI!$W222*(WRI!$H$61+WRI!$H$82+WRI!$H$97)*Q$43</f>
        <v>0</v>
      </c>
    </row>
    <row r="110" spans="2:18" x14ac:dyDescent="0.2">
      <c r="C110" s="97"/>
      <c r="D110" s="97"/>
      <c r="E110" s="96" t="s">
        <v>2312</v>
      </c>
      <c r="F110" s="68">
        <f ca="1">WRI!$W223*(WRI!$H$64+WRI!$H$100+WRI!$H$101)*F$43</f>
        <v>0</v>
      </c>
      <c r="G110" s="68">
        <f ca="1">WRI!$W223*(WRI!$H$64+WRI!$H$100+WRI!$H$101)*G$43</f>
        <v>0</v>
      </c>
      <c r="H110" s="68">
        <f ca="1">WRI!$W223*(WRI!$H$64+WRI!$H$100+WRI!$H$101)*H$43</f>
        <v>0</v>
      </c>
      <c r="I110" s="68">
        <f ca="1">WRI!$W223*(WRI!$H$64+WRI!$H$100+WRI!$H$101)*I$43</f>
        <v>0</v>
      </c>
      <c r="J110" s="68">
        <f ca="1">WRI!$W223*(WRI!$H$64+WRI!$H$100+WRI!$H$101)*J$43</f>
        <v>0</v>
      </c>
      <c r="K110" s="68">
        <f ca="1">WRI!$W223*(WRI!$H$64+WRI!$H$100+WRI!$H$101)*K$43</f>
        <v>0</v>
      </c>
      <c r="L110" s="68">
        <f ca="1">WRI!$W223*(WRI!$H$64+WRI!$H$100+WRI!$H$101)*L$43</f>
        <v>0</v>
      </c>
      <c r="M110" s="68">
        <f ca="1">WRI!$W223*(WRI!$H$64+WRI!$H$100+WRI!$H$101)*M$43</f>
        <v>0</v>
      </c>
      <c r="N110" s="68">
        <f ca="1">WRI!$W223*(WRI!$H$64+WRI!$H$100+WRI!$H$101)*N$43</f>
        <v>0</v>
      </c>
      <c r="O110" s="68">
        <f ca="1">WRI!$W223*(WRI!$H$64+WRI!$H$100+WRI!$H$101)*O$43</f>
        <v>0</v>
      </c>
      <c r="P110" s="68">
        <f ca="1">WRI!$W223*(WRI!$H$64+WRI!$H$100+WRI!$H$101)*P$43</f>
        <v>0</v>
      </c>
      <c r="Q110" s="68">
        <f ca="1">WRI!$W223*(WRI!$H$64+WRI!$H$100+WRI!$H$101)*Q$43</f>
        <v>0</v>
      </c>
    </row>
    <row r="111" spans="2:18" x14ac:dyDescent="0.2">
      <c r="C111" s="97"/>
      <c r="D111" s="97"/>
      <c r="E111" s="96" t="s">
        <v>2340</v>
      </c>
      <c r="F111" s="68">
        <f ca="1">MIN(SUM(F107:F110),WRI!$W$217*0.9)</f>
        <v>0</v>
      </c>
      <c r="G111" s="68">
        <f ca="1">MIN(SUM(G107:G110),WRI!$W$217*0.9)</f>
        <v>0</v>
      </c>
      <c r="H111" s="68">
        <f ca="1">MIN(SUM(H107:H110),WRI!$W$217*0.9)</f>
        <v>0</v>
      </c>
      <c r="I111" s="68">
        <f ca="1">MIN(SUM(I107:I110),WRI!$W$217*0.9)</f>
        <v>0</v>
      </c>
      <c r="J111" s="68">
        <f ca="1">MIN(SUM(J107:J110),WRI!$W$217*0.9)</f>
        <v>0</v>
      </c>
      <c r="K111" s="68">
        <f ca="1">MIN(SUM(K107:K110),WRI!$W$217*0.9)</f>
        <v>0</v>
      </c>
      <c r="L111" s="68">
        <f ca="1">MIN(SUM(L107:L110),WRI!$W$217*0.9)</f>
        <v>0</v>
      </c>
      <c r="M111" s="68">
        <f ca="1">MIN(SUM(M107:M110),WRI!$W$217*0.9)</f>
        <v>0</v>
      </c>
      <c r="N111" s="68">
        <f ca="1">MIN(SUM(N107:N110),WRI!$W$217*0.9)</f>
        <v>0</v>
      </c>
      <c r="O111" s="68">
        <f ca="1">MIN(SUM(O107:O110),WRI!$W$217*0.9)</f>
        <v>0</v>
      </c>
      <c r="P111" s="68">
        <f ca="1">MIN(SUM(P107:P110),WRI!$W$217*0.9)</f>
        <v>0</v>
      </c>
      <c r="Q111" s="68">
        <f ca="1">MIN(SUM(Q107:Q110),WRI!$W$217*0.9)</f>
        <v>0</v>
      </c>
    </row>
    <row r="112" spans="2:18" x14ac:dyDescent="0.2">
      <c r="B112" s="88"/>
      <c r="C112" s="181" t="s">
        <v>2708</v>
      </c>
      <c r="D112" s="183"/>
      <c r="E112" s="182"/>
      <c r="F112" s="183"/>
      <c r="G112" s="183"/>
      <c r="H112" s="183"/>
      <c r="I112" s="183"/>
      <c r="J112" s="183"/>
      <c r="K112" s="183"/>
      <c r="L112" s="183"/>
      <c r="M112" s="183"/>
      <c r="N112" s="183"/>
      <c r="O112" s="183"/>
      <c r="P112" s="183"/>
      <c r="Q112" s="183"/>
    </row>
    <row r="113" spans="2:18" x14ac:dyDescent="0.2">
      <c r="B113" s="88"/>
      <c r="C113" s="183"/>
      <c r="D113" s="181" t="s">
        <v>2314</v>
      </c>
      <c r="E113" s="181"/>
      <c r="F113" s="68">
        <f ca="1">MAX(0,F46-F102)</f>
        <v>775</v>
      </c>
      <c r="G113" s="68">
        <f t="shared" ref="G113:Q114" ca="1" si="14">MAX(0,G46-G102)</f>
        <v>700</v>
      </c>
      <c r="H113" s="68">
        <f t="shared" ca="1" si="14"/>
        <v>775</v>
      </c>
      <c r="I113" s="68">
        <f t="shared" ca="1" si="14"/>
        <v>750</v>
      </c>
      <c r="J113" s="68">
        <f t="shared" ca="1" si="14"/>
        <v>775</v>
      </c>
      <c r="K113" s="68">
        <f t="shared" ca="1" si="14"/>
        <v>750</v>
      </c>
      <c r="L113" s="68">
        <f t="shared" ca="1" si="14"/>
        <v>775</v>
      </c>
      <c r="M113" s="68">
        <f t="shared" ca="1" si="14"/>
        <v>775</v>
      </c>
      <c r="N113" s="68">
        <f t="shared" ca="1" si="14"/>
        <v>750</v>
      </c>
      <c r="O113" s="68">
        <f t="shared" ca="1" si="14"/>
        <v>775</v>
      </c>
      <c r="P113" s="68">
        <f t="shared" ca="1" si="14"/>
        <v>750</v>
      </c>
      <c r="Q113" s="68">
        <f t="shared" ca="1" si="14"/>
        <v>775</v>
      </c>
    </row>
    <row r="114" spans="2:18" x14ac:dyDescent="0.2">
      <c r="C114" s="183"/>
      <c r="D114" s="181" t="s">
        <v>2624</v>
      </c>
      <c r="E114" s="183"/>
      <c r="F114" s="68">
        <f ca="1">MAX(0,F47-F103)</f>
        <v>0</v>
      </c>
      <c r="G114" s="68">
        <f t="shared" ca="1" si="14"/>
        <v>0</v>
      </c>
      <c r="H114" s="68">
        <f t="shared" ca="1" si="14"/>
        <v>0</v>
      </c>
      <c r="I114" s="68">
        <f t="shared" ca="1" si="14"/>
        <v>0</v>
      </c>
      <c r="J114" s="68">
        <f t="shared" ca="1" si="14"/>
        <v>0</v>
      </c>
      <c r="K114" s="68">
        <f t="shared" ca="1" si="14"/>
        <v>0</v>
      </c>
      <c r="L114" s="68">
        <f t="shared" ca="1" si="14"/>
        <v>0</v>
      </c>
      <c r="M114" s="68">
        <f t="shared" ca="1" si="14"/>
        <v>0</v>
      </c>
      <c r="N114" s="68">
        <f t="shared" ca="1" si="14"/>
        <v>0</v>
      </c>
      <c r="O114" s="68">
        <f t="shared" ca="1" si="14"/>
        <v>0</v>
      </c>
      <c r="P114" s="68">
        <f t="shared" ca="1" si="14"/>
        <v>0</v>
      </c>
      <c r="Q114" s="68">
        <f t="shared" ca="1" si="14"/>
        <v>0</v>
      </c>
    </row>
    <row r="115" spans="2:18" x14ac:dyDescent="0.2">
      <c r="C115" s="183"/>
      <c r="D115" s="181" t="s">
        <v>2317</v>
      </c>
      <c r="E115" s="183"/>
      <c r="F115" s="68">
        <f ca="1">MAX(0,F55-F104)</f>
        <v>0</v>
      </c>
      <c r="G115" s="68">
        <f t="shared" ref="G115:Q115" ca="1" si="15">MAX(0,G55-G104)</f>
        <v>0</v>
      </c>
      <c r="H115" s="68">
        <f t="shared" ca="1" si="15"/>
        <v>0</v>
      </c>
      <c r="I115" s="68">
        <f t="shared" ca="1" si="15"/>
        <v>0</v>
      </c>
      <c r="J115" s="68">
        <f t="shared" ca="1" si="15"/>
        <v>0</v>
      </c>
      <c r="K115" s="68">
        <f t="shared" ca="1" si="15"/>
        <v>0</v>
      </c>
      <c r="L115" s="68">
        <f t="shared" ca="1" si="15"/>
        <v>0</v>
      </c>
      <c r="M115" s="68">
        <f t="shared" ca="1" si="15"/>
        <v>0</v>
      </c>
      <c r="N115" s="68">
        <f t="shared" ca="1" si="15"/>
        <v>0</v>
      </c>
      <c r="O115" s="68">
        <f t="shared" ca="1" si="15"/>
        <v>0</v>
      </c>
      <c r="P115" s="68">
        <f t="shared" ca="1" si="15"/>
        <v>0</v>
      </c>
      <c r="Q115" s="68">
        <f t="shared" ca="1" si="15"/>
        <v>0</v>
      </c>
      <c r="R115" s="68"/>
    </row>
    <row r="116" spans="2:18" x14ac:dyDescent="0.2">
      <c r="C116" s="183"/>
      <c r="D116" s="183"/>
      <c r="E116" s="183"/>
      <c r="F116" s="183"/>
      <c r="G116" s="183"/>
      <c r="H116" s="183"/>
      <c r="I116" s="183"/>
      <c r="J116" s="183"/>
      <c r="K116" s="183"/>
      <c r="L116" s="183"/>
      <c r="M116" s="183"/>
      <c r="N116" s="183"/>
      <c r="O116" s="183"/>
      <c r="P116" s="183"/>
      <c r="Q116" s="183"/>
    </row>
    <row r="117" spans="2:18" x14ac:dyDescent="0.2">
      <c r="C117" s="181" t="s">
        <v>2642</v>
      </c>
      <c r="D117" s="183"/>
      <c r="E117" s="183" t="s">
        <v>2707</v>
      </c>
      <c r="F117" s="183"/>
      <c r="G117" s="183"/>
      <c r="H117" s="183"/>
      <c r="I117" s="183"/>
      <c r="J117" s="183"/>
      <c r="K117" s="183"/>
      <c r="L117" s="183"/>
      <c r="M117" s="183"/>
      <c r="N117" s="183"/>
      <c r="O117" s="183"/>
      <c r="P117" s="183"/>
      <c r="Q117" s="183"/>
    </row>
    <row r="118" spans="2:18" x14ac:dyDescent="0.2">
      <c r="C118" s="183"/>
      <c r="D118" s="181" t="s">
        <v>2314</v>
      </c>
      <c r="E118" s="183">
        <f>WRI!$W$226</f>
        <v>0</v>
      </c>
      <c r="F118" s="68">
        <f ca="1">MIN(F$111,F113)*$E118</f>
        <v>0</v>
      </c>
      <c r="G118" s="68">
        <f t="shared" ref="G118:Q118" ca="1" si="16">MIN(G$111,G113)*$E118</f>
        <v>0</v>
      </c>
      <c r="H118" s="68">
        <f t="shared" ca="1" si="16"/>
        <v>0</v>
      </c>
      <c r="I118" s="68">
        <f t="shared" ca="1" si="16"/>
        <v>0</v>
      </c>
      <c r="J118" s="68">
        <f t="shared" ca="1" si="16"/>
        <v>0</v>
      </c>
      <c r="K118" s="68">
        <f t="shared" ca="1" si="16"/>
        <v>0</v>
      </c>
      <c r="L118" s="68">
        <f t="shared" ca="1" si="16"/>
        <v>0</v>
      </c>
      <c r="M118" s="68">
        <f t="shared" ca="1" si="16"/>
        <v>0</v>
      </c>
      <c r="N118" s="68">
        <f t="shared" ca="1" si="16"/>
        <v>0</v>
      </c>
      <c r="O118" s="68">
        <f t="shared" ca="1" si="16"/>
        <v>0</v>
      </c>
      <c r="P118" s="68">
        <f t="shared" ca="1" si="16"/>
        <v>0</v>
      </c>
      <c r="Q118" s="68">
        <f t="shared" ca="1" si="16"/>
        <v>0</v>
      </c>
    </row>
    <row r="119" spans="2:18" x14ac:dyDescent="0.2">
      <c r="C119" s="183"/>
      <c r="D119" s="181" t="s">
        <v>2624</v>
      </c>
      <c r="E119" s="183">
        <f>WRI!$W$227</f>
        <v>0</v>
      </c>
      <c r="F119" s="68">
        <f ca="1">MIN(F$111-SUM(F$118:F118),F114)*$E119</f>
        <v>0</v>
      </c>
      <c r="G119" s="68">
        <f ca="1">MIN(G$111-SUM(G$118:G118),G114)*$E119</f>
        <v>0</v>
      </c>
      <c r="H119" s="68">
        <f ca="1">MIN(H$111-SUM(H$118:H118),H114)*$E119</f>
        <v>0</v>
      </c>
      <c r="I119" s="68">
        <f ca="1">MIN(I$111-SUM(I$118:I118),I114)*$E119</f>
        <v>0</v>
      </c>
      <c r="J119" s="68">
        <f ca="1">MIN(J$111-SUM(J$118:J118),J114)*$E119</f>
        <v>0</v>
      </c>
      <c r="K119" s="68">
        <f ca="1">MIN(K$111-SUM(K$118:K118),K114)*$E119</f>
        <v>0</v>
      </c>
      <c r="L119" s="68">
        <f ca="1">MIN(L$111-SUM(L$118:L118),L114)*$E119</f>
        <v>0</v>
      </c>
      <c r="M119" s="68">
        <f ca="1">MIN(M$111-SUM(M$118:M118),M114)*$E119</f>
        <v>0</v>
      </c>
      <c r="N119" s="68">
        <f ca="1">MIN(N$111-SUM(N$118:N118),N114)*$E119</f>
        <v>0</v>
      </c>
      <c r="O119" s="68">
        <f ca="1">MIN(O$111-SUM(O$118:O118),O114)*$E119</f>
        <v>0</v>
      </c>
      <c r="P119" s="68">
        <f ca="1">MIN(P$111-SUM(P$118:P118),P114)*$E119</f>
        <v>0</v>
      </c>
      <c r="Q119" s="68">
        <f ca="1">MIN(Q$111-SUM(Q$118:Q118),Q114)*$E119</f>
        <v>0</v>
      </c>
    </row>
    <row r="120" spans="2:18" x14ac:dyDescent="0.2">
      <c r="C120" s="183"/>
      <c r="D120" s="181" t="s">
        <v>2317</v>
      </c>
      <c r="E120" s="183">
        <f>WRI!$W$228</f>
        <v>0</v>
      </c>
      <c r="F120" s="68">
        <f ca="1">MIN(F$111-SUM(F$118:F119),F115)*$E120</f>
        <v>0</v>
      </c>
      <c r="G120" s="68">
        <f ca="1">MIN(G$111-SUM(G$118:G119),G115)*$E120</f>
        <v>0</v>
      </c>
      <c r="H120" s="68">
        <f ca="1">MIN(H$111-SUM(H$118:H119),H115)*$E120</f>
        <v>0</v>
      </c>
      <c r="I120" s="68">
        <f ca="1">MIN(I$111-SUM(I$118:I119),I115)*$E120</f>
        <v>0</v>
      </c>
      <c r="J120" s="68">
        <f ca="1">MIN(J$111-SUM(J$118:J119),J115)*$E120</f>
        <v>0</v>
      </c>
      <c r="K120" s="68">
        <f ca="1">MIN(K$111-SUM(K$118:K119),K115)*$E120</f>
        <v>0</v>
      </c>
      <c r="L120" s="68">
        <f ca="1">MIN(L$111-SUM(L$118:L119),L115)*$E120</f>
        <v>0</v>
      </c>
      <c r="M120" s="68">
        <f ca="1">MIN(M$111-SUM(M$118:M119),M115)*$E120</f>
        <v>0</v>
      </c>
      <c r="N120" s="68">
        <f ca="1">MIN(N$111-SUM(N$118:N119),N115)*$E120</f>
        <v>0</v>
      </c>
      <c r="O120" s="68">
        <f ca="1">MIN(O$111-SUM(O$118:O119),O115)*$E120</f>
        <v>0</v>
      </c>
      <c r="P120" s="68">
        <f ca="1">MIN(P$111-SUM(P$118:P119),P115)*$E120</f>
        <v>0</v>
      </c>
      <c r="Q120" s="68">
        <f ca="1">MIN(Q$111-SUM(Q$118:Q119),Q115)*$E120</f>
        <v>0</v>
      </c>
    </row>
    <row r="122" spans="2:18" x14ac:dyDescent="0.2">
      <c r="E122" s="18"/>
      <c r="F122" s="18"/>
      <c r="G122" s="18"/>
      <c r="H122" s="18"/>
      <c r="I122" s="18"/>
      <c r="J122" s="18"/>
      <c r="K122" s="18"/>
      <c r="L122" s="18"/>
      <c r="M122" s="18"/>
      <c r="N122" s="18"/>
      <c r="O122" s="18"/>
      <c r="P122" s="18"/>
      <c r="Q122" s="18"/>
    </row>
    <row r="123" spans="2:18" x14ac:dyDescent="0.2">
      <c r="C123" s="88"/>
      <c r="D123" s="88"/>
      <c r="E123" s="96" t="s">
        <v>2314</v>
      </c>
      <c r="F123" s="68">
        <f>WRI!$W234*(WRI!$H$57+WRI!$H$79+WRI!$H$94)*F$43</f>
        <v>0</v>
      </c>
      <c r="G123" s="68">
        <f>WRI!$W234*(WRI!$H$57+WRI!$H$79+WRI!$H$94)*G$43</f>
        <v>0</v>
      </c>
      <c r="H123" s="68">
        <f>WRI!$W234*(WRI!$H$57+WRI!$H$79+WRI!$H$94)*H$43</f>
        <v>0</v>
      </c>
      <c r="I123" s="68">
        <f>WRI!$W234*(WRI!$H$57+WRI!$H$79+WRI!$H$94)*I$43</f>
        <v>0</v>
      </c>
      <c r="J123" s="68">
        <f>WRI!$W234*(WRI!$H$57+WRI!$H$79+WRI!$H$94)*J$43</f>
        <v>0</v>
      </c>
      <c r="K123" s="68">
        <f>WRI!$W234*(WRI!$H$57+WRI!$H$79+WRI!$H$94)*K$43</f>
        <v>0</v>
      </c>
      <c r="L123" s="68">
        <f>WRI!$W234*(WRI!$H$57+WRI!$H$79+WRI!$H$94)*L$43</f>
        <v>0</v>
      </c>
      <c r="M123" s="68">
        <f>WRI!$W234*(WRI!$H$57+WRI!$H$79+WRI!$H$94)*M$43</f>
        <v>0</v>
      </c>
      <c r="N123" s="68">
        <f>WRI!$W234*(WRI!$H$57+WRI!$H$79+WRI!$H$94)*N$43</f>
        <v>0</v>
      </c>
      <c r="O123" s="68">
        <f>WRI!$W234*(WRI!$H$57+WRI!$H$79+WRI!$H$94)*O$43</f>
        <v>0</v>
      </c>
      <c r="P123" s="68">
        <f>WRI!$W234*(WRI!$H$57+WRI!$H$79+WRI!$H$94)*P$43</f>
        <v>0</v>
      </c>
      <c r="Q123" s="68">
        <f>WRI!$W234*(WRI!$H$57+WRI!$H$79+WRI!$H$94)*Q$43</f>
        <v>0</v>
      </c>
    </row>
    <row r="124" spans="2:18" x14ac:dyDescent="0.2">
      <c r="E124" s="96" t="s">
        <v>2341</v>
      </c>
      <c r="F124" s="68">
        <f>WRI!$W235*(WRI!$H$62+WRI!$H$98)*F$43</f>
        <v>0</v>
      </c>
      <c r="G124" s="68">
        <f>WRI!$W235*(WRI!$H$62+WRI!$H$98)*G$43</f>
        <v>0</v>
      </c>
      <c r="H124" s="68">
        <f>WRI!$W235*(WRI!$H$62+WRI!$H$98)*H$43</f>
        <v>0</v>
      </c>
      <c r="I124" s="68">
        <f>WRI!$W235*(WRI!$H$62+WRI!$H$98)*I$43</f>
        <v>0</v>
      </c>
      <c r="J124" s="68">
        <f>WRI!$W235*(WRI!$H$62+WRI!$H$98)*J$43</f>
        <v>0</v>
      </c>
      <c r="K124" s="68">
        <f>WRI!$W235*(WRI!$H$62+WRI!$H$98)*K$43</f>
        <v>0</v>
      </c>
      <c r="L124" s="68">
        <f>WRI!$W235*(WRI!$H$62+WRI!$H$98)*L$43</f>
        <v>0</v>
      </c>
      <c r="M124" s="68">
        <f>WRI!$W235*(WRI!$H$62+WRI!$H$98)*M$43</f>
        <v>0</v>
      </c>
      <c r="N124" s="68">
        <f>WRI!$W235*(WRI!$H$62+WRI!$H$98)*N$43</f>
        <v>0</v>
      </c>
      <c r="O124" s="68">
        <f>WRI!$W235*(WRI!$H$62+WRI!$H$98)*O$43</f>
        <v>0</v>
      </c>
      <c r="P124" s="68">
        <f>WRI!$W235*(WRI!$H$62+WRI!$H$98)*P$43</f>
        <v>0</v>
      </c>
      <c r="Q124" s="68">
        <f>WRI!$W235*(WRI!$H$62+WRI!$H$98)*Q$43</f>
        <v>0</v>
      </c>
    </row>
    <row r="125" spans="2:18" x14ac:dyDescent="0.2">
      <c r="E125" s="96" t="s">
        <v>2378</v>
      </c>
      <c r="F125" s="68">
        <f>MIN(SUM(F123:F124),WRI!$W$231*0.9)</f>
        <v>0</v>
      </c>
      <c r="G125" s="68">
        <f>MIN(SUM(G123:G124),WRI!$W$231*0.9)</f>
        <v>0</v>
      </c>
      <c r="H125" s="68">
        <f>MIN(SUM(H123:H124),WRI!$W$231*0.9)</f>
        <v>0</v>
      </c>
      <c r="I125" s="68">
        <f>MIN(SUM(I123:I124),WRI!$W$231*0.9)</f>
        <v>0</v>
      </c>
      <c r="J125" s="68">
        <f>MIN(SUM(J123:J124),WRI!$W$231*0.9)</f>
        <v>0</v>
      </c>
      <c r="K125" s="68">
        <f>MIN(SUM(K123:K124),WRI!$W$231*0.9)</f>
        <v>0</v>
      </c>
      <c r="L125" s="68">
        <f>MIN(SUM(L123:L124),WRI!$W$231*0.9)</f>
        <v>0</v>
      </c>
      <c r="M125" s="68">
        <f>MIN(SUM(M123:M124),WRI!$W$231*0.9)</f>
        <v>0</v>
      </c>
      <c r="N125" s="68">
        <f>MIN(SUM(N123:N124),WRI!$W$231*0.9)</f>
        <v>0</v>
      </c>
      <c r="O125" s="68">
        <f>MIN(SUM(O123:O124),WRI!$W$231*0.9)</f>
        <v>0</v>
      </c>
      <c r="P125" s="68">
        <f>MIN(SUM(P123:P124),WRI!$W$231*0.9)</f>
        <v>0</v>
      </c>
      <c r="Q125" s="68">
        <f>MIN(SUM(Q123:Q124),WRI!$W$231*0.9)</f>
        <v>0</v>
      </c>
    </row>
    <row r="126" spans="2:18" x14ac:dyDescent="0.2">
      <c r="C126" s="181" t="s">
        <v>2708</v>
      </c>
      <c r="D126" s="183"/>
      <c r="E126" s="183"/>
      <c r="F126" s="183"/>
      <c r="G126" s="183"/>
      <c r="H126" s="183"/>
      <c r="I126" s="183"/>
      <c r="J126" s="183"/>
      <c r="K126" s="183"/>
      <c r="L126" s="183"/>
      <c r="M126" s="183"/>
      <c r="N126" s="183"/>
      <c r="O126" s="183"/>
      <c r="P126" s="183"/>
      <c r="Q126" s="183"/>
    </row>
    <row r="127" spans="2:18" x14ac:dyDescent="0.2">
      <c r="C127" s="183"/>
      <c r="D127" s="181" t="s">
        <v>2317</v>
      </c>
      <c r="E127" s="183"/>
      <c r="F127" s="68">
        <f ca="1">MAX(0,F115-F120)</f>
        <v>0</v>
      </c>
      <c r="G127" s="68">
        <f t="shared" ref="G127:Q127" ca="1" si="17">MAX(0,G115-G120)</f>
        <v>0</v>
      </c>
      <c r="H127" s="68">
        <f t="shared" ca="1" si="17"/>
        <v>0</v>
      </c>
      <c r="I127" s="68">
        <f t="shared" ca="1" si="17"/>
        <v>0</v>
      </c>
      <c r="J127" s="68">
        <f t="shared" ca="1" si="17"/>
        <v>0</v>
      </c>
      <c r="K127" s="68">
        <f t="shared" ca="1" si="17"/>
        <v>0</v>
      </c>
      <c r="L127" s="68">
        <f t="shared" ca="1" si="17"/>
        <v>0</v>
      </c>
      <c r="M127" s="68">
        <f t="shared" ca="1" si="17"/>
        <v>0</v>
      </c>
      <c r="N127" s="68">
        <f t="shared" ca="1" si="17"/>
        <v>0</v>
      </c>
      <c r="O127" s="68">
        <f t="shared" ca="1" si="17"/>
        <v>0</v>
      </c>
      <c r="P127" s="68">
        <f t="shared" ca="1" si="17"/>
        <v>0</v>
      </c>
      <c r="Q127" s="68">
        <f t="shared" ca="1" si="17"/>
        <v>0</v>
      </c>
    </row>
    <row r="128" spans="2:18" x14ac:dyDescent="0.2">
      <c r="C128" s="183"/>
      <c r="D128" s="183"/>
      <c r="E128" s="183"/>
      <c r="F128" s="183"/>
      <c r="G128" s="183"/>
      <c r="H128" s="183"/>
      <c r="I128" s="183"/>
      <c r="J128" s="183"/>
      <c r="K128" s="183"/>
      <c r="L128" s="183"/>
      <c r="M128" s="183"/>
      <c r="N128" s="183"/>
      <c r="O128" s="183"/>
      <c r="P128" s="183"/>
      <c r="Q128" s="183"/>
    </row>
    <row r="129" spans="2:17" x14ac:dyDescent="0.2">
      <c r="B129" s="88"/>
      <c r="C129" s="181" t="s">
        <v>2642</v>
      </c>
      <c r="D129" s="183"/>
      <c r="E129" s="183" t="s">
        <v>2707</v>
      </c>
      <c r="F129" s="183"/>
      <c r="G129" s="183"/>
      <c r="H129" s="183"/>
      <c r="I129" s="183"/>
      <c r="J129" s="183"/>
      <c r="K129" s="183"/>
      <c r="L129" s="183"/>
      <c r="M129" s="183"/>
      <c r="N129" s="183"/>
      <c r="O129" s="183"/>
      <c r="P129" s="183"/>
      <c r="Q129" s="183"/>
    </row>
    <row r="130" spans="2:17" x14ac:dyDescent="0.2">
      <c r="C130" s="183"/>
      <c r="D130" s="181" t="s">
        <v>2317</v>
      </c>
      <c r="E130" s="183"/>
      <c r="F130" s="68">
        <f ca="1">MIN(F$125,F127)</f>
        <v>0</v>
      </c>
      <c r="G130" s="68">
        <f t="shared" ref="G130:Q130" ca="1" si="18">MIN(G$125,G127)</f>
        <v>0</v>
      </c>
      <c r="H130" s="68">
        <f t="shared" ca="1" si="18"/>
        <v>0</v>
      </c>
      <c r="I130" s="68">
        <f t="shared" ca="1" si="18"/>
        <v>0</v>
      </c>
      <c r="J130" s="68">
        <f t="shared" ca="1" si="18"/>
        <v>0</v>
      </c>
      <c r="K130" s="68">
        <f t="shared" ca="1" si="18"/>
        <v>0</v>
      </c>
      <c r="L130" s="68">
        <f t="shared" ca="1" si="18"/>
        <v>0</v>
      </c>
      <c r="M130" s="68">
        <f t="shared" ca="1" si="18"/>
        <v>0</v>
      </c>
      <c r="N130" s="68">
        <f t="shared" ca="1" si="18"/>
        <v>0</v>
      </c>
      <c r="O130" s="68">
        <f t="shared" ca="1" si="18"/>
        <v>0</v>
      </c>
      <c r="P130" s="68">
        <f t="shared" ca="1" si="18"/>
        <v>0</v>
      </c>
      <c r="Q130" s="68">
        <f t="shared" ca="1" si="18"/>
        <v>0</v>
      </c>
    </row>
  </sheetData>
  <sheetProtection algorithmName="SHA-512" hashValue="hhTsjDGf8H8vzbNgMM7ngSLNdGzSi/3maq8cvAQ5KQJGL+uxtH0Wf4AmSHFkCeKnUsIAjd+Ggu3Jmd8WxJwa4w==" saltValue="fEphCi6mHbVKmh5BMu0FFA==" spinCount="100000" sheet="1" objects="1" scenarios="1" selectLockedCells="1" selectUnlockedCells="1"/>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8"/>
  <dimension ref="A1:C15"/>
  <sheetViews>
    <sheetView workbookViewId="0">
      <selection activeCell="A11" sqref="A11"/>
    </sheetView>
  </sheetViews>
  <sheetFormatPr baseColWidth="10" defaultColWidth="8.83203125" defaultRowHeight="15" x14ac:dyDescent="0.2"/>
  <cols>
    <col min="1" max="1" width="7.5" bestFit="1" customWidth="1"/>
    <col min="2" max="2" width="12" style="47" bestFit="1" customWidth="1"/>
    <col min="3" max="3" width="10" bestFit="1" customWidth="1"/>
  </cols>
  <sheetData>
    <row r="1" spans="1:3" x14ac:dyDescent="0.2">
      <c r="A1" t="s">
        <v>2059</v>
      </c>
      <c r="B1" s="47" t="s">
        <v>2061</v>
      </c>
      <c r="C1" t="s">
        <v>2060</v>
      </c>
    </row>
    <row r="2" spans="1:3" x14ac:dyDescent="0.2">
      <c r="A2" s="48" t="s">
        <v>2597</v>
      </c>
      <c r="B2" s="49">
        <v>44056</v>
      </c>
      <c r="C2" t="s">
        <v>2062</v>
      </c>
    </row>
    <row r="3" spans="1:3" x14ac:dyDescent="0.2">
      <c r="A3" s="48" t="s">
        <v>2699</v>
      </c>
      <c r="B3" s="49">
        <v>44116</v>
      </c>
      <c r="C3" s="179" t="s">
        <v>2700</v>
      </c>
    </row>
    <row r="4" spans="1:3" x14ac:dyDescent="0.2">
      <c r="A4" s="48" t="s">
        <v>2702</v>
      </c>
      <c r="B4" s="49">
        <v>44118</v>
      </c>
      <c r="C4" s="47" t="s">
        <v>2701</v>
      </c>
    </row>
    <row r="5" spans="1:3" x14ac:dyDescent="0.2">
      <c r="A5" s="48" t="s">
        <v>2709</v>
      </c>
      <c r="B5" s="49">
        <v>44201</v>
      </c>
      <c r="C5" s="47" t="s">
        <v>2710</v>
      </c>
    </row>
    <row r="6" spans="1:3" x14ac:dyDescent="0.2">
      <c r="A6" s="48" t="s">
        <v>2711</v>
      </c>
      <c r="B6" s="49">
        <v>44217</v>
      </c>
      <c r="C6" s="184" t="s">
        <v>2712</v>
      </c>
    </row>
    <row r="7" spans="1:3" x14ac:dyDescent="0.2">
      <c r="A7" s="48" t="s">
        <v>2714</v>
      </c>
      <c r="B7" s="49">
        <v>44243</v>
      </c>
      <c r="C7" s="47" t="s">
        <v>2713</v>
      </c>
    </row>
    <row r="8" spans="1:3" x14ac:dyDescent="0.2">
      <c r="A8" s="48" t="s">
        <v>2716</v>
      </c>
      <c r="B8" s="49">
        <v>44378</v>
      </c>
      <c r="C8" s="47" t="s">
        <v>2715</v>
      </c>
    </row>
    <row r="9" spans="1:3" x14ac:dyDescent="0.2">
      <c r="A9" s="48" t="s">
        <v>2717</v>
      </c>
      <c r="B9" s="49">
        <v>44515</v>
      </c>
      <c r="C9" s="47" t="s">
        <v>2719</v>
      </c>
    </row>
    <row r="10" spans="1:3" x14ac:dyDescent="0.2">
      <c r="A10" s="48" t="s">
        <v>2754</v>
      </c>
      <c r="B10" s="49">
        <v>44666</v>
      </c>
      <c r="C10" s="187" t="s">
        <v>2755</v>
      </c>
    </row>
    <row r="11" spans="1:3" x14ac:dyDescent="0.2">
      <c r="A11" s="48" t="s">
        <v>2757</v>
      </c>
      <c r="B11" s="49">
        <v>44670</v>
      </c>
      <c r="C11" s="188" t="s">
        <v>2758</v>
      </c>
    </row>
    <row r="12" spans="1:3" x14ac:dyDescent="0.2">
      <c r="A12" s="48"/>
      <c r="B12" s="49"/>
      <c r="C12" s="47"/>
    </row>
    <row r="13" spans="1:3" x14ac:dyDescent="0.2">
      <c r="A13" s="48"/>
      <c r="B13" s="49"/>
      <c r="C13" s="47"/>
    </row>
    <row r="14" spans="1:3" x14ac:dyDescent="0.2">
      <c r="A14" s="48"/>
      <c r="B14" s="49"/>
      <c r="C14" s="47"/>
    </row>
    <row r="15" spans="1:3" x14ac:dyDescent="0.2">
      <c r="A15" s="48"/>
      <c r="B15" s="49"/>
      <c r="C15" s="47"/>
    </row>
  </sheetData>
  <sheetProtection algorithmName="SHA-512" hashValue="cLenXIH+BMrlh99Xx0QyTRkxzDH7mBrTTyDZ5q6VGKNjQFqMnf522/pfgJs3SP16uoMkjGBsad++3jw5Ql7Nqw==" saltValue="SE7OXKaEFDoHpda+wUGrWQ==" spinCount="100000" sheet="1" objects="1" scenarios="1" selectLockedCells="1" selectUn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378</vt:i4>
      </vt:variant>
    </vt:vector>
  </HeadingPairs>
  <TitlesOfParts>
    <vt:vector size="382" baseType="lpstr">
      <vt:lpstr>Info &amp; Intro</vt:lpstr>
      <vt:lpstr>Overview</vt:lpstr>
      <vt:lpstr>WRI</vt:lpstr>
      <vt:lpstr>Errata</vt:lpstr>
      <vt:lpstr>dbState</vt:lpstr>
      <vt:lpstr>ddAttachedGarage</vt:lpstr>
      <vt:lpstr>ddclotheswasher</vt:lpstr>
      <vt:lpstr>ddirrigation</vt:lpstr>
      <vt:lpstr>ddphase</vt:lpstr>
      <vt:lpstr>ddpipematerial</vt:lpstr>
      <vt:lpstr>ddpipesize</vt:lpstr>
      <vt:lpstr>ddplanttype</vt:lpstr>
      <vt:lpstr>ddroofmaterial</vt:lpstr>
      <vt:lpstr>ddSingleOrMulti</vt:lpstr>
      <vt:lpstr>ddsitematerial</vt:lpstr>
      <vt:lpstr>desWRIAttachedGarage</vt:lpstr>
      <vt:lpstr>desWRIBaseCommon</vt:lpstr>
      <vt:lpstr>desWRIBaseIndoor</vt:lpstr>
      <vt:lpstr>desWRIBaseOutdoor</vt:lpstr>
      <vt:lpstr>desWRIBaseUnits</vt:lpstr>
      <vt:lpstr>desWRIBlackFaucet</vt:lpstr>
      <vt:lpstr>desWRIBlackTank</vt:lpstr>
      <vt:lpstr>desWRIBlackToilet</vt:lpstr>
      <vt:lpstr>desWRICommonCWCap</vt:lpstr>
      <vt:lpstr>desWRICommonCWCom</vt:lpstr>
      <vt:lpstr>desWRICommonCWComRate</vt:lpstr>
      <vt:lpstr>desWRICommonCWRes</vt:lpstr>
      <vt:lpstr>desWRICommonCWResRate</vt:lpstr>
      <vt:lpstr>desWRICommonCWStyle</vt:lpstr>
      <vt:lpstr>desWRICommonDW</vt:lpstr>
      <vt:lpstr>desWRICommonDWRate</vt:lpstr>
      <vt:lpstr>desWRICommonFaucet</vt:lpstr>
      <vt:lpstr>desWRICommonFaucetRate</vt:lpstr>
      <vt:lpstr>desWRICommonFoot</vt:lpstr>
      <vt:lpstr>desWRICommonFountains</vt:lpstr>
      <vt:lpstr>desWRICommonHeight</vt:lpstr>
      <vt:lpstr>desWRICommonHorPipe</vt:lpstr>
      <vt:lpstr>desWRICommonLav</vt:lpstr>
      <vt:lpstr>desWRICommonLavRate</vt:lpstr>
      <vt:lpstr>desWRICommonMaxCap</vt:lpstr>
      <vt:lpstr>desWRICommonOther1</vt:lpstr>
      <vt:lpstr>desWRICommonOther1Rate</vt:lpstr>
      <vt:lpstr>desWRICommonOther2</vt:lpstr>
      <vt:lpstr>desWRICommonOther2Rate</vt:lpstr>
      <vt:lpstr>desWRICommonOther3</vt:lpstr>
      <vt:lpstr>desWRICommonOther3Rate</vt:lpstr>
      <vt:lpstr>desWRICommonOther4</vt:lpstr>
      <vt:lpstr>desWRICommonOther4Rate</vt:lpstr>
      <vt:lpstr>desWRICommonOther5</vt:lpstr>
      <vt:lpstr>desWRICommonOther5Rate</vt:lpstr>
      <vt:lpstr>desWRICommonOther6</vt:lpstr>
      <vt:lpstr>desWRICommonOther6Rate</vt:lpstr>
      <vt:lpstr>desWRICommonOther7</vt:lpstr>
      <vt:lpstr>desWRICommonOther7Rate</vt:lpstr>
      <vt:lpstr>desWRICommonPanEvap</vt:lpstr>
      <vt:lpstr>desWRICommonPipeMat</vt:lpstr>
      <vt:lpstr>desWRICommonPipeSize</vt:lpstr>
      <vt:lpstr>desWRICommonShower</vt:lpstr>
      <vt:lpstr>desWRICommonShowerRate</vt:lpstr>
      <vt:lpstr>desWRICommonStructWaste</vt:lpstr>
      <vt:lpstr>desWRICommonToilet</vt:lpstr>
      <vt:lpstr>desWRICommonToiletRate</vt:lpstr>
      <vt:lpstr>desWRICommonUrinal</vt:lpstr>
      <vt:lpstr>desWRICommonUrinalRate</vt:lpstr>
      <vt:lpstr>desWRICoveredPoolArea</vt:lpstr>
      <vt:lpstr>desWRIDesignCommon</vt:lpstr>
      <vt:lpstr>desWRIDesignIndoor</vt:lpstr>
      <vt:lpstr>desWRIDesignIndoorCredit</vt:lpstr>
      <vt:lpstr>desWRIDesignOutdoor</vt:lpstr>
      <vt:lpstr>desWRIDesignOutdoorCredit</vt:lpstr>
      <vt:lpstr>desWRIDesignOutdoorTotal</vt:lpstr>
      <vt:lpstr>desWRIDesignUnits</vt:lpstr>
      <vt:lpstr>desWRIEvapApr</vt:lpstr>
      <vt:lpstr>desWRIEvapAug</vt:lpstr>
      <vt:lpstr>desWRIEvapDec</vt:lpstr>
      <vt:lpstr>desWRIEvapFeb</vt:lpstr>
      <vt:lpstr>desWRIEvapJan</vt:lpstr>
      <vt:lpstr>desWRIEvapJul</vt:lpstr>
      <vt:lpstr>desWRIEvapJun</vt:lpstr>
      <vt:lpstr>desWRIEvapMar</vt:lpstr>
      <vt:lpstr>desWRIEvapMay</vt:lpstr>
      <vt:lpstr>desWRIEvapNov</vt:lpstr>
      <vt:lpstr>desWRIEvapOct</vt:lpstr>
      <vt:lpstr>desWRIEvapSep</vt:lpstr>
      <vt:lpstr>desWRIFrostDays</vt:lpstr>
      <vt:lpstr>desWRIGallons</vt:lpstr>
      <vt:lpstr>desWRIGarageFoot</vt:lpstr>
      <vt:lpstr>desWRIGreyBath</vt:lpstr>
      <vt:lpstr>desWRIGreyCW</vt:lpstr>
      <vt:lpstr>desWRIGreyIrrigation</vt:lpstr>
      <vt:lpstr>desWRIGreyLav</vt:lpstr>
      <vt:lpstr>desWRIGreyShower</vt:lpstr>
      <vt:lpstr>desWRIGreyTank</vt:lpstr>
      <vt:lpstr>desWRIGreyToilet</vt:lpstr>
      <vt:lpstr>desWRIGreyUrinal</vt:lpstr>
      <vt:lpstr>desWRIHeight</vt:lpstr>
      <vt:lpstr>desWRILastFreeze</vt:lpstr>
      <vt:lpstr>desWRILevels</vt:lpstr>
      <vt:lpstr>desWRIMasterLav</vt:lpstr>
      <vt:lpstr>desWRIMasterShower</vt:lpstr>
      <vt:lpstr>desWRIMasterTCD</vt:lpstr>
      <vt:lpstr>desWRIMasterToilet</vt:lpstr>
      <vt:lpstr>desWRIMF1Bed</vt:lpstr>
      <vt:lpstr>desWRIMF2Bed</vt:lpstr>
      <vt:lpstr>desWRIMF3Bed</vt:lpstr>
      <vt:lpstr>desWRIMF4Bed</vt:lpstr>
      <vt:lpstr>desWRINoBath</vt:lpstr>
      <vt:lpstr>desWRINoCW</vt:lpstr>
      <vt:lpstr>desWRINoDish</vt:lpstr>
      <vt:lpstr>desWRINoHookups</vt:lpstr>
      <vt:lpstr>desWRIOtherPoolArea</vt:lpstr>
      <vt:lpstr>desWRIPhase</vt:lpstr>
      <vt:lpstr>desWRIPipeMat</vt:lpstr>
      <vt:lpstr>desWRIPipeSize</vt:lpstr>
      <vt:lpstr>desWRIRainApr</vt:lpstr>
      <vt:lpstr>desWRIRainAug</vt:lpstr>
      <vt:lpstr>desWRIRainBathtubs</vt:lpstr>
      <vt:lpstr>desWRIRainCW</vt:lpstr>
      <vt:lpstr>desWRIRainDec</vt:lpstr>
      <vt:lpstr>desWRIRainDishwasher</vt:lpstr>
      <vt:lpstr>desWRIRainFaucet</vt:lpstr>
      <vt:lpstr>desWRIRainFeb</vt:lpstr>
      <vt:lpstr>desWRIRainIrrigation</vt:lpstr>
      <vt:lpstr>desWRIRainJan</vt:lpstr>
      <vt:lpstr>desWRIRainJul</vt:lpstr>
      <vt:lpstr>desWRIRainJun</vt:lpstr>
      <vt:lpstr>desWRIRainLavatory</vt:lpstr>
      <vt:lpstr>desWRIRainMar</vt:lpstr>
      <vt:lpstr>desWRIRainMay</vt:lpstr>
      <vt:lpstr>desWRIRainNov</vt:lpstr>
      <vt:lpstr>desWRIRainOct</vt:lpstr>
      <vt:lpstr>desWRIRainOtherCommon1</vt:lpstr>
      <vt:lpstr>desWRIRainOtherCommon2</vt:lpstr>
      <vt:lpstr>desWRIRainOtherCommon3</vt:lpstr>
      <vt:lpstr>desWRIRainOtherCommon4</vt:lpstr>
      <vt:lpstr>desWRIRainOtherCommon5</vt:lpstr>
      <vt:lpstr>desWRIRainOtherCommon6</vt:lpstr>
      <vt:lpstr>desWRIRainOtherCommon7</vt:lpstr>
      <vt:lpstr>desWRIRainOtherUnit1</vt:lpstr>
      <vt:lpstr>desWRIRainOtherUnit2</vt:lpstr>
      <vt:lpstr>desWRIRainOtherUnit3</vt:lpstr>
      <vt:lpstr>desWRIRainOtherUnit4</vt:lpstr>
      <vt:lpstr>desWRIRainOtherUnit5</vt:lpstr>
      <vt:lpstr>desWRIRainOtherUnit6</vt:lpstr>
      <vt:lpstr>desWRIRainOtherUnit7</vt:lpstr>
      <vt:lpstr>desWRIRainPools</vt:lpstr>
      <vt:lpstr>desWRIRainSep</vt:lpstr>
      <vt:lpstr>desWRIRainShowers</vt:lpstr>
      <vt:lpstr>desWRIRainTank</vt:lpstr>
      <vt:lpstr>desWRIRainToilet</vt:lpstr>
      <vt:lpstr>desWRIRainUrinals</vt:lpstr>
      <vt:lpstr>desWRIRating</vt:lpstr>
      <vt:lpstr>desWRIRoofCapAWF</vt:lpstr>
      <vt:lpstr>desWRIRoofCapMat</vt:lpstr>
      <vt:lpstr>desWRIRoofCapSF</vt:lpstr>
      <vt:lpstr>desWRISFBed</vt:lpstr>
      <vt:lpstr>desWRIsqft</vt:lpstr>
      <vt:lpstr>desWRISurfaceCapAWF</vt:lpstr>
      <vt:lpstr>desWRISurfaceCapMat</vt:lpstr>
      <vt:lpstr>desWRISurfaceCapSF</vt:lpstr>
      <vt:lpstr>desWRIUnitCW</vt:lpstr>
      <vt:lpstr>desWRIUnitDW</vt:lpstr>
      <vt:lpstr>desWRIUnitFaucet</vt:lpstr>
      <vt:lpstr>desWRIUnitHorPipe</vt:lpstr>
      <vt:lpstr>desWRIUnitLav</vt:lpstr>
      <vt:lpstr>desWRIUnitOther1</vt:lpstr>
      <vt:lpstr>desWRIUnitOther1Rate</vt:lpstr>
      <vt:lpstr>desWRIUnitOther2</vt:lpstr>
      <vt:lpstr>desWRIUnitOther2Rate</vt:lpstr>
      <vt:lpstr>desWRIUnitOther3</vt:lpstr>
      <vt:lpstr>desWRIUnitOther3Rate</vt:lpstr>
      <vt:lpstr>desWRIUnitOther4</vt:lpstr>
      <vt:lpstr>desWRIUnitOther4Rate</vt:lpstr>
      <vt:lpstr>desWRIUnitOther5</vt:lpstr>
      <vt:lpstr>desWRIUnitOther5Rate</vt:lpstr>
      <vt:lpstr>desWRIUnitOther6</vt:lpstr>
      <vt:lpstr>desWRIUnitOther6Rate</vt:lpstr>
      <vt:lpstr>desWRIUnitOther7</vt:lpstr>
      <vt:lpstr>desWRIUnitOther7Rate</vt:lpstr>
      <vt:lpstr>desWRIUnitShower</vt:lpstr>
      <vt:lpstr>desWRIUnitStructWaste</vt:lpstr>
      <vt:lpstr>desWRIUnitTCD</vt:lpstr>
      <vt:lpstr>desWRIUnitToilet</vt:lpstr>
      <vt:lpstr>desWRIZone1Plant</vt:lpstr>
      <vt:lpstr>desWRIZone1Sensor</vt:lpstr>
      <vt:lpstr>desWRIZone1SF</vt:lpstr>
      <vt:lpstr>desWRIZone1Type</vt:lpstr>
      <vt:lpstr>desWRIZone1WeatherTrack</vt:lpstr>
      <vt:lpstr>desWRIZone2Plant</vt:lpstr>
      <vt:lpstr>desWRIZone2Sensor</vt:lpstr>
      <vt:lpstr>desWRIZone2SF</vt:lpstr>
      <vt:lpstr>desWRIZone2WeatherTrack</vt:lpstr>
      <vt:lpstr>desWRIZone2ype</vt:lpstr>
      <vt:lpstr>desWRIZone3Plant</vt:lpstr>
      <vt:lpstr>desWRIZone3Sensor</vt:lpstr>
      <vt:lpstr>desWRIZone3SF</vt:lpstr>
      <vt:lpstr>desWRIZone3Type</vt:lpstr>
      <vt:lpstr>desWRIZone3WeatherTrack</vt:lpstr>
      <vt:lpstr>desWRIZone4Plant</vt:lpstr>
      <vt:lpstr>desWRIZone4Sensor</vt:lpstr>
      <vt:lpstr>desWRIZone4SF</vt:lpstr>
      <vt:lpstr>desWRIZone4Type</vt:lpstr>
      <vt:lpstr>desWRIZone4WeatherTrack</vt:lpstr>
      <vt:lpstr>dntWRIAttachedGarage</vt:lpstr>
      <vt:lpstr>dntWRIBlackFaucet</vt:lpstr>
      <vt:lpstr>dntWRIBlackTank</vt:lpstr>
      <vt:lpstr>dntWRIBlackToilet</vt:lpstr>
      <vt:lpstr>dntWRICommonCWCap</vt:lpstr>
      <vt:lpstr>dntWRICommonCWCom</vt:lpstr>
      <vt:lpstr>dntWRICommonCWComRate</vt:lpstr>
      <vt:lpstr>dntWRICommonCWRes</vt:lpstr>
      <vt:lpstr>dntWRICommonCWResRate</vt:lpstr>
      <vt:lpstr>dntWRICommonCWStyle</vt:lpstr>
      <vt:lpstr>dntWRICommonDW</vt:lpstr>
      <vt:lpstr>dntWRICommonDWRate</vt:lpstr>
      <vt:lpstr>dntWRICommonFaucet</vt:lpstr>
      <vt:lpstr>dntWRICommonFaucetRate</vt:lpstr>
      <vt:lpstr>dntWRICommonFoot</vt:lpstr>
      <vt:lpstr>dntWRICommonFountains</vt:lpstr>
      <vt:lpstr>dntWRICommonHeight</vt:lpstr>
      <vt:lpstr>dntWRICommonHorPipe</vt:lpstr>
      <vt:lpstr>dntWRICommonLav</vt:lpstr>
      <vt:lpstr>dntWRICommonLavRate</vt:lpstr>
      <vt:lpstr>dntWRICommonMaxCap</vt:lpstr>
      <vt:lpstr>dntWRICommonOther1Rate</vt:lpstr>
      <vt:lpstr>dntWRICommonOther2Rate</vt:lpstr>
      <vt:lpstr>dntWRICommonOther3Rate</vt:lpstr>
      <vt:lpstr>dntWRICommonOther4Rate</vt:lpstr>
      <vt:lpstr>dntWRICommonOther5Rate</vt:lpstr>
      <vt:lpstr>dntWRICommonOther6Rate</vt:lpstr>
      <vt:lpstr>dntWRICommonOther7Rate</vt:lpstr>
      <vt:lpstr>dntWRICommonPanEvap</vt:lpstr>
      <vt:lpstr>dntWRICommonPipeMat</vt:lpstr>
      <vt:lpstr>dntWRICommonPipeSize</vt:lpstr>
      <vt:lpstr>dntWRICommonShower</vt:lpstr>
      <vt:lpstr>dntWRICommonShowerRate</vt:lpstr>
      <vt:lpstr>dntWRICommonStructWaste</vt:lpstr>
      <vt:lpstr>dntWRICommonToilet</vt:lpstr>
      <vt:lpstr>dntWRICommonToiletRate</vt:lpstr>
      <vt:lpstr>dntWRICommonUrinal</vt:lpstr>
      <vt:lpstr>dntWRICommonUrinalRate</vt:lpstr>
      <vt:lpstr>dntWRICoveredPoolArea</vt:lpstr>
      <vt:lpstr>dntWRIGarageFoot</vt:lpstr>
      <vt:lpstr>dntWRIGreyBath</vt:lpstr>
      <vt:lpstr>dntWRIGreyCW</vt:lpstr>
      <vt:lpstr>dntWRIGreyIrrigation</vt:lpstr>
      <vt:lpstr>dntWRIGreyLav</vt:lpstr>
      <vt:lpstr>dntWRIGreyShower</vt:lpstr>
      <vt:lpstr>dntWRIGreyTank</vt:lpstr>
      <vt:lpstr>dntWRIGreyToilet</vt:lpstr>
      <vt:lpstr>dntWRIGreyUrinal</vt:lpstr>
      <vt:lpstr>dntWRIHeight</vt:lpstr>
      <vt:lpstr>dntWRILevels</vt:lpstr>
      <vt:lpstr>dntWRIMasterLav</vt:lpstr>
      <vt:lpstr>dntWRIMasterShower</vt:lpstr>
      <vt:lpstr>dntWRIMasterTCD</vt:lpstr>
      <vt:lpstr>dntWRIMasterToilet</vt:lpstr>
      <vt:lpstr>dntWRIMF1Bed</vt:lpstr>
      <vt:lpstr>dntWRINoBath</vt:lpstr>
      <vt:lpstr>dntWRINoCW</vt:lpstr>
      <vt:lpstr>dntWRINoDish</vt:lpstr>
      <vt:lpstr>dntWRINoHookups</vt:lpstr>
      <vt:lpstr>dntWRIOtherPoolArea</vt:lpstr>
      <vt:lpstr>dntWRIOverride</vt:lpstr>
      <vt:lpstr>dntWRIPipeMat</vt:lpstr>
      <vt:lpstr>dntWRIPipeSize</vt:lpstr>
      <vt:lpstr>dntWRIRainBathtubs</vt:lpstr>
      <vt:lpstr>dntWRIRainCW</vt:lpstr>
      <vt:lpstr>dntWRIRainDishwasher</vt:lpstr>
      <vt:lpstr>dntWRIRainFaucet</vt:lpstr>
      <vt:lpstr>dntWRIRainIrrigation</vt:lpstr>
      <vt:lpstr>dntWRIRainLavatory</vt:lpstr>
      <vt:lpstr>dntWRIRainOtherCommon1</vt:lpstr>
      <vt:lpstr>dntWRIRainOtherCommon2</vt:lpstr>
      <vt:lpstr>dntWRIRainOtherCommon3</vt:lpstr>
      <vt:lpstr>dntWRIRainOtherCommon4</vt:lpstr>
      <vt:lpstr>dntWRIRainOtherCommon5</vt:lpstr>
      <vt:lpstr>dntWRIRainOtherCommon6</vt:lpstr>
      <vt:lpstr>dntWRIRainOtherCommon7</vt:lpstr>
      <vt:lpstr>dntWRIRainOtherUnit1</vt:lpstr>
      <vt:lpstr>dntWRIRainOtherUnit2</vt:lpstr>
      <vt:lpstr>dntWRIRainOtherUnit3</vt:lpstr>
      <vt:lpstr>dntWRIRainOtherUnit4</vt:lpstr>
      <vt:lpstr>dntWRIRainOtherUnit5</vt:lpstr>
      <vt:lpstr>dntWRIRainOtherUnit6</vt:lpstr>
      <vt:lpstr>dntWRIRainOtherUnit7</vt:lpstr>
      <vt:lpstr>dntWRIRainPools</vt:lpstr>
      <vt:lpstr>dntWRIRainShowers</vt:lpstr>
      <vt:lpstr>dntWRIRainTank</vt:lpstr>
      <vt:lpstr>dntWRIRainToilet</vt:lpstr>
      <vt:lpstr>dntWRIRainUrinals</vt:lpstr>
      <vt:lpstr>dntWRIRoofCapAWF</vt:lpstr>
      <vt:lpstr>dntWRIRoofCapMat</vt:lpstr>
      <vt:lpstr>dntWRIRoofCapSF</vt:lpstr>
      <vt:lpstr>dntWRISFBed</vt:lpstr>
      <vt:lpstr>dntWRIsqft</vt:lpstr>
      <vt:lpstr>dntWRISurfaceCapAWF</vt:lpstr>
      <vt:lpstr>dntWRISurfaceCapMat</vt:lpstr>
      <vt:lpstr>dntWRISurfaceCapSF</vt:lpstr>
      <vt:lpstr>dntWRIUnitCW</vt:lpstr>
      <vt:lpstr>dntWRIUnitDW</vt:lpstr>
      <vt:lpstr>dntWRIUnitFaucet</vt:lpstr>
      <vt:lpstr>dntWRIUnitHorPipe</vt:lpstr>
      <vt:lpstr>dntWRIUnitLav</vt:lpstr>
      <vt:lpstr>dntWRIUnitOther1Rate</vt:lpstr>
      <vt:lpstr>dntWRIUnitOther2Rate</vt:lpstr>
      <vt:lpstr>dntWRIUnitOther3Rate</vt:lpstr>
      <vt:lpstr>dntWRIUnitOther4Rate</vt:lpstr>
      <vt:lpstr>dntWRIUnitOther5Rate</vt:lpstr>
      <vt:lpstr>dntWRIUnitOther6Rate</vt:lpstr>
      <vt:lpstr>dntWRIUnitOther7Rate</vt:lpstr>
      <vt:lpstr>dntWRIUnitShower</vt:lpstr>
      <vt:lpstr>dntWRIUnitStructWaste</vt:lpstr>
      <vt:lpstr>dntWRIUnitTCD</vt:lpstr>
      <vt:lpstr>dntWRIUnitToilet</vt:lpstr>
      <vt:lpstr>dntWRIZone1Plant</vt:lpstr>
      <vt:lpstr>dntWRIZone1Sensor</vt:lpstr>
      <vt:lpstr>dntWRIZone1SF</vt:lpstr>
      <vt:lpstr>dntWRIZone1Type</vt:lpstr>
      <vt:lpstr>dntWRIZone1WeatherTrack</vt:lpstr>
      <vt:lpstr>dntWRIZone2Plant</vt:lpstr>
      <vt:lpstr>dntWRIZone2Sensor</vt:lpstr>
      <vt:lpstr>dntWRIZone2SF</vt:lpstr>
      <vt:lpstr>dntWRIZone2WeatherTrack</vt:lpstr>
      <vt:lpstr>dntWRIZone2ype</vt:lpstr>
      <vt:lpstr>dntWRIZone3Plant</vt:lpstr>
      <vt:lpstr>dntWRIZone3Sensor</vt:lpstr>
      <vt:lpstr>dntWRIZone3SF</vt:lpstr>
      <vt:lpstr>dntWRIZone3Type</vt:lpstr>
      <vt:lpstr>dntWRIZone3WeatherTrack</vt:lpstr>
      <vt:lpstr>dntWRIZone4Plant</vt:lpstr>
      <vt:lpstr>dntWRIZone4Sensor</vt:lpstr>
      <vt:lpstr>dntWRIZone4SF</vt:lpstr>
      <vt:lpstr>dntWRIZone4Type</vt:lpstr>
      <vt:lpstr>dntWRIZone4WeatherTrack</vt:lpstr>
      <vt:lpstr>dstBuilderName</vt:lpstr>
      <vt:lpstr>dstCity</vt:lpstr>
      <vt:lpstr>dstCounty</vt:lpstr>
      <vt:lpstr>dstHomeAddress</vt:lpstr>
      <vt:lpstr>dstLot</vt:lpstr>
      <vt:lpstr>dstProjectDesc</vt:lpstr>
      <vt:lpstr>dstProjectID</vt:lpstr>
      <vt:lpstr>dstProjectName</vt:lpstr>
      <vt:lpstr>dstSingleOrMulti</vt:lpstr>
      <vt:lpstr>dstState</vt:lpstr>
      <vt:lpstr>dstTCFloorArea</vt:lpstr>
      <vt:lpstr>dstUnits</vt:lpstr>
      <vt:lpstr>dstZIP</vt:lpstr>
      <vt:lpstr>hidCityInstruction</vt:lpstr>
      <vt:lpstr>hidODClimateFormula</vt:lpstr>
      <vt:lpstr>hidODClimateLabel</vt:lpstr>
      <vt:lpstr>hidODCountyFormula</vt:lpstr>
      <vt:lpstr>hidODCountyLabel</vt:lpstr>
      <vt:lpstr>hidODMoistFormula</vt:lpstr>
      <vt:lpstr>hidODMoistLabel</vt:lpstr>
      <vt:lpstr>hidODNumberUnitsLabel</vt:lpstr>
      <vt:lpstr>hidODProjectNameLabel</vt:lpstr>
      <vt:lpstr>hidODStateFormula</vt:lpstr>
      <vt:lpstr>hidODStateLabel</vt:lpstr>
      <vt:lpstr>hidODTropicalFormula</vt:lpstr>
      <vt:lpstr>hidODTropicalLabel</vt:lpstr>
      <vt:lpstr>hidODWarmFormula</vt:lpstr>
      <vt:lpstr>hidODWarmLabel</vt:lpstr>
      <vt:lpstr>hidWRIErrorsMsg</vt:lpstr>
      <vt:lpstr>hidWRIMandatoryMsg</vt:lpstr>
      <vt:lpstr>hidWRIOverviewMsg</vt:lpstr>
      <vt:lpstr>hidZIPInstruction</vt:lpstr>
      <vt:lpstr>Intro</vt:lpstr>
      <vt:lpstr>Overview!Print_Area</vt:lpstr>
      <vt:lpstr>WRI!Print_Area</vt:lpstr>
      <vt:lpstr>startError</vt:lpstr>
      <vt:lpstr>TorF</vt:lpstr>
      <vt:lpstr>VersionDate</vt:lpstr>
      <vt:lpstr>VersionNum</vt:lpstr>
      <vt:lpstr>verWRIVerifierComments</vt:lpstr>
      <vt:lpstr>verWRIVerifierDate</vt:lpstr>
      <vt:lpstr>verWRIVerifierEmail</vt:lpstr>
      <vt:lpstr>verWRIVerifierEndTime</vt:lpstr>
      <vt:lpstr>verWRIVerifierName</vt:lpstr>
      <vt:lpstr>verWRIVerifierPhone</vt:lpstr>
      <vt:lpstr>verWRIVerifierStartTime</vt:lpstr>
      <vt:lpstr>vsfProjectID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 Stair</dc:creator>
  <cp:lastModifiedBy>Artem Hruzd</cp:lastModifiedBy>
  <cp:lastPrinted>2020-05-24T20:57:23Z</cp:lastPrinted>
  <dcterms:created xsi:type="dcterms:W3CDTF">2015-10-15T15:17:45Z</dcterms:created>
  <dcterms:modified xsi:type="dcterms:W3CDTF">2022-04-26T13:26:44Z</dcterms:modified>
</cp:coreProperties>
</file>