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codeName="ThisWorkbook" defaultThemeVersion="124226"/>
  <mc:AlternateContent xmlns:mc="http://schemas.openxmlformats.org/markup-compatibility/2006">
    <mc:Choice Requires="x15">
      <x15ac:absPath xmlns:x15ac="http://schemas.microsoft.com/office/spreadsheetml/2010/11/ac" url="/Users/artemhruzd/Development/Pivotal/axis/axis/customer_hirl/sources/tests/"/>
    </mc:Choice>
  </mc:AlternateContent>
  <xr:revisionPtr revIDLastSave="0" documentId="13_ncr:1_{B0D89DB4-DF79-FF46-8B14-254B8363CCF3}" xr6:coauthVersionLast="47" xr6:coauthVersionMax="47" xr10:uidLastSave="{00000000-0000-0000-0000-000000000000}"/>
  <workbookProtection workbookAlgorithmName="SHA-512" workbookHashValue="cy6ZI/hm+1s316rLX80YKH0aAI/3zcyKjlBuFmsI/+5+LZW9grWvs3J0Ue7jDcSVxMU/h8pFsh+rld2wN04lMg==" workbookSaltValue="EnLHQUFQJ2obCTzo+8jDfQ==" workbookSpinCount="100000" lockStructure="1"/>
  <bookViews>
    <workbookView xWindow="0" yWindow="760" windowWidth="29040" windowHeight="15720" tabRatio="840" activeTab="6" xr2:uid="{E0D50E7E-BDCC-45C3-85CD-E5DD03560425}"/>
  </bookViews>
  <sheets>
    <sheet name="Copyright" sheetId="5" r:id="rId1"/>
    <sheet name="Instructions" sheetId="4" r:id="rId2"/>
    <sheet name="Start Here" sheetId="13" r:id="rId3"/>
    <sheet name="Scoring" sheetId="1" r:id="rId4"/>
    <sheet name="Letter of Approval Verification" sheetId="20" r:id="rId5"/>
    <sheet name="Letter of Approval Summary" sheetId="2" r:id="rId6"/>
    <sheet name="Completed Dev. Verification" sheetId="21" r:id="rId7"/>
    <sheet name="Project Summary" sheetId="3" r:id="rId8"/>
    <sheet name="Errata" sheetId="22" r:id="rId9"/>
    <sheet name="Dropdowns" sheetId="11" state="hidden" r:id="rId10"/>
  </sheets>
  <definedNames>
    <definedName name="_xlnm._FilterDatabase" localSheetId="6" hidden="1">'Completed Dev. Verification'!$A$5:$B$170</definedName>
    <definedName name="_xlnm._FilterDatabase" localSheetId="4" hidden="1">'Letter of Approval Verification'!$A$5:$B$170</definedName>
    <definedName name="_xlnm._FilterDatabase" localSheetId="3" hidden="1">Scoring!$A$1:$A$5</definedName>
    <definedName name="AllRightsReserved">Copyright!$E$2</definedName>
    <definedName name="CommunityName">'Start Here'!$D$13</definedName>
    <definedName name="CompletedDev.LevelAchieved">'Completed Dev. Verification'!$F$175</definedName>
    <definedName name="CompletedDev.PointClaimed" localSheetId="6">'Completed Dev. Verification'!$F$173</definedName>
    <definedName name="CompletedDev.PointsAwardedByVerifier">'Completed Dev. Verification'!$I$173</definedName>
    <definedName name="copyright">Copyright!$A$3</definedName>
    <definedName name="DeveloperApplicant">'Start Here'!$D$9</definedName>
    <definedName name="DevelopmentDescription">'Start Here'!$D$25</definedName>
    <definedName name="DevelopmentLocation">'Start Here'!$D$11</definedName>
    <definedName name="dropdown1">Dropdowns!$A$4:$A$7</definedName>
    <definedName name="FourStars">'Start Here'!$G$21</definedName>
    <definedName name="LandDevelopmentHeading">Copyright!$A$2</definedName>
    <definedName name="LOA.PointsAwardedByVerifier">'Letter of Approval Verification'!$J$173</definedName>
    <definedName name="LOA.PointsClaimed" localSheetId="4">'Letter of Approval Verification'!$F$173</definedName>
    <definedName name="LOA.RatingLevelAchieved">'Letter of Approval Verification'!$F$175</definedName>
    <definedName name="OneStar">'Start Here'!$D$21</definedName>
    <definedName name="PhaseOrSection">'Start Here'!$D$15</definedName>
    <definedName name="_xlnm.Print_Area" localSheetId="6">'Completed Dev. Verification'!$D$1:$N$175</definedName>
    <definedName name="_xlnm.Print_Area" localSheetId="5">'Letter of Approval Summary'!$A$1:$F$17</definedName>
    <definedName name="_xlnm.Print_Area" localSheetId="4">'Letter of Approval Verification'!$D$1:$L$175</definedName>
    <definedName name="_xlnm.Print_Area" localSheetId="3">Scoring!$D$1:$I$175</definedName>
    <definedName name="_xlnm.Print_Titles" localSheetId="6">'Completed Dev. Verification'!$3:$5</definedName>
    <definedName name="_xlnm.Print_Titles" localSheetId="4">'Letter of Approval Verification'!$3:$5</definedName>
    <definedName name="_xlnm.Print_Titles" localSheetId="3">Scoring!$3:$5</definedName>
    <definedName name="ProjectID">'Start Here'!$D$7</definedName>
    <definedName name="ProjectStatus">'Start Here'!$D$17</definedName>
    <definedName name="ScoringDesign.LevelAchieved">Scoring!$F$175</definedName>
    <definedName name="ScoringDesign.PointsClaimed">Scoring!$F$173</definedName>
    <definedName name="startRevisionDate">Errata!$B$2</definedName>
    <definedName name="startVersion">Errata!$A$2</definedName>
    <definedName name="startYear">Copyright!$E$1</definedName>
    <definedName name="TargetCertificationLevel">'Start Here'!$D$23</definedName>
    <definedName name="ThreeStars">'Start Here'!$F$21</definedName>
    <definedName name="TwoStars">'Start Here'!$E$21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3" l="1"/>
  <c r="C6" i="2"/>
  <c r="C5" i="3" l="1"/>
  <c r="C5" i="2"/>
  <c r="D1" i="3"/>
  <c r="N2" i="21"/>
  <c r="D1" i="2"/>
  <c r="L2" i="20"/>
  <c r="I2" i="1"/>
  <c r="F1" i="13"/>
  <c r="F1" i="4"/>
  <c r="E2" i="4"/>
  <c r="F1" i="5"/>
  <c r="F173" i="1" l="1"/>
  <c r="E4" i="1" s="1"/>
  <c r="J173" i="20"/>
  <c r="F17" i="2" s="1"/>
  <c r="F22" i="20" l="1"/>
  <c r="I173" i="21"/>
  <c r="F17" i="3" s="1"/>
  <c r="A6" i="20" l="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B113" i="21"/>
  <c r="B96" i="21"/>
  <c r="B95" i="21"/>
  <c r="I173" i="20" l="1"/>
  <c r="F103" i="20"/>
  <c r="B103" i="20" s="1"/>
  <c r="F104" i="20"/>
  <c r="B104" i="20" s="1"/>
  <c r="B113" i="20"/>
  <c r="B95" i="20"/>
  <c r="B96" i="20"/>
  <c r="G1" i="1" l="1"/>
  <c r="E2" i="13"/>
  <c r="A2" i="4"/>
  <c r="H156" i="1" l="1"/>
  <c r="A2" i="3"/>
  <c r="H1" i="20" l="1"/>
  <c r="L48" i="20"/>
  <c r="N48" i="21"/>
  <c r="N170" i="21" l="1"/>
  <c r="F170" i="21"/>
  <c r="B170" i="21" s="1"/>
  <c r="N169" i="21"/>
  <c r="F169" i="21"/>
  <c r="N167" i="21"/>
  <c r="F167" i="21"/>
  <c r="B167" i="21" s="1"/>
  <c r="N166" i="21"/>
  <c r="F166" i="21"/>
  <c r="B166" i="21" s="1"/>
  <c r="N165" i="21"/>
  <c r="F165" i="21"/>
  <c r="B165" i="21" s="1"/>
  <c r="N164" i="21"/>
  <c r="F164" i="21"/>
  <c r="B164" i="21" s="1"/>
  <c r="N163" i="21"/>
  <c r="F163" i="21"/>
  <c r="N161" i="21"/>
  <c r="F161" i="21"/>
  <c r="B161" i="21" s="1"/>
  <c r="N160" i="21"/>
  <c r="F160" i="21"/>
  <c r="B160" i="21" s="1"/>
  <c r="N159" i="21"/>
  <c r="F159" i="21"/>
  <c r="N157" i="21"/>
  <c r="N155" i="21"/>
  <c r="F155" i="21"/>
  <c r="N154" i="21"/>
  <c r="F154" i="21"/>
  <c r="B154" i="21" s="1"/>
  <c r="N153" i="21"/>
  <c r="N151" i="21"/>
  <c r="F151" i="21"/>
  <c r="B150" i="21" s="1"/>
  <c r="B151" i="21" s="1"/>
  <c r="B152" i="21" s="1"/>
  <c r="B153" i="21" s="1"/>
  <c r="N149" i="21"/>
  <c r="F149" i="21"/>
  <c r="B149" i="21" s="1"/>
  <c r="N148" i="21"/>
  <c r="F148" i="21"/>
  <c r="N146" i="21"/>
  <c r="F146" i="21"/>
  <c r="B146" i="21" s="1"/>
  <c r="N145" i="21"/>
  <c r="F145" i="21"/>
  <c r="N143" i="21"/>
  <c r="F143" i="21"/>
  <c r="B143" i="21" s="1"/>
  <c r="N142" i="21"/>
  <c r="F142" i="21"/>
  <c r="B142" i="21" s="1"/>
  <c r="N141" i="21"/>
  <c r="F141" i="21"/>
  <c r="B141" i="21" s="1"/>
  <c r="N140" i="21"/>
  <c r="F140" i="21"/>
  <c r="B140" i="21" s="1"/>
  <c r="N139" i="21"/>
  <c r="F139" i="21"/>
  <c r="N137" i="21"/>
  <c r="F137" i="21"/>
  <c r="B137" i="21" s="1"/>
  <c r="N136" i="21"/>
  <c r="F136" i="21"/>
  <c r="N134" i="21"/>
  <c r="F134" i="21"/>
  <c r="B134" i="21" s="1"/>
  <c r="N133" i="21"/>
  <c r="F133" i="21"/>
  <c r="B133" i="21" s="1"/>
  <c r="N132" i="21"/>
  <c r="F132" i="21"/>
  <c r="N130" i="21"/>
  <c r="F130" i="21"/>
  <c r="B130" i="21" s="1"/>
  <c r="N129" i="21"/>
  <c r="F129" i="21"/>
  <c r="B129" i="21" s="1"/>
  <c r="N128" i="21"/>
  <c r="F128" i="21"/>
  <c r="N124" i="21"/>
  <c r="F124" i="21"/>
  <c r="B123" i="21" s="1"/>
  <c r="B124" i="21" s="1"/>
  <c r="B125" i="21" s="1"/>
  <c r="B126" i="21" s="1"/>
  <c r="N122" i="21"/>
  <c r="F122" i="21"/>
  <c r="B122" i="21" s="1"/>
  <c r="N121" i="21"/>
  <c r="F121" i="21"/>
  <c r="N117" i="21"/>
  <c r="F117" i="21"/>
  <c r="B117" i="21" s="1"/>
  <c r="N116" i="21"/>
  <c r="F116" i="21"/>
  <c r="B116" i="21" s="1"/>
  <c r="N115" i="21"/>
  <c r="F115" i="21"/>
  <c r="B115" i="21" s="1"/>
  <c r="N114" i="21"/>
  <c r="F114" i="21"/>
  <c r="B114" i="21" s="1"/>
  <c r="N112" i="21"/>
  <c r="F112" i="21"/>
  <c r="B112" i="21" s="1"/>
  <c r="N111" i="21"/>
  <c r="F111" i="21"/>
  <c r="B111" i="21" s="1"/>
  <c r="N110" i="21"/>
  <c r="F110" i="21"/>
  <c r="B110" i="21" s="1"/>
  <c r="N109" i="21"/>
  <c r="F109" i="21"/>
  <c r="B109" i="21" s="1"/>
  <c r="N108" i="21"/>
  <c r="F108" i="21"/>
  <c r="B108" i="21" s="1"/>
  <c r="N107" i="21"/>
  <c r="F107" i="21"/>
  <c r="B107" i="21" s="1"/>
  <c r="N106" i="21"/>
  <c r="F106" i="21"/>
  <c r="N104" i="21"/>
  <c r="F104" i="21"/>
  <c r="B104" i="21" s="1"/>
  <c r="N103" i="21"/>
  <c r="F103" i="21"/>
  <c r="B103" i="21" s="1"/>
  <c r="N102" i="21"/>
  <c r="F102" i="21"/>
  <c r="N100" i="21"/>
  <c r="F100" i="21"/>
  <c r="B100" i="21" s="1"/>
  <c r="N97" i="21"/>
  <c r="F97" i="21"/>
  <c r="B97" i="21" s="1"/>
  <c r="N94" i="21"/>
  <c r="F94" i="21"/>
  <c r="N91" i="21"/>
  <c r="F91" i="21"/>
  <c r="N89" i="21"/>
  <c r="F89" i="21"/>
  <c r="B89" i="21" s="1"/>
  <c r="N88" i="21"/>
  <c r="F88" i="21"/>
  <c r="N86" i="21"/>
  <c r="F86" i="21"/>
  <c r="B86" i="21" s="1"/>
  <c r="N85" i="21"/>
  <c r="F85" i="21"/>
  <c r="N83" i="21"/>
  <c r="F83" i="21"/>
  <c r="B83" i="21" s="1"/>
  <c r="N82" i="21"/>
  <c r="F82" i="21"/>
  <c r="B82" i="21" s="1"/>
  <c r="N81" i="21"/>
  <c r="F81" i="21"/>
  <c r="B81" i="21" s="1"/>
  <c r="N80" i="21"/>
  <c r="F80" i="21"/>
  <c r="N78" i="21"/>
  <c r="F78" i="21"/>
  <c r="B78" i="21" s="1"/>
  <c r="F77" i="21"/>
  <c r="B77" i="21" s="1"/>
  <c r="F76" i="21"/>
  <c r="B76" i="21" s="1"/>
  <c r="N75" i="21"/>
  <c r="F75" i="21"/>
  <c r="N73" i="21"/>
  <c r="F73" i="21"/>
  <c r="B73" i="21" s="1"/>
  <c r="N72" i="21"/>
  <c r="F72" i="21"/>
  <c r="B72" i="21" s="1"/>
  <c r="N71" i="21"/>
  <c r="F71" i="21"/>
  <c r="B71" i="21" s="1"/>
  <c r="N70" i="21"/>
  <c r="F70" i="21"/>
  <c r="B70" i="21" s="1"/>
  <c r="N69" i="21"/>
  <c r="F69" i="21"/>
  <c r="B69" i="21" s="1"/>
  <c r="N68" i="21"/>
  <c r="F68" i="21"/>
  <c r="B68" i="21" s="1"/>
  <c r="N67" i="21"/>
  <c r="F67" i="21"/>
  <c r="B67" i="21" s="1"/>
  <c r="N66" i="21"/>
  <c r="F66" i="21"/>
  <c r="B66" i="21" s="1"/>
  <c r="N65" i="21"/>
  <c r="F65" i="21"/>
  <c r="B65" i="21" s="1"/>
  <c r="N64" i="21"/>
  <c r="F64" i="21"/>
  <c r="B64" i="21" s="1"/>
  <c r="N63" i="21"/>
  <c r="F63" i="21"/>
  <c r="B63" i="21" s="1"/>
  <c r="N62" i="21"/>
  <c r="F62" i="21"/>
  <c r="B62" i="21" s="1"/>
  <c r="N58" i="21"/>
  <c r="F58" i="21"/>
  <c r="B57" i="21" s="1"/>
  <c r="B58" i="21" s="1"/>
  <c r="B59" i="21" s="1"/>
  <c r="B60" i="21" s="1"/>
  <c r="B61" i="21" s="1"/>
  <c r="N56" i="21"/>
  <c r="F56" i="21"/>
  <c r="B56" i="21" s="1"/>
  <c r="N55" i="21"/>
  <c r="F55" i="21"/>
  <c r="B55" i="21" s="1"/>
  <c r="F54" i="21"/>
  <c r="B54" i="21" s="1"/>
  <c r="F53" i="21"/>
  <c r="B53" i="21" s="1"/>
  <c r="N52" i="21"/>
  <c r="F52" i="21"/>
  <c r="F48" i="21"/>
  <c r="B47" i="21" s="1"/>
  <c r="B48" i="21" s="1"/>
  <c r="B49" i="21" s="1"/>
  <c r="B50" i="21" s="1"/>
  <c r="N44" i="21"/>
  <c r="F44" i="21"/>
  <c r="B43" i="21" s="1"/>
  <c r="B44" i="21" s="1"/>
  <c r="B45" i="21" s="1"/>
  <c r="B46" i="21" s="1"/>
  <c r="N42" i="21"/>
  <c r="F42" i="21"/>
  <c r="B42" i="21" s="1"/>
  <c r="N41" i="21"/>
  <c r="F41" i="21"/>
  <c r="N39" i="21"/>
  <c r="F39" i="21"/>
  <c r="B39" i="21" s="1"/>
  <c r="N38" i="21"/>
  <c r="F38" i="21"/>
  <c r="B38" i="21" s="1"/>
  <c r="N37" i="21"/>
  <c r="F37" i="21"/>
  <c r="N35" i="21"/>
  <c r="F35" i="21"/>
  <c r="B35" i="21" s="1"/>
  <c r="N32" i="21"/>
  <c r="F32" i="21"/>
  <c r="B31" i="21" s="1"/>
  <c r="B32" i="21" s="1"/>
  <c r="B33" i="21" s="1"/>
  <c r="B34" i="21" s="1"/>
  <c r="N30" i="21"/>
  <c r="F30" i="21"/>
  <c r="N28" i="21"/>
  <c r="F28" i="21"/>
  <c r="B28" i="21" s="1"/>
  <c r="N27" i="21"/>
  <c r="F27" i="21"/>
  <c r="B27" i="21" s="1"/>
  <c r="N26" i="21"/>
  <c r="F26" i="21"/>
  <c r="B26" i="21" s="1"/>
  <c r="N25" i="21"/>
  <c r="F25" i="21"/>
  <c r="B25" i="21" s="1"/>
  <c r="N24" i="21"/>
  <c r="F24" i="21"/>
  <c r="B24" i="21" s="1"/>
  <c r="N23" i="21"/>
  <c r="F23" i="21"/>
  <c r="B23" i="21" s="1"/>
  <c r="N22" i="21"/>
  <c r="F22" i="21"/>
  <c r="N18" i="21"/>
  <c r="F18" i="21"/>
  <c r="B18" i="21" s="1"/>
  <c r="N17" i="21"/>
  <c r="F17" i="21"/>
  <c r="B17" i="21" s="1"/>
  <c r="N16" i="21"/>
  <c r="F16" i="21"/>
  <c r="B16" i="21" s="1"/>
  <c r="N15" i="21"/>
  <c r="F15" i="21"/>
  <c r="B15" i="21" s="1"/>
  <c r="N12" i="21"/>
  <c r="F12" i="21"/>
  <c r="B12" i="21" s="1"/>
  <c r="N11" i="21"/>
  <c r="F11" i="21"/>
  <c r="B11" i="21" s="1"/>
  <c r="N10" i="21"/>
  <c r="F10" i="21"/>
  <c r="B10" i="21" s="1"/>
  <c r="K3" i="21"/>
  <c r="E3" i="21"/>
  <c r="D2" i="21"/>
  <c r="H1" i="21"/>
  <c r="E1" i="21"/>
  <c r="L170" i="20"/>
  <c r="L169" i="20"/>
  <c r="L164" i="20"/>
  <c r="L165" i="20"/>
  <c r="L166" i="20"/>
  <c r="L167" i="20"/>
  <c r="L163" i="20"/>
  <c r="L160" i="20"/>
  <c r="L161" i="20"/>
  <c r="L159" i="20"/>
  <c r="L154" i="20"/>
  <c r="L153" i="20"/>
  <c r="L149" i="20"/>
  <c r="L148" i="20"/>
  <c r="L146" i="20"/>
  <c r="L145" i="20"/>
  <c r="L143" i="20"/>
  <c r="L142" i="20"/>
  <c r="L140" i="20"/>
  <c r="L141" i="20"/>
  <c r="L139" i="20"/>
  <c r="L137" i="20"/>
  <c r="L136" i="20"/>
  <c r="L133" i="20"/>
  <c r="L134" i="20"/>
  <c r="L132" i="20"/>
  <c r="L129" i="20"/>
  <c r="L130" i="20"/>
  <c r="L128" i="20"/>
  <c r="L124" i="20"/>
  <c r="L122" i="20"/>
  <c r="L121" i="20"/>
  <c r="F108" i="20"/>
  <c r="B108" i="20" s="1"/>
  <c r="L117" i="20"/>
  <c r="L116" i="20"/>
  <c r="L115" i="20"/>
  <c r="L114" i="20"/>
  <c r="L112" i="20"/>
  <c r="L111" i="20"/>
  <c r="L110" i="20"/>
  <c r="L109" i="20"/>
  <c r="L108" i="20"/>
  <c r="L107" i="20"/>
  <c r="L106" i="20"/>
  <c r="L102" i="20"/>
  <c r="L104" i="20"/>
  <c r="L103" i="20"/>
  <c r="L100" i="20"/>
  <c r="L97" i="20"/>
  <c r="L94" i="20"/>
  <c r="L91" i="20"/>
  <c r="L89" i="20"/>
  <c r="L88" i="20"/>
  <c r="L86" i="20"/>
  <c r="L85" i="20"/>
  <c r="L83" i="20"/>
  <c r="L82" i="20"/>
  <c r="L81" i="20"/>
  <c r="L80" i="20"/>
  <c r="L78" i="20"/>
  <c r="L75" i="20"/>
  <c r="L63" i="20"/>
  <c r="L64" i="20"/>
  <c r="L65" i="20"/>
  <c r="L66" i="20"/>
  <c r="L67" i="20"/>
  <c r="L68" i="20"/>
  <c r="L69" i="20"/>
  <c r="L70" i="20"/>
  <c r="L71" i="20"/>
  <c r="L72" i="20"/>
  <c r="L73" i="20"/>
  <c r="L62" i="20"/>
  <c r="L58" i="20"/>
  <c r="L56" i="20"/>
  <c r="L55" i="20"/>
  <c r="L52" i="20"/>
  <c r="L44" i="20"/>
  <c r="L42" i="20"/>
  <c r="L41" i="20"/>
  <c r="L39" i="20"/>
  <c r="L38" i="20"/>
  <c r="L37" i="20"/>
  <c r="L35" i="20"/>
  <c r="L32" i="20"/>
  <c r="L30" i="20"/>
  <c r="L26" i="20"/>
  <c r="L27" i="20"/>
  <c r="L28" i="20"/>
  <c r="L25" i="20"/>
  <c r="L24" i="20"/>
  <c r="L23" i="20"/>
  <c r="L22" i="20"/>
  <c r="L18" i="20"/>
  <c r="L17" i="20"/>
  <c r="L16" i="20"/>
  <c r="L15" i="20"/>
  <c r="L12" i="20"/>
  <c r="L11" i="20"/>
  <c r="L10" i="20"/>
  <c r="C7" i="2"/>
  <c r="N156" i="21" l="1"/>
  <c r="B155" i="21"/>
  <c r="B156" i="21" s="1"/>
  <c r="B157" i="21" s="1"/>
  <c r="B37" i="21"/>
  <c r="B36" i="21"/>
  <c r="B75" i="21"/>
  <c r="B74" i="21"/>
  <c r="B93" i="21"/>
  <c r="B94" i="21"/>
  <c r="B92" i="21"/>
  <c r="B127" i="21"/>
  <c r="B128" i="21"/>
  <c r="B139" i="21"/>
  <c r="B138" i="21"/>
  <c r="B162" i="21"/>
  <c r="B163" i="21"/>
  <c r="B30" i="21"/>
  <c r="B29" i="21"/>
  <c r="B88" i="21"/>
  <c r="B87" i="21"/>
  <c r="B121" i="21"/>
  <c r="B120" i="21"/>
  <c r="B145" i="21"/>
  <c r="B144" i="21"/>
  <c r="B159" i="21"/>
  <c r="B158" i="21"/>
  <c r="B22" i="21"/>
  <c r="B21" i="21"/>
  <c r="B106" i="21"/>
  <c r="B105" i="21"/>
  <c r="B136" i="21"/>
  <c r="B135" i="21"/>
  <c r="B40" i="21"/>
  <c r="B41" i="21"/>
  <c r="B52" i="21"/>
  <c r="B51" i="21"/>
  <c r="B79" i="21"/>
  <c r="B80" i="21"/>
  <c r="B85" i="21"/>
  <c r="B84" i="21"/>
  <c r="B91" i="21"/>
  <c r="B90" i="21"/>
  <c r="B102" i="21"/>
  <c r="B101" i="21"/>
  <c r="B132" i="21"/>
  <c r="B131" i="21"/>
  <c r="B148" i="21"/>
  <c r="B147" i="21"/>
  <c r="B169" i="21"/>
  <c r="B168" i="21"/>
  <c r="F173" i="21"/>
  <c r="F16" i="3" s="1"/>
  <c r="O53" i="21"/>
  <c r="A8" i="2"/>
  <c r="F175" i="21" l="1"/>
  <c r="K4" i="21" s="1"/>
  <c r="E4" i="21"/>
  <c r="F170" i="20"/>
  <c r="F164" i="20"/>
  <c r="B164" i="20" s="1"/>
  <c r="F165" i="20"/>
  <c r="B165" i="20" s="1"/>
  <c r="F166" i="20"/>
  <c r="B166" i="20" s="1"/>
  <c r="F167" i="20"/>
  <c r="B167" i="20" s="1"/>
  <c r="F163" i="20"/>
  <c r="F160" i="20"/>
  <c r="B160" i="20" s="1"/>
  <c r="F161" i="20"/>
  <c r="B161" i="20" s="1"/>
  <c r="F159" i="20"/>
  <c r="L157" i="20"/>
  <c r="L155" i="20"/>
  <c r="L151" i="20"/>
  <c r="F155" i="20"/>
  <c r="F154" i="20"/>
  <c r="B154" i="20" s="1"/>
  <c r="F151" i="20"/>
  <c r="B150" i="20" s="1"/>
  <c r="B151" i="20" s="1"/>
  <c r="B152" i="20" s="1"/>
  <c r="B153" i="20" s="1"/>
  <c r="F149" i="20"/>
  <c r="F148" i="20"/>
  <c r="B148" i="20" s="1"/>
  <c r="F146" i="20"/>
  <c r="B146" i="20" s="1"/>
  <c r="F145" i="20"/>
  <c r="F140" i="20"/>
  <c r="B140" i="20" s="1"/>
  <c r="F141" i="20"/>
  <c r="B141" i="20" s="1"/>
  <c r="F142" i="20"/>
  <c r="B142" i="20" s="1"/>
  <c r="F143" i="20"/>
  <c r="B143" i="20" s="1"/>
  <c r="F139" i="20"/>
  <c r="F137" i="20"/>
  <c r="B137" i="20" s="1"/>
  <c r="F136" i="20"/>
  <c r="B136" i="20" s="1"/>
  <c r="F133" i="20"/>
  <c r="B133" i="20" s="1"/>
  <c r="F134" i="20"/>
  <c r="B134" i="20" s="1"/>
  <c r="F132" i="20"/>
  <c r="F129" i="20"/>
  <c r="B129" i="20" s="1"/>
  <c r="F130" i="20"/>
  <c r="B130" i="20" s="1"/>
  <c r="F128" i="20"/>
  <c r="F124" i="20"/>
  <c r="F122" i="20"/>
  <c r="B122" i="20" s="1"/>
  <c r="F121" i="20"/>
  <c r="B121" i="20" s="1"/>
  <c r="F115" i="20"/>
  <c r="B115" i="20" s="1"/>
  <c r="F116" i="20"/>
  <c r="B116" i="20" s="1"/>
  <c r="F117" i="20"/>
  <c r="B117" i="20" s="1"/>
  <c r="F114" i="20"/>
  <c r="B114" i="20" s="1"/>
  <c r="F106" i="20"/>
  <c r="F107" i="20"/>
  <c r="B107" i="20" s="1"/>
  <c r="F109" i="20"/>
  <c r="B109" i="20" s="1"/>
  <c r="F110" i="20"/>
  <c r="B110" i="20" s="1"/>
  <c r="F111" i="20"/>
  <c r="B111" i="20" s="1"/>
  <c r="F112" i="20"/>
  <c r="B112" i="20" s="1"/>
  <c r="F102" i="20"/>
  <c r="F100" i="20"/>
  <c r="B100" i="20" s="1"/>
  <c r="F97" i="20"/>
  <c r="B97" i="20" s="1"/>
  <c r="F94" i="20"/>
  <c r="F91" i="20"/>
  <c r="F89" i="20"/>
  <c r="B89" i="20" s="1"/>
  <c r="F88" i="20"/>
  <c r="F86" i="20"/>
  <c r="B86" i="20" s="1"/>
  <c r="F85" i="20"/>
  <c r="F83" i="20"/>
  <c r="B83" i="20" s="1"/>
  <c r="F82" i="20"/>
  <c r="B82" i="20" s="1"/>
  <c r="F78" i="20"/>
  <c r="B78" i="20" s="1"/>
  <c r="F81" i="20"/>
  <c r="B81" i="20" s="1"/>
  <c r="F80" i="20"/>
  <c r="F76" i="20"/>
  <c r="F77" i="20"/>
  <c r="B77" i="20" s="1"/>
  <c r="F75" i="20"/>
  <c r="B75" i="20" s="1"/>
  <c r="F63" i="20"/>
  <c r="B63" i="20" s="1"/>
  <c r="F64" i="20"/>
  <c r="F65" i="20"/>
  <c r="B65" i="20" s="1"/>
  <c r="F66" i="20"/>
  <c r="B66" i="20" s="1"/>
  <c r="F67" i="20"/>
  <c r="B67" i="20" s="1"/>
  <c r="F68" i="20"/>
  <c r="B68" i="20" s="1"/>
  <c r="F69" i="20"/>
  <c r="B69" i="20" s="1"/>
  <c r="F70" i="20"/>
  <c r="B70" i="20" s="1"/>
  <c r="F71" i="20"/>
  <c r="B71" i="20" s="1"/>
  <c r="F72" i="20"/>
  <c r="B72" i="20" s="1"/>
  <c r="F73" i="20"/>
  <c r="B73" i="20" s="1"/>
  <c r="F62" i="20"/>
  <c r="B62" i="20" s="1"/>
  <c r="F58" i="20"/>
  <c r="B57" i="20" s="1"/>
  <c r="B58" i="20" s="1"/>
  <c r="B59" i="20" s="1"/>
  <c r="B60" i="20" s="1"/>
  <c r="B61" i="20" s="1"/>
  <c r="F53" i="20"/>
  <c r="B53" i="20" s="1"/>
  <c r="F54" i="20"/>
  <c r="B54" i="20" s="1"/>
  <c r="F55" i="20"/>
  <c r="B55" i="20" s="1"/>
  <c r="F56" i="20"/>
  <c r="B56" i="20" s="1"/>
  <c r="F52" i="20"/>
  <c r="I44" i="20"/>
  <c r="F48" i="20"/>
  <c r="F44" i="20"/>
  <c r="B43" i="20" s="1"/>
  <c r="F42" i="20"/>
  <c r="B42" i="20" s="1"/>
  <c r="F41" i="20"/>
  <c r="F38" i="20"/>
  <c r="B38" i="20" s="1"/>
  <c r="F39" i="20"/>
  <c r="B39" i="20" s="1"/>
  <c r="F37" i="20"/>
  <c r="F35" i="20"/>
  <c r="B35" i="20" s="1"/>
  <c r="F32" i="20"/>
  <c r="B31" i="20" s="1"/>
  <c r="B32" i="20" s="1"/>
  <c r="B33" i="20" s="1"/>
  <c r="B34" i="20" s="1"/>
  <c r="F30" i="20"/>
  <c r="F25" i="20"/>
  <c r="B25" i="20" s="1"/>
  <c r="F26" i="20"/>
  <c r="B26" i="20" s="1"/>
  <c r="F27" i="20"/>
  <c r="B27" i="20" s="1"/>
  <c r="F28" i="20"/>
  <c r="B28" i="20" s="1"/>
  <c r="F24" i="20"/>
  <c r="B24" i="20" s="1"/>
  <c r="F23" i="20"/>
  <c r="B23" i="20" s="1"/>
  <c r="F10" i="20"/>
  <c r="B10" i="20" s="1"/>
  <c r="F18" i="20"/>
  <c r="B18" i="20" s="1"/>
  <c r="F17" i="20"/>
  <c r="B17" i="20" s="1"/>
  <c r="F16" i="20"/>
  <c r="B16" i="20" s="1"/>
  <c r="F15" i="20"/>
  <c r="B15" i="20" s="1"/>
  <c r="F11" i="20"/>
  <c r="B11" i="20" s="1"/>
  <c r="F12" i="20"/>
  <c r="B12" i="20" s="1"/>
  <c r="K3" i="20"/>
  <c r="E3" i="20"/>
  <c r="D2" i="20"/>
  <c r="E1" i="20"/>
  <c r="B64" i="20" l="1"/>
  <c r="F173" i="20"/>
  <c r="E4" i="20" s="1"/>
  <c r="B170" i="20"/>
  <c r="B84" i="20"/>
  <c r="B85" i="20"/>
  <c r="B162" i="20"/>
  <c r="B163" i="20"/>
  <c r="B41" i="20"/>
  <c r="B40" i="20"/>
  <c r="B132" i="20"/>
  <c r="B131" i="20"/>
  <c r="B144" i="20"/>
  <c r="B145" i="20"/>
  <c r="B90" i="20"/>
  <c r="B91" i="20"/>
  <c r="B92" i="20"/>
  <c r="B94" i="20"/>
  <c r="B93" i="20"/>
  <c r="B158" i="20"/>
  <c r="B159" i="20"/>
  <c r="B102" i="20"/>
  <c r="B101" i="20"/>
  <c r="B88" i="20"/>
  <c r="B87" i="20"/>
  <c r="B47" i="20"/>
  <c r="B48" i="20" s="1"/>
  <c r="B49" i="20" s="1"/>
  <c r="B50" i="20" s="1"/>
  <c r="B36" i="20"/>
  <c r="B51" i="20"/>
  <c r="B52" i="20"/>
  <c r="B105" i="20"/>
  <c r="B106" i="20"/>
  <c r="B128" i="20"/>
  <c r="B127" i="20"/>
  <c r="B139" i="20"/>
  <c r="B138" i="20"/>
  <c r="B169" i="20"/>
  <c r="B168" i="20"/>
  <c r="L156" i="20"/>
  <c r="B155" i="20"/>
  <c r="B156" i="20" s="1"/>
  <c r="B157" i="20" s="1"/>
  <c r="B147" i="20"/>
  <c r="B149" i="20"/>
  <c r="B135" i="20"/>
  <c r="B123" i="20"/>
  <c r="B124" i="20" s="1"/>
  <c r="B125" i="20" s="1"/>
  <c r="B126" i="20" s="1"/>
  <c r="B120" i="20"/>
  <c r="B37" i="20"/>
  <c r="B30" i="20"/>
  <c r="B29" i="20"/>
  <c r="B22" i="20"/>
  <c r="B21" i="20"/>
  <c r="B79" i="20"/>
  <c r="B80" i="20"/>
  <c r="B74" i="20"/>
  <c r="B76" i="20"/>
  <c r="B44" i="20"/>
  <c r="B45" i="20" s="1"/>
  <c r="B46" i="20" s="1"/>
  <c r="E1" i="13"/>
  <c r="F175" i="20" l="1"/>
  <c r="F16" i="2"/>
  <c r="I156" i="1"/>
  <c r="H152" i="1"/>
  <c r="J152" i="21" s="1"/>
  <c r="J156" i="20" l="1"/>
  <c r="J156" i="21"/>
  <c r="J152" i="20"/>
  <c r="F175" i="1" l="1"/>
  <c r="K4" i="20" s="1"/>
  <c r="E180" i="1"/>
  <c r="E179" i="1"/>
  <c r="E178" i="1"/>
  <c r="E181" i="1"/>
  <c r="C1" i="3"/>
  <c r="C1" i="2"/>
  <c r="E1" i="1"/>
  <c r="E1" i="4"/>
  <c r="A11" i="3" l="1"/>
  <c r="C9" i="3" l="1"/>
  <c r="C8" i="3"/>
  <c r="C7" i="3"/>
  <c r="A2" i="2"/>
  <c r="A3" i="2"/>
  <c r="A11" i="2"/>
  <c r="C9" i="2" l="1"/>
  <c r="C8" i="2"/>
  <c r="I3" i="1" l="1"/>
  <c r="E3" i="1"/>
  <c r="D2" i="1"/>
  <c r="A2" i="13"/>
  <c r="A9" i="3" l="1"/>
  <c r="A9" i="2"/>
  <c r="A7" i="2"/>
  <c r="A6" i="2"/>
  <c r="I4" i="1" l="1"/>
  <c r="C2" i="3"/>
  <c r="C2" i="2"/>
</calcChain>
</file>

<file path=xl/sharedStrings.xml><?xml version="1.0" encoding="utf-8"?>
<sst xmlns="http://schemas.openxmlformats.org/spreadsheetml/2006/main" count="1677" uniqueCount="674">
  <si>
    <t>Two Stars</t>
  </si>
  <si>
    <t>Three stars</t>
  </si>
  <si>
    <t>Four Stars</t>
  </si>
  <si>
    <t xml:space="preserve">Describe nature and extent of slope on total site and steps taken to minimize disturbance:
</t>
  </si>
  <si>
    <t>Developer's calculated % of turf area =</t>
  </si>
  <si>
    <t>Points Awarded at Final/Field Inspection</t>
  </si>
  <si>
    <t>Explain Infill status:</t>
  </si>
  <si>
    <t>List top 3 priority resources to preserve:</t>
  </si>
  <si>
    <t>Describe steps taken to support wildlife:</t>
  </si>
  <si>
    <t>Describe size/type of area avoided:</t>
  </si>
  <si>
    <t>Describe steps taken to meet this practice:</t>
  </si>
  <si>
    <t>None.</t>
  </si>
  <si>
    <t>405 INNOVATIVE PRACTICES</t>
  </si>
  <si>
    <t>Identify on the site plan all building sites where the longer dimension of the structure will be within 20 degrees of south.</t>
  </si>
  <si>
    <t>Developer Instructions</t>
  </si>
  <si>
    <t xml:space="preserve">None </t>
  </si>
  <si>
    <t>To start work on the verification report click on the Instructions tab below for general instructions.</t>
  </si>
  <si>
    <t>Overview</t>
  </si>
  <si>
    <t>Chapter 4:
Green Subdivision Category</t>
  </si>
  <si>
    <t>Verifier Instructions</t>
  </si>
  <si>
    <t>Mission statement, written team member roles, and specific green responsibility assignments.</t>
  </si>
  <si>
    <t>Written description of training and training schedule for green development practices.</t>
  </si>
  <si>
    <t>Natural resources inventory for this site.</t>
  </si>
  <si>
    <t>Natural resources protection and maintenance plan.</t>
  </si>
  <si>
    <t>Site plan showing location of high priority vegetation and locations of proposed improvements.</t>
  </si>
  <si>
    <t>Site specific development plan showing limits of clearing and grading.</t>
  </si>
  <si>
    <t>Site specific development plan showing how natural water and drainage features are preserved and used.</t>
  </si>
  <si>
    <t>Site specific storm water management plan that minimizes concentrated flows and uses vegetative swales, French drains, wetlands, drywells, rain gardens and/or other similar features.</t>
  </si>
  <si>
    <t>Plan with locations and species of trees intended to provide summer shading of streets, parking areas and buildings.</t>
  </si>
  <si>
    <t>Documentation in the site development plans for the location and type of wildlife habitat support measures.</t>
  </si>
  <si>
    <t>Operation and maintenance manual.</t>
  </si>
  <si>
    <t>Pruning, root pruning, fertilizing, and watering invoices.</t>
  </si>
  <si>
    <t>Approved sediment and erosion control plan.</t>
  </si>
  <si>
    <t>Scopes of work or contract documents that require soil compaction reducing measures on the site.</t>
  </si>
  <si>
    <t>Development schedule showing stabilization of disturbed areas within 14 days.</t>
  </si>
  <si>
    <t>List of measures to be instituted to establish or promote wildlife habitat.</t>
  </si>
  <si>
    <t xml:space="preserve">Evidence of development ordinance, waivers, or variances approved by the local jurisdiction. </t>
  </si>
  <si>
    <t>Statement and site plan from qualified professional that environmental effects were minimized and infrastructure is available and adequate.</t>
  </si>
  <si>
    <t>Walkway and bikeway plan on site development plan and show connections to local area network.</t>
  </si>
  <si>
    <t>Construction and Demolition Plan for this development that indicates how and when tree trimmings and other clearing debris will be re-used.</t>
  </si>
  <si>
    <t>Site specific landscaping plan showing the location of vegetative wind breaks.</t>
  </si>
  <si>
    <t>Points Awarded at Design Review</t>
  </si>
  <si>
    <t>Describe existing structures that have been reused:</t>
  </si>
  <si>
    <t>Describe participation:</t>
  </si>
  <si>
    <t>Describe alternate utility approaches taken:</t>
  </si>
  <si>
    <t xml:space="preserve">Describe landscape plans including extent of areas to be landscaped:
</t>
  </si>
  <si>
    <t>Points Claimed</t>
  </si>
  <si>
    <t>Points Available</t>
  </si>
  <si>
    <t>None</t>
  </si>
  <si>
    <t>400  SITE DESIGN AND DEVELOPMENT</t>
  </si>
  <si>
    <t>401  LOT SELECTION</t>
  </si>
  <si>
    <t>402 PROJECT TEAM, MISSION STATEMENT AND GOALS</t>
  </si>
  <si>
    <t>Supervisor's name:</t>
  </si>
  <si>
    <t>403 SITE DESIGN</t>
  </si>
  <si>
    <t>Scoring Summary</t>
  </si>
  <si>
    <t>Site Design and Development</t>
  </si>
  <si>
    <t>Performance Level Points</t>
  </si>
  <si>
    <t>One Star</t>
  </si>
  <si>
    <t>Info Required</t>
  </si>
  <si>
    <t>List distance to mass transit and 
Name/type of mass transit</t>
  </si>
  <si>
    <t>Scheduling documentation showing steps taken to minimize soil exposure.</t>
  </si>
  <si>
    <t>Utility construction plans showing boring, common utility trenches, and/or shared easements needed to reduce soil disruption and erosion. Scope of work of utility contractors requiring measures to minimize excessive soil compaction.</t>
  </si>
  <si>
    <t>Site specific landscaping plan identifies areas to be restored/enhanced. Evidence that landscaping is scheduled to occur reasonably soon after achievement of final site grades.</t>
  </si>
  <si>
    <t>Site specific landscaping plan that indicates which trees and/or vegetation are conserved or to be re-used.</t>
  </si>
  <si>
    <t>Site specific landscaping plan specifying native/regionally appropriate grass, trees, &amp; other vegetation to be used.</t>
  </si>
  <si>
    <t>Documented pest management plan minimizing use of pesticides &amp; fertilizers to control pests and unwanted vegetation.</t>
  </si>
  <si>
    <t>Site development plan identifying all existing buildings and structures that are to be preserved, re-used, modified, or disassembled for re-use or recycling of bldg materials.</t>
  </si>
  <si>
    <t>Site plan showing locations/description of environmentally sensitive areas to be avoided.</t>
  </si>
  <si>
    <t>Daily log showing consistency of on-site supervision.</t>
  </si>
  <si>
    <t>Scopes of work or contract documents that requires improving soil with organic amendments and mulch.</t>
  </si>
  <si>
    <t>Site development plan showing habitat areas to be maintained.</t>
  </si>
  <si>
    <t>Site development plan showing open space corridors to be preserved.</t>
  </si>
  <si>
    <t>Documentation about team member’s participation in wildlife conservation programs.</t>
  </si>
  <si>
    <t>Site development plan showing widths of collector streets, local access streets, &amp; queuing streets with &amp; without parking are consistent with maximum widths shown in table.</t>
  </si>
  <si>
    <t>Plans showing constructed wetlands or other innovative wastewater technologies and documentation that a qualified contractor completed an approved installation.</t>
  </si>
  <si>
    <t>Map that defines distance to pedestrian access to mass transit system or distance to nearest mass transit station with available parking.</t>
  </si>
  <si>
    <t>Then click on the appropriate tab for scoring or verification.</t>
  </si>
  <si>
    <t>EPA map or local gov’t documentation that site is classified as brownfield.</t>
  </si>
  <si>
    <t xml:space="preserve">Mandatory  
4 </t>
  </si>
  <si>
    <t xml:space="preserve">Mandatory  
5 </t>
  </si>
  <si>
    <t>Engineer's statement or report indicating the percent of roads aligned with natural topography that reduce cut and fill by at least 10% over other alternatives providing a similar number of lots.</t>
  </si>
  <si>
    <t>Site specific development plan delineating areas of roads, driveways, parking areas, walkways, and patios. Includes identification of all locations of permeable materials &amp; type. Includes calculation showing percentage of permeable materials used.</t>
  </si>
  <si>
    <t>Describe steps taken to reduce erosion:</t>
  </si>
  <si>
    <t>Site development plans showing shared driveways in single family areas and/or calculation showing parking provided for multi-family does not exceed local requirements. Plan shows location of structured parking.</t>
  </si>
  <si>
    <t>405.2 Street widths.</t>
  </si>
  <si>
    <t>Dropdown1</t>
  </si>
  <si>
    <t>New Subdivision - planning complete - seeking Letter of Approval</t>
  </si>
  <si>
    <t>Existing In-Progress Subdivision - seeking Letter of Approval</t>
  </si>
  <si>
    <t>New Subdivision - development complete - seeking Certification</t>
  </si>
  <si>
    <t>Existing In-Progress Subdivision - seeking Cerrtification</t>
  </si>
  <si>
    <t>Project Status:</t>
  </si>
  <si>
    <t>Dwelling Units:</t>
  </si>
  <si>
    <t xml:space="preserve">Developer's calculated % of permeable materials used: </t>
  </si>
  <si>
    <t>Net Developable Acres =</t>
  </si>
  <si>
    <t>DEVELOPER SCORING REPORT - LAND DEVELOPMENT</t>
  </si>
  <si>
    <t>Developer Scoring Report - Land Development</t>
  </si>
  <si>
    <t>VERIFICATION REPORT - NATIONAL GREEN BUILDING STANDARD - COMPLETED LAND DEVELOPMENT</t>
  </si>
  <si>
    <t>Waiver from local jurisdiction.</t>
  </si>
  <si>
    <t>Calculation showing percent of area set aside.</t>
  </si>
  <si>
    <t>Evidence of particpation in sharing programs.</t>
  </si>
  <si>
    <t>Planner's calculation of density.</t>
  </si>
  <si>
    <t>Documentation Required</t>
  </si>
  <si>
    <t xml:space="preserve">Completed hydrological/soil stability study.
</t>
  </si>
  <si>
    <t>Plan showing locations of compromised  environmentally sensitive areas that have been mitigated or restored.  Before and after photos.</t>
  </si>
  <si>
    <r>
      <t>401.1 Infill site</t>
    </r>
    <r>
      <rPr>
        <sz val="11"/>
        <rFont val="Calibri"/>
        <family val="2"/>
        <scheme val="minor"/>
      </rPr>
      <t>.  An infill site is selected.</t>
    </r>
  </si>
  <si>
    <r>
      <t xml:space="preserve">401.2 Greyfield site. </t>
    </r>
    <r>
      <rPr>
        <sz val="11"/>
        <rFont val="Calibri"/>
        <family val="2"/>
        <scheme val="minor"/>
      </rPr>
      <t>A greyfield site is selected.</t>
    </r>
  </si>
  <si>
    <r>
      <t xml:space="preserve">401.3 Brownfield site. </t>
    </r>
    <r>
      <rPr>
        <sz val="11"/>
        <rFont val="Calibri"/>
        <family val="2"/>
        <scheme val="minor"/>
      </rPr>
      <t>A brownfield site is selected.</t>
    </r>
  </si>
  <si>
    <r>
      <t xml:space="preserve">List team members:
</t>
    </r>
    <r>
      <rPr>
        <sz val="11"/>
        <color indexed="10"/>
        <rFont val="Calibri"/>
        <family val="2"/>
        <scheme val="minor"/>
      </rPr>
      <t xml:space="preserve">
</t>
    </r>
  </si>
  <si>
    <r>
      <t>403.1 Natural resources.</t>
    </r>
    <r>
      <rPr>
        <sz val="11"/>
        <rFont val="Calibri"/>
        <family val="2"/>
        <scheme val="minor"/>
      </rPr>
      <t xml:space="preserve">  Natural resources are conserved by one or more of the following:</t>
    </r>
  </si>
  <si>
    <r>
      <rPr>
        <b/>
        <sz val="11"/>
        <rFont val="Calibri"/>
        <family val="2"/>
        <scheme val="minor"/>
      </rPr>
      <t>(2)</t>
    </r>
    <r>
      <rPr>
        <sz val="11"/>
        <rFont val="Calibri"/>
        <family val="2"/>
        <scheme val="minor"/>
      </rPr>
      <t xml:space="preserve"> A plan to protect and maintain priority natural resources/areas during construction is created. (Also see Section 404 for guidance in forming the plan.)</t>
    </r>
  </si>
  <si>
    <r>
      <rPr>
        <b/>
        <sz val="11"/>
        <rFont val="Calibri"/>
        <family val="2"/>
        <scheme val="minor"/>
      </rPr>
      <t>(3)</t>
    </r>
    <r>
      <rPr>
        <sz val="11"/>
        <rFont val="Calibri"/>
        <family val="2"/>
        <scheme val="minor"/>
      </rPr>
      <t xml:space="preserve"> Member of builder’s project team participates in a natural resources conservation program.</t>
    </r>
  </si>
  <si>
    <r>
      <rPr>
        <b/>
        <sz val="11"/>
        <rFont val="Calibri"/>
        <family val="2"/>
        <scheme val="minor"/>
      </rPr>
      <t>(4)</t>
    </r>
    <r>
      <rPr>
        <sz val="11"/>
        <rFont val="Calibri"/>
        <family val="2"/>
        <scheme val="minor"/>
      </rPr>
      <t xml:space="preserve"> Streets, buildings, and other built features are located to conserve high priority vegetation.</t>
    </r>
  </si>
  <si>
    <r>
      <t xml:space="preserve">403.3 Slope disturbance. </t>
    </r>
    <r>
      <rPr>
        <sz val="11"/>
        <rFont val="Calibri"/>
        <family val="2"/>
        <scheme val="minor"/>
      </rPr>
      <t xml:space="preserve">Slope disturbance is minimized by one or more of the following:  </t>
    </r>
  </si>
  <si>
    <r>
      <rPr>
        <b/>
        <sz val="11"/>
        <rFont val="Calibri"/>
        <family val="2"/>
        <scheme val="minor"/>
      </rPr>
      <t xml:space="preserve">(1) </t>
    </r>
    <r>
      <rPr>
        <sz val="11"/>
        <rFont val="Calibri"/>
        <family val="2"/>
        <scheme val="minor"/>
      </rPr>
      <t>Hydrological/soil stability study is completed and used to guide the design of all buildings on the site.</t>
    </r>
  </si>
  <si>
    <r>
      <t>Steep slope / hydro</t>
    </r>
    <r>
      <rPr>
        <sz val="11"/>
        <rFont val="Calibri"/>
        <family val="2"/>
        <scheme val="minor"/>
      </rPr>
      <t>logical study done by:</t>
    </r>
  </si>
  <si>
    <r>
      <rPr>
        <b/>
        <sz val="11"/>
        <rFont val="Calibri"/>
        <family val="2"/>
        <scheme val="minor"/>
      </rPr>
      <t>(2)</t>
    </r>
    <r>
      <rPr>
        <sz val="11"/>
        <rFont val="Calibri"/>
        <family val="2"/>
        <scheme val="minor"/>
      </rPr>
      <t xml:space="preserve"> All or a percentage of</t>
    </r>
    <r>
      <rPr>
        <b/>
        <sz val="11"/>
        <rFont val="Calibri"/>
        <family val="2"/>
        <scheme val="minor"/>
      </rPr>
      <t xml:space="preserve"> </t>
    </r>
    <r>
      <rPr>
        <sz val="11"/>
        <rFont val="Calibri"/>
        <family val="2"/>
        <scheme val="minor"/>
      </rPr>
      <t>roads are aligned with natural topography to reduce cut and fill.</t>
    </r>
  </si>
  <si>
    <r>
      <rPr>
        <b/>
        <sz val="11"/>
        <rFont val="Calibri"/>
        <family val="2"/>
        <scheme val="minor"/>
      </rPr>
      <t>(a)</t>
    </r>
    <r>
      <rPr>
        <sz val="11"/>
        <rFont val="Calibri"/>
        <family val="2"/>
        <scheme val="minor"/>
      </rPr>
      <t xml:space="preserve"> 10 percent to 25 percent</t>
    </r>
  </si>
  <si>
    <r>
      <rPr>
        <b/>
        <sz val="11"/>
        <rFont val="Calibri"/>
        <family val="2"/>
        <scheme val="minor"/>
      </rPr>
      <t>(b)</t>
    </r>
    <r>
      <rPr>
        <sz val="11"/>
        <rFont val="Calibri"/>
        <family val="2"/>
        <scheme val="minor"/>
      </rPr>
      <t xml:space="preserve"> 25 percent to 75 percent</t>
    </r>
  </si>
  <si>
    <r>
      <rPr>
        <b/>
        <sz val="11"/>
        <rFont val="Calibri"/>
        <family val="2"/>
        <scheme val="minor"/>
      </rPr>
      <t>(c)</t>
    </r>
    <r>
      <rPr>
        <sz val="11"/>
        <rFont val="Calibri"/>
        <family val="2"/>
        <scheme val="minor"/>
      </rPr>
      <t xml:space="preserve"> greater than 75 percent</t>
    </r>
  </si>
  <si>
    <r>
      <rPr>
        <b/>
        <sz val="11"/>
        <rFont val="Calibri"/>
        <family val="2"/>
        <scheme val="minor"/>
      </rPr>
      <t>(1)</t>
    </r>
    <r>
      <rPr>
        <sz val="11"/>
        <rFont val="Calibri"/>
        <family val="2"/>
        <scheme val="minor"/>
      </rPr>
      <t xml:space="preserve"> Construction activities are scheduled to minimize length of time that soils are exposed.</t>
    </r>
  </si>
  <si>
    <r>
      <t>Calculated total of turf areas as a percentage of the entire</t>
    </r>
    <r>
      <rPr>
        <b/>
        <sz val="11"/>
        <rFont val="Calibri"/>
        <family val="2"/>
        <scheme val="minor"/>
      </rPr>
      <t xml:space="preserve"> landscaped area</t>
    </r>
    <r>
      <rPr>
        <sz val="11"/>
        <rFont val="Calibri"/>
        <family val="2"/>
        <scheme val="minor"/>
      </rPr>
      <t xml:space="preserve"> of the site development or WaterSense Budget Tool</t>
    </r>
  </si>
  <si>
    <r>
      <rPr>
        <b/>
        <sz val="11"/>
        <rFont val="Calibri"/>
        <family val="2"/>
        <scheme val="minor"/>
      </rPr>
      <t>(c)</t>
    </r>
    <r>
      <rPr>
        <sz val="11"/>
        <rFont val="Calibri"/>
        <family val="2"/>
        <scheme val="minor"/>
      </rPr>
      <t xml:space="preserve"> 20 percent to less than 40 percent</t>
    </r>
  </si>
  <si>
    <r>
      <rPr>
        <b/>
        <sz val="11"/>
        <rFont val="Calibri"/>
        <family val="2"/>
        <scheme val="minor"/>
      </rPr>
      <t>(d)</t>
    </r>
    <r>
      <rPr>
        <sz val="11"/>
        <rFont val="Calibri"/>
        <family val="2"/>
        <scheme val="minor"/>
      </rPr>
      <t xml:space="preserve"> 40 percent to 60 percent</t>
    </r>
  </si>
  <si>
    <r>
      <t>403.7  Wildlife habitat.</t>
    </r>
    <r>
      <rPr>
        <sz val="11"/>
        <rFont val="Calibri"/>
        <family val="2"/>
        <scheme val="minor"/>
      </rPr>
      <t xml:space="preserve"> Measures are planned that will support wildlife habitat.</t>
    </r>
  </si>
  <si>
    <r>
      <rPr>
        <b/>
        <sz val="11"/>
        <rFont val="Calibri"/>
        <family val="2"/>
        <scheme val="minor"/>
      </rPr>
      <t>(2)</t>
    </r>
    <r>
      <rPr>
        <sz val="11"/>
        <rFont val="Calibri"/>
        <family val="2"/>
        <scheme val="minor"/>
      </rPr>
      <t xml:space="preserve"> Compromised environmentally sensitive areas are mitigated or restored.</t>
    </r>
  </si>
  <si>
    <r>
      <t>404.2 Trees and vegetation.</t>
    </r>
    <r>
      <rPr>
        <sz val="11"/>
        <rFont val="Calibri"/>
        <family val="2"/>
        <scheme val="minor"/>
      </rPr>
      <t xml:space="preserve"> Designated trees and vegetation are preserved by one or more of the following:</t>
    </r>
  </si>
  <si>
    <r>
      <rPr>
        <b/>
        <sz val="11"/>
        <rFont val="Calibri"/>
        <family val="2"/>
        <scheme val="minor"/>
      </rPr>
      <t>(1)</t>
    </r>
    <r>
      <rPr>
        <sz val="11"/>
        <rFont val="Calibri"/>
        <family val="2"/>
        <scheme val="minor"/>
      </rPr>
      <t xml:space="preserve"> Fencing or equivalent is installed to protect trees and other vegetation.</t>
    </r>
  </si>
  <si>
    <r>
      <rPr>
        <b/>
        <sz val="11"/>
        <rFont val="Calibri"/>
        <family val="2"/>
        <scheme val="minor"/>
      </rPr>
      <t>(2)</t>
    </r>
    <r>
      <rPr>
        <sz val="11"/>
        <rFont val="Calibri"/>
        <family val="2"/>
        <scheme val="minor"/>
      </rPr>
      <t xml:space="preserve"> Trenching, significant changes in grade, compaction of soil, and other activities are avoided in critical root zones (canopy drip line) in “tree save” areas.</t>
    </r>
  </si>
  <si>
    <r>
      <rPr>
        <b/>
        <sz val="11"/>
        <rFont val="Calibri"/>
        <family val="2"/>
        <scheme val="minor"/>
      </rPr>
      <t>(3)</t>
    </r>
    <r>
      <rPr>
        <sz val="11"/>
        <rFont val="Calibri"/>
        <family val="2"/>
        <scheme val="minor"/>
      </rPr>
      <t xml:space="preserve"> Damage to designated existing trees and vegetation is mitigated during construction through pruning, root pruning, fertilizing, and watering.</t>
    </r>
  </si>
  <si>
    <r>
      <rPr>
        <b/>
        <sz val="11"/>
        <rFont val="Calibri"/>
        <family val="2"/>
        <scheme val="minor"/>
      </rPr>
      <t xml:space="preserve"> (1)</t>
    </r>
    <r>
      <rPr>
        <sz val="11"/>
        <rFont val="Calibri"/>
        <family val="2"/>
        <scheme val="minor"/>
      </rPr>
      <t xml:space="preserve"> Limits of clearing and grading are staked out prior to construction.</t>
    </r>
  </si>
  <si>
    <r>
      <rPr>
        <b/>
        <sz val="11"/>
        <rFont val="Calibri"/>
        <family val="2"/>
        <scheme val="minor"/>
      </rPr>
      <t>(2)</t>
    </r>
    <r>
      <rPr>
        <sz val="11"/>
        <rFont val="Calibri"/>
        <family val="2"/>
        <scheme val="minor"/>
      </rPr>
      <t xml:space="preserve"> “No disturbance” zones are created using fencing or flagging to protect vegetation and sensitive areas from construction vehicles, material storage, and washout.</t>
    </r>
  </si>
  <si>
    <r>
      <rPr>
        <b/>
        <sz val="11"/>
        <rFont val="Calibri"/>
        <family val="2"/>
        <scheme val="minor"/>
      </rPr>
      <t>(3)</t>
    </r>
    <r>
      <rPr>
        <sz val="11"/>
        <rFont val="Calibri"/>
        <family val="2"/>
        <scheme val="minor"/>
      </rPr>
      <t xml:space="preserve"> Sediment and erosion controls are installed and maintained.</t>
    </r>
  </si>
  <si>
    <r>
      <rPr>
        <b/>
        <sz val="11"/>
        <rFont val="Calibri"/>
        <family val="2"/>
        <scheme val="minor"/>
      </rPr>
      <t>(4)</t>
    </r>
    <r>
      <rPr>
        <sz val="11"/>
        <rFont val="Calibri"/>
        <family val="2"/>
        <scheme val="minor"/>
      </rPr>
      <t xml:space="preserve"> Topsoil is stockpiled and covered with tarps, straw, mulch, chipped wood, vegetative cover, or other means capable of protecting it from erosion for later use to establish landscape plantings.</t>
    </r>
  </si>
  <si>
    <r>
      <rPr>
        <b/>
        <sz val="11"/>
        <rFont val="Calibri"/>
        <family val="2"/>
        <scheme val="minor"/>
      </rPr>
      <t>(7)</t>
    </r>
    <r>
      <rPr>
        <sz val="11"/>
        <rFont val="Calibri"/>
        <family val="2"/>
        <scheme val="minor"/>
      </rPr>
      <t xml:space="preserve"> Soil is improved with organic amendments and mulch.</t>
    </r>
  </si>
  <si>
    <r>
      <t>404.4 Wildlife habitat.</t>
    </r>
    <r>
      <rPr>
        <sz val="11"/>
        <rFont val="Calibri"/>
        <family val="2"/>
        <scheme val="minor"/>
      </rPr>
      <t xml:space="preserve"> Measures are implemented to support wildlife habitat.</t>
    </r>
  </si>
  <si>
    <r>
      <rPr>
        <b/>
        <sz val="11"/>
        <rFont val="Calibri"/>
        <family val="2"/>
        <scheme val="minor"/>
      </rPr>
      <t>(1)</t>
    </r>
    <r>
      <rPr>
        <sz val="11"/>
        <rFont val="Calibri"/>
        <family val="2"/>
        <scheme val="minor"/>
      </rPr>
      <t xml:space="preserve"> Wildlife habitat is maintained.</t>
    </r>
  </si>
  <si>
    <r>
      <rPr>
        <b/>
        <sz val="11"/>
        <rFont val="Calibri"/>
        <family val="2"/>
        <scheme val="minor"/>
      </rPr>
      <t>(2)</t>
    </r>
    <r>
      <rPr>
        <sz val="11"/>
        <rFont val="Calibri"/>
        <family val="2"/>
        <scheme val="minor"/>
      </rPr>
      <t xml:space="preserve"> Measures are instituted to establish or promote wildlife habitat.</t>
    </r>
  </si>
  <si>
    <r>
      <rPr>
        <b/>
        <sz val="11"/>
        <rFont val="Calibri"/>
        <family val="2"/>
        <scheme val="minor"/>
      </rPr>
      <t>(3)</t>
    </r>
    <r>
      <rPr>
        <sz val="11"/>
        <rFont val="Calibri"/>
        <family val="2"/>
        <scheme val="minor"/>
      </rPr>
      <t xml:space="preserve"> Open space is preserved as part of a wildlife corridor.</t>
    </r>
  </si>
  <si>
    <r>
      <rPr>
        <b/>
        <sz val="11"/>
        <rFont val="Calibri"/>
        <family val="2"/>
        <scheme val="minor"/>
      </rPr>
      <t>(4)</t>
    </r>
    <r>
      <rPr>
        <sz val="11"/>
        <rFont val="Calibri"/>
        <family val="2"/>
        <scheme val="minor"/>
      </rPr>
      <t xml:space="preserve"> Builder or member of builder’s project team participates in a wildlife conservation program.</t>
    </r>
  </si>
  <si>
    <r>
      <rPr>
        <b/>
        <sz val="11"/>
        <rFont val="Calibri"/>
        <family val="2"/>
        <scheme val="minor"/>
      </rPr>
      <t>(3)</t>
    </r>
    <r>
      <rPr>
        <sz val="11"/>
        <rFont val="Calibri"/>
        <family val="2"/>
        <scheme val="minor"/>
      </rPr>
      <t xml:space="preserve"> Structured parking is utilized to reduce the footprint of surface parking areas.</t>
    </r>
  </si>
  <si>
    <r>
      <rPr>
        <b/>
        <sz val="11"/>
        <rFont val="Calibri"/>
        <family val="2"/>
        <scheme val="minor"/>
      </rPr>
      <t>(a)</t>
    </r>
    <r>
      <rPr>
        <sz val="11"/>
        <rFont val="Calibri"/>
        <family val="2"/>
        <scheme val="minor"/>
      </rPr>
      <t xml:space="preserve"> 25 percent to less than 50 percent reduction</t>
    </r>
  </si>
  <si>
    <r>
      <rPr>
        <b/>
        <sz val="11"/>
        <rFont val="Calibri"/>
        <family val="2"/>
        <scheme val="minor"/>
      </rPr>
      <t>(b)</t>
    </r>
    <r>
      <rPr>
        <sz val="11"/>
        <rFont val="Calibri"/>
        <family val="2"/>
        <scheme val="minor"/>
      </rPr>
      <t xml:space="preserve"> 50 percent to 75 percent reduction</t>
    </r>
  </si>
  <si>
    <r>
      <rPr>
        <b/>
        <sz val="11"/>
        <rFont val="Calibri"/>
        <family val="2"/>
        <scheme val="minor"/>
      </rPr>
      <t>(c)</t>
    </r>
    <r>
      <rPr>
        <sz val="11"/>
        <rFont val="Calibri"/>
        <family val="2"/>
        <scheme val="minor"/>
      </rPr>
      <t xml:space="preserve"> greater than 75 percent reduction</t>
    </r>
  </si>
  <si>
    <r>
      <rPr>
        <b/>
        <sz val="11"/>
        <rFont val="Calibri"/>
        <family val="2"/>
        <scheme val="minor"/>
      </rPr>
      <t>(2)</t>
    </r>
    <r>
      <rPr>
        <sz val="11"/>
        <rFont val="Calibri"/>
        <family val="2"/>
        <scheme val="minor"/>
      </rPr>
      <t xml:space="preserve"> A waiver was secured by the developer from the local jurisdiction to allow for construction of streets below minimum width requirement.</t>
    </r>
  </si>
  <si>
    <r>
      <rPr>
        <b/>
        <sz val="11"/>
        <rFont val="Calibri"/>
        <family val="2"/>
        <scheme val="minor"/>
      </rPr>
      <t>(1)</t>
    </r>
    <r>
      <rPr>
        <sz val="11"/>
        <rFont val="Calibri"/>
        <family val="2"/>
        <scheme val="minor"/>
      </rPr>
      <t xml:space="preserve"> A site is selected with a boundary within one-half mile (805 m) of pedestrian access to a mass transit system or within five miles of a mass transit station with available parking.</t>
    </r>
  </si>
  <si>
    <r>
      <rPr>
        <b/>
        <sz val="11"/>
        <rFont val="Calibri"/>
        <family val="2"/>
        <scheme val="minor"/>
      </rPr>
      <t>(6)</t>
    </r>
    <r>
      <rPr>
        <sz val="11"/>
        <rFont val="Calibri"/>
        <family val="2"/>
        <scheme val="minor"/>
      </rPr>
      <t xml:space="preserve"> Car sharing programs participate with the developer and facilities for bike sharing are planned for and constructed.</t>
    </r>
  </si>
  <si>
    <r>
      <rPr>
        <b/>
        <sz val="11"/>
        <rFont val="Calibri"/>
        <family val="2"/>
        <scheme val="minor"/>
      </rPr>
      <t>(1)</t>
    </r>
    <r>
      <rPr>
        <sz val="11"/>
        <rFont val="Calibri"/>
        <family val="2"/>
        <scheme val="minor"/>
      </rPr>
      <t xml:space="preserve"> 7 to less than 14 dwelling units per acre (per 4,047 m2)</t>
    </r>
  </si>
  <si>
    <r>
      <rPr>
        <b/>
        <sz val="11"/>
        <rFont val="Calibri"/>
        <family val="2"/>
        <scheme val="minor"/>
      </rPr>
      <t>(2)</t>
    </r>
    <r>
      <rPr>
        <sz val="11"/>
        <rFont val="Calibri"/>
        <family val="2"/>
        <scheme val="minor"/>
      </rPr>
      <t xml:space="preserve"> 14 to less than 21 dwelling units per acre (per 4,047 m2)</t>
    </r>
  </si>
  <si>
    <r>
      <rPr>
        <b/>
        <sz val="11"/>
        <rFont val="Calibri"/>
        <family val="2"/>
        <scheme val="minor"/>
      </rPr>
      <t>(3)</t>
    </r>
    <r>
      <rPr>
        <sz val="11"/>
        <rFont val="Calibri"/>
        <family val="2"/>
        <scheme val="minor"/>
      </rPr>
      <t xml:space="preserve"> 21 or greater dwelling units per acre (per 4,047 m2)</t>
    </r>
  </si>
  <si>
    <r>
      <t>405.10 Community garden(s).</t>
    </r>
    <r>
      <rPr>
        <sz val="11"/>
        <rFont val="Calibri"/>
        <family val="2"/>
        <scheme val="minor"/>
      </rPr>
      <t xml:space="preserve"> A portion of the site is established as a community garden(s) for the residents of the site to provide local food production for residents or area consumers.</t>
    </r>
  </si>
  <si>
    <t>Describe extent of plan and who has responsibility for the ongoing implementation:</t>
  </si>
  <si>
    <t>Describe steps taken:</t>
  </si>
  <si>
    <t>Local gov’t documentation that site is classified as greyfield.</t>
  </si>
  <si>
    <t>Total Points:</t>
  </si>
  <si>
    <t>Level Achieved:</t>
  </si>
  <si>
    <t>Initial Release</t>
  </si>
  <si>
    <t xml:space="preserve">
 3</t>
  </si>
  <si>
    <r>
      <rPr>
        <b/>
        <sz val="11"/>
        <rFont val="Calibri"/>
        <family val="2"/>
        <scheme val="minor"/>
      </rPr>
      <t>(1)</t>
    </r>
    <r>
      <rPr>
        <sz val="11"/>
        <rFont val="Calibri"/>
        <family val="2"/>
        <scheme val="minor"/>
      </rPr>
      <t xml:space="preserve"> A natural resources inventory is used to create the site plan.</t>
    </r>
  </si>
  <si>
    <r>
      <rPr>
        <b/>
        <sz val="11"/>
        <rFont val="Calibri"/>
        <family val="2"/>
        <scheme val="minor"/>
      </rPr>
      <t>(5)</t>
    </r>
    <r>
      <rPr>
        <sz val="11"/>
        <rFont val="Calibri"/>
        <family val="2"/>
        <scheme val="minor"/>
      </rPr>
      <t xml:space="preserve"> Developer has a plan for removal or containment of invasive plants, as identified by a qualified professional, from the disturbed areas of the site.</t>
    </r>
  </si>
  <si>
    <r>
      <rPr>
        <b/>
        <sz val="11"/>
        <rFont val="Calibri"/>
        <family val="2"/>
        <scheme val="minor"/>
      </rPr>
      <t>(6)</t>
    </r>
    <r>
      <rPr>
        <sz val="11"/>
        <rFont val="Calibri"/>
        <family val="2"/>
        <scheme val="minor"/>
      </rPr>
      <t xml:space="preserve"> Developer has a plan for removal or containment of invasive plants, as identified by a qualified professional, on the undisturbed areas of the site. </t>
    </r>
  </si>
  <si>
    <r>
      <rPr>
        <b/>
        <sz val="11"/>
        <rFont val="Calibri"/>
        <family val="2"/>
        <scheme val="minor"/>
      </rPr>
      <t>(2)</t>
    </r>
    <r>
      <rPr>
        <sz val="11"/>
        <rFont val="Calibri"/>
        <family val="2"/>
        <scheme val="minor"/>
      </rPr>
      <t xml:space="preserve"> Utilities are installed by alternate means such as directional boring in lieu of open-cut trenching. Shared easements or common utility trenches are utilized to minimize earth disturbance. Low ground pressure equipment or temporary matting is used to minimize excessive soil consolidation.</t>
    </r>
  </si>
  <si>
    <r>
      <rPr>
        <b/>
        <sz val="11"/>
        <rFont val="Calibri"/>
        <family val="2"/>
        <scheme val="minor"/>
      </rPr>
      <t>(3)</t>
    </r>
    <r>
      <rPr>
        <sz val="11"/>
        <rFont val="Calibri"/>
        <family val="2"/>
        <scheme val="minor"/>
      </rPr>
      <t xml:space="preserve"> Limits of clearing and grading are demarcated.</t>
    </r>
  </si>
  <si>
    <r>
      <rPr>
        <b/>
        <sz val="11"/>
        <rFont val="Calibri"/>
        <family val="2"/>
        <scheme val="minor"/>
      </rPr>
      <t>(3)</t>
    </r>
    <r>
      <rPr>
        <sz val="11"/>
        <rFont val="Calibri"/>
        <family val="2"/>
        <scheme val="minor"/>
      </rPr>
      <t xml:space="preserve"> Low-Impact Development/Green infrastructure stormwater management practices to promote infiltration and evapotranspiration are used to manage rainfall on the lot and prevent the off-lot discharge of runoff from all storms up to and including the volume of following storm events:</t>
    </r>
  </si>
  <si>
    <r>
      <rPr>
        <b/>
        <sz val="11"/>
        <rFont val="Calibri"/>
        <family val="2"/>
        <scheme val="minor"/>
      </rPr>
      <t>(a)</t>
    </r>
    <r>
      <rPr>
        <sz val="11"/>
        <rFont val="Calibri"/>
        <family val="2"/>
        <scheme val="minor"/>
      </rPr>
      <t xml:space="preserve"> 80th percentile storm event</t>
    </r>
  </si>
  <si>
    <r>
      <rPr>
        <b/>
        <sz val="11"/>
        <rFont val="Calibri"/>
        <family val="2"/>
        <scheme val="minor"/>
      </rPr>
      <t>(b)</t>
    </r>
    <r>
      <rPr>
        <sz val="11"/>
        <rFont val="Calibri"/>
        <family val="2"/>
        <scheme val="minor"/>
      </rPr>
      <t xml:space="preserve"> 90th percentile storm event</t>
    </r>
  </si>
  <si>
    <r>
      <rPr>
        <b/>
        <sz val="11"/>
        <rFont val="Calibri"/>
        <family val="2"/>
        <scheme val="minor"/>
      </rPr>
      <t>(c)</t>
    </r>
    <r>
      <rPr>
        <sz val="11"/>
        <rFont val="Calibri"/>
        <family val="2"/>
        <scheme val="minor"/>
      </rPr>
      <t xml:space="preserve"> 95th percentile storm event</t>
    </r>
  </si>
  <si>
    <r>
      <rPr>
        <b/>
        <sz val="11"/>
        <rFont val="Calibri"/>
        <family val="2"/>
        <scheme val="minor"/>
      </rPr>
      <t>(a)</t>
    </r>
    <r>
      <rPr>
        <sz val="11"/>
        <rFont val="Calibri"/>
        <family val="2"/>
        <scheme val="minor"/>
      </rPr>
      <t xml:space="preserve"> 0 percent</t>
    </r>
  </si>
  <si>
    <r>
      <rPr>
        <b/>
        <sz val="11"/>
        <rFont val="Calibri"/>
        <family val="2"/>
        <scheme val="minor"/>
      </rPr>
      <t>(b)</t>
    </r>
    <r>
      <rPr>
        <sz val="11"/>
        <rFont val="Calibri"/>
        <family val="2"/>
        <scheme val="minor"/>
      </rPr>
      <t xml:space="preserve"> Greater than 0 percent to less than 20 percent</t>
    </r>
  </si>
  <si>
    <r>
      <rPr>
        <b/>
        <sz val="11"/>
        <rFont val="Calibri"/>
        <family val="2"/>
        <scheme val="minor"/>
      </rPr>
      <t>(1)</t>
    </r>
    <r>
      <rPr>
        <sz val="11"/>
        <rFont val="Calibri"/>
        <family val="2"/>
        <scheme val="minor"/>
      </rPr>
      <t xml:space="preserve"> Existing pavements, curbs, and aggregates are reincorporated into the development.</t>
    </r>
  </si>
  <si>
    <r>
      <rPr>
        <b/>
        <sz val="11"/>
        <rFont val="Calibri"/>
        <family val="2"/>
        <scheme val="minor"/>
      </rPr>
      <t>(2)</t>
    </r>
    <r>
      <rPr>
        <sz val="11"/>
        <rFont val="Calibri"/>
        <family val="2"/>
        <scheme val="minor"/>
      </rPr>
      <t xml:space="preserve"> Recycled asphalt or concrete with at least 50 percent recycled content is utilized in the project.</t>
    </r>
  </si>
  <si>
    <t>(One additional point awarded for every 10 percent of nonhazardous demolition waste recycled and/or salvaged beyond 50 percent).</t>
  </si>
  <si>
    <t>5
10 max</t>
  </si>
  <si>
    <r>
      <t xml:space="preserve">403.12  Environmentally sensitive areas. </t>
    </r>
    <r>
      <rPr>
        <sz val="11"/>
        <rFont val="Calibri"/>
        <family val="2"/>
        <scheme val="minor"/>
      </rPr>
      <t>Environmentally sensitive areas as follows:</t>
    </r>
  </si>
  <si>
    <t>404 SITE DEVELOPMENT AND CONSTRUCTION</t>
  </si>
  <si>
    <t>404.0 Intent. Environmental impact during construction is avoided to the extent possible; impacts that do occur are minimized, and any significant impacts are mitigated.</t>
  </si>
  <si>
    <r>
      <t>404.1 On-site supervision and coordination.</t>
    </r>
    <r>
      <rPr>
        <sz val="11"/>
        <rFont val="Calibri"/>
        <family val="2"/>
        <scheme val="minor"/>
      </rPr>
      <t xml:space="preserve"> On-site supervision and coordination is provided during clearing, grading, trenching, paving, and installation of utilities to ensure that specified green development practices are implemented. (also see Section 403.4)</t>
    </r>
  </si>
  <si>
    <r>
      <rPr>
        <b/>
        <sz val="11"/>
        <rFont val="Calibri"/>
        <family val="2"/>
        <scheme val="minor"/>
      </rPr>
      <t>(6)</t>
    </r>
    <r>
      <rPr>
        <sz val="11"/>
        <rFont val="Calibri"/>
        <family val="2"/>
        <scheme val="minor"/>
      </rPr>
      <t xml:space="preserve"> Disturbed areas are stabilized within the EPA-recommended 14-day period.</t>
    </r>
  </si>
  <si>
    <r>
      <rPr>
        <b/>
        <sz val="11"/>
        <rFont val="Calibri"/>
        <family val="2"/>
        <scheme val="minor"/>
      </rPr>
      <t>(2)</t>
    </r>
    <r>
      <rPr>
        <sz val="11"/>
        <rFont val="Calibri"/>
        <family val="2"/>
        <scheme val="minor"/>
      </rPr>
      <t xml:space="preserve"> In multifamily projects, parking capacity is not to exceed the local minimum requirements.</t>
    </r>
  </si>
  <si>
    <r>
      <t xml:space="preserve">405.4 Planning. </t>
    </r>
    <r>
      <rPr>
        <sz val="11"/>
        <rFont val="Calibri"/>
        <family val="2"/>
        <scheme val="minor"/>
      </rPr>
      <t>Innovative zoning techniques are implemented in accordance with the following:</t>
    </r>
  </si>
  <si>
    <r>
      <t xml:space="preserve">405.5  Wetlands. </t>
    </r>
    <r>
      <rPr>
        <sz val="11"/>
        <rFont val="Calibri"/>
        <family val="2"/>
        <scheme val="minor"/>
      </rPr>
      <t xml:space="preserve">Constructed wetlands or other natural innovative wastewater or stormwater treatment technologies are used. </t>
    </r>
  </si>
  <si>
    <r>
      <t xml:space="preserve">405.6 Multi-modal transportation. </t>
    </r>
    <r>
      <rPr>
        <sz val="11"/>
        <rFont val="Calibri"/>
        <family val="2"/>
        <scheme val="minor"/>
      </rPr>
      <t>Multi-modal transportation access is provided in accordance with one or more of the following:</t>
    </r>
  </si>
  <si>
    <r>
      <rPr>
        <b/>
        <sz val="11"/>
        <rFont val="Calibri"/>
        <family val="2"/>
        <scheme val="minor"/>
      </rPr>
      <t>(b)</t>
    </r>
    <r>
      <rPr>
        <sz val="11"/>
        <rFont val="Calibri"/>
        <family val="2"/>
        <scheme val="minor"/>
      </rPr>
      <t xml:space="preserve"> Create a network of sidewalks and paths that provide a minimum level of connectivity of at least 140 bikeway or pathway intersections per square mile. </t>
    </r>
  </si>
  <si>
    <t>1
6 MAX</t>
  </si>
  <si>
    <r>
      <t>405.8 Mixed-use development.</t>
    </r>
    <r>
      <rPr>
        <sz val="11"/>
        <rFont val="Calibri"/>
        <family val="2"/>
        <scheme val="minor"/>
      </rPr>
      <t xml:space="preserve"> (1) Mixed-use development is incorporated, or (2) for single-use sites 20 acres or less in size, 80% of the units are within ½ mile walk of 5 non-residential uses and where a system of walkways, bikeways, street crossings or pathways is designed to promote connectivity to those uses. </t>
    </r>
  </si>
  <si>
    <t>Community Name:</t>
  </si>
  <si>
    <r>
      <t xml:space="preserve">403.5 Stormwater management. </t>
    </r>
    <r>
      <rPr>
        <sz val="11"/>
        <rFont val="Calibri"/>
        <family val="2"/>
        <scheme val="minor"/>
      </rPr>
      <t>The stormwater management system is designed to use low-impact development/green infrastructure practices to preserve, restore or mitigate changes in site hydrology due to land disturbance and the construction of impermeable surfaces through the use of one or more of the following techniques:</t>
    </r>
  </si>
  <si>
    <r>
      <t>405.1 Driveways and parking areas.</t>
    </r>
    <r>
      <rPr>
        <sz val="11"/>
        <rFont val="Calibri"/>
        <family val="2"/>
        <scheme val="minor"/>
      </rPr>
      <t xml:space="preserve"> Driveways and parking areas are minimized or mitigated by one or more of the following:</t>
    </r>
  </si>
  <si>
    <r>
      <rPr>
        <b/>
        <sz val="11"/>
        <rFont val="Calibri"/>
        <family val="2"/>
        <scheme val="minor"/>
      </rPr>
      <t>(15 points MAX)</t>
    </r>
    <r>
      <rPr>
        <sz val="11"/>
        <rFont val="Calibri"/>
        <family val="2"/>
        <scheme val="minor"/>
      </rPr>
      <t xml:space="preserve">
Tabulation of all existing or recycled pavement, curbs, asphalt, concrete, and aggregates salvaged or reincorporated as a percentage of the project total for all pavements, curbs, and aggregates.  The percentage of each type of materials can be combined; the percentage should be rounded down to the nearest 10% to determine the points.</t>
    </r>
  </si>
  <si>
    <t>Points
Awarded</t>
  </si>
  <si>
    <t>Instructions To Verifier</t>
  </si>
  <si>
    <t>Provide a brief description below of the development (acres/lots/general description, existing/new, completion date, etc):</t>
  </si>
  <si>
    <t>Verification
Date(s)</t>
  </si>
  <si>
    <r>
      <t>402.1 Team.</t>
    </r>
    <r>
      <rPr>
        <sz val="11"/>
        <rFont val="Calibri"/>
        <family val="2"/>
        <scheme val="minor"/>
      </rPr>
      <t xml:space="preserve"> A knowledgeable team is established and team member roles are identified with respect to green lot design, preparation, and development. The project’s green goals and objectives are written into a mission statement.  </t>
    </r>
  </si>
  <si>
    <r>
      <t>402.3 Project checklist.</t>
    </r>
    <r>
      <rPr>
        <sz val="11"/>
        <rFont val="Calibri"/>
        <family val="2"/>
        <scheme val="minor"/>
      </rPr>
      <t xml:space="preserve"> A checklist of green development practices to be used on the project is created, followed, and completed by the project team regarding the site.  </t>
    </r>
  </si>
  <si>
    <r>
      <t xml:space="preserve">402.4 Development agreements. </t>
    </r>
    <r>
      <rPr>
        <sz val="11"/>
        <rFont val="Calibri"/>
        <family val="2"/>
        <scheme val="minor"/>
      </rPr>
      <t xml:space="preserve">Through a developer agreement or equivalent, the developer requires purchasers of lots to construct the buildings in compliance with this Standard (or equivalent) certified to a minimum bronze rating level. </t>
    </r>
  </si>
  <si>
    <r>
      <t>403.2 Building orientation.</t>
    </r>
    <r>
      <rPr>
        <sz val="11"/>
        <rFont val="Calibri"/>
        <family val="2"/>
        <scheme val="minor"/>
      </rPr>
      <t xml:space="preserve">  A minimum of 75 percent of the building sites are designed with the longer dimension of the structure to face within 20 degrees of south</t>
    </r>
  </si>
  <si>
    <t>Instructions for Scoring and Verifying Land Developments</t>
  </si>
  <si>
    <t>b. Within the “Start Here” worksheet, identify the name of the Development and describe the certification request (e.g., entire completed development; Phases X, Y, and Z of the development).</t>
  </si>
  <si>
    <t>c. Within the “Scoring” worksheet, score the development to the NGBS.</t>
  </si>
  <si>
    <t>• Both new and existing development may be certified to the NGBS. Either can be certified as a whole or in phases</t>
  </si>
  <si>
    <t>www.builderbooks.com</t>
  </si>
  <si>
    <t>www.HomeInnovation.com/FindNGBSVerifier</t>
  </si>
  <si>
    <r>
      <rPr>
        <b/>
        <sz val="11"/>
        <rFont val="Calibri"/>
        <family val="2"/>
        <scheme val="minor"/>
      </rPr>
      <t>(3)</t>
    </r>
    <r>
      <rPr>
        <sz val="11"/>
        <rFont val="Calibri"/>
        <family val="2"/>
        <scheme val="minor"/>
      </rPr>
      <t xml:space="preserve"> Long-term erosion effects are reduced by the use of clustering, terracing, retaining walls, landscaping, and restabilization techniques. </t>
    </r>
  </si>
  <si>
    <r>
      <rPr>
        <b/>
        <sz val="11"/>
        <rFont val="Calibri"/>
        <family val="2"/>
        <scheme val="minor"/>
      </rPr>
      <t>(1)</t>
    </r>
    <r>
      <rPr>
        <sz val="11"/>
        <rFont val="Calibri"/>
        <family val="2"/>
        <scheme val="minor"/>
      </rPr>
      <t xml:space="preserve"> A site assessment is conducted and a plan prepared and implemented that identifies important existing permeable soils, natural drainage ways and other water features, e.g., depressional storage, onsite to be preserved in order to maintain site hydrology.  </t>
    </r>
  </si>
  <si>
    <r>
      <rPr>
        <b/>
        <sz val="11"/>
        <rFont val="Calibri"/>
        <family val="2"/>
        <scheme val="minor"/>
      </rPr>
      <t xml:space="preserve">(2) </t>
    </r>
    <r>
      <rPr>
        <sz val="11"/>
        <rFont val="Calibri"/>
        <family val="2"/>
        <scheme val="minor"/>
      </rPr>
      <t xml:space="preserve">A hydrologic analysis is conducted that results in the design and installation of a stormwater management system that maintains the predevelopment (stable, natural) runoff hydrology of the site through the development or redevelopment process. Ensure that post construction runoff rate, volume and duration do not exceed predevelopment rates, volume and duration. </t>
    </r>
  </si>
  <si>
    <r>
      <rPr>
        <b/>
        <sz val="11"/>
        <rFont val="Calibri"/>
        <family val="2"/>
        <scheme val="minor"/>
      </rPr>
      <t>(a)</t>
    </r>
    <r>
      <rPr>
        <sz val="11"/>
        <rFont val="Calibri"/>
        <family val="2"/>
        <scheme val="minor"/>
      </rPr>
      <t xml:space="preserve"> 10 percent to less than 25 percent (add 2 points for use of vegetative paving system) </t>
    </r>
  </si>
  <si>
    <r>
      <rPr>
        <b/>
        <sz val="11"/>
        <rFont val="Calibri"/>
        <family val="2"/>
        <scheme val="minor"/>
      </rPr>
      <t>(b)</t>
    </r>
    <r>
      <rPr>
        <sz val="11"/>
        <rFont val="Calibri"/>
        <family val="2"/>
        <scheme val="minor"/>
      </rPr>
      <t xml:space="preserve"> 25-50 percent (add 4 points for use of vegetative paving system) </t>
    </r>
  </si>
  <si>
    <r>
      <rPr>
        <b/>
        <sz val="11"/>
        <rFont val="Calibri"/>
        <family val="2"/>
        <scheme val="minor"/>
      </rPr>
      <t>(c)</t>
    </r>
    <r>
      <rPr>
        <sz val="11"/>
        <rFont val="Calibri"/>
        <family val="2"/>
        <scheme val="minor"/>
      </rPr>
      <t xml:space="preserve"> greater than 50 percent (add 6 points for use of vegetative paving system) </t>
    </r>
  </si>
  <si>
    <r>
      <t xml:space="preserve">403.6  Landscape plan. </t>
    </r>
    <r>
      <rPr>
        <sz val="11"/>
        <rFont val="Calibri"/>
        <family val="2"/>
        <scheme val="minor"/>
      </rPr>
      <t xml:space="preserve"> A landscape plan is developed to limit water and energy use in common areas while preserving or enhancing the natural environment utilizing one or more of the following:</t>
    </r>
  </si>
  <si>
    <r>
      <rPr>
        <b/>
        <sz val="11"/>
        <rFont val="Calibri"/>
        <family val="2"/>
        <scheme val="minor"/>
      </rPr>
      <t>(1)</t>
    </r>
    <r>
      <rPr>
        <sz val="11"/>
        <rFont val="Calibri"/>
        <family val="2"/>
        <scheme val="minor"/>
      </rPr>
      <t xml:space="preserve"> A plan is formulated to restore or enhance natural vegetation that is cleared during construction. Landscaping is phased to coincide with achievement of final grades to ensure denuded areas are quickly vegetated. </t>
    </r>
  </si>
  <si>
    <r>
      <rPr>
        <b/>
        <sz val="11"/>
        <rFont val="Calibri"/>
        <family val="2"/>
        <scheme val="minor"/>
      </rPr>
      <t>(2)</t>
    </r>
    <r>
      <rPr>
        <sz val="11"/>
        <rFont val="Calibri"/>
        <family val="2"/>
        <scheme val="minor"/>
      </rPr>
      <t xml:space="preserve"> On-site native or regionally appropriate trees and shrubs are conserved, maintained, and reused for landscaping to the greatest extent possible. </t>
    </r>
  </si>
  <si>
    <r>
      <rPr>
        <b/>
        <sz val="11"/>
        <rFont val="Calibri"/>
        <family val="2"/>
        <scheme val="minor"/>
      </rPr>
      <t>(3)</t>
    </r>
    <r>
      <rPr>
        <sz val="11"/>
        <rFont val="Calibri"/>
        <family val="2"/>
        <scheme val="minor"/>
      </rPr>
      <t xml:space="preserve"> Non–invasive vegetation that is native or regionally appropriate for local growing conditions is selected to promote biodiversity. </t>
    </r>
  </si>
  <si>
    <r>
      <rPr>
        <b/>
        <sz val="11"/>
        <rFont val="Calibri"/>
        <family val="2"/>
        <scheme val="minor"/>
      </rPr>
      <t>(4)</t>
    </r>
    <r>
      <rPr>
        <sz val="11"/>
        <rFont val="Calibri"/>
        <family val="2"/>
        <scheme val="minor"/>
      </rPr>
      <t xml:space="preserve"> EPA WaterSense Water Budget Tool or equivalent is used when implementing the site vegetative design. </t>
    </r>
  </si>
  <si>
    <r>
      <rPr>
        <b/>
        <sz val="11"/>
        <rFont val="Calibri"/>
        <family val="2"/>
        <scheme val="minor"/>
      </rPr>
      <t xml:space="preserve">(5) </t>
    </r>
    <r>
      <rPr>
        <sz val="11"/>
        <rFont val="Calibri"/>
        <family val="2"/>
        <scheme val="minor"/>
      </rPr>
      <t xml:space="preserve">Where turf is being planted, Turfgrass Water Conservation Alliance (TWCA) or equivalent third-party qualified water efficient grasses are used. </t>
    </r>
  </si>
  <si>
    <r>
      <rPr>
        <b/>
        <sz val="11"/>
        <rFont val="Calibri"/>
        <family val="2"/>
        <scheme val="minor"/>
      </rPr>
      <t>(6)</t>
    </r>
    <r>
      <rPr>
        <sz val="11"/>
        <rFont val="Calibri"/>
        <family val="2"/>
        <scheme val="minor"/>
      </rPr>
      <t xml:space="preserve"> For landscaped vegetated areas, the maximum percentage of all turf areas is:</t>
    </r>
  </si>
  <si>
    <r>
      <rPr>
        <b/>
        <sz val="11"/>
        <rFont val="Calibri"/>
        <family val="2"/>
        <scheme val="minor"/>
      </rPr>
      <t>(7)</t>
    </r>
    <r>
      <rPr>
        <sz val="11"/>
        <rFont val="Calibri"/>
        <family val="2"/>
        <scheme val="minor"/>
      </rPr>
      <t xml:space="preserve"> To improve pollinator habitat, at least 10 percent of planted areas are composed of flowering and nectar producing plant species. Invasive plant species shall not be utilized. </t>
    </r>
  </si>
  <si>
    <r>
      <rPr>
        <b/>
        <sz val="11"/>
        <rFont val="Calibri"/>
        <family val="2"/>
        <scheme val="minor"/>
      </rPr>
      <t>(8)</t>
    </r>
    <r>
      <rPr>
        <sz val="11"/>
        <rFont val="Calibri"/>
        <family val="2"/>
        <scheme val="minor"/>
      </rPr>
      <t xml:space="preserve"> Non-potable irrigation water is available to common areas</t>
    </r>
  </si>
  <si>
    <r>
      <rPr>
        <b/>
        <sz val="11"/>
        <rFont val="Calibri"/>
        <family val="2"/>
        <scheme val="minor"/>
      </rPr>
      <t>(9)</t>
    </r>
    <r>
      <rPr>
        <sz val="11"/>
        <rFont val="Calibri"/>
        <family val="2"/>
        <scheme val="minor"/>
      </rPr>
      <t xml:space="preserve"> Non-potable irrigation water is available to lots.</t>
    </r>
  </si>
  <si>
    <r>
      <rPr>
        <b/>
        <sz val="11"/>
        <rFont val="Calibri"/>
        <family val="2"/>
        <scheme val="minor"/>
      </rPr>
      <t>(10)</t>
    </r>
    <r>
      <rPr>
        <sz val="11"/>
        <rFont val="Calibri"/>
        <family val="2"/>
        <scheme val="minor"/>
      </rPr>
      <t xml:space="preserve"> Plants with similar watering needs are grouped (hydrozoning).</t>
    </r>
  </si>
  <si>
    <r>
      <rPr>
        <b/>
        <sz val="11"/>
        <rFont val="Calibri"/>
        <family val="2"/>
        <scheme val="minor"/>
      </rPr>
      <t>(11)</t>
    </r>
    <r>
      <rPr>
        <sz val="11"/>
        <rFont val="Calibri"/>
        <family val="2"/>
        <scheme val="minor"/>
      </rPr>
      <t xml:space="preserve"> Species and locations for tree planting are identified and utilized to increase summer shading of streets, parking areas, and buildings and to moderate temperatures.</t>
    </r>
  </si>
  <si>
    <r>
      <rPr>
        <b/>
        <sz val="11"/>
        <rFont val="Calibri"/>
        <family val="2"/>
        <scheme val="minor"/>
      </rPr>
      <t>(12)</t>
    </r>
    <r>
      <rPr>
        <sz val="11"/>
        <rFont val="Calibri"/>
        <family val="2"/>
        <scheme val="minor"/>
      </rPr>
      <t xml:space="preserve"> Vegetative wind breaks or channels are designed as appropriate to local conditions.</t>
    </r>
  </si>
  <si>
    <r>
      <rPr>
        <b/>
        <sz val="11"/>
        <rFont val="Calibri"/>
        <family val="2"/>
        <scheme val="minor"/>
      </rPr>
      <t>(13)</t>
    </r>
    <r>
      <rPr>
        <sz val="11"/>
        <rFont val="Calibri"/>
        <family val="2"/>
        <scheme val="minor"/>
      </rPr>
      <t xml:space="preserve"> On-site tree trimmings or stump grinding of regionally appropriate trees are used to provide protective mulch during construction or as base for walking trails, and cleared trees are recycled as sawn lumber or pulp wood.'</t>
    </r>
  </si>
  <si>
    <r>
      <rPr>
        <b/>
        <sz val="11"/>
        <rFont val="Calibri"/>
        <family val="2"/>
        <scheme val="minor"/>
      </rPr>
      <t>(14)</t>
    </r>
    <r>
      <rPr>
        <sz val="11"/>
        <rFont val="Calibri"/>
        <family val="2"/>
        <scheme val="minor"/>
      </rPr>
      <t xml:space="preserve"> An integrated common area pest management plan to minimize chemical use in pesticides and fertilizers is developed.</t>
    </r>
  </si>
  <si>
    <r>
      <rPr>
        <b/>
        <sz val="11"/>
        <rFont val="Calibri"/>
        <family val="2"/>
        <scheme val="minor"/>
      </rPr>
      <t>(15)</t>
    </r>
    <r>
      <rPr>
        <sz val="11"/>
        <rFont val="Calibri"/>
        <family val="2"/>
        <scheme val="minor"/>
      </rPr>
      <t xml:space="preserve"> Plans for the common area landscape watering system include a weather-based or soil moisture-based controller. Required irrigation systems are designed in accordance with the IA Landscape Irrigation Best Management Practices.</t>
    </r>
  </si>
  <si>
    <r>
      <rPr>
        <b/>
        <sz val="11"/>
        <rFont val="Calibri"/>
        <family val="2"/>
        <scheme val="minor"/>
      </rPr>
      <t>(16)</t>
    </r>
    <r>
      <rPr>
        <sz val="11"/>
        <rFont val="Calibri"/>
        <family val="2"/>
        <scheme val="minor"/>
      </rPr>
      <t xml:space="preserve"> Trees that might otherwise be lost due to site construction are transplanted to other areas on-site or off-site using tree-transplanting techniques to ensure a high rate of survival.</t>
    </r>
  </si>
  <si>
    <r>
      <rPr>
        <b/>
        <sz val="11"/>
        <rFont val="Calibri"/>
        <family val="2"/>
        <scheme val="minor"/>
      </rPr>
      <t>(17)</t>
    </r>
    <r>
      <rPr>
        <sz val="11"/>
        <rFont val="Calibri"/>
        <family val="2"/>
        <scheme val="minor"/>
      </rPr>
      <t xml:space="preserve"> Gray water irrigation systems are used to water common areas. Gray water used for irrigation conforms to all criteria of Section 802.1.</t>
    </r>
  </si>
  <si>
    <r>
      <rPr>
        <b/>
        <sz val="11"/>
        <rFont val="Calibri"/>
        <family val="2"/>
        <scheme val="minor"/>
      </rPr>
      <t>(18)</t>
    </r>
    <r>
      <rPr>
        <sz val="11"/>
        <rFont val="Calibri"/>
        <family val="2"/>
        <scheme val="minor"/>
      </rPr>
      <t xml:space="preserve"> Cisterns, rain barrels, and similar tanks are designed to intercept and store runoff. These systems may be above or below ground, and they may drain by gravity or be pumped. Stored water may be slowly released to a pervious area, and/or used for irrigation of lawn, trees, and gardens located in common areas.</t>
    </r>
  </si>
  <si>
    <r>
      <rPr>
        <b/>
        <sz val="11"/>
        <rFont val="Calibri"/>
        <family val="2"/>
        <scheme val="minor"/>
      </rPr>
      <t>(a)</t>
    </r>
    <r>
      <rPr>
        <sz val="11"/>
        <rFont val="Calibri"/>
        <family val="2"/>
        <scheme val="minor"/>
      </rPr>
      <t xml:space="preserve"> Is not present on slopes steeper than 25% (i.e., where the land rises more than a foot vertically for every 4 feet horizontally). </t>
    </r>
  </si>
  <si>
    <r>
      <rPr>
        <b/>
        <sz val="11"/>
        <rFont val="Calibri"/>
        <family val="2"/>
        <scheme val="minor"/>
      </rPr>
      <t>(19)</t>
    </r>
    <r>
      <rPr>
        <sz val="11"/>
        <rFont val="Calibri"/>
        <family val="2"/>
        <scheme val="minor"/>
      </rPr>
      <t xml:space="preserve"> Spray irrigation</t>
    </r>
  </si>
  <si>
    <r>
      <rPr>
        <b/>
        <sz val="11"/>
        <rFont val="Calibri"/>
        <family val="2"/>
        <scheme val="minor"/>
      </rPr>
      <t>(b)</t>
    </r>
    <r>
      <rPr>
        <sz val="11"/>
        <rFont val="Calibri"/>
        <family val="2"/>
        <scheme val="minor"/>
      </rPr>
      <t xml:space="preserve"> Has been tested in accordance with the ASABE/ICC 802, “Landscape Irrigation Sprinkler and Emitter Standard” and there is documentation of the sprinklers achieving a lower quarter distribution uniformity of at least 0.65. </t>
    </r>
  </si>
  <si>
    <r>
      <t>(1)</t>
    </r>
    <r>
      <rPr>
        <sz val="11"/>
        <rFont val="Calibri"/>
        <family val="2"/>
        <scheme val="minor"/>
      </rPr>
      <t xml:space="preserve"> Measures are planned that will support wildlife habitat.</t>
    </r>
  </si>
  <si>
    <r>
      <t xml:space="preserve">(2) </t>
    </r>
    <r>
      <rPr>
        <sz val="11"/>
        <rFont val="Calibri"/>
        <family val="2"/>
        <scheme val="minor"/>
      </rPr>
      <t xml:space="preserve">The site is adjacent to a wildlife corridor, fish and game park, or preserved areas and is designed with regard for this relationship. </t>
    </r>
  </si>
  <si>
    <r>
      <t>(3)</t>
    </r>
    <r>
      <rPr>
        <sz val="11"/>
        <rFont val="Calibri"/>
        <family val="2"/>
        <scheme val="minor"/>
      </rPr>
      <t xml:space="preserve"> Outdoor lighting techniques are utilized with regard for wildlife. </t>
    </r>
  </si>
  <si>
    <r>
      <t xml:space="preserve">403.8 Operation and maintenance plan. </t>
    </r>
    <r>
      <rPr>
        <sz val="11"/>
        <rFont val="Calibri"/>
        <family val="2"/>
        <scheme val="minor"/>
      </rPr>
      <t xml:space="preserve">An operation and maintenance plan (manual) is prepared and outlines ongoing service of common open area, utilities (storm water, waste water), and environmental management activities. </t>
    </r>
  </si>
  <si>
    <r>
      <t>403.9 Existing buildings.</t>
    </r>
    <r>
      <rPr>
        <sz val="11"/>
        <rFont val="Calibri"/>
        <family val="2"/>
        <scheme val="minor"/>
      </rPr>
      <t xml:space="preserve"> Following mitigation of any harmful materials, existing building(s) and structure(s) is/are preserved and reused, adapted, or disassembled for reuse or recycling of building materials.</t>
    </r>
  </si>
  <si>
    <r>
      <t>(1)</t>
    </r>
    <r>
      <rPr>
        <sz val="11"/>
        <rFont val="Calibri"/>
        <family val="2"/>
        <scheme val="minor"/>
      </rPr>
      <t xml:space="preserve"> Building reuse or adaptation. </t>
    </r>
  </si>
  <si>
    <r>
      <t>(2)</t>
    </r>
    <r>
      <rPr>
        <sz val="11"/>
        <rFont val="Calibri"/>
        <family val="2"/>
        <scheme val="minor"/>
      </rPr>
      <t xml:space="preserve"> Disassemble for reuse or recycling of building materials. </t>
    </r>
  </si>
  <si>
    <r>
      <t xml:space="preserve">403.10 Existing and recycled materials. </t>
    </r>
    <r>
      <rPr>
        <sz val="11"/>
        <rFont val="Calibri"/>
        <family val="2"/>
        <scheme val="minor"/>
      </rPr>
      <t xml:space="preserve">Existing pavements, curbs, and aggregates are salvaged and reincorporated into the development or recycled asphalt or concrete materials are used as follows.  
</t>
    </r>
    <r>
      <rPr>
        <i/>
        <sz val="11"/>
        <rFont val="Calibri"/>
        <family val="2"/>
        <scheme val="minor"/>
      </rPr>
      <t>(Points awarded for every 10 percent of total building materials that are reused, deconstructed, and/or salvaged. The percentage is consistently calculated on a weight, volume, or cost basis.)</t>
    </r>
    <r>
      <rPr>
        <b/>
        <i/>
        <sz val="11"/>
        <rFont val="Calibri"/>
        <family val="2"/>
        <scheme val="minor"/>
      </rPr>
      <t xml:space="preserve">
</t>
    </r>
    <r>
      <rPr>
        <b/>
        <sz val="11"/>
        <rFont val="Calibri"/>
        <family val="2"/>
        <scheme val="minor"/>
      </rPr>
      <t>15 points MAX</t>
    </r>
  </si>
  <si>
    <r>
      <rPr>
        <b/>
        <sz val="11"/>
        <rFont val="Calibri"/>
        <family val="2"/>
        <scheme val="minor"/>
      </rPr>
      <t xml:space="preserve">403.11 A demolition waste management plan is developed, posted at the jobsite, and implemented to recycle and/or salvage for reuse a minimum of 50 percent of the nonhazardous demolition waste. 
</t>
    </r>
    <r>
      <rPr>
        <i/>
        <sz val="11"/>
        <rFont val="Calibri"/>
        <family val="2"/>
        <scheme val="minor"/>
      </rPr>
      <t xml:space="preserve">[One additional point awarded for every 10 percent of nonhazardous demolition waste recycled and/or salvaged beyond 50 percent.] </t>
    </r>
  </si>
  <si>
    <r>
      <rPr>
        <b/>
        <sz val="11"/>
        <rFont val="Calibri"/>
        <family val="2"/>
        <scheme val="minor"/>
      </rPr>
      <t>(1)</t>
    </r>
    <r>
      <rPr>
        <sz val="11"/>
        <rFont val="Calibri"/>
        <family val="2"/>
        <scheme val="minor"/>
      </rPr>
      <t xml:space="preserve"> Environmentally sensitive areas are avoided as follows:</t>
    </r>
  </si>
  <si>
    <r>
      <rPr>
        <b/>
        <sz val="11"/>
        <rFont val="Calibri"/>
        <family val="2"/>
        <scheme val="minor"/>
      </rPr>
      <t>(a)</t>
    </r>
    <r>
      <rPr>
        <sz val="11"/>
        <rFont val="Calibri"/>
        <family val="2"/>
        <scheme val="minor"/>
      </rPr>
      <t xml:space="preserve"> &lt;25 percent of environmentally sensitive areas left undeveloped </t>
    </r>
  </si>
  <si>
    <r>
      <rPr>
        <b/>
        <sz val="11"/>
        <rFont val="Calibri"/>
        <family val="2"/>
        <scheme val="minor"/>
      </rPr>
      <t>(b)</t>
    </r>
    <r>
      <rPr>
        <sz val="11"/>
        <rFont val="Calibri"/>
        <family val="2"/>
        <scheme val="minor"/>
      </rPr>
      <t xml:space="preserve"> 25 percent – 75 percent of environmentally sensitive areas left undeveloped </t>
    </r>
  </si>
  <si>
    <r>
      <rPr>
        <b/>
        <sz val="11"/>
        <rFont val="Calibri"/>
        <family val="2"/>
        <scheme val="minor"/>
      </rPr>
      <t>(c)</t>
    </r>
    <r>
      <rPr>
        <sz val="11"/>
        <rFont val="Calibri"/>
        <family val="2"/>
        <scheme val="minor"/>
      </rPr>
      <t xml:space="preserve"> &gt;75 percent of environmentally sensitive areas left undeveloped </t>
    </r>
  </si>
  <si>
    <r>
      <t>404.3  Soil disturbance and erosion.</t>
    </r>
    <r>
      <rPr>
        <sz val="11"/>
        <rFont val="Calibri"/>
        <family val="2"/>
        <scheme val="minor"/>
      </rPr>
      <t xml:space="preserve"> On-site soil disturbance and erosion are minimized by implementation of one or more of the following:</t>
    </r>
  </si>
  <si>
    <r>
      <t>405.3 Cluster development.</t>
    </r>
    <r>
      <rPr>
        <sz val="11"/>
        <rFont val="Calibri"/>
        <family val="2"/>
        <scheme val="minor"/>
      </rPr>
      <t xml:space="preserve"> Cluster development. Cluster development enables and encourages flexibility of design and development of land in such a manner as to preserve the natural and scenic qualities of the site by utilizing an alternative method for the layout, configuration and design of lots, buildings and structures, roads, utility lines and other infrastructure, parks, and landscaping. </t>
    </r>
  </si>
  <si>
    <r>
      <rPr>
        <b/>
        <sz val="11"/>
        <rFont val="Calibri"/>
        <family val="2"/>
        <scheme val="minor"/>
      </rPr>
      <t>(1)</t>
    </r>
    <r>
      <rPr>
        <sz val="11"/>
        <rFont val="Calibri"/>
        <family val="2"/>
        <scheme val="minor"/>
      </rPr>
      <t xml:space="preserve"> Innovative planning techniques are used or developed for permissible adjustments to population density, area, height, open space, mixed-use, or other provisions for the specific purpose of open space, natural resource preservation or protection and/or mass transit usage. Other innovative planning techniques may be considered on a case-by-case basis. </t>
    </r>
  </si>
  <si>
    <r>
      <rPr>
        <b/>
        <sz val="11"/>
        <rFont val="Calibri"/>
        <family val="2"/>
        <scheme val="minor"/>
      </rPr>
      <t>(2)</t>
    </r>
    <r>
      <rPr>
        <sz val="11"/>
        <rFont val="Calibri"/>
        <family val="2"/>
        <scheme val="minor"/>
      </rPr>
      <t xml:space="preserve"> Provide common or public spaces of a minimum of 1/6 acre that are within ¼ mile walk to 80 percent of planned and existing units and entrances to non-residential buildings. Both existing and newly constructed squares, parks, paseos, plazas, and similar uses qualify under this criterion.  </t>
    </r>
  </si>
  <si>
    <r>
      <rPr>
        <b/>
        <sz val="11"/>
        <rFont val="Calibri"/>
        <family val="2"/>
        <scheme val="minor"/>
      </rPr>
      <t>(2)</t>
    </r>
    <r>
      <rPr>
        <sz val="11"/>
        <rFont val="Calibri"/>
        <family val="2"/>
        <scheme val="minor"/>
      </rPr>
      <t xml:space="preserve"> A site is selected where all lots within the site are located within one-half mile (805 m) of pedestrian access to a mass transit system. </t>
    </r>
  </si>
  <si>
    <r>
      <rPr>
        <b/>
        <sz val="11"/>
        <rFont val="Calibri"/>
        <family val="2"/>
        <scheme val="minor"/>
      </rPr>
      <t>(3)</t>
    </r>
    <r>
      <rPr>
        <sz val="11"/>
        <rFont val="Calibri"/>
        <family val="2"/>
        <scheme val="minor"/>
      </rPr>
      <t xml:space="preserve"> A system of walkways, bikeways, street crossings, or pathways designed to promote connectivity to existing and planned community amenities are provided.</t>
    </r>
  </si>
  <si>
    <r>
      <rPr>
        <b/>
        <sz val="11"/>
        <rFont val="Calibri"/>
        <family val="2"/>
        <scheme val="minor"/>
      </rPr>
      <t>(a)</t>
    </r>
    <r>
      <rPr>
        <sz val="11"/>
        <rFont val="Calibri"/>
        <family val="2"/>
        <scheme val="minor"/>
      </rPr>
      <t xml:space="preserve"> Create a network of sidewalks and paths that provide a minimum level of connectivity of at least 90 bikeway or pathway intersections per square mile.</t>
    </r>
  </si>
  <si>
    <r>
      <rPr>
        <b/>
        <sz val="11"/>
        <rFont val="Calibri"/>
        <family val="2"/>
        <scheme val="minor"/>
      </rPr>
      <t>(4)</t>
    </r>
    <r>
      <rPr>
        <sz val="11"/>
        <rFont val="Calibri"/>
        <family val="2"/>
        <scheme val="minor"/>
      </rPr>
      <t xml:space="preserve"> Dedicated bicycle parking and racks are indicated on the site plan and a minimum of six spaces are constructed for, multifamily buildings, and/or each developed common area. 
</t>
    </r>
    <r>
      <rPr>
        <i/>
        <sz val="11"/>
        <rFont val="Calibri"/>
        <family val="2"/>
        <scheme val="minor"/>
      </rPr>
      <t xml:space="preserve">[*1 point for each 6 spaces] </t>
    </r>
  </si>
  <si>
    <r>
      <rPr>
        <b/>
        <sz val="11"/>
        <rFont val="Calibri"/>
        <family val="2"/>
        <scheme val="minor"/>
      </rPr>
      <t>(5)</t>
    </r>
    <r>
      <rPr>
        <sz val="11"/>
        <rFont val="Calibri"/>
        <family val="2"/>
        <scheme val="minor"/>
      </rPr>
      <t xml:space="preserve"> Bike sharing programs participate with the developer and facilities for bike sharing are planned for and constructed. </t>
    </r>
  </si>
  <si>
    <r>
      <rPr>
        <b/>
        <sz val="11"/>
        <rFont val="Calibri"/>
        <family val="2"/>
        <scheme val="minor"/>
      </rPr>
      <t>(7)</t>
    </r>
    <r>
      <rPr>
        <sz val="11"/>
        <rFont val="Calibri"/>
        <family val="2"/>
        <scheme val="minor"/>
      </rPr>
      <t xml:space="preserve"> A site is selected within a census block group that, compared to its region, has above-average transit access to employment as calculated using the Transit Access Measures within the EPA’s Smart Location Database:</t>
    </r>
  </si>
  <si>
    <r>
      <rPr>
        <b/>
        <sz val="11"/>
        <rFont val="Calibri"/>
        <family val="2"/>
        <scheme val="minor"/>
      </rPr>
      <t>(a)</t>
    </r>
    <r>
      <rPr>
        <sz val="11"/>
        <rFont val="Calibri"/>
        <family val="2"/>
        <scheme val="minor"/>
      </rPr>
      <t xml:space="preserve"> Access is within the top quartile for the region </t>
    </r>
  </si>
  <si>
    <r>
      <rPr>
        <b/>
        <sz val="11"/>
        <rFont val="Calibri"/>
        <family val="2"/>
        <scheme val="minor"/>
      </rPr>
      <t>(b)</t>
    </r>
    <r>
      <rPr>
        <sz val="11"/>
        <rFont val="Calibri"/>
        <family val="2"/>
        <scheme val="minor"/>
      </rPr>
      <t xml:space="preserve"> Access is within the second quartile for the region </t>
    </r>
  </si>
  <si>
    <r>
      <rPr>
        <b/>
        <sz val="11"/>
        <rFont val="Calibri"/>
        <family val="2"/>
        <scheme val="minor"/>
      </rPr>
      <t xml:space="preserve">(b) </t>
    </r>
    <r>
      <rPr>
        <sz val="11"/>
        <rFont val="Calibri"/>
        <family val="2"/>
        <scheme val="minor"/>
      </rPr>
      <t xml:space="preserve">Access is within the second quartile for the region </t>
    </r>
  </si>
  <si>
    <r>
      <rPr>
        <b/>
        <sz val="11"/>
        <rFont val="Calibri"/>
        <family val="2"/>
        <scheme val="minor"/>
      </rPr>
      <t>(8)</t>
    </r>
    <r>
      <rPr>
        <sz val="11"/>
        <rFont val="Calibri"/>
        <family val="2"/>
        <scheme val="minor"/>
      </rPr>
      <t xml:space="preserve"> A site is selected within a census block group that, compared to its region, has above-average access to employment within a 45-minute drive as calculated using EPA’s Smart Location Database:</t>
    </r>
  </si>
  <si>
    <r>
      <t>405.7  Density.</t>
    </r>
    <r>
      <rPr>
        <sz val="11"/>
        <rFont val="Calibri"/>
        <family val="2"/>
        <scheme val="minor"/>
      </rPr>
      <t xml:space="preserve"> The average density on a net developable area basis is:</t>
    </r>
  </si>
  <si>
    <r>
      <rPr>
        <b/>
        <sz val="11"/>
        <rFont val="Calibri"/>
        <family val="2"/>
        <scheme val="minor"/>
      </rPr>
      <t>405.9 Open space.</t>
    </r>
    <r>
      <rPr>
        <sz val="11"/>
        <rFont val="Calibri"/>
        <family val="2"/>
        <scheme val="minor"/>
      </rPr>
      <t xml:space="preserve">  The community is situated within 1/2 mile of an area of open space available to the public or a portion of the gross area of the community is set aside as open space. </t>
    </r>
    <r>
      <rPr>
        <i/>
        <sz val="11"/>
        <rFont val="Calibri"/>
        <family val="2"/>
        <scheme val="minor"/>
      </rPr>
      <t>[Points awarded for every 10 percent of the community set aside as open space. If open space outside of the community is included, a maximum of 3 points are awarded.]</t>
    </r>
  </si>
  <si>
    <r>
      <t>(a)</t>
    </r>
    <r>
      <rPr>
        <sz val="11"/>
        <rFont val="Calibri"/>
        <family val="2"/>
        <scheme val="minor"/>
      </rPr>
      <t xml:space="preserve"> A portion of the site of at least 250 sq ft is established as a community garden(s) for the residents of the site. 
[*1 point per 250 sq ft] </t>
    </r>
  </si>
  <si>
    <t>1
Max 3</t>
  </si>
  <si>
    <r>
      <t xml:space="preserve">(b) </t>
    </r>
    <r>
      <rPr>
        <sz val="11"/>
        <rFont val="Calibri"/>
        <family val="2"/>
        <scheme val="minor"/>
      </rPr>
      <t xml:space="preserve">Areas and physical provisions are provided for composting </t>
    </r>
  </si>
  <si>
    <r>
      <t xml:space="preserve">(c) </t>
    </r>
    <r>
      <rPr>
        <sz val="11"/>
        <rFont val="Calibri"/>
        <family val="2"/>
        <scheme val="minor"/>
      </rPr>
      <t>Signs designating the garden are posted</t>
    </r>
  </si>
  <si>
    <r>
      <rPr>
        <b/>
        <sz val="11"/>
        <rFont val="Calibri"/>
        <family val="2"/>
        <scheme val="minor"/>
      </rPr>
      <t>(a)</t>
    </r>
    <r>
      <rPr>
        <sz val="11"/>
        <rFont val="Calibri"/>
        <family val="2"/>
        <scheme val="minor"/>
      </rPr>
      <t xml:space="preserve"> Dense plant beds, shrubbery and woody plants are not planted within 5 feet (1.5 m) of occupied buildings. </t>
    </r>
  </si>
  <si>
    <r>
      <rPr>
        <b/>
        <sz val="11"/>
        <rFont val="Calibri"/>
        <family val="2"/>
        <scheme val="minor"/>
      </rPr>
      <t>(b)</t>
    </r>
    <r>
      <rPr>
        <sz val="11"/>
        <rFont val="Calibri"/>
        <family val="2"/>
        <scheme val="minor"/>
      </rPr>
      <t xml:space="preserve"> A minimum of a 5 foot (1.5 m) border of paving, mulch, bare earth, or turfgrass is provided between woods or weedy areas and people trafficked or occupied areas, including playgrounds and dog parks. </t>
    </r>
  </si>
  <si>
    <r>
      <rPr>
        <b/>
        <sz val="11"/>
        <rFont val="Calibri"/>
        <family val="2"/>
        <scheme val="minor"/>
      </rPr>
      <t>(c)</t>
    </r>
    <r>
      <rPr>
        <sz val="11"/>
        <rFont val="Calibri"/>
        <family val="2"/>
        <scheme val="minor"/>
      </rPr>
      <t xml:space="preserve"> Vegetation that is attractive to deer, as documented by a qualified professional, is not planted within 20 feet (6 m) of buildings. </t>
    </r>
  </si>
  <si>
    <r>
      <rPr>
        <b/>
        <sz val="11"/>
        <rFont val="Calibri"/>
        <family val="2"/>
        <scheme val="minor"/>
      </rPr>
      <t xml:space="preserve">(e) </t>
    </r>
    <r>
      <rPr>
        <sz val="11"/>
        <rFont val="Calibri"/>
        <family val="2"/>
        <scheme val="minor"/>
      </rPr>
      <t xml:space="preserve">Conditions that are favorable to mosquito breeding, such as standing water, are not present on site. </t>
    </r>
  </si>
  <si>
    <r>
      <rPr>
        <b/>
        <sz val="11"/>
        <rFont val="Calibri"/>
        <family val="2"/>
        <scheme val="minor"/>
      </rPr>
      <t>(d)</t>
    </r>
    <r>
      <rPr>
        <sz val="11"/>
        <rFont val="Calibri"/>
        <family val="2"/>
        <scheme val="minor"/>
      </rPr>
      <t xml:space="preserve"> Paths or trails maintained through natural or non-maintained areas are a minimum of 5 feet wide (1.5 m). </t>
    </r>
  </si>
  <si>
    <r>
      <t xml:space="preserve">(a) </t>
    </r>
    <r>
      <rPr>
        <sz val="11"/>
        <rFont val="Calibri"/>
        <family val="2"/>
        <scheme val="minor"/>
      </rPr>
      <t xml:space="preserve">Smoking is prohibited within 25 feet (7.5 m) of all building exterior doors and operable windows or building air intakes within 15 (4.5 m) vertical feet of grade or a walking surface. </t>
    </r>
  </si>
  <si>
    <r>
      <t xml:space="preserve">(b) </t>
    </r>
    <r>
      <rPr>
        <sz val="11"/>
        <rFont val="Calibri"/>
        <family val="2"/>
        <scheme val="minor"/>
      </rPr>
      <t>Smoking is prohibited in common areas unless otherwise designated as smoking areas.</t>
    </r>
    <r>
      <rPr>
        <b/>
        <sz val="11"/>
        <rFont val="Calibri"/>
        <family val="2"/>
        <scheme val="minor"/>
      </rPr>
      <t xml:space="preserve"> </t>
    </r>
  </si>
  <si>
    <t>Describe steps taken to minimize exposure:</t>
  </si>
  <si>
    <t>9
MAX</t>
  </si>
  <si>
    <t>Verifier Notes/Comments</t>
  </si>
  <si>
    <t>VERIFICATION REPORT - LETTER OF DESIGN REVIEW APPROVAL</t>
  </si>
  <si>
    <t>Developer:</t>
  </si>
  <si>
    <t>City, State:</t>
  </si>
  <si>
    <t>Green development practice checklist and current status.</t>
  </si>
  <si>
    <t>Practice #</t>
  </si>
  <si>
    <t>403.1(1)</t>
  </si>
  <si>
    <t>403.1(3)</t>
  </si>
  <si>
    <t>403.1(4)</t>
  </si>
  <si>
    <t>403.1(5)</t>
  </si>
  <si>
    <t>403.1(6)</t>
  </si>
  <si>
    <t>403.1(2)</t>
  </si>
  <si>
    <t>402.1</t>
  </si>
  <si>
    <t>402.2</t>
  </si>
  <si>
    <t>402.3</t>
  </si>
  <si>
    <t>402.4</t>
  </si>
  <si>
    <t>403.0</t>
  </si>
  <si>
    <t>403.1</t>
  </si>
  <si>
    <t>403.2</t>
  </si>
  <si>
    <t>403.3</t>
  </si>
  <si>
    <t>403.3(1)</t>
  </si>
  <si>
    <t>403.3(2)</t>
  </si>
  <si>
    <t>403.3(2)(a)</t>
  </si>
  <si>
    <t>403.3(2)(b)</t>
  </si>
  <si>
    <t>403.3(2)(c)</t>
  </si>
  <si>
    <t>403.3(3)</t>
  </si>
  <si>
    <t>403.4</t>
  </si>
  <si>
    <t>403.4(1)</t>
  </si>
  <si>
    <t>403.4(2)</t>
  </si>
  <si>
    <t>403.4(3)</t>
  </si>
  <si>
    <t>403.5</t>
  </si>
  <si>
    <t>403.5(1)</t>
  </si>
  <si>
    <t>403.5(2)</t>
  </si>
  <si>
    <t>403.5(3)</t>
  </si>
  <si>
    <t>403.5(4)</t>
  </si>
  <si>
    <t>403.5(4)(a)</t>
  </si>
  <si>
    <t>403.5(4)(b)</t>
  </si>
  <si>
    <t>403.5(4)(c)</t>
  </si>
  <si>
    <t>403.6</t>
  </si>
  <si>
    <t>403.6(1)</t>
  </si>
  <si>
    <t>403.6(2)</t>
  </si>
  <si>
    <t>403.6(3)</t>
  </si>
  <si>
    <t>403.6(4)</t>
  </si>
  <si>
    <t>403.6(5)</t>
  </si>
  <si>
    <t>403.6(6)</t>
  </si>
  <si>
    <t>• As an option, developers may obtain a Letter of Approval from Home Innovation after design review but before development work begins.  
    The Letter of Approval indicates that the development is eligible for certification if constructed in accordance with the approved plan.</t>
  </si>
  <si>
    <t xml:space="preserve">Developer/Applicant: </t>
  </si>
  <si>
    <t xml:space="preserve">Location (with Zip Code) of the Development: </t>
  </si>
  <si>
    <t xml:space="preserve">Community Name: </t>
  </si>
  <si>
    <t xml:space="preserve">Phase(s) or Section(s) Proposed for Certification: </t>
  </si>
  <si>
    <t xml:space="preserve">Project Status: </t>
  </si>
  <si>
    <t xml:space="preserve">TARGET LEVEL of CERTIFICATION: </t>
  </si>
  <si>
    <t xml:space="preserve">Provide a brief description below of the development 
(acres/lots/general description, existing/new, completion date, etc): </t>
  </si>
  <si>
    <t>400.0</t>
  </si>
  <si>
    <t>401.0</t>
  </si>
  <si>
    <r>
      <t xml:space="preserve">400.0 Intent. </t>
    </r>
    <r>
      <rPr>
        <sz val="11"/>
        <rFont val="Calibri"/>
        <family val="2"/>
        <scheme val="minor"/>
      </rPr>
      <t>This section applies to land development for the eventual construction of buildings or additions thereto that contain dwelling units/sleeping units. The rating earned under Section 302 based on practices herein, applies only to the site as defined in Chapter 2. The buildings on the site achieve a separate rating level or designation by complying with the provisions of Section 303, 304, 305, or 306, as applicable.</t>
    </r>
  </si>
  <si>
    <r>
      <t xml:space="preserve">401.0 Intent. </t>
    </r>
    <r>
      <rPr>
        <sz val="11"/>
        <rFont val="Calibri"/>
        <family val="2"/>
        <scheme val="minor"/>
      </rPr>
      <t>The site is selected to minimize environmental impact by one or more of the following:</t>
    </r>
  </si>
  <si>
    <r>
      <t xml:space="preserve">402.0 Intent. </t>
    </r>
    <r>
      <rPr>
        <sz val="11"/>
        <rFont val="Calibri"/>
        <family val="2"/>
        <scheme val="minor"/>
      </rPr>
      <t>The site is designed and constructed by a team of qualified professionals trained in green development practices.</t>
    </r>
  </si>
  <si>
    <t>403.6(6)(a)</t>
  </si>
  <si>
    <t>403.6(6)(b)</t>
  </si>
  <si>
    <t>403.6(6)(d)</t>
  </si>
  <si>
    <t>403.6(6)(c)</t>
  </si>
  <si>
    <t>403.6(7)</t>
  </si>
  <si>
    <t>403.6(8)</t>
  </si>
  <si>
    <t>403.6(9)</t>
  </si>
  <si>
    <t>403.6(11)</t>
  </si>
  <si>
    <t>403.6(12)</t>
  </si>
  <si>
    <t>403.6(13)</t>
  </si>
  <si>
    <t>403.6(10)</t>
  </si>
  <si>
    <t>403.6(14)</t>
  </si>
  <si>
    <t>403.6(15)</t>
  </si>
  <si>
    <t>403.6(16)</t>
  </si>
  <si>
    <t>403.6(17)</t>
  </si>
  <si>
    <t>403.6(18)</t>
  </si>
  <si>
    <t>403.6(19)</t>
  </si>
  <si>
    <t>403.6(19)(a)</t>
  </si>
  <si>
    <t>403.6(19)(b)</t>
  </si>
  <si>
    <t>403.6(19)(c)</t>
  </si>
  <si>
    <t>403.6(19)(d)</t>
  </si>
  <si>
    <t>403.7</t>
  </si>
  <si>
    <t>403.8</t>
  </si>
  <si>
    <t>403.9</t>
  </si>
  <si>
    <t>403.7(1)</t>
  </si>
  <si>
    <t>403.7(2)</t>
  </si>
  <si>
    <t>403.7(3)</t>
  </si>
  <si>
    <t>403.9(1)</t>
  </si>
  <si>
    <t>403.9(2)</t>
  </si>
  <si>
    <t>403.10</t>
  </si>
  <si>
    <t>403.10(1)</t>
  </si>
  <si>
    <t>403.10(2)</t>
  </si>
  <si>
    <t>403.11</t>
  </si>
  <si>
    <t>403.12</t>
  </si>
  <si>
    <t>403.12(1)</t>
  </si>
  <si>
    <t>403.12(1)(a)</t>
  </si>
  <si>
    <t>403.12(1)(b)</t>
  </si>
  <si>
    <t>403.12(1)(c)</t>
  </si>
  <si>
    <t>403.12(2)</t>
  </si>
  <si>
    <t>404.0</t>
  </si>
  <si>
    <t>404.1</t>
  </si>
  <si>
    <t>404.2</t>
  </si>
  <si>
    <t>404.2(1)</t>
  </si>
  <si>
    <t>404.2(2)</t>
  </si>
  <si>
    <t>404.2(3)</t>
  </si>
  <si>
    <t>404.3</t>
  </si>
  <si>
    <t>404.3(1)</t>
  </si>
  <si>
    <t>404.3(2)</t>
  </si>
  <si>
    <t>404.3(3)</t>
  </si>
  <si>
    <t>404.3(4)</t>
  </si>
  <si>
    <t>404.3(6)</t>
  </si>
  <si>
    <t>404.3(7)</t>
  </si>
  <si>
    <t>404.4</t>
  </si>
  <si>
    <t>404.4(1)</t>
  </si>
  <si>
    <t>404.4(2)</t>
  </si>
  <si>
    <t>404.4(3)</t>
  </si>
  <si>
    <t>404.4(4)</t>
  </si>
  <si>
    <t>405.0</t>
  </si>
  <si>
    <t>405.1</t>
  </si>
  <si>
    <t>405.1(1)</t>
  </si>
  <si>
    <t>405.1(2)</t>
  </si>
  <si>
    <t>405.1(3)</t>
  </si>
  <si>
    <t>405.1(3)(a)</t>
  </si>
  <si>
    <t>405.1(3)(b)</t>
  </si>
  <si>
    <t>405.1(3)(c)</t>
  </si>
  <si>
    <t>405.2</t>
  </si>
  <si>
    <t>405.2(1)</t>
  </si>
  <si>
    <t>405.2(2)</t>
  </si>
  <si>
    <t>405.3</t>
  </si>
  <si>
    <t>405.4</t>
  </si>
  <si>
    <t>405.4(1)</t>
  </si>
  <si>
    <t>405.4(2)</t>
  </si>
  <si>
    <t>405.5</t>
  </si>
  <si>
    <t>405.6</t>
  </si>
  <si>
    <t>405.6(1)</t>
  </si>
  <si>
    <t>405.6(2)</t>
  </si>
  <si>
    <t>405.6(3)</t>
  </si>
  <si>
    <t>405.6(3)(a)</t>
  </si>
  <si>
    <t>405.6(3)(b)</t>
  </si>
  <si>
    <t>405.6(4)</t>
  </si>
  <si>
    <t>405.6(5)</t>
  </si>
  <si>
    <t>405.6(6)</t>
  </si>
  <si>
    <t>405.6(7)</t>
  </si>
  <si>
    <t>405.6(7)(a)</t>
  </si>
  <si>
    <t>405.6(7)(b)</t>
  </si>
  <si>
    <t>405.6(8)</t>
  </si>
  <si>
    <t>405.6(8)(a)</t>
  </si>
  <si>
    <t>405.6(8)(b)</t>
  </si>
  <si>
    <t>405.7</t>
  </si>
  <si>
    <t>405.7(a)</t>
  </si>
  <si>
    <t>405.7(b)</t>
  </si>
  <si>
    <t>405.7(c)</t>
  </si>
  <si>
    <t>405.8</t>
  </si>
  <si>
    <t>405.9</t>
  </si>
  <si>
    <t>405.10</t>
  </si>
  <si>
    <t>405.10(a)</t>
  </si>
  <si>
    <t>405.10(b)</t>
  </si>
  <si>
    <t>405.10(c)</t>
  </si>
  <si>
    <r>
      <t xml:space="preserve">402.2 </t>
    </r>
    <r>
      <rPr>
        <sz val="11"/>
        <rFont val="Calibri"/>
        <family val="2"/>
        <scheme val="minor"/>
      </rPr>
      <t xml:space="preserve">Training. Training is provided to on-site supervisors and team members regarding the green development practices to be used on the project.  </t>
    </r>
  </si>
  <si>
    <t>Developer Agreement or Equivalent.</t>
  </si>
  <si>
    <t>Describe Agreement:</t>
  </si>
  <si>
    <t>List of team members, program name, and nature of their involvement.</t>
  </si>
  <si>
    <t xml:space="preserve">Site plan showing removal or containment of invasive species. </t>
  </si>
  <si>
    <t>Site plan showing erosion control techniques.</t>
  </si>
  <si>
    <t>Stormwater Management Plan with engineer's calculation for 80th, 90th, or 95th percentile storm.</t>
  </si>
  <si>
    <t>Completed EPA WaterSense Water Budget Tool (Excel or PDF).</t>
  </si>
  <si>
    <t>Evidence that TWCA or equivalent grasses were selected and installed.</t>
  </si>
  <si>
    <t>Plan with locations/types of plants, showing flowering and nectar producing species.</t>
  </si>
  <si>
    <t xml:space="preserve">Plan with locations/types of plants, showing that plants are grouped based on watering needs. </t>
  </si>
  <si>
    <t xml:space="preserve">Plans/documentation for watering system per the practice designed per the Irrigation Association’s Turf and Landscape Best Management Practices. </t>
  </si>
  <si>
    <t>Site Construction plan showing trees to be transplanted and techniques.</t>
  </si>
  <si>
    <t>Irrigation Plan showing gray water distribution areas.</t>
  </si>
  <si>
    <t>Site plan showing the locations of the wate collection devices or sytems.</t>
  </si>
  <si>
    <t>Describe irrigation system:</t>
  </si>
  <si>
    <t>Irrigation plan or other documentation showing installation locations and product specifications of irrigation systems.</t>
  </si>
  <si>
    <r>
      <t xml:space="preserve">(c) </t>
    </r>
    <r>
      <rPr>
        <sz val="11"/>
        <rFont val="Calibri"/>
        <family val="2"/>
        <scheme val="minor"/>
      </rPr>
      <t>Is installed to eliminate low head/point drainage and runoff.</t>
    </r>
  </si>
  <si>
    <r>
      <t xml:space="preserve">(d) </t>
    </r>
    <r>
      <rPr>
        <sz val="11"/>
        <rFont val="Calibri"/>
        <family val="2"/>
        <scheme val="minor"/>
      </rPr>
      <t xml:space="preserve">Spray irrigation is not used </t>
    </r>
  </si>
  <si>
    <t>Documentation showing outdoor lighting plan with regard to wildlife.</t>
  </si>
  <si>
    <t>Demolition wate management plan showing reuse of at least 50% of nonhazardous demolition waste.</t>
  </si>
  <si>
    <t>List Team member(s) participating &amp; program:</t>
  </si>
  <si>
    <t>Site plan with explanation of how the natural and scenic qualities were preserved.</t>
  </si>
  <si>
    <r>
      <t xml:space="preserve">(1) </t>
    </r>
    <r>
      <rPr>
        <sz val="11"/>
        <rFont val="Calibri"/>
        <family val="2"/>
        <scheme val="minor"/>
      </rPr>
      <t>Street pavement widths are minimized per local code and are in accordance with the table below:
       Collector street with parking (one side only) -  31 ft
       Collector street without parking - 26 ft
       Local access with parking (one side only) - 27 ft
       Local access street without parking - 20 ft
       Queuing (one-lane) streets with parking - 24 ft
       Alleys &amp; queuing (one-lane) streets without parking-17ft
       For SI: 1 foot = 304.8 mm</t>
    </r>
  </si>
  <si>
    <t>Site plan showing bike parking installations.</t>
  </si>
  <si>
    <t>Name of sharing program(s):</t>
  </si>
  <si>
    <t>Documentation from EPA Smart Location Database showing transit access quartile.</t>
  </si>
  <si>
    <t>Describe transit access:</t>
  </si>
  <si>
    <t>Documentation from EPA Smart Location Database showing employment access quartile.</t>
  </si>
  <si>
    <t>Describe employment opportunties:</t>
  </si>
  <si>
    <t>Site plan showing designated area(s) for community garden.</t>
  </si>
  <si>
    <t>Site plan showing vegetation to be installed near buildings.</t>
  </si>
  <si>
    <t>Site plan showing paving, mulch, bare earth, and/or turfgrass.</t>
  </si>
  <si>
    <t>Site plan showing planned paths and trails.</t>
  </si>
  <si>
    <r>
      <t xml:space="preserve">403.0  Intent. </t>
    </r>
    <r>
      <rPr>
        <sz val="11"/>
        <rFont val="Calibri"/>
        <family val="2"/>
        <scheme val="minor"/>
      </rPr>
      <t xml:space="preserve">The project is designed to avoid detrimental environmental impacts, minimize any unavoidable impacts, and mitigate for those impacts that do occur. The project is designed to minimize environmental impacts and to protect, restore, and enhance the natural features and environmental quality of the site. 
</t>
    </r>
    <r>
      <rPr>
        <i/>
        <sz val="11"/>
        <rFont val="Calibri"/>
        <family val="2"/>
        <scheme val="minor"/>
      </rPr>
      <t>[To acquire points allocated for the design, the intent of the design is implemented.]</t>
    </r>
  </si>
  <si>
    <r>
      <rPr>
        <b/>
        <sz val="11"/>
        <rFont val="Calibri"/>
        <family val="2"/>
        <scheme val="minor"/>
      </rPr>
      <t xml:space="preserve">(5) </t>
    </r>
    <r>
      <rPr>
        <sz val="11"/>
        <rFont val="Calibri"/>
        <family val="2"/>
        <scheme val="minor"/>
      </rPr>
      <t>Soil compaction from construction equipment is reduced by distributing the weight of the equipment over a larger area by laying lightweight geogrids, mulch, chipped wood, plywood, OSB (oriented strand board), metal plates, or other materials capable of weight distribution in the pathway of the equipment</t>
    </r>
  </si>
  <si>
    <r>
      <t>405.0 Intent.</t>
    </r>
    <r>
      <rPr>
        <sz val="11"/>
        <rFont val="Calibri"/>
        <family val="2"/>
        <scheme val="minor"/>
      </rPr>
      <t xml:space="preserve"> Innovative site design, preparation, and development practices are used to enhance environmental performance. Waivers or variances from local development regulations are obtained, and innovative zoning practices are used to implement such practices, as applicable.</t>
    </r>
  </si>
  <si>
    <r>
      <rPr>
        <b/>
        <sz val="11"/>
        <rFont val="Calibri"/>
        <family val="2"/>
        <scheme val="minor"/>
      </rPr>
      <t xml:space="preserve">(1) </t>
    </r>
    <r>
      <rPr>
        <sz val="11"/>
        <rFont val="Calibri"/>
        <family val="2"/>
        <scheme val="minor"/>
      </rPr>
      <t xml:space="preserve">Off-street parking areas are shared or driveways are shared; on-street parking is utilized; and alleys (shared common area driveways) are used for rear-loaded garages. </t>
    </r>
  </si>
  <si>
    <r>
      <t>403.4 Soil disturbance and erosion.</t>
    </r>
    <r>
      <rPr>
        <sz val="11"/>
        <rFont val="Calibri"/>
        <family val="2"/>
        <scheme val="minor"/>
      </rPr>
      <t xml:space="preserve"> A site Stormwater Pollution Prevention Plan (SWPPP) is developed in accordance with applicable stormwater Construction General Permits. The plan includes one or more of the following:</t>
    </r>
  </si>
  <si>
    <r>
      <rPr>
        <b/>
        <sz val="11"/>
        <rFont val="Calibri"/>
        <family val="2"/>
        <scheme val="minor"/>
      </rPr>
      <t>(4)</t>
    </r>
    <r>
      <rPr>
        <sz val="11"/>
        <rFont val="Calibri"/>
        <family val="2"/>
        <scheme val="minor"/>
      </rPr>
      <t xml:space="preserve"> Permeable materials are used for driveways, parking areas, walkways and patios according to the following percentages: 
</t>
    </r>
    <r>
      <rPr>
        <i/>
        <sz val="11"/>
        <rFont val="Calibri"/>
        <family val="2"/>
        <scheme val="minor"/>
      </rPr>
      <t>[Points for vegetative paving systems are only awarded for location receiving more than 20 inches per year of annual average precipitation]</t>
    </r>
  </si>
  <si>
    <t>Developer Notes/Comments</t>
  </si>
  <si>
    <t>Green Building Practices</t>
  </si>
  <si>
    <r>
      <t>1.</t>
    </r>
    <r>
      <rPr>
        <u/>
        <sz val="10"/>
        <rFont val="Calibri"/>
        <family val="2"/>
        <scheme val="minor"/>
      </rPr>
      <t xml:space="preserve"> Scoring</t>
    </r>
    <r>
      <rPr>
        <sz val="10"/>
        <rFont val="Calibri"/>
        <family val="2"/>
        <scheme val="minor"/>
      </rPr>
      <t xml:space="preserve"> –</t>
    </r>
  </si>
  <si>
    <r>
      <t xml:space="preserve">i. Scoring can be done with the support of an NGBS Green Verifier. 
ii. Record points for each practice pursued. 
iii. </t>
    </r>
    <r>
      <rPr>
        <i/>
        <sz val="10"/>
        <rFont val="Calibri"/>
        <family val="2"/>
        <scheme val="minor"/>
      </rPr>
      <t>Note</t>
    </r>
    <r>
      <rPr>
        <sz val="10"/>
        <rFont val="Calibri"/>
        <family val="2"/>
        <scheme val="minor"/>
      </rPr>
      <t xml:space="preserve">: Existing development may not be able to achieve higher levels of certification if green features have been covered up or are otherwise unable to be verified. 
     Please indicate on the “Scoring” worksheet if certification is being pursued by a completed development.
iv. Where “Info Required” includes text, provide the information requested in the “Developer Notes/Comments” column.
v. Review “Documentation Required,” as this column identifies the items required for verification. </t>
    </r>
  </si>
  <si>
    <r>
      <t xml:space="preserve">2. </t>
    </r>
    <r>
      <rPr>
        <u/>
        <sz val="10"/>
        <rFont val="Calibri"/>
        <family val="2"/>
        <scheme val="minor"/>
      </rPr>
      <t>Hire a Verifier</t>
    </r>
    <r>
      <rPr>
        <sz val="10"/>
        <rFont val="Calibri"/>
        <family val="2"/>
        <scheme val="minor"/>
      </rPr>
      <t xml:space="preserve"> – Identify an accredited NGBS Green Verifier to register the development and provide verification services</t>
    </r>
  </si>
  <si>
    <r>
      <t xml:space="preserve">3. </t>
    </r>
    <r>
      <rPr>
        <u/>
        <sz val="10"/>
        <rFont val="Calibri"/>
        <family val="2"/>
        <scheme val="minor"/>
      </rPr>
      <t>Verification Sign-Off</t>
    </r>
    <r>
      <rPr>
        <sz val="10"/>
        <rFont val="Calibri"/>
        <family val="2"/>
        <scheme val="minor"/>
      </rPr>
      <t xml:space="preserve"> – After each verification stage (i.e., Letter of Approval or Final), sign the Signature Page.</t>
    </r>
  </si>
  <si>
    <r>
      <t xml:space="preserve">1. </t>
    </r>
    <r>
      <rPr>
        <u/>
        <sz val="10"/>
        <rFont val="Calibri"/>
        <family val="2"/>
        <scheme val="minor"/>
      </rPr>
      <t>Scoring</t>
    </r>
    <r>
      <rPr>
        <sz val="10"/>
        <rFont val="Calibri"/>
        <family val="2"/>
        <scheme val="minor"/>
      </rPr>
      <t xml:space="preserve"> – In partnership with the development team, complete the “Scoring” worksheet to reflect green practices pursued. Include a brief description of the development within the “Description” field on the “Start Here” worksheet.</t>
    </r>
  </si>
  <si>
    <r>
      <t xml:space="preserve">2. </t>
    </r>
    <r>
      <rPr>
        <u/>
        <sz val="10"/>
        <rFont val="Calibri"/>
        <family val="2"/>
        <scheme val="minor"/>
      </rPr>
      <t>Registration</t>
    </r>
    <r>
      <rPr>
        <sz val="10"/>
        <rFont val="Calibri"/>
        <family val="2"/>
        <scheme val="minor"/>
      </rPr>
      <t xml:space="preserve"> – Register the project.</t>
    </r>
  </si>
  <si>
    <r>
      <t xml:space="preserve">3. </t>
    </r>
    <r>
      <rPr>
        <u/>
        <sz val="10"/>
        <rFont val="Calibri"/>
        <family val="2"/>
        <scheme val="minor"/>
      </rPr>
      <t>Verification Notification</t>
    </r>
    <r>
      <rPr>
        <sz val="10"/>
        <rFont val="Calibri"/>
        <family val="2"/>
        <scheme val="minor"/>
      </rPr>
      <t xml:space="preserve"> – Notify Home Innovation of the first verification visit/review as soon as it is scheduled. If multiple visits are required, include the first date on the inspection notification. </t>
    </r>
  </si>
  <si>
    <r>
      <t xml:space="preserve">4. </t>
    </r>
    <r>
      <rPr>
        <u/>
        <sz val="10"/>
        <rFont val="Calibri"/>
        <family val="2"/>
        <scheme val="minor"/>
      </rPr>
      <t>Letter of Approval Verification (optional)</t>
    </r>
    <r>
      <rPr>
        <sz val="10"/>
        <rFont val="Calibri"/>
        <family val="2"/>
        <scheme val="minor"/>
      </rPr>
      <t xml:space="preserve"> – Review plans and other documentation to confirm that selected green practices are reflected. Award points on the “Letter of Approval Verification” worksheet. When completing the review, assume that construction will follow the plans. Include any explanatory notes in the “Verifier Notes/Comments” column. Where an explanation is required, the cell will flag yellow. Notes provided by the developer will appear in the right-hand column for reference.</t>
    </r>
  </si>
  <si>
    <r>
      <t xml:space="preserve">5. </t>
    </r>
    <r>
      <rPr>
        <u/>
        <sz val="10"/>
        <rFont val="Calibri"/>
        <family val="2"/>
        <scheme val="minor"/>
      </rPr>
      <t>Final Verification</t>
    </r>
    <r>
      <rPr>
        <sz val="10"/>
        <rFont val="Calibri"/>
        <family val="2"/>
        <scheme val="minor"/>
      </rPr>
      <t xml:space="preserve"> – Perform on-site verification and documentation review. Multiple visits may be required during construction to award some practices. 
Award points using the “Completed Dev. Verification” worksheet. For each item, include the verification date in the “Verification Date(s)” column. Include any explanatory notes in the “Verifier Notes/Comments” column. Where an explanation is required, the cell will flag yellow. Notes provided by the developer will appear in the right-hand column for reference.</t>
    </r>
  </si>
  <si>
    <r>
      <t xml:space="preserve">6. </t>
    </r>
    <r>
      <rPr>
        <u/>
        <sz val="10"/>
        <rFont val="Calibri"/>
        <family val="2"/>
        <scheme val="minor"/>
      </rPr>
      <t>Submission of Verification Packet (for either Letter of Approval or Certification)</t>
    </r>
    <r>
      <rPr>
        <sz val="10"/>
        <rFont val="Calibri"/>
        <family val="2"/>
        <scheme val="minor"/>
      </rPr>
      <t xml:space="preserve"> – submit completed verification report, copy of signed signature pages, and copy of the development plans (general layout is sufficient) to Home Innovation. At completion, please also include a photo of the main entrance of the development.  </t>
    </r>
  </si>
  <si>
    <t>Describe natural features used for stormwater management:</t>
  </si>
  <si>
    <t>Site specific stormwater management plan that minimizes concentrated flows and uses vegetative swales, French drains, wetlands, drywells, rain gardens and/or other similar features.</t>
  </si>
  <si>
    <t>• Certification is issued once development work is completed and all green practices have been successfully verified</t>
  </si>
  <si>
    <r>
      <t>402.2 Training.</t>
    </r>
    <r>
      <rPr>
        <sz val="11"/>
        <rFont val="Calibri"/>
        <family val="2"/>
        <scheme val="minor"/>
      </rPr>
      <t xml:space="preserve"> Training is provided to on-site supervisors and team members regarding the green development practices to be used on the project.  </t>
    </r>
  </si>
  <si>
    <t>P</t>
  </si>
  <si>
    <t>Three Stars</t>
  </si>
  <si>
    <t>Pending</t>
  </si>
  <si>
    <t>402.0</t>
  </si>
  <si>
    <t>Filters</t>
  </si>
  <si>
    <t>Points</t>
  </si>
  <si>
    <t>X</t>
  </si>
  <si>
    <t xml:space="preserve">Pending </t>
  </si>
  <si>
    <t>Total Points Claimed:</t>
  </si>
  <si>
    <r>
      <rPr>
        <b/>
        <sz val="11"/>
        <rFont val="Calibri"/>
        <family val="2"/>
        <scheme val="minor"/>
      </rPr>
      <t>(1)</t>
    </r>
    <r>
      <rPr>
        <sz val="11"/>
        <rFont val="Calibri"/>
        <family val="2"/>
        <scheme val="minor"/>
      </rPr>
      <t xml:space="preserve"> Limits of clearing and grading are staked out prior to construction.</t>
    </r>
  </si>
  <si>
    <t xml:space="preserve">One Star: </t>
  </si>
  <si>
    <t xml:space="preserve">Two Stars: </t>
  </si>
  <si>
    <t xml:space="preserve">Three Stars: </t>
  </si>
  <si>
    <t xml:space="preserve">Four Stars: </t>
  </si>
  <si>
    <t xml:space="preserve">Total Points Claimed: </t>
  </si>
  <si>
    <t xml:space="preserve">TOTAL POINTS AWARDED by VERIFIER: </t>
  </si>
  <si>
    <t xml:space="preserve">Points away from a Rating Level: </t>
  </si>
  <si>
    <r>
      <t>All rights reserved. This document is protected by U.S. copyright law. Requirements from ICC 700-2020 National Green Building Standard</t>
    </r>
    <r>
      <rPr>
        <sz val="9"/>
        <color rgb="FF0D776E"/>
        <rFont val="Calibri"/>
        <family val="2"/>
      </rPr>
      <t>®</t>
    </r>
    <r>
      <rPr>
        <sz val="9"/>
        <color rgb="FF0D776E"/>
        <rFont val="Calibri"/>
        <family val="2"/>
        <scheme val="minor"/>
      </rPr>
      <t xml:space="preserve">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t>
    </r>
  </si>
  <si>
    <t>a. Obtain a copy of the ICC 700 National Green Building Standard (2020 version) at www.builderbooks.com. This provides additional context beyond what is included in the NGBS Green Scoring Tool.</t>
  </si>
  <si>
    <r>
      <rPr>
        <b/>
        <sz val="12"/>
        <rFont val="Calibri"/>
        <family val="2"/>
        <scheme val="minor"/>
      </rPr>
      <t>NGBS Scoring for LAND DEVELOPMENT</t>
    </r>
    <r>
      <rPr>
        <sz val="12"/>
        <rFont val="Calibri"/>
        <family val="2"/>
        <scheme val="minor"/>
      </rPr>
      <t xml:space="preserve">
ICC 700-2020 National Green Building Standard</t>
    </r>
    <r>
      <rPr>
        <sz val="12"/>
        <rFont val="Calibri"/>
        <family val="2"/>
      </rPr>
      <t>®</t>
    </r>
  </si>
  <si>
    <t xml:space="preserve">Project team should have created green development practice checklist and it must reflect enough green practices for the community to achieve the desired NGBS Green Certification level. </t>
  </si>
  <si>
    <t>Statement of why the site is an infill site.</t>
  </si>
  <si>
    <t>Statement of why the site meets the NGBS definition of greyfield.</t>
  </si>
  <si>
    <t>EPA map or local gov’t documentation that site is classified as brownfield. Accept documentation and note source.</t>
  </si>
  <si>
    <t>Natural resources inventory for the site must be provided for Letter of Approval or certification. Confirm natural resources inventory used in site plan creation. Confirm inventory was done by a qualified professional and note name/company in notes column along with top 3 resources</t>
  </si>
  <si>
    <t xml:space="preserve">Natural resources protection and maintenance plan must be provided for Letter of Approval or certification. </t>
  </si>
  <si>
    <t xml:space="preserve">List of team members, program name, and their level of participation. Verify team members are participating. </t>
  </si>
  <si>
    <t xml:space="preserve">Site plan showing location of high priority vegetation and locations of proposed improvements. Verify via plan review that proposed improvements are sited to conserve high priority vegetation. </t>
  </si>
  <si>
    <t xml:space="preserve">Review plan for invasive plants and confirm invasive plants were identified by a qualified professional. Note name/company in notes column and the main invasive plants of concern. </t>
  </si>
  <si>
    <t xml:space="preserve">Identify on the site plan all building sites where the longer dimension of the structure will be within 20 degrees of south. Verify via plan review at least 75% of all building sites will provide southern exposure for structures. </t>
  </si>
  <si>
    <t xml:space="preserve">Review completed hydrological/soil stability study. Approve points if study is provided and recommendations have been incorporated in the plans.
</t>
  </si>
  <si>
    <t xml:space="preserve">Engineer’s statement or report indicating the percent of roads aligned with natural topography that reduce cut and fill by at least 10% over other alternatives providing a similar number of lots. Verify by document review. </t>
  </si>
  <si>
    <t xml:space="preserve">Verify through site plan review that steps are planned to limit long term erosion. </t>
  </si>
  <si>
    <t xml:space="preserve">Review scheduling documentation that demonstrates steps taken to minimize soil exposure. Verify by field management interview that appropriate schedule is prepared. </t>
  </si>
  <si>
    <t xml:space="preserve">Review utility construction plans showing boring, common utility trenches, and/or shared easements needed to reduce soil disruption and erosion. Review and verify scope of work of utility contractors requiring measures to minimize excessive soil compaction. Confirm utility construction plans show required utility consolidation. Confirm use of matting and low ground pressure equipment in contractor’s scope of work. </t>
  </si>
  <si>
    <t xml:space="preserve">Review site specific development plan showing limits of clearing and grading. Verify limits are on the plan. </t>
  </si>
  <si>
    <t>A hydrological analysis based on a digital elevation model (DEM) raster data to establish a water system model, which is used to study the hydrological characteristics and simulation of surface hydrological process, and make a forecast for the surface hydrological situation in the future. Review the analysis to ensure that that post construction runoff rate, volume and duration do not exceed predevelopment rates, volume and duration.</t>
  </si>
  <si>
    <t xml:space="preserve">Stormwater Management Plan with engineer's calculation for relevant percentile storm event depending on points claimed. </t>
  </si>
  <si>
    <t>403.5(3)(a)</t>
  </si>
  <si>
    <t>403.5(3)(b)</t>
  </si>
  <si>
    <t>403.5(3)(c)</t>
  </si>
  <si>
    <t xml:space="preserve">Site specific development plan delineating areas of roads, driveways, parking areas, walkways, and patios. Include identification of all locations of permeable materials &amp; type. Include calculation showing percentage of permeable materials used. Review plans to verify calculation is appropriate. </t>
  </si>
  <si>
    <t xml:space="preserve">Site specific landscaping plan identifies areas to be restored/enhanced. Evidence that landscaping is scheduled to occur reasonably soon after achievement of final site grades. </t>
  </si>
  <si>
    <t xml:space="preserve">Site specific landscaping plan specifying native/regionally appropriate grass, trees, &amp; other vegetation to be used. </t>
  </si>
  <si>
    <t>Review WaterSense Water Budget Tool file.</t>
  </si>
  <si>
    <t>Confirm compliance of grasses being used via TWCA website and cross-checking that those grasses specified in landscape plan. List of TWCA grasses is available here.</t>
  </si>
  <si>
    <t>Calculation of total of turf areas as a percentage of the entire landscaped area of site development.</t>
  </si>
  <si>
    <t>Site or landscape plan.</t>
  </si>
  <si>
    <t>Landscape plan.</t>
  </si>
  <si>
    <r>
      <rPr>
        <b/>
        <sz val="11"/>
        <rFont val="Calibri"/>
        <family val="2"/>
        <scheme val="minor"/>
      </rPr>
      <t>(13)</t>
    </r>
    <r>
      <rPr>
        <sz val="11"/>
        <rFont val="Calibri"/>
        <family val="2"/>
        <scheme val="minor"/>
      </rPr>
      <t xml:space="preserve"> On-site tree trimmings or stump grinding of regionally appropriate trees are used to provide protective mulch during construction or as base for walking trails, and cleared trees are recycled as sawn lumber or pulp wood.</t>
    </r>
  </si>
  <si>
    <t>Pest management plan.</t>
  </si>
  <si>
    <t>Site plans showing irrigation systems.</t>
  </si>
  <si>
    <t xml:space="preserve">Site or landscape plan. </t>
  </si>
  <si>
    <t xml:space="preserve">Site plan. </t>
  </si>
  <si>
    <t>Site or landscape plan. For (b) check manufacturer product specifications to see if spray irrigation is compliant.</t>
  </si>
  <si>
    <t>Documentation in the site development plans for the location and type of wildlife habitat support measures. Plan review for the outdoor lighting techniques used that are wildlife friendly.</t>
  </si>
  <si>
    <t>Site development plan identifying all existing buildings and structures that are to be preserved, re-used, modified, or disassembled for re-use or recycling of building materials.</t>
  </si>
  <si>
    <t>Demolition waste management plan.</t>
  </si>
  <si>
    <t>Site plan showing locations/description of environmentally sensitive areas to be avoided. Review plans to be sure points are appropriate for the points claimed. Points are not appropriate if there are no sensitive areas on the site.</t>
  </si>
  <si>
    <t>Plan showing locations of compromised environmentally sensitive areas that have been mitigated or restored. Verify by document review. The area and type of mitigation and restoration should be proportional to the size of the development and consistent with awarding 4 points for this practice. Points are not awarded for developer caused damage unless the restoration goes above and beyond minimum requirements.</t>
  </si>
  <si>
    <t>Plans showing planned protection type &amp; locations.</t>
  </si>
  <si>
    <t>Plans showing planned protection activities.</t>
  </si>
  <si>
    <t>Schedule showing staking.</t>
  </si>
  <si>
    <t>Schedule showing flagging.</t>
  </si>
  <si>
    <t>Approved sediment and erosion control plan &amp; schedule showing installation.</t>
  </si>
  <si>
    <t>Plans showing stockpile location(s).</t>
  </si>
  <si>
    <t>404.3(5)</t>
  </si>
  <si>
    <t>Scopes of work or contract documents that requires improving soil with organic amendments and mulch. The amount of amendments should be consistent with good landscape practice. A soil analysis or landscape professional would typically be required to identify the most appropriate amendments. Amendments or mulch should be applied to at least 50% of the landscaped area.</t>
  </si>
  <si>
    <t>Site development plans showing shared driveways in single-family areas and/or calculation showing parking provided for multifamily does not exceed local requirements.</t>
  </si>
  <si>
    <t>Plan shows location of structured parking.</t>
  </si>
  <si>
    <t xml:space="preserve"> To calculate number of points, follow these steps: Open EPA Smart Location Database webpage. Click OPEN IN MAP VIEWER button on top right. Insert property address. Click CONTENT button on top left; make sure you have checked box for Transit Access Points. Click LEGEND (upper left) to show the map color legend. Map will appear with colors designating transit access. Use legend to determine how many points to award.</t>
  </si>
  <si>
    <t>To calculate number of points, follow these steps: Open EPA Smart Location Database webpage. Click OPEN IN MAP VIEWER button on top right. Insert property address. Click CONTENT button on top left; make sure you have checked box for Driving Access Points. Click LEGEND (upper left) to show the map color legend. Map will appear with colors designating employment access. Use legend to determine how many points to award.</t>
  </si>
  <si>
    <t>Calculation of density. See NGBS definition of net developable area.</t>
  </si>
  <si>
    <t>Site plan.</t>
  </si>
  <si>
    <t>Site plan and calculation of set aside area.</t>
  </si>
  <si>
    <t>405.11</t>
  </si>
  <si>
    <t>405.11(a)</t>
  </si>
  <si>
    <t>405.11(b)</t>
  </si>
  <si>
    <t>405.11(c)</t>
  </si>
  <si>
    <t>405.11(d)</t>
  </si>
  <si>
    <t>405.11(e)</t>
  </si>
  <si>
    <t>405.12</t>
  </si>
  <si>
    <r>
      <t xml:space="preserve">405.12 </t>
    </r>
    <r>
      <rPr>
        <sz val="11"/>
        <rFont val="Calibri"/>
        <family val="2"/>
        <scheme val="minor"/>
      </rPr>
      <t>Signs are provided prohibiting smoking at the following locations:</t>
    </r>
  </si>
  <si>
    <t>405.12(a)</t>
  </si>
  <si>
    <t>405.12(b)</t>
  </si>
  <si>
    <r>
      <t xml:space="preserve">405.11 </t>
    </r>
    <r>
      <rPr>
        <sz val="11"/>
        <rFont val="Calibri"/>
        <family val="2"/>
        <scheme val="minor"/>
      </rPr>
      <t xml:space="preserve">The site is designed to mitigate hazards from insect born disease. </t>
    </r>
    <r>
      <rPr>
        <i/>
        <sz val="11"/>
        <rFont val="Calibri"/>
        <family val="2"/>
        <scheme val="minor"/>
      </rPr>
      <t>[To acquire points the site must be documented to be at risk by an epidemiologist or qualified professional]</t>
    </r>
  </si>
  <si>
    <t>Visual verification that development site is in an area at least 5 years old. There must be adjacent development on at least one side that was completed by a different developer than the applicant. The site must be served by existing infrastructure, such as centralized water and sewer connections, roads, and drainage.</t>
  </si>
  <si>
    <t>Visual verification that development site is in an area at least 5 years old. Site must have been previously developed by a different developer than the applicant.</t>
  </si>
  <si>
    <t>Review mission and team roles. Verify all 3 items (statement, roles, and assignments) are included.</t>
  </si>
  <si>
    <t>Interview available team members and confirm effective completion of training per plan.</t>
  </si>
  <si>
    <t>Confirm project specific checklist relates to the green development practices claimed in the report. Review completed checklist.</t>
  </si>
  <si>
    <t>Verify by document review.</t>
  </si>
  <si>
    <t>Visit site and review inventory for appropriateness. Confirm inventory used in site plan creation. Confirm inventory was done by a qualified professional and note name/company in notes column along with top 3 resources.</t>
  </si>
  <si>
    <t>Visit site and verify protection plan has been effectively implemented and resources protected.</t>
  </si>
  <si>
    <t>Review documentation and interview team members to verify participation.</t>
  </si>
  <si>
    <t>Visit site and verify conservation of high priority vegetation consistent with plan.</t>
  </si>
  <si>
    <t>Visit site to verify plan has been implemented for the disturbed areas of the site.</t>
  </si>
  <si>
    <t>Visit site to verify plan has been implemented for the undisturbed areas of the site.</t>
  </si>
  <si>
    <t>Verify land development conforms to site plan.</t>
  </si>
  <si>
    <t>Review study and implementation of appropriate design recommendations.</t>
  </si>
  <si>
    <t>Review report and verify percentage is consistent with site visit observation.</t>
  </si>
  <si>
    <t>Verify by inspection on site that items implemented meet the intent to reduce long-term erosion.</t>
  </si>
  <si>
    <t>Verify by documentation review and site visit. Confirm that the project is adhering to the schedule.</t>
  </si>
  <si>
    <t>Verify by observation to the extent possible. Interview the site supervisor for additional confirmation. This must be done for all heavy equipment used on the lot throughout the construction process.</t>
  </si>
  <si>
    <t>Verify by inspection that limits are marked on-site in accordance with the plan.</t>
  </si>
  <si>
    <t xml:space="preserve">Verify stormwater plan is implemented. </t>
  </si>
  <si>
    <t>Verify by inspection that percentage of permeable surface is consistent with points claimed. Percent is based on total hardscaped surface.</t>
  </si>
  <si>
    <t>Verify by review of landscape plan and construction schedule. Confirm that activities are on schedule during any site visit.</t>
  </si>
  <si>
    <t>Verify by inspection that landscaping plan was executed.</t>
  </si>
  <si>
    <t>Verify by inspection that planted species are appropriate. Check against available local and/or state invasive plant lists.</t>
  </si>
  <si>
    <t>Verify by inspection that turf area is consistent with the calculation and appropriate points claimed.</t>
  </si>
  <si>
    <t xml:space="preserve">Verify by document review and inspection of turf planted. </t>
  </si>
  <si>
    <t>Verify by document review and inspection. Confirm that the calculated percentage is appropriate.</t>
  </si>
  <si>
    <t>Verify by documentation review and inspection.</t>
  </si>
  <si>
    <t>Verify by plan/documentation review and inspection.</t>
  </si>
  <si>
    <t>Verify by documentation review.</t>
  </si>
  <si>
    <t>Verify by documentation review that plans are in accordance with IA’s 2014 Landscape Irrigation Best Management Practices</t>
  </si>
  <si>
    <t>Verify by documentation review and inspection if transplanted on-site.</t>
  </si>
  <si>
    <t>Verify by inspection if above ground; by documentation review if below ground.</t>
  </si>
  <si>
    <t>Verify by inspection. Low head drainage occurs when the sprinkler system is installed on a sloped area. The slope does not need to be very high, a change of elevation of less than a foot can create low head drainage. After the sprinklers are turned off, the water in the pipes drains out through the lowest sprinkler heads and is replaced with air. The easiest way to tell if a site has low head drainage is to watch the sprinklers when turned on. If they spit and spew lots of air when the valve is turned on, there is a low head drainage problem. Obviously, the water that drains out of the pipes is wasted. The spewing and spitting of air every time you turn on the sprinklers also puts a lot of stress on the pipe and sprinklers.</t>
  </si>
  <si>
    <t>Verify by inspection that the planned measures have been implemented.</t>
  </si>
  <si>
    <t>Verify by inspection. Number and size of existing buildings that are preserved should be proportional to the size of the development.</t>
  </si>
  <si>
    <t>Verify by documentation review. Percentages of each type can be combined for total percent of material qualifying for this practice. Round down to the nearest 10%. Confirm during any applicable site visit that the practice is being implemented.</t>
  </si>
  <si>
    <t>Verify by document review and inspection. Points are not appropriate if there are no sensitive areas on the site. Check the Chapter 2 definition of environmentally sensitive areas to ensure the areas on site meet the definition.</t>
  </si>
  <si>
    <t>Verify by document review and inspection. The area and type of mitigation/restoration should be proportional to the size of the development and consistent with awarding 4 points for this practice. Points are not awarded for developer-caused damage unless the restoration goes above and beyond minimum requirements.</t>
  </si>
  <si>
    <t>Verify by documentation review and interview with site superintendent.</t>
  </si>
  <si>
    <t>Verify by inspection during any appropriate site visit.</t>
  </si>
  <si>
    <t>Pruning, root pruning, fertilizing, and watering invoices. Verify by document review.</t>
  </si>
  <si>
    <t>Verify by inspection.</t>
  </si>
  <si>
    <t>Approved sediment and erosion control plan. Verify by documentation review and inspection.</t>
  </si>
  <si>
    <t xml:space="preserve">Scopes of work or contract documents that require soil compaction reducing measures on the site. Verify by documentation </t>
  </si>
  <si>
    <t>Development schedule showing stabilization of disturbed areas within 14 days. Verify by documentation review of schedule and by inspection during any appropriate site visit.</t>
  </si>
  <si>
    <t>When possible verify soil has been amended as planned.</t>
  </si>
  <si>
    <t>Verify by inspection and local requirements.</t>
  </si>
  <si>
    <t>Verify by document review. The extent of the preservation should be consistent with the size of the development and appropriate for 10 points.</t>
  </si>
  <si>
    <t>Evidence of development ordinance, waivers, or variances approved by the local jurisdiction.</t>
  </si>
  <si>
    <t>Verify by inspection and document review. The extent of the constructed wetlands or innovative approach should be consistent with the size of the development and appropriate for 8 points.</t>
  </si>
  <si>
    <t>Verify by inspection that bike parking and racks are installed appropriately.</t>
  </si>
  <si>
    <t>Verify by documentation review and confirm calculation appears to be appropriate via site inspection.</t>
  </si>
  <si>
    <t>Planner’s calculation of area set aside. Verify by documentation review and confirm calculation appears to be appropriate via site inspection.</t>
  </si>
  <si>
    <t>Verify by document review and inspection, if possible. If the garden has not been planted it should be distinctively marked, such as with a fence, and the ground level. Signage would also be appropriate. The size of the garden should be appropriate to the size and planned population of the community.</t>
  </si>
  <si>
    <t>Verify by inspection that landscape plan was implemented.</t>
  </si>
  <si>
    <t>Verify by inspection that signs have been installed.</t>
  </si>
  <si>
    <r>
      <t xml:space="preserve">Letter of Approval
Comments 
</t>
    </r>
    <r>
      <rPr>
        <b/>
        <sz val="8"/>
        <color theme="0"/>
        <rFont val="Calibri"/>
        <family val="2"/>
        <scheme val="minor"/>
      </rPr>
      <t>(if issued)</t>
    </r>
  </si>
  <si>
    <t>Explain Greyfield status:</t>
  </si>
  <si>
    <t>Documentation source:</t>
  </si>
  <si>
    <t>Identify Name/Company and Main Concern:</t>
  </si>
  <si>
    <t>Identify Name/Company and Main Concern:”</t>
  </si>
  <si>
    <t>Explain Greyfield status:”</t>
  </si>
  <si>
    <t>Rating Level Achieved:</t>
  </si>
  <si>
    <t>Version</t>
  </si>
  <si>
    <t>Release Date</t>
  </si>
  <si>
    <t>Correction</t>
  </si>
  <si>
    <t>1.0.0</t>
  </si>
  <si>
    <t>1.0.1</t>
  </si>
  <si>
    <t>Backend fixes to show "Total Points Awarded by Verifier" column</t>
  </si>
  <si>
    <t xml:space="preserve">© 2019, 2020, 2021 Home Innovation Research Labs, Inc. </t>
  </si>
  <si>
    <t xml:space="preserve">TOTAL POINTS AWARDED by VERIFIER:    </t>
  </si>
  <si>
    <t>1.0.2</t>
  </si>
  <si>
    <t>Tweaked the calculations for 405.9</t>
  </si>
  <si>
    <t xml:space="preserve">Total
Community
Acreage = </t>
  </si>
  <si>
    <t>Qualifying 
Open Space 
Acreage =</t>
  </si>
  <si>
    <t>j</t>
  </si>
  <si>
    <t>1.1.1</t>
  </si>
  <si>
    <t>SCORING PAGE - NATIONAL GREEN BUILDING STANDARD - COMPLETED DEVELOPMENT</t>
  </si>
  <si>
    <t>SCORING PAGE - NATIONAL GREEN BUILDING STANDARD - LETTER OF DESIGN REVIEW APPROVAL</t>
  </si>
  <si>
    <t>Updated formatting and information for the AXIS transition</t>
  </si>
  <si>
    <t>Printed Name:</t>
  </si>
  <si>
    <t>Date:</t>
  </si>
  <si>
    <t>Contact Name:</t>
  </si>
  <si>
    <t>Contact Phone:</t>
  </si>
  <si>
    <t>Contact Email:</t>
  </si>
  <si>
    <t>Review Date:</t>
  </si>
  <si>
    <t>Start Time:</t>
  </si>
  <si>
    <t>End Time:</t>
  </si>
  <si>
    <t>Verifier Phone:</t>
  </si>
  <si>
    <t>Verifier Email:</t>
  </si>
  <si>
    <t>To be Completed by the Developer</t>
  </si>
  <si>
    <t>To be Completed by Verifier</t>
  </si>
  <si>
    <t>Review Summary</t>
  </si>
  <si>
    <t>Final Field Inspection Summary</t>
  </si>
  <si>
    <t>List Inspection:</t>
  </si>
  <si>
    <t>1st Visit</t>
  </si>
  <si>
    <t>2nd Visit</t>
  </si>
  <si>
    <t>3rd Visit</t>
  </si>
  <si>
    <t>Time:</t>
  </si>
  <si>
    <t xml:space="preserve">Project ID: </t>
  </si>
  <si>
    <t>Project ID:</t>
  </si>
  <si>
    <t>1.2.1</t>
  </si>
  <si>
    <t xml:space="preserve">Added Version Number to tabs. Added Project ID to 'Start Here', 'Letter of Approval Summary", and ‘Project Summary’ tabs.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</si>
</sst>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quot;(&quot;#&quot;)&quot;"/>
    <numFmt numFmtId="166" formatCode="0.0"/>
    <numFmt numFmtId="167" formatCode="mm/dd/yy;@"/>
    <numFmt numFmtId="168" formatCode="[$-409]h:mm\ AM/PM;@"/>
  </numFmts>
  <fonts count="79">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sz val="9"/>
      <name val="Arial"/>
      <family val="2"/>
    </font>
    <font>
      <sz val="11"/>
      <name val="Arial"/>
      <family val="2"/>
    </font>
    <font>
      <b/>
      <sz val="11"/>
      <color theme="0"/>
      <name val="Calibri"/>
      <family val="2"/>
      <scheme val="minor"/>
    </font>
    <font>
      <b/>
      <sz val="10"/>
      <name val="Calibri"/>
      <family val="2"/>
      <scheme val="minor"/>
    </font>
    <font>
      <sz val="10"/>
      <name val="Calibri"/>
      <family val="2"/>
      <scheme val="minor"/>
    </font>
    <font>
      <sz val="8"/>
      <name val="Calibri"/>
      <family val="2"/>
      <scheme val="minor"/>
    </font>
    <font>
      <b/>
      <sz val="9"/>
      <name val="Calibri"/>
      <family val="2"/>
      <scheme val="minor"/>
    </font>
    <font>
      <sz val="9"/>
      <name val="Calibri"/>
      <family val="2"/>
      <scheme val="minor"/>
    </font>
    <font>
      <sz val="11"/>
      <name val="Calibri"/>
      <family val="2"/>
      <scheme val="minor"/>
    </font>
    <font>
      <b/>
      <sz val="11"/>
      <name val="Calibri"/>
      <family val="2"/>
      <scheme val="minor"/>
    </font>
    <font>
      <sz val="12"/>
      <name val="Calibri"/>
      <family val="2"/>
      <scheme val="minor"/>
    </font>
    <font>
      <sz val="10"/>
      <name val="MS Sans Serif"/>
      <family val="2"/>
    </font>
    <font>
      <b/>
      <sz val="14"/>
      <name val="Calibri"/>
      <family val="2"/>
      <scheme val="minor"/>
    </font>
    <font>
      <sz val="10"/>
      <color rgb="FF006100"/>
      <name val="Calibri"/>
      <family val="2"/>
      <scheme val="minor"/>
    </font>
    <font>
      <b/>
      <sz val="10"/>
      <color theme="1"/>
      <name val="Calibri"/>
      <family val="2"/>
      <scheme val="minor"/>
    </font>
    <font>
      <i/>
      <sz val="10"/>
      <name val="Calibri"/>
      <family val="2"/>
      <scheme val="minor"/>
    </font>
    <font>
      <sz val="9"/>
      <color rgb="FF0D776E"/>
      <name val="Calibri"/>
      <family val="2"/>
      <scheme val="minor"/>
    </font>
    <font>
      <b/>
      <sz val="11"/>
      <color theme="0"/>
      <name val="Calibri"/>
      <family val="2"/>
    </font>
    <font>
      <b/>
      <sz val="11"/>
      <color theme="1"/>
      <name val="Calibri"/>
      <family val="2"/>
    </font>
    <font>
      <sz val="10"/>
      <color theme="1"/>
      <name val="Calibri"/>
      <family val="2"/>
      <scheme val="minor"/>
    </font>
    <font>
      <b/>
      <sz val="10"/>
      <name val="Calibri"/>
      <family val="2"/>
    </font>
    <font>
      <sz val="10"/>
      <name val="Calibri"/>
      <family val="2"/>
    </font>
    <font>
      <b/>
      <sz val="14"/>
      <color theme="0"/>
      <name val="Century Gothic"/>
      <family val="2"/>
    </font>
    <font>
      <b/>
      <sz val="12"/>
      <color rgb="FFFFFF00"/>
      <name val="Calibri"/>
      <family val="2"/>
      <scheme val="minor"/>
    </font>
    <font>
      <b/>
      <sz val="10"/>
      <color theme="5" tint="-0.499984740745262"/>
      <name val="Calibri"/>
      <family val="2"/>
    </font>
    <font>
      <b/>
      <sz val="10"/>
      <name val="Century Gothic"/>
      <family val="2"/>
    </font>
    <font>
      <sz val="10"/>
      <color rgb="FF663300"/>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24"/>
      <color rgb="FF003F72"/>
      <name val="Calibri"/>
      <family val="2"/>
      <scheme val="minor"/>
    </font>
    <font>
      <sz val="11"/>
      <color indexed="10"/>
      <name val="Calibri"/>
      <family val="2"/>
      <scheme val="minor"/>
    </font>
    <font>
      <sz val="11"/>
      <color indexed="8"/>
      <name val="Calibri"/>
      <family val="2"/>
      <scheme val="minor"/>
    </font>
    <font>
      <i/>
      <sz val="11"/>
      <name val="Calibri"/>
      <family val="2"/>
      <scheme val="minor"/>
    </font>
    <font>
      <b/>
      <i/>
      <sz val="11"/>
      <name val="Calibri"/>
      <family val="2"/>
      <scheme val="minor"/>
    </font>
    <font>
      <sz val="11"/>
      <name val="Calibri"/>
      <family val="2"/>
    </font>
    <font>
      <b/>
      <sz val="11"/>
      <name val="Calibri"/>
      <family val="2"/>
    </font>
    <font>
      <sz val="7"/>
      <name val="Times New Roman"/>
      <family val="1"/>
    </font>
    <font>
      <b/>
      <u/>
      <sz val="11"/>
      <name val="Calibri"/>
      <family val="2"/>
    </font>
    <font>
      <u/>
      <sz val="10"/>
      <color theme="10"/>
      <name val="Arial"/>
      <family val="2"/>
    </font>
    <font>
      <i/>
      <sz val="10"/>
      <color theme="0"/>
      <name val="Calibri"/>
      <family val="2"/>
      <scheme val="minor"/>
    </font>
    <font>
      <sz val="8"/>
      <color rgb="FF0D776E"/>
      <name val="Calibri"/>
      <family val="2"/>
      <scheme val="minor"/>
    </font>
    <font>
      <b/>
      <sz val="12"/>
      <name val="Calibri"/>
      <family val="2"/>
      <scheme val="minor"/>
    </font>
    <font>
      <sz val="14"/>
      <color theme="0"/>
      <name val="Calibri"/>
      <family val="2"/>
      <scheme val="minor"/>
    </font>
    <font>
      <sz val="14"/>
      <color indexed="9"/>
      <name val="Calibri"/>
      <family val="2"/>
      <scheme val="minor"/>
    </font>
    <font>
      <b/>
      <sz val="10"/>
      <name val="Arial"/>
      <family val="2"/>
    </font>
    <font>
      <b/>
      <sz val="12"/>
      <color theme="0"/>
      <name val="Arial"/>
      <family val="2"/>
    </font>
    <font>
      <sz val="12"/>
      <color theme="0"/>
      <name val="Arial"/>
      <family val="2"/>
    </font>
    <font>
      <sz val="6"/>
      <name val="Arial"/>
      <family val="2"/>
    </font>
    <font>
      <b/>
      <u/>
      <sz val="10"/>
      <name val="Calibri"/>
      <family val="2"/>
      <scheme val="minor"/>
    </font>
    <font>
      <u/>
      <sz val="10"/>
      <name val="Calibri"/>
      <family val="2"/>
      <scheme val="minor"/>
    </font>
    <font>
      <u/>
      <sz val="10"/>
      <color theme="10"/>
      <name val="Calibri"/>
      <family val="2"/>
      <scheme val="minor"/>
    </font>
    <font>
      <b/>
      <i/>
      <sz val="10"/>
      <name val="Calibri"/>
      <family val="2"/>
      <scheme val="minor"/>
    </font>
    <font>
      <b/>
      <sz val="10"/>
      <color theme="0"/>
      <name val="Calibri"/>
      <family val="2"/>
      <scheme val="minor"/>
    </font>
    <font>
      <b/>
      <sz val="8"/>
      <color theme="0"/>
      <name val="Calibri"/>
      <family val="2"/>
      <scheme val="minor"/>
    </font>
    <font>
      <sz val="9"/>
      <color rgb="FF0D776E"/>
      <name val="Calibri"/>
      <family val="2"/>
    </font>
    <font>
      <sz val="12"/>
      <name val="Calibri"/>
      <family val="2"/>
    </font>
    <font>
      <b/>
      <sz val="10"/>
      <color rgb="FF003F72"/>
      <name val="Calibri"/>
      <family val="2"/>
      <scheme val="minor"/>
    </font>
  </fonts>
  <fills count="4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rgb="FFFFFF00"/>
        <bgColor indexed="64"/>
      </patternFill>
    </fill>
    <fill>
      <patternFill patternType="solid">
        <fgColor theme="0"/>
        <bgColor indexed="64"/>
      </patternFill>
    </fill>
    <fill>
      <patternFill patternType="solid">
        <fgColor rgb="FF003F72"/>
        <bgColor indexed="64"/>
      </patternFill>
    </fill>
    <fill>
      <patternFill patternType="lightUp">
        <fgColor rgb="FFC0C0C0"/>
      </patternFill>
    </fill>
    <fill>
      <patternFill patternType="solid">
        <fgColor theme="4" tint="0.79998168889431442"/>
        <bgColor indexed="64"/>
      </patternFill>
    </fill>
    <fill>
      <patternFill patternType="darkDown">
        <fgColor theme="0"/>
        <bgColor rgb="FFFFFF00"/>
      </patternFill>
    </fill>
    <fill>
      <patternFill patternType="solid">
        <fgColor rgb="FFB2B2B2"/>
        <bgColor indexed="64"/>
      </patternFill>
    </fill>
    <fill>
      <patternFill patternType="solid">
        <fgColor rgb="FF92D050"/>
        <bgColor indexed="64"/>
      </patternFill>
    </fill>
    <fill>
      <patternFill patternType="lightDown">
        <fgColor rgb="FF92D050"/>
        <bgColor theme="0"/>
      </patternFill>
    </fill>
    <fill>
      <patternFill patternType="gray125">
        <fgColor theme="0"/>
        <bgColor rgb="FF0D776E"/>
      </patternFill>
    </fill>
    <fill>
      <patternFill patternType="mediumGray">
        <fgColor theme="3" tint="0.79998168889431442"/>
        <bgColor indexed="65"/>
      </patternFill>
    </fill>
    <fill>
      <patternFill patternType="solid">
        <fgColor rgb="FF8BBD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s>
  <borders count="12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theme="0"/>
      </right>
      <top style="medium">
        <color theme="0"/>
      </top>
      <bottom style="medium">
        <color theme="0"/>
      </bottom>
      <diagonal/>
    </border>
    <border>
      <left/>
      <right style="medium">
        <color rgb="FF0D776E"/>
      </right>
      <top/>
      <bottom/>
      <diagonal/>
    </border>
    <border>
      <left style="thin">
        <color theme="4"/>
      </left>
      <right style="thin">
        <color theme="4"/>
      </right>
      <top style="thin">
        <color theme="4"/>
      </top>
      <bottom style="thin">
        <color theme="4"/>
      </bottom>
      <diagonal/>
    </border>
    <border>
      <left style="thin">
        <color rgb="FFFFC000"/>
      </left>
      <right style="thin">
        <color rgb="FFFFC000"/>
      </right>
      <top style="thin">
        <color rgb="FFFFC000"/>
      </top>
      <bottom style="thin">
        <color rgb="FFFFC000"/>
      </bottom>
      <diagonal/>
    </border>
    <border>
      <left style="medium">
        <color rgb="FF0D776E"/>
      </left>
      <right/>
      <top style="dashed">
        <color rgb="FFB2B2B2"/>
      </top>
      <bottom style="dashed">
        <color rgb="FFB2B2B2"/>
      </bottom>
      <diagonal/>
    </border>
    <border>
      <left/>
      <right style="medium">
        <color rgb="FF0D776E"/>
      </right>
      <top style="dashed">
        <color rgb="FFB2B2B2"/>
      </top>
      <bottom style="dashed">
        <color rgb="FFB2B2B2"/>
      </bottom>
      <diagonal/>
    </border>
    <border>
      <left style="medium">
        <color rgb="FF0D776E"/>
      </left>
      <right style="medium">
        <color rgb="FF0D776E"/>
      </right>
      <top style="medium">
        <color rgb="FF0D776E"/>
      </top>
      <bottom style="medium">
        <color rgb="FF0D776E"/>
      </bottom>
      <diagonal/>
    </border>
    <border>
      <left style="thin">
        <color rgb="FF0070C0"/>
      </left>
      <right style="thin">
        <color rgb="FF0070C0"/>
      </right>
      <top style="thin">
        <color rgb="FF0070C0"/>
      </top>
      <bottom style="thin">
        <color rgb="FF0070C0"/>
      </bottom>
      <diagonal/>
    </border>
    <border>
      <left style="thin">
        <color rgb="FF92D050"/>
      </left>
      <right style="thin">
        <color rgb="FF92D050"/>
      </right>
      <top style="thin">
        <color rgb="FF92D050"/>
      </top>
      <bottom style="thin">
        <color rgb="FF92D050"/>
      </bottom>
      <diagonal/>
    </border>
    <border>
      <left style="medium">
        <color rgb="FF336600"/>
      </left>
      <right style="medium">
        <color rgb="FF336600"/>
      </right>
      <top/>
      <bottom/>
      <diagonal/>
    </border>
    <border>
      <left style="thin">
        <color rgb="FF663300"/>
      </left>
      <right style="thin">
        <color rgb="FF663300"/>
      </right>
      <top style="thin">
        <color rgb="FF663300"/>
      </top>
      <bottom style="thin">
        <color rgb="FF663300"/>
      </bottom>
      <diagonal/>
    </border>
    <border>
      <left style="medium">
        <color rgb="FF0D776E"/>
      </left>
      <right style="medium">
        <color rgb="FF0D776E"/>
      </right>
      <top style="thin">
        <color rgb="FF0D776E"/>
      </top>
      <bottom style="thin">
        <color rgb="FF0D776E"/>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style="thin">
        <color theme="0"/>
      </left>
      <right style="thin">
        <color indexed="64"/>
      </right>
      <top style="thin">
        <color indexed="64"/>
      </top>
      <bottom style="thin">
        <color indexed="64"/>
      </bottom>
      <diagonal/>
    </border>
    <border>
      <left style="thin">
        <color theme="0"/>
      </left>
      <right/>
      <top style="thin">
        <color indexed="64"/>
      </top>
      <bottom style="thin">
        <color indexed="64"/>
      </bottom>
      <diagonal/>
    </border>
    <border>
      <left style="thin">
        <color theme="0"/>
      </left>
      <right/>
      <top/>
      <bottom style="thin">
        <color indexed="64"/>
      </bottom>
      <diagonal/>
    </border>
    <border>
      <left style="thin">
        <color theme="0"/>
      </left>
      <right style="thin">
        <color theme="0"/>
      </right>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diagonal/>
    </border>
    <border>
      <left/>
      <right style="thin">
        <color theme="1"/>
      </right>
      <top style="thin">
        <color theme="1"/>
      </top>
      <bottom style="thin">
        <color theme="1"/>
      </bottom>
      <diagonal/>
    </border>
    <border>
      <left style="thin">
        <color theme="1"/>
      </left>
      <right/>
      <top style="thin">
        <color indexed="64"/>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right style="thin">
        <color indexed="64"/>
      </right>
      <top style="thin">
        <color indexed="64"/>
      </top>
      <bottom/>
      <diagonal/>
    </border>
    <border>
      <left/>
      <right/>
      <top style="thin">
        <color indexed="64"/>
      </top>
      <bottom/>
      <diagonal/>
    </border>
    <border>
      <left/>
      <right style="thin">
        <color theme="1"/>
      </right>
      <top style="thin">
        <color theme="1"/>
      </top>
      <bottom style="thin">
        <color indexed="64"/>
      </bottom>
      <diagonal/>
    </border>
    <border>
      <left/>
      <right style="thin">
        <color theme="1"/>
      </right>
      <top/>
      <bottom/>
      <diagonal/>
    </border>
    <border>
      <left/>
      <right style="thin">
        <color theme="1"/>
      </right>
      <top style="thin">
        <color auto="1"/>
      </top>
      <bottom style="thin">
        <color auto="1"/>
      </bottom>
      <diagonal/>
    </border>
    <border>
      <left style="thin">
        <color theme="1"/>
      </left>
      <right/>
      <top style="thin">
        <color indexed="64"/>
      </top>
      <bottom/>
      <diagonal/>
    </border>
    <border>
      <left style="thin">
        <color theme="0"/>
      </left>
      <right/>
      <top/>
      <bottom/>
      <diagonal/>
    </border>
    <border>
      <left/>
      <right style="thin">
        <color theme="0"/>
      </right>
      <top/>
      <bottom/>
      <diagonal/>
    </border>
    <border>
      <left/>
      <right style="thin">
        <color auto="1"/>
      </right>
      <top style="thin">
        <color auto="1"/>
      </top>
      <bottom style="thin">
        <color auto="1"/>
      </bottom>
      <diagonal/>
    </border>
    <border>
      <left/>
      <right/>
      <top style="thin">
        <color indexed="64"/>
      </top>
      <bottom/>
      <diagonal/>
    </border>
    <border>
      <left style="thin">
        <color theme="1"/>
      </left>
      <right/>
      <top style="thin">
        <color indexed="64"/>
      </top>
      <bottom/>
      <diagonal/>
    </border>
    <border>
      <left/>
      <right style="thin">
        <color auto="1"/>
      </right>
      <top style="thin">
        <color indexed="64"/>
      </top>
      <bottom/>
      <diagonal/>
    </border>
    <border>
      <left/>
      <right/>
      <top style="thin">
        <color auto="1"/>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style="thin">
        <color indexed="64"/>
      </bottom>
      <diagonal/>
    </border>
    <border>
      <left/>
      <right/>
      <top style="thin">
        <color indexed="64"/>
      </top>
      <bottom/>
      <diagonal/>
    </border>
    <border>
      <left/>
      <right style="thin">
        <color auto="1"/>
      </right>
      <top style="thin">
        <color indexed="64"/>
      </top>
      <bottom/>
      <diagonal/>
    </border>
    <border>
      <left/>
      <right style="thin">
        <color auto="1"/>
      </right>
      <top style="thin">
        <color auto="1"/>
      </top>
      <bottom style="thin">
        <color auto="1"/>
      </bottom>
      <diagonal/>
    </border>
    <border>
      <left/>
      <right/>
      <top style="thin">
        <color auto="1"/>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70">
    <xf numFmtId="0" fontId="0" fillId="0" borderId="0"/>
    <xf numFmtId="0" fontId="5"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19" fillId="16" borderId="0" applyNumberFormat="0" applyBorder="0" applyAlignment="0" applyProtection="0"/>
    <xf numFmtId="0" fontId="17" fillId="0" borderId="0"/>
    <xf numFmtId="0" fontId="23" fillId="7" borderId="39">
      <alignment horizontal="center" vertical="center" wrapText="1"/>
    </xf>
    <xf numFmtId="49" fontId="24" fillId="16" borderId="50">
      <alignment horizontal="left" vertical="center" wrapText="1"/>
    </xf>
    <xf numFmtId="0" fontId="25" fillId="8" borderId="40">
      <alignment horizontal="left" vertical="top" wrapText="1"/>
    </xf>
    <xf numFmtId="1" fontId="26" fillId="9" borderId="41">
      <alignment horizontal="center" vertical="center"/>
      <protection locked="0"/>
    </xf>
    <xf numFmtId="165" fontId="27" fillId="10" borderId="42">
      <alignment horizontal="left" vertical="top" wrapText="1"/>
    </xf>
    <xf numFmtId="0" fontId="26" fillId="11" borderId="43">
      <alignment horizontal="right" vertical="top"/>
    </xf>
    <xf numFmtId="0" fontId="10" fillId="11" borderId="44">
      <alignment horizontal="left" vertical="top" wrapText="1"/>
      <protection locked="0"/>
    </xf>
    <xf numFmtId="0" fontId="28" fillId="7" borderId="45">
      <alignment horizontal="left" vertical="center" wrapText="1"/>
    </xf>
    <xf numFmtId="0" fontId="29" fillId="12" borderId="40">
      <alignment horizontal="center" vertical="center"/>
    </xf>
    <xf numFmtId="0" fontId="20" fillId="13" borderId="47">
      <alignment horizontal="center" vertical="center"/>
    </xf>
    <xf numFmtId="49" fontId="30" fillId="0" borderId="0">
      <alignment horizontal="center" vertical="center" wrapText="1"/>
    </xf>
    <xf numFmtId="0" fontId="31" fillId="14" borderId="48" applyNumberFormat="0" applyProtection="0">
      <alignment horizontal="left" vertical="center"/>
    </xf>
    <xf numFmtId="1" fontId="9" fillId="5" borderId="46">
      <alignment horizontal="center" vertical="center"/>
      <protection locked="0"/>
    </xf>
    <xf numFmtId="165" fontId="32" fillId="0" borderId="49">
      <alignment horizontal="left" vertical="top"/>
    </xf>
    <xf numFmtId="164" fontId="17" fillId="0" borderId="0" applyFont="0" applyFill="0" applyBorder="0" applyAlignment="0" applyProtection="0"/>
    <xf numFmtId="9" fontId="17" fillId="0" borderId="0" applyFont="0" applyFill="0" applyBorder="0" applyAlignment="0" applyProtection="0"/>
    <xf numFmtId="0" fontId="25" fillId="15" borderId="0" applyBorder="0">
      <alignment horizontal="left" vertical="top" wrapText="1"/>
      <protection locked="0"/>
    </xf>
    <xf numFmtId="0" fontId="5" fillId="0" borderId="0"/>
    <xf numFmtId="0" fontId="34"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34" fillId="20" borderId="0" applyNumberFormat="0" applyBorder="0" applyAlignment="0" applyProtection="0"/>
    <xf numFmtId="0" fontId="34" fillId="23" borderId="0" applyNumberFormat="0" applyBorder="0" applyAlignment="0" applyProtection="0"/>
    <xf numFmtId="0" fontId="34" fillId="26" borderId="0" applyNumberFormat="0" applyBorder="0" applyAlignment="0" applyProtection="0"/>
    <xf numFmtId="0" fontId="35" fillId="27" borderId="0" applyNumberFormat="0" applyBorder="0" applyAlignment="0" applyProtection="0"/>
    <xf numFmtId="0" fontId="35" fillId="24" borderId="0" applyNumberFormat="0" applyBorder="0" applyAlignment="0" applyProtection="0"/>
    <xf numFmtId="0" fontId="35" fillId="25"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35" fillId="33" borderId="0" applyNumberFormat="0" applyBorder="0" applyAlignment="0" applyProtection="0"/>
    <xf numFmtId="0" fontId="35" fillId="28" borderId="0" applyNumberFormat="0" applyBorder="0" applyAlignment="0" applyProtection="0"/>
    <xf numFmtId="0" fontId="35" fillId="29" borderId="0" applyNumberFormat="0" applyBorder="0" applyAlignment="0" applyProtection="0"/>
    <xf numFmtId="0" fontId="35" fillId="34" borderId="0" applyNumberFormat="0" applyBorder="0" applyAlignment="0" applyProtection="0"/>
    <xf numFmtId="0" fontId="36" fillId="18" borderId="0" applyNumberFormat="0" applyBorder="0" applyAlignment="0" applyProtection="0"/>
    <xf numFmtId="0" fontId="37" fillId="35" borderId="51" applyNumberFormat="0" applyAlignment="0" applyProtection="0"/>
    <xf numFmtId="0" fontId="38" fillId="36" borderId="52" applyNumberFormat="0" applyAlignment="0" applyProtection="0"/>
    <xf numFmtId="0" fontId="39" fillId="0" borderId="0" applyNumberFormat="0" applyFill="0" applyBorder="0" applyAlignment="0" applyProtection="0"/>
    <xf numFmtId="0" fontId="40" fillId="19" borderId="0" applyNumberFormat="0" applyBorder="0" applyAlignment="0" applyProtection="0"/>
    <xf numFmtId="0" fontId="41" fillId="0" borderId="53" applyNumberFormat="0" applyFill="0" applyAlignment="0" applyProtection="0"/>
    <xf numFmtId="0" fontId="42" fillId="0" borderId="54" applyNumberFormat="0" applyFill="0" applyAlignment="0" applyProtection="0"/>
    <xf numFmtId="0" fontId="43" fillId="0" borderId="55" applyNumberFormat="0" applyFill="0" applyAlignment="0" applyProtection="0"/>
    <xf numFmtId="0" fontId="43" fillId="0" borderId="0" applyNumberFormat="0" applyFill="0" applyBorder="0" applyAlignment="0" applyProtection="0"/>
    <xf numFmtId="0" fontId="33" fillId="0" borderId="0" applyNumberFormat="0" applyFill="0" applyBorder="0" applyAlignment="0" applyProtection="0">
      <alignment vertical="top"/>
      <protection locked="0"/>
    </xf>
    <xf numFmtId="0" fontId="44" fillId="22" borderId="51" applyNumberFormat="0" applyAlignment="0" applyProtection="0"/>
    <xf numFmtId="0" fontId="45" fillId="0" borderId="56" applyNumberFormat="0" applyFill="0" applyAlignment="0" applyProtection="0"/>
    <xf numFmtId="0" fontId="46" fillId="37" borderId="0" applyNumberFormat="0" applyBorder="0" applyAlignment="0" applyProtection="0"/>
    <xf numFmtId="0" fontId="5" fillId="38" borderId="57" applyNumberFormat="0" applyFont="0" applyAlignment="0" applyProtection="0"/>
    <xf numFmtId="0" fontId="47" fillId="35" borderId="58" applyNumberFormat="0" applyAlignment="0" applyProtection="0"/>
    <xf numFmtId="0" fontId="5" fillId="2" borderId="1">
      <alignment horizontal="center" vertical="center" wrapText="1"/>
      <protection locked="0"/>
    </xf>
    <xf numFmtId="0" fontId="48" fillId="0" borderId="0" applyNumberFormat="0" applyFill="0" applyBorder="0" applyAlignment="0" applyProtection="0"/>
    <xf numFmtId="0" fontId="49" fillId="0" borderId="59" applyNumberFormat="0" applyFill="0" applyAlignment="0" applyProtection="0"/>
    <xf numFmtId="0" fontId="50" fillId="0" borderId="0" applyNumberFormat="0" applyFill="0" applyBorder="0" applyAlignment="0" applyProtection="0"/>
    <xf numFmtId="0" fontId="1" fillId="39" borderId="0" applyNumberFormat="0" applyBorder="0" applyAlignment="0" applyProtection="0"/>
    <xf numFmtId="0" fontId="60" fillId="0" borderId="0" applyNumberFormat="0" applyFill="0" applyBorder="0" applyAlignment="0" applyProtection="0"/>
  </cellStyleXfs>
  <cellXfs count="580">
    <xf numFmtId="0" fontId="0" fillId="0" borderId="0" xfId="0"/>
    <xf numFmtId="0" fontId="0" fillId="0" borderId="0" xfId="0" applyAlignment="1">
      <alignment vertical="center"/>
    </xf>
    <xf numFmtId="0" fontId="13" fillId="0" borderId="0" xfId="0" applyFont="1" applyAlignment="1">
      <alignment vertical="center" wrapText="1"/>
    </xf>
    <xf numFmtId="0" fontId="10" fillId="0" borderId="0" xfId="0" applyFont="1"/>
    <xf numFmtId="0" fontId="13"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8" fillId="4" borderId="0" xfId="0" applyFont="1" applyFill="1" applyAlignment="1">
      <alignment horizontal="center" vertical="center"/>
    </xf>
    <xf numFmtId="0" fontId="7" fillId="0" borderId="0" xfId="0" applyFont="1" applyAlignment="1">
      <alignment vertical="center"/>
    </xf>
    <xf numFmtId="0" fontId="51" fillId="6" borderId="0" xfId="0" applyFont="1" applyFill="1" applyAlignment="1">
      <alignment horizontal="center" vertical="center"/>
    </xf>
    <xf numFmtId="0" fontId="13" fillId="6" borderId="0" xfId="0" applyFont="1" applyFill="1" applyAlignment="1">
      <alignment vertical="center" wrapText="1"/>
    </xf>
    <xf numFmtId="0" fontId="10" fillId="6" borderId="0" xfId="0" applyFont="1" applyFill="1"/>
    <xf numFmtId="0" fontId="11" fillId="6" borderId="0" xfId="0" applyFont="1" applyFill="1" applyAlignment="1">
      <alignment vertical="center" wrapText="1"/>
    </xf>
    <xf numFmtId="0" fontId="15" fillId="6" borderId="0" xfId="0" applyFont="1" applyFill="1" applyAlignment="1">
      <alignment horizontal="center" vertical="center" wrapText="1"/>
    </xf>
    <xf numFmtId="0" fontId="14" fillId="0" borderId="17" xfId="0" applyFont="1" applyBorder="1" applyAlignment="1">
      <alignment horizontal="left" vertical="center" wrapText="1"/>
    </xf>
    <xf numFmtId="0" fontId="15" fillId="0" borderId="1" xfId="0" applyFont="1" applyBorder="1" applyAlignment="1">
      <alignment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5" fillId="0" borderId="14" xfId="0" applyFont="1" applyBorder="1" applyAlignment="1">
      <alignment horizontal="center" vertical="center"/>
    </xf>
    <xf numFmtId="0" fontId="14" fillId="0" borderId="1" xfId="0" applyFont="1" applyBorder="1" applyAlignment="1">
      <alignment horizontal="left" vertical="center" wrapText="1"/>
    </xf>
    <xf numFmtId="0" fontId="15" fillId="0" borderId="0" xfId="0" applyFont="1" applyAlignment="1">
      <alignment horizontal="center" vertical="center" wrapText="1"/>
    </xf>
    <xf numFmtId="0" fontId="15" fillId="0" borderId="1" xfId="0" applyFont="1" applyBorder="1" applyAlignment="1">
      <alignment horizontal="center" vertical="center"/>
    </xf>
    <xf numFmtId="0" fontId="15" fillId="0" borderId="21" xfId="0" applyFont="1" applyBorder="1" applyAlignment="1">
      <alignment horizontal="center" vertical="center"/>
    </xf>
    <xf numFmtId="0" fontId="15" fillId="0" borderId="17" xfId="0" applyFont="1" applyBorder="1" applyAlignment="1">
      <alignment horizontal="center" vertical="center"/>
    </xf>
    <xf numFmtId="0" fontId="14" fillId="0" borderId="1" xfId="0" applyFont="1" applyBorder="1" applyAlignment="1">
      <alignment horizontal="center" vertical="center"/>
    </xf>
    <xf numFmtId="0" fontId="15" fillId="0" borderId="14" xfId="0" applyFont="1" applyBorder="1" applyAlignment="1">
      <alignment vertical="center" wrapText="1"/>
    </xf>
    <xf numFmtId="0" fontId="14" fillId="0" borderId="1" xfId="0" applyFont="1" applyBorder="1" applyAlignment="1">
      <alignment vertical="center" wrapText="1"/>
    </xf>
    <xf numFmtId="0" fontId="14" fillId="0" borderId="1" xfId="0" applyFont="1" applyBorder="1" applyAlignment="1">
      <alignment horizontal="right" vertical="center" wrapText="1"/>
    </xf>
    <xf numFmtId="0" fontId="14" fillId="0" borderId="12" xfId="0" applyFont="1" applyBorder="1" applyAlignment="1">
      <alignment horizontal="right" vertical="center" wrapText="1"/>
    </xf>
    <xf numFmtId="0" fontId="15" fillId="0" borderId="21" xfId="0" applyFont="1" applyBorder="1" applyAlignment="1">
      <alignment vertical="center" wrapText="1"/>
    </xf>
    <xf numFmtId="0" fontId="15" fillId="0" borderId="21" xfId="0" applyFont="1" applyBorder="1" applyAlignment="1">
      <alignment horizontal="center" vertical="center" wrapText="1"/>
    </xf>
    <xf numFmtId="0" fontId="10" fillId="0" borderId="0" xfId="0" applyFont="1" applyAlignment="1">
      <alignment horizontal="left" vertical="top" wrapText="1"/>
    </xf>
    <xf numFmtId="0" fontId="6" fillId="0" borderId="0" xfId="0" applyFont="1" applyAlignment="1">
      <alignment vertical="center"/>
    </xf>
    <xf numFmtId="0" fontId="22" fillId="6" borderId="0" xfId="0" applyFont="1" applyFill="1" applyAlignment="1">
      <alignment vertical="top" wrapText="1"/>
    </xf>
    <xf numFmtId="0" fontId="15" fillId="0" borderId="61" xfId="0" applyFont="1" applyBorder="1" applyAlignment="1">
      <alignment horizontal="center" vertical="center" wrapText="1"/>
    </xf>
    <xf numFmtId="0" fontId="15" fillId="0" borderId="61" xfId="0" applyFont="1" applyBorder="1" applyAlignment="1" applyProtection="1">
      <alignment horizontal="center" vertical="center" wrapText="1"/>
      <protection locked="0"/>
    </xf>
    <xf numFmtId="0" fontId="14" fillId="0" borderId="1" xfId="0" applyFont="1" applyBorder="1" applyAlignment="1">
      <alignment horizontal="left" vertical="center" wrapText="1" indent="1"/>
    </xf>
    <xf numFmtId="0" fontId="15" fillId="0" borderId="64" xfId="0" applyFont="1" applyBorder="1" applyAlignment="1">
      <alignment horizontal="center" vertical="center"/>
    </xf>
    <xf numFmtId="0" fontId="15" fillId="0" borderId="64" xfId="0" applyFont="1" applyBorder="1" applyAlignment="1" applyProtection="1">
      <alignment horizontal="center" vertical="center" wrapText="1"/>
      <protection locked="0"/>
    </xf>
    <xf numFmtId="0" fontId="14" fillId="0" borderId="64"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62" xfId="0" applyFont="1" applyBorder="1" applyAlignment="1" applyProtection="1">
      <alignment horizontal="left" vertical="center" wrapText="1"/>
      <protection locked="0"/>
    </xf>
    <xf numFmtId="0" fontId="14" fillId="0" borderId="64" xfId="0" applyFont="1" applyBorder="1" applyAlignment="1">
      <alignment horizontal="left" vertical="center" wrapText="1" indent="1"/>
    </xf>
    <xf numFmtId="0" fontId="21" fillId="6" borderId="0" xfId="0" applyFont="1" applyFill="1" applyAlignment="1">
      <alignment vertical="center"/>
    </xf>
    <xf numFmtId="0" fontId="22" fillId="0" borderId="0" xfId="0" applyFont="1" applyAlignment="1">
      <alignment vertical="center" wrapText="1"/>
    </xf>
    <xf numFmtId="0" fontId="1" fillId="39" borderId="0" xfId="68"/>
    <xf numFmtId="0" fontId="15" fillId="0" borderId="64" xfId="0" applyFont="1" applyBorder="1" applyAlignment="1" applyProtection="1">
      <alignment horizontal="center" vertical="center"/>
      <protection locked="0"/>
    </xf>
    <xf numFmtId="0" fontId="15" fillId="0" borderId="16" xfId="0" applyFont="1" applyBorder="1" applyAlignment="1" applyProtection="1">
      <alignment horizontal="center" vertical="center" wrapText="1"/>
      <protection locked="0"/>
    </xf>
    <xf numFmtId="0" fontId="14" fillId="0" borderId="64" xfId="0" applyFont="1" applyBorder="1" applyAlignment="1" applyProtection="1">
      <alignment horizontal="center" vertical="center" wrapText="1"/>
      <protection locked="0"/>
    </xf>
    <xf numFmtId="0" fontId="15" fillId="0" borderId="64" xfId="0" applyFont="1" applyBorder="1" applyAlignment="1">
      <alignment horizontal="center" vertical="center" wrapText="1"/>
    </xf>
    <xf numFmtId="0" fontId="53" fillId="0" borderId="64" xfId="0" applyFont="1" applyBorder="1" applyAlignment="1" applyProtection="1">
      <alignment horizontal="center" vertical="center" wrapText="1"/>
      <protection locked="0"/>
    </xf>
    <xf numFmtId="0" fontId="14" fillId="0" borderId="64" xfId="0" applyFont="1" applyBorder="1" applyAlignment="1" applyProtection="1">
      <alignment vertical="center" wrapText="1"/>
      <protection locked="0"/>
    </xf>
    <xf numFmtId="0" fontId="14" fillId="0" borderId="64" xfId="0" applyFont="1" applyBorder="1" applyAlignment="1" applyProtection="1">
      <alignment horizontal="center" vertical="center"/>
      <protection locked="0"/>
    </xf>
    <xf numFmtId="0" fontId="14" fillId="0" borderId="64" xfId="0" applyFont="1" applyBorder="1" applyAlignment="1">
      <alignment horizontal="left" vertical="center" wrapText="1"/>
    </xf>
    <xf numFmtId="0" fontId="0" fillId="6" borderId="0" xfId="0" applyFill="1"/>
    <xf numFmtId="0" fontId="0" fillId="6" borderId="19" xfId="0" applyFill="1" applyBorder="1"/>
    <xf numFmtId="0" fontId="15" fillId="0" borderId="67" xfId="0" applyFont="1" applyBorder="1" applyAlignment="1">
      <alignment horizontal="center" vertical="center"/>
    </xf>
    <xf numFmtId="0" fontId="15" fillId="0" borderId="64" xfId="0" applyFont="1" applyBorder="1" applyAlignment="1">
      <alignment vertical="center" wrapText="1"/>
    </xf>
    <xf numFmtId="0" fontId="15" fillId="0" borderId="1" xfId="0" applyFont="1" applyBorder="1" applyAlignment="1">
      <alignment horizontal="left" vertical="top" wrapText="1"/>
    </xf>
    <xf numFmtId="0" fontId="15" fillId="0" borderId="64" xfId="0" applyFont="1" applyBorder="1" applyAlignment="1">
      <alignment horizontal="left" vertical="center" wrapText="1" indent="1"/>
    </xf>
    <xf numFmtId="0" fontId="15" fillId="0" borderId="67" xfId="0" applyFont="1" applyBorder="1" applyAlignment="1">
      <alignment horizontal="center" vertical="center" wrapText="1"/>
    </xf>
    <xf numFmtId="0" fontId="15" fillId="0" borderId="66" xfId="0" applyFont="1" applyBorder="1" applyAlignment="1">
      <alignment horizontal="center" vertical="center" wrapText="1"/>
    </xf>
    <xf numFmtId="0" fontId="14" fillId="0" borderId="1" xfId="0" applyFont="1" applyBorder="1" applyAlignment="1" applyProtection="1">
      <alignment horizontal="center" vertical="center" wrapText="1"/>
      <protection locked="0"/>
    </xf>
    <xf numFmtId="0" fontId="14" fillId="0" borderId="64" xfId="0" applyFont="1" applyBorder="1" applyAlignment="1">
      <alignment horizontal="center" vertical="center"/>
    </xf>
    <xf numFmtId="0" fontId="14" fillId="0" borderId="64" xfId="0" applyFont="1" applyBorder="1" applyAlignment="1">
      <alignment vertical="center" wrapText="1"/>
    </xf>
    <xf numFmtId="0" fontId="15" fillId="0" borderId="17" xfId="0" applyFont="1" applyBorder="1" applyAlignment="1">
      <alignment horizontal="left" vertical="center" wrapText="1"/>
    </xf>
    <xf numFmtId="1" fontId="14" fillId="0" borderId="1" xfId="0" applyNumberFormat="1" applyFont="1" applyBorder="1" applyAlignment="1" applyProtection="1">
      <alignment horizontal="left" vertical="center" wrapText="1"/>
      <protection locked="0"/>
    </xf>
    <xf numFmtId="166" fontId="14" fillId="0" borderId="1" xfId="0" applyNumberFormat="1" applyFont="1" applyBorder="1" applyAlignment="1" applyProtection="1">
      <alignment horizontal="left" vertical="center" wrapText="1"/>
      <protection locked="0"/>
    </xf>
    <xf numFmtId="1" fontId="14" fillId="0" borderId="1" xfId="0" applyNumberFormat="1" applyFont="1" applyBorder="1" applyAlignment="1">
      <alignment horizontal="left" vertical="center" wrapText="1"/>
    </xf>
    <xf numFmtId="166" fontId="14" fillId="0" borderId="1" xfId="0" applyNumberFormat="1" applyFont="1" applyBorder="1" applyAlignment="1">
      <alignment horizontal="left" vertical="center" wrapText="1"/>
    </xf>
    <xf numFmtId="1" fontId="14" fillId="3" borderId="1" xfId="0" applyNumberFormat="1" applyFont="1" applyFill="1" applyBorder="1" applyAlignment="1">
      <alignment horizontal="center" vertical="center"/>
    </xf>
    <xf numFmtId="0" fontId="10" fillId="0" borderId="64" xfId="0" applyFont="1" applyBorder="1" applyAlignment="1">
      <alignment horizontal="right" vertical="center" wrapText="1"/>
    </xf>
    <xf numFmtId="0" fontId="61" fillId="0" borderId="64" xfId="0" applyFont="1" applyBorder="1" applyAlignment="1">
      <alignment horizontal="left" vertical="center" wrapText="1"/>
    </xf>
    <xf numFmtId="0" fontId="10" fillId="0" borderId="1" xfId="0" applyFont="1" applyBorder="1" applyAlignment="1">
      <alignment horizontal="right" vertical="center" wrapText="1"/>
    </xf>
    <xf numFmtId="0" fontId="10" fillId="0" borderId="12" xfId="0" applyFont="1" applyBorder="1" applyAlignment="1">
      <alignment horizontal="right" vertical="center" wrapText="1"/>
    </xf>
    <xf numFmtId="0" fontId="3" fillId="0" borderId="0" xfId="0" applyFont="1"/>
    <xf numFmtId="0" fontId="0" fillId="0" borderId="0" xfId="0" applyAlignment="1">
      <alignment horizontal="left" vertical="top"/>
    </xf>
    <xf numFmtId="0" fontId="14" fillId="0" borderId="16" xfId="0" applyFont="1" applyBorder="1" applyAlignment="1" applyProtection="1">
      <alignment horizontal="center" vertical="center" wrapText="1"/>
      <protection locked="0"/>
    </xf>
    <xf numFmtId="0" fontId="15" fillId="0" borderId="64" xfId="0" applyFont="1" applyBorder="1" applyAlignment="1">
      <alignment horizontal="left" vertical="center" wrapText="1"/>
    </xf>
    <xf numFmtId="0" fontId="16" fillId="6" borderId="0" xfId="0" applyFont="1" applyFill="1" applyAlignment="1">
      <alignment horizontal="center" vertical="center" wrapText="1"/>
    </xf>
    <xf numFmtId="0" fontId="14" fillId="0" borderId="64" xfId="0" applyFont="1" applyBorder="1" applyAlignment="1">
      <alignment horizontal="center" vertical="center" wrapText="1"/>
    </xf>
    <xf numFmtId="0" fontId="3" fillId="6" borderId="0" xfId="0" applyFont="1" applyFill="1"/>
    <xf numFmtId="49" fontId="15" fillId="0" borderId="0" xfId="0" applyNumberFormat="1" applyFont="1" applyAlignment="1">
      <alignment horizontal="left" vertical="center"/>
    </xf>
    <xf numFmtId="0" fontId="14" fillId="0" borderId="16" xfId="0" applyFont="1" applyBorder="1" applyAlignment="1">
      <alignment horizontal="left" vertical="center" wrapText="1"/>
    </xf>
    <xf numFmtId="0" fontId="10" fillId="6" borderId="0" xfId="0" applyFont="1" applyFill="1" applyAlignment="1">
      <alignment vertical="center"/>
    </xf>
    <xf numFmtId="0" fontId="14" fillId="0" borderId="63" xfId="0" applyFont="1" applyBorder="1" applyAlignment="1">
      <alignment horizontal="center" vertical="center" wrapText="1"/>
    </xf>
    <xf numFmtId="0" fontId="15" fillId="0" borderId="12" xfId="0" applyFont="1" applyBorder="1" applyAlignment="1" applyProtection="1">
      <alignment horizontal="center" vertical="center" wrapText="1"/>
      <protection locked="0"/>
    </xf>
    <xf numFmtId="0" fontId="14" fillId="0" borderId="12" xfId="0" applyFont="1" applyBorder="1" applyAlignment="1" applyProtection="1">
      <alignment horizontal="left" vertical="center" wrapText="1"/>
      <protection locked="0"/>
    </xf>
    <xf numFmtId="0" fontId="18" fillId="6" borderId="0" xfId="0" applyFont="1" applyFill="1" applyAlignment="1">
      <alignment horizontal="center" vertical="center" wrapText="1"/>
    </xf>
    <xf numFmtId="0" fontId="15" fillId="0" borderId="20" xfId="0" applyFont="1" applyBorder="1" applyAlignment="1">
      <alignment horizontal="center" vertical="center"/>
    </xf>
    <xf numFmtId="0" fontId="15" fillId="0" borderId="12" xfId="0" applyFont="1" applyBorder="1" applyAlignment="1">
      <alignment horizontal="center" vertical="center"/>
    </xf>
    <xf numFmtId="0" fontId="15" fillId="0" borderId="12" xfId="0" applyFont="1" applyBorder="1" applyAlignment="1">
      <alignment horizontal="center" vertical="center" wrapText="1"/>
    </xf>
    <xf numFmtId="0" fontId="14" fillId="0" borderId="12" xfId="0" applyFont="1" applyBorder="1" applyAlignment="1">
      <alignment horizontal="left" vertical="center" wrapText="1"/>
    </xf>
    <xf numFmtId="0" fontId="15" fillId="0" borderId="63" xfId="0" applyFont="1" applyBorder="1" applyAlignment="1">
      <alignment horizontal="center" vertical="center"/>
    </xf>
    <xf numFmtId="0" fontId="15" fillId="0" borderId="67" xfId="0" applyFont="1" applyBorder="1" applyAlignment="1">
      <alignment vertical="center"/>
    </xf>
    <xf numFmtId="0" fontId="22" fillId="6" borderId="0" xfId="0" applyFont="1" applyFill="1" applyAlignment="1">
      <alignment vertical="center" wrapText="1"/>
    </xf>
    <xf numFmtId="0" fontId="22" fillId="6" borderId="0" xfId="0" applyFont="1" applyFill="1" applyAlignment="1">
      <alignment horizontal="center" vertical="center" wrapText="1"/>
    </xf>
    <xf numFmtId="0" fontId="10" fillId="6" borderId="19" xfId="0" applyFont="1" applyFill="1" applyBorder="1"/>
    <xf numFmtId="0" fontId="56" fillId="6" borderId="0" xfId="0" applyFont="1" applyFill="1" applyAlignment="1">
      <alignment horizontal="left" vertical="center" indent="2"/>
    </xf>
    <xf numFmtId="0" fontId="3" fillId="6" borderId="0" xfId="0" applyFont="1" applyFill="1" applyAlignment="1">
      <alignment horizontal="left" indent="2"/>
    </xf>
    <xf numFmtId="0" fontId="59" fillId="6" borderId="0" xfId="0" applyFont="1" applyFill="1" applyAlignment="1">
      <alignment vertical="center"/>
    </xf>
    <xf numFmtId="0" fontId="59" fillId="6" borderId="0" xfId="0" applyFont="1" applyFill="1" applyAlignment="1">
      <alignment horizontal="right" vertical="center"/>
    </xf>
    <xf numFmtId="0" fontId="56" fillId="6" borderId="0" xfId="0" applyFont="1" applyFill="1" applyAlignment="1">
      <alignment horizontal="left" vertical="center" indent="4"/>
    </xf>
    <xf numFmtId="0" fontId="60" fillId="6" borderId="0" xfId="69" applyFill="1" applyAlignment="1">
      <alignment horizontal="left" vertical="center" indent="8"/>
    </xf>
    <xf numFmtId="0" fontId="56" fillId="6" borderId="0" xfId="0" applyFont="1" applyFill="1" applyAlignment="1">
      <alignment horizontal="left" vertical="center" indent="8"/>
    </xf>
    <xf numFmtId="0" fontId="58" fillId="6" borderId="0" xfId="0" applyFont="1" applyFill="1" applyAlignment="1">
      <alignment horizontal="left" vertical="center" indent="12"/>
    </xf>
    <xf numFmtId="0" fontId="60" fillId="6" borderId="0" xfId="69" applyFill="1" applyAlignment="1">
      <alignment horizontal="left" vertical="center" indent="4"/>
    </xf>
    <xf numFmtId="0" fontId="9" fillId="6" borderId="0" xfId="0" applyFont="1" applyFill="1" applyAlignment="1">
      <alignment vertical="top"/>
    </xf>
    <xf numFmtId="0" fontId="15" fillId="6" borderId="0" xfId="0" applyFont="1" applyFill="1" applyAlignment="1">
      <alignment horizontal="right" vertical="center"/>
    </xf>
    <xf numFmtId="0" fontId="21" fillId="6" borderId="19" xfId="0" applyFont="1" applyFill="1" applyBorder="1" applyAlignment="1">
      <alignment vertical="center"/>
    </xf>
    <xf numFmtId="0" fontId="22" fillId="6" borderId="19" xfId="0" applyFont="1" applyFill="1" applyBorder="1" applyAlignment="1">
      <alignment vertical="center" wrapText="1"/>
    </xf>
    <xf numFmtId="0" fontId="14" fillId="6" borderId="0" xfId="0" applyFont="1" applyFill="1"/>
    <xf numFmtId="0" fontId="14" fillId="6" borderId="0" xfId="0" applyFont="1" applyFill="1" applyAlignment="1">
      <alignment horizontal="center"/>
    </xf>
    <xf numFmtId="0" fontId="15" fillId="0" borderId="15" xfId="0" applyFont="1" applyBorder="1" applyAlignment="1">
      <alignment vertical="center"/>
    </xf>
    <xf numFmtId="0" fontId="15" fillId="0" borderId="15" xfId="0" applyFont="1" applyBorder="1" applyAlignment="1">
      <alignment horizontal="center" vertical="center"/>
    </xf>
    <xf numFmtId="0" fontId="15" fillId="0" borderId="69" xfId="0" applyFont="1" applyBorder="1" applyAlignment="1">
      <alignment horizontal="center" vertical="center" wrapText="1"/>
    </xf>
    <xf numFmtId="0" fontId="11" fillId="6" borderId="16" xfId="0" applyFont="1" applyFill="1" applyBorder="1" applyAlignment="1">
      <alignment vertical="center" wrapText="1"/>
    </xf>
    <xf numFmtId="0" fontId="3" fillId="6" borderId="0" xfId="0" quotePrefix="1" applyFont="1" applyFill="1"/>
    <xf numFmtId="0" fontId="6" fillId="6" borderId="0" xfId="0" applyFont="1" applyFill="1" applyAlignment="1">
      <alignment vertical="center"/>
    </xf>
    <xf numFmtId="0" fontId="0" fillId="6" borderId="0" xfId="0" applyFill="1" applyAlignment="1">
      <alignment vertical="center"/>
    </xf>
    <xf numFmtId="0" fontId="7" fillId="6" borderId="0" xfId="0" applyFont="1" applyFill="1" applyAlignment="1">
      <alignment vertical="center"/>
    </xf>
    <xf numFmtId="0" fontId="15" fillId="6" borderId="0" xfId="0" applyFont="1" applyFill="1" applyAlignment="1">
      <alignment vertical="center" wrapText="1"/>
    </xf>
    <xf numFmtId="0" fontId="14" fillId="6" borderId="0" xfId="0" applyFont="1" applyFill="1" applyAlignment="1">
      <alignment horizontal="center" vertical="center" wrapText="1"/>
    </xf>
    <xf numFmtId="0" fontId="15" fillId="6" borderId="0" xfId="0" applyFont="1" applyFill="1" applyAlignment="1">
      <alignment horizontal="center" vertical="center"/>
    </xf>
    <xf numFmtId="0" fontId="14" fillId="6" borderId="0" xfId="0" applyFont="1" applyFill="1" applyAlignment="1">
      <alignment horizontal="left" vertical="center" wrapText="1"/>
    </xf>
    <xf numFmtId="0" fontId="14" fillId="6" borderId="0" xfId="0" applyFont="1" applyFill="1" applyAlignment="1">
      <alignment horizontal="justify" vertical="center" wrapText="1"/>
    </xf>
    <xf numFmtId="0" fontId="14" fillId="6" borderId="0" xfId="0" applyFont="1" applyFill="1" applyAlignment="1">
      <alignment horizontal="center" vertical="center"/>
    </xf>
    <xf numFmtId="0" fontId="10" fillId="6" borderId="0" xfId="0" applyFont="1" applyFill="1" applyAlignment="1">
      <alignment horizontal="center" vertical="center"/>
    </xf>
    <xf numFmtId="0" fontId="10" fillId="6" borderId="0" xfId="0" applyFont="1" applyFill="1" applyAlignment="1">
      <alignment horizontal="left" vertical="top" wrapText="1"/>
    </xf>
    <xf numFmtId="0" fontId="11" fillId="6" borderId="0" xfId="0" applyFont="1" applyFill="1" applyAlignment="1">
      <alignment horizontal="left" vertical="top" wrapText="1"/>
    </xf>
    <xf numFmtId="0" fontId="8" fillId="6" borderId="0" xfId="0" applyFont="1" applyFill="1" applyAlignment="1">
      <alignment horizontal="center" vertical="center"/>
    </xf>
    <xf numFmtId="0" fontId="8" fillId="6" borderId="0" xfId="0" applyFont="1" applyFill="1" applyAlignment="1">
      <alignment vertical="center"/>
    </xf>
    <xf numFmtId="0" fontId="14" fillId="6" borderId="0" xfId="0" applyFont="1" applyFill="1" applyAlignment="1">
      <alignment vertical="center" wrapText="1"/>
    </xf>
    <xf numFmtId="0" fontId="14" fillId="6" borderId="0" xfId="0" applyFont="1" applyFill="1" applyAlignment="1">
      <alignment vertical="center"/>
    </xf>
    <xf numFmtId="0" fontId="13" fillId="6" borderId="0" xfId="0" applyFont="1" applyFill="1" applyAlignment="1">
      <alignment horizontal="center" vertical="center"/>
    </xf>
    <xf numFmtId="49" fontId="15" fillId="0" borderId="16" xfId="0" applyNumberFormat="1" applyFont="1" applyBorder="1" applyAlignment="1">
      <alignment horizontal="left" vertical="center"/>
    </xf>
    <xf numFmtId="0" fontId="18" fillId="6" borderId="0" xfId="0" applyFont="1" applyFill="1" applyAlignment="1">
      <alignment horizontal="left" vertical="center" wrapText="1"/>
    </xf>
    <xf numFmtId="0" fontId="10" fillId="6" borderId="65" xfId="0" applyFont="1" applyFill="1" applyBorder="1"/>
    <xf numFmtId="0" fontId="70" fillId="6" borderId="19" xfId="0" applyFont="1" applyFill="1" applyBorder="1"/>
    <xf numFmtId="0" fontId="10" fillId="6" borderId="19" xfId="0" applyFont="1" applyFill="1" applyBorder="1" applyAlignment="1">
      <alignment horizontal="left" indent="1"/>
    </xf>
    <xf numFmtId="0" fontId="9" fillId="6" borderId="0" xfId="0" applyFont="1" applyFill="1" applyAlignment="1">
      <alignment horizontal="left" vertical="top"/>
    </xf>
    <xf numFmtId="0" fontId="10" fillId="6" borderId="19" xfId="0" applyFont="1" applyFill="1" applyBorder="1" applyAlignment="1">
      <alignment horizontal="left" indent="2"/>
    </xf>
    <xf numFmtId="0" fontId="72" fillId="6" borderId="65" xfId="69" applyFont="1" applyFill="1" applyBorder="1"/>
    <xf numFmtId="0" fontId="72" fillId="6" borderId="19" xfId="69" applyFont="1" applyFill="1" applyBorder="1" applyAlignment="1">
      <alignment horizontal="left" indent="4"/>
    </xf>
    <xf numFmtId="0" fontId="72" fillId="6" borderId="0" xfId="69" applyFont="1" applyFill="1" applyBorder="1"/>
    <xf numFmtId="0" fontId="72" fillId="6" borderId="19" xfId="69" applyFont="1" applyFill="1" applyBorder="1" applyAlignment="1">
      <alignment horizontal="left" indent="3"/>
    </xf>
    <xf numFmtId="0" fontId="10" fillId="6" borderId="19" xfId="0" applyFont="1" applyFill="1" applyBorder="1" applyAlignment="1">
      <alignment horizontal="left" vertical="center" indent="1"/>
    </xf>
    <xf numFmtId="0" fontId="9" fillId="0" borderId="6" xfId="0" applyFont="1" applyBorder="1" applyAlignment="1">
      <alignment horizontal="center"/>
    </xf>
    <xf numFmtId="0" fontId="9" fillId="0" borderId="7" xfId="0" applyFont="1" applyBorder="1" applyAlignment="1">
      <alignment horizontal="center"/>
    </xf>
    <xf numFmtId="0" fontId="9" fillId="0" borderId="7" xfId="0" applyFont="1" applyBorder="1" applyAlignment="1">
      <alignment horizontal="center" wrapText="1"/>
    </xf>
    <xf numFmtId="0" fontId="9" fillId="0" borderId="0" xfId="0" applyFont="1" applyAlignment="1">
      <alignment vertical="center" wrapText="1"/>
    </xf>
    <xf numFmtId="0" fontId="10" fillId="0" borderId="9" xfId="0" applyFont="1" applyBorder="1" applyAlignment="1">
      <alignment horizontal="center"/>
    </xf>
    <xf numFmtId="0" fontId="10" fillId="0" borderId="10" xfId="0" applyFont="1" applyBorder="1" applyAlignment="1">
      <alignment horizontal="center"/>
    </xf>
    <xf numFmtId="0" fontId="10" fillId="0" borderId="10" xfId="0" applyFont="1" applyBorder="1" applyAlignment="1">
      <alignment horizontal="center" wrapText="1"/>
    </xf>
    <xf numFmtId="0" fontId="10" fillId="0" borderId="11" xfId="0" applyFont="1" applyBorder="1" applyAlignment="1">
      <alignment horizontal="center"/>
    </xf>
    <xf numFmtId="0" fontId="12" fillId="0" borderId="0" xfId="0" applyFont="1" applyAlignment="1">
      <alignment horizontal="center" vertical="center"/>
    </xf>
    <xf numFmtId="0" fontId="9" fillId="0" borderId="8" xfId="0" applyFont="1" applyBorder="1" applyAlignment="1">
      <alignment horizontal="center"/>
    </xf>
    <xf numFmtId="0" fontId="15" fillId="6" borderId="0" xfId="0" applyFont="1" applyFill="1" applyAlignment="1">
      <alignment horizontal="right" vertical="center" wrapText="1"/>
    </xf>
    <xf numFmtId="0" fontId="15" fillId="6" borderId="0" xfId="0" applyFont="1" applyFill="1" applyAlignment="1">
      <alignment horizontal="right" vertical="top" wrapText="1"/>
    </xf>
    <xf numFmtId="0" fontId="15" fillId="0" borderId="60" xfId="0" applyFont="1" applyBorder="1" applyAlignment="1">
      <alignment vertical="center"/>
    </xf>
    <xf numFmtId="0" fontId="73" fillId="0" borderId="18" xfId="0" applyFont="1" applyBorder="1" applyAlignment="1">
      <alignment vertical="center" wrapText="1"/>
    </xf>
    <xf numFmtId="0" fontId="9" fillId="0" borderId="37" xfId="0" applyFont="1" applyBorder="1" applyAlignment="1">
      <alignment horizontal="center"/>
    </xf>
    <xf numFmtId="0" fontId="9" fillId="0" borderId="0" xfId="0" applyFont="1" applyAlignment="1">
      <alignment horizontal="center" vertical="center"/>
    </xf>
    <xf numFmtId="0" fontId="15" fillId="0" borderId="78" xfId="0" applyFont="1" applyBorder="1" applyAlignment="1">
      <alignment vertical="center" wrapText="1"/>
    </xf>
    <xf numFmtId="49" fontId="15" fillId="0" borderId="80" xfId="0" applyNumberFormat="1" applyFont="1" applyBorder="1" applyAlignment="1">
      <alignment horizontal="left" vertical="center"/>
    </xf>
    <xf numFmtId="0" fontId="14" fillId="0" borderId="78" xfId="0" applyFont="1" applyBorder="1" applyAlignment="1">
      <alignment horizontal="left" vertical="center" wrapText="1"/>
    </xf>
    <xf numFmtId="0" fontId="14" fillId="0" borderId="78" xfId="0" applyFont="1" applyBorder="1" applyAlignment="1">
      <alignment horizontal="left" vertical="center" wrapText="1" indent="1"/>
    </xf>
    <xf numFmtId="0" fontId="14" fillId="0" borderId="79" xfId="0" applyFont="1" applyBorder="1" applyAlignment="1">
      <alignment horizontal="left" vertical="center" wrapText="1" indent="1"/>
    </xf>
    <xf numFmtId="0" fontId="14" fillId="0" borderId="65" xfId="0" applyFont="1" applyBorder="1" applyAlignment="1">
      <alignment horizontal="left" vertical="center" wrapText="1" indent="1"/>
    </xf>
    <xf numFmtId="0" fontId="14" fillId="0" borderId="77" xfId="0" applyFont="1" applyBorder="1" applyAlignment="1">
      <alignment horizontal="left" vertical="center" wrapText="1"/>
    </xf>
    <xf numFmtId="49" fontId="15" fillId="0" borderId="80" xfId="0" applyNumberFormat="1" applyFont="1" applyBorder="1" applyAlignment="1">
      <alignment horizontal="left" vertical="top"/>
    </xf>
    <xf numFmtId="0" fontId="15" fillId="0" borderId="78" xfId="0" applyFont="1" applyBorder="1" applyAlignment="1">
      <alignment horizontal="left" vertical="center" wrapText="1" indent="1"/>
    </xf>
    <xf numFmtId="0" fontId="15" fillId="0" borderId="78" xfId="0" applyFont="1" applyBorder="1" applyAlignment="1">
      <alignment horizontal="left" vertical="center" wrapText="1"/>
    </xf>
    <xf numFmtId="0" fontId="15" fillId="0" borderId="15" xfId="0" applyFont="1" applyBorder="1" applyAlignment="1">
      <alignment horizontal="left" vertical="center" wrapText="1"/>
    </xf>
    <xf numFmtId="0" fontId="15" fillId="0" borderId="77" xfId="0" applyFont="1" applyBorder="1" applyAlignment="1">
      <alignment horizontal="left" vertical="center" wrapText="1"/>
    </xf>
    <xf numFmtId="0" fontId="15" fillId="0" borderId="78" xfId="0" applyFont="1" applyBorder="1" applyAlignment="1">
      <alignment horizontal="left" vertical="top" wrapText="1"/>
    </xf>
    <xf numFmtId="0" fontId="15" fillId="0" borderId="77" xfId="0" applyFont="1" applyBorder="1" applyAlignment="1">
      <alignment vertical="center" wrapText="1"/>
    </xf>
    <xf numFmtId="0" fontId="15" fillId="0" borderId="77" xfId="0" applyFont="1" applyBorder="1" applyAlignment="1">
      <alignment vertical="center"/>
    </xf>
    <xf numFmtId="0" fontId="15" fillId="0" borderId="79" xfId="0" applyFont="1" applyBorder="1" applyAlignment="1">
      <alignment vertical="center" wrapText="1"/>
    </xf>
    <xf numFmtId="49" fontId="15" fillId="6" borderId="80" xfId="0" applyNumberFormat="1" applyFont="1" applyFill="1" applyBorder="1" applyAlignment="1">
      <alignment horizontal="left" vertical="center"/>
    </xf>
    <xf numFmtId="0" fontId="74" fillId="4" borderId="13" xfId="0" applyFont="1" applyFill="1" applyBorder="1" applyAlignment="1">
      <alignment horizontal="center" vertical="center" wrapText="1"/>
    </xf>
    <xf numFmtId="0" fontId="74" fillId="4" borderId="76" xfId="0" applyFont="1" applyFill="1" applyBorder="1" applyAlignment="1">
      <alignment horizontal="center" vertical="center" wrapText="1"/>
    </xf>
    <xf numFmtId="0" fontId="74" fillId="4" borderId="15" xfId="0" applyFont="1" applyFill="1" applyBorder="1" applyAlignment="1">
      <alignment horizontal="center" vertical="center" wrapText="1"/>
    </xf>
    <xf numFmtId="0" fontId="74" fillId="4" borderId="75" xfId="0" applyFont="1" applyFill="1" applyBorder="1" applyAlignment="1">
      <alignment horizontal="center" vertical="center" wrapText="1"/>
    </xf>
    <xf numFmtId="0" fontId="74" fillId="4" borderId="74" xfId="0" applyFont="1" applyFill="1" applyBorder="1" applyAlignment="1">
      <alignment horizontal="center" vertical="center" wrapText="1"/>
    </xf>
    <xf numFmtId="0" fontId="74" fillId="4" borderId="73" xfId="0" applyFont="1" applyFill="1" applyBorder="1" applyAlignment="1">
      <alignment horizontal="center" vertical="center" wrapText="1"/>
    </xf>
    <xf numFmtId="3" fontId="14" fillId="0" borderId="1" xfId="0" applyNumberFormat="1" applyFont="1" applyBorder="1" applyAlignment="1" applyProtection="1">
      <alignment horizontal="left" vertical="center" wrapText="1"/>
      <protection locked="0"/>
    </xf>
    <xf numFmtId="2" fontId="14" fillId="3" borderId="64" xfId="0" applyNumberFormat="1" applyFont="1" applyFill="1" applyBorder="1" applyAlignment="1">
      <alignment horizontal="center" vertical="center"/>
    </xf>
    <xf numFmtId="0" fontId="70" fillId="6" borderId="19" xfId="0" applyFont="1" applyFill="1" applyBorder="1" applyAlignment="1">
      <alignment horizontal="left" vertical="top"/>
    </xf>
    <xf numFmtId="0" fontId="10" fillId="6" borderId="19" xfId="0" applyFont="1" applyFill="1" applyBorder="1" applyAlignment="1">
      <alignment horizontal="left" vertical="top" wrapText="1" indent="1"/>
    </xf>
    <xf numFmtId="0" fontId="10" fillId="6" borderId="0" xfId="0" applyFont="1" applyFill="1" applyAlignment="1">
      <alignment horizontal="left" vertical="top" wrapText="1" indent="1"/>
    </xf>
    <xf numFmtId="0" fontId="10" fillId="6" borderId="65" xfId="0" applyFont="1" applyFill="1" applyBorder="1" applyAlignment="1">
      <alignment horizontal="left" vertical="top" wrapText="1" indent="1"/>
    </xf>
    <xf numFmtId="0" fontId="15" fillId="0" borderId="0" xfId="0" applyFont="1" applyAlignment="1">
      <alignment vertical="center"/>
    </xf>
    <xf numFmtId="49" fontId="15" fillId="0" borderId="65" xfId="0" applyNumberFormat="1" applyFont="1" applyBorder="1" applyAlignment="1">
      <alignment horizontal="left" vertical="center"/>
    </xf>
    <xf numFmtId="0" fontId="15" fillId="6" borderId="65" xfId="0" applyFont="1" applyFill="1" applyBorder="1" applyAlignment="1">
      <alignment horizontal="right" vertical="center" wrapText="1"/>
    </xf>
    <xf numFmtId="0" fontId="18" fillId="6" borderId="0" xfId="0" applyFont="1" applyFill="1" applyAlignment="1">
      <alignment vertical="center" wrapText="1"/>
    </xf>
    <xf numFmtId="0" fontId="6" fillId="6" borderId="19" xfId="0" applyFont="1" applyFill="1" applyBorder="1" applyAlignment="1">
      <alignment vertical="center"/>
    </xf>
    <xf numFmtId="0" fontId="8" fillId="4" borderId="0" xfId="0" applyFont="1" applyFill="1" applyAlignment="1">
      <alignment horizontal="left" vertical="center"/>
    </xf>
    <xf numFmtId="0" fontId="15" fillId="6" borderId="0" xfId="0" applyFont="1" applyFill="1" applyAlignment="1">
      <alignment horizontal="left" vertical="center"/>
    </xf>
    <xf numFmtId="0" fontId="14" fillId="6" borderId="0" xfId="0" applyFont="1" applyFill="1" applyAlignment="1">
      <alignment horizontal="right" vertical="center"/>
    </xf>
    <xf numFmtId="0" fontId="15" fillId="6" borderId="0" xfId="0" applyFont="1" applyFill="1" applyAlignment="1">
      <alignment vertical="top" wrapText="1"/>
    </xf>
    <xf numFmtId="0" fontId="15" fillId="6" borderId="0" xfId="0" applyFont="1" applyFill="1" applyAlignment="1">
      <alignment horizontal="left" vertical="center" wrapText="1"/>
    </xf>
    <xf numFmtId="0" fontId="15" fillId="6" borderId="0" xfId="0" applyFont="1" applyFill="1" applyAlignment="1">
      <alignment vertical="top"/>
    </xf>
    <xf numFmtId="0" fontId="15" fillId="6" borderId="0" xfId="0" applyFont="1" applyFill="1" applyAlignment="1">
      <alignment horizontal="left" vertical="top"/>
    </xf>
    <xf numFmtId="0" fontId="15" fillId="0" borderId="6" xfId="0" applyFont="1" applyBorder="1" applyAlignment="1">
      <alignment horizontal="center"/>
    </xf>
    <xf numFmtId="0" fontId="15" fillId="0" borderId="7" xfId="0" applyFont="1" applyBorder="1" applyAlignment="1">
      <alignment horizontal="center"/>
    </xf>
    <xf numFmtId="0" fontId="15" fillId="0" borderId="7" xfId="0" applyFont="1" applyBorder="1" applyAlignment="1">
      <alignment horizontal="center" wrapText="1"/>
    </xf>
    <xf numFmtId="0" fontId="15" fillId="0" borderId="8" xfId="0" applyFont="1" applyBorder="1" applyAlignment="1">
      <alignment horizontal="center"/>
    </xf>
    <xf numFmtId="0" fontId="14" fillId="0" borderId="9" xfId="0" applyFont="1" applyBorder="1" applyAlignment="1">
      <alignment horizontal="center"/>
    </xf>
    <xf numFmtId="0" fontId="14" fillId="0" borderId="10" xfId="0" applyFont="1" applyBorder="1" applyAlignment="1">
      <alignment horizontal="center"/>
    </xf>
    <xf numFmtId="0" fontId="14" fillId="0" borderId="10" xfId="0" applyFont="1" applyBorder="1" applyAlignment="1">
      <alignment horizontal="center" wrapText="1"/>
    </xf>
    <xf numFmtId="0" fontId="14" fillId="0" borderId="11" xfId="0" applyFont="1" applyBorder="1" applyAlignment="1">
      <alignment horizontal="center"/>
    </xf>
    <xf numFmtId="0" fontId="14" fillId="6" borderId="64" xfId="0" applyFont="1" applyFill="1" applyBorder="1" applyAlignment="1" applyProtection="1">
      <alignment horizontal="left" vertical="center"/>
      <protection locked="0"/>
    </xf>
    <xf numFmtId="49" fontId="15" fillId="0" borderId="86" xfId="0" applyNumberFormat="1" applyFont="1" applyBorder="1" applyAlignment="1">
      <alignment horizontal="left" vertical="center"/>
    </xf>
    <xf numFmtId="49" fontId="15" fillId="0" borderId="85" xfId="0" applyNumberFormat="1" applyFont="1" applyBorder="1" applyAlignment="1">
      <alignment horizontal="left" vertical="center"/>
    </xf>
    <xf numFmtId="49" fontId="15" fillId="0" borderId="82" xfId="0" applyNumberFormat="1" applyFont="1" applyBorder="1" applyAlignment="1">
      <alignment horizontal="left" vertical="center"/>
    </xf>
    <xf numFmtId="49" fontId="15" fillId="0" borderId="88" xfId="0" applyNumberFormat="1" applyFont="1" applyBorder="1" applyAlignment="1">
      <alignment horizontal="left" vertical="center"/>
    </xf>
    <xf numFmtId="49" fontId="15" fillId="0" borderId="89" xfId="0" applyNumberFormat="1" applyFont="1" applyBorder="1" applyAlignment="1">
      <alignment horizontal="left" vertical="center"/>
    </xf>
    <xf numFmtId="49" fontId="15" fillId="0" borderId="90" xfId="0" applyNumberFormat="1" applyFont="1" applyBorder="1" applyAlignment="1">
      <alignment horizontal="left" vertical="center"/>
    </xf>
    <xf numFmtId="49" fontId="15" fillId="0" borderId="82" xfId="0" applyNumberFormat="1" applyFont="1" applyBorder="1" applyAlignment="1">
      <alignment horizontal="left" vertical="top"/>
    </xf>
    <xf numFmtId="49" fontId="15" fillId="0" borderId="86" xfId="0" applyNumberFormat="1" applyFont="1" applyBorder="1" applyAlignment="1">
      <alignment horizontal="left" vertical="top"/>
    </xf>
    <xf numFmtId="0" fontId="14" fillId="0" borderId="0" xfId="0" applyFont="1" applyAlignment="1">
      <alignment horizontal="center" vertical="center"/>
    </xf>
    <xf numFmtId="0" fontId="14" fillId="0" borderId="0" xfId="0" applyFont="1"/>
    <xf numFmtId="0" fontId="15" fillId="0" borderId="69" xfId="0" applyFont="1" applyBorder="1" applyAlignment="1">
      <alignment vertical="center"/>
    </xf>
    <xf numFmtId="0" fontId="15" fillId="6" borderId="0" xfId="0" applyFont="1" applyFill="1" applyAlignment="1">
      <alignment vertical="center"/>
    </xf>
    <xf numFmtId="0" fontId="15" fillId="6" borderId="0" xfId="0" applyFont="1" applyFill="1" applyAlignment="1">
      <alignment textRotation="90"/>
    </xf>
    <xf numFmtId="0" fontId="15" fillId="6" borderId="65" xfId="0" applyFont="1" applyFill="1" applyBorder="1" applyAlignment="1">
      <alignment textRotation="90"/>
    </xf>
    <xf numFmtId="0" fontId="51" fillId="6" borderId="92" xfId="0" applyFont="1" applyFill="1" applyBorder="1" applyAlignment="1">
      <alignment horizontal="center" vertical="center"/>
    </xf>
    <xf numFmtId="0" fontId="22" fillId="6" borderId="92" xfId="0" applyFont="1" applyFill="1" applyBorder="1" applyAlignment="1">
      <alignment horizontal="center" vertical="center" wrapText="1"/>
    </xf>
    <xf numFmtId="0" fontId="22" fillId="6" borderId="15" xfId="0" applyFont="1" applyFill="1" applyBorder="1" applyAlignment="1">
      <alignment vertical="center" wrapText="1"/>
    </xf>
    <xf numFmtId="0" fontId="8" fillId="4" borderId="0" xfId="0" applyFont="1" applyFill="1" applyAlignment="1">
      <alignment horizontal="right" vertical="center"/>
    </xf>
    <xf numFmtId="0" fontId="14" fillId="6" borderId="0" xfId="0" applyFont="1" applyFill="1" applyAlignment="1">
      <alignment horizontal="right" vertical="center" wrapText="1"/>
    </xf>
    <xf numFmtId="0" fontId="8" fillId="4" borderId="93" xfId="0" applyFont="1" applyFill="1" applyBorder="1" applyAlignment="1">
      <alignment horizontal="right" vertical="center"/>
    </xf>
    <xf numFmtId="0" fontId="14" fillId="6" borderId="95" xfId="0" applyFont="1" applyFill="1" applyBorder="1" applyAlignment="1">
      <alignment horizontal="center" vertical="center"/>
    </xf>
    <xf numFmtId="0" fontId="14" fillId="6" borderId="95" xfId="0" applyFont="1" applyFill="1" applyBorder="1" applyAlignment="1">
      <alignment vertical="center"/>
    </xf>
    <xf numFmtId="0" fontId="0" fillId="0" borderId="0" xfId="0" applyAlignment="1" applyProtection="1">
      <alignment horizontal="center" vertical="center"/>
      <protection locked="0"/>
    </xf>
    <xf numFmtId="0" fontId="15" fillId="0" borderId="0" xfId="0" applyFont="1" applyAlignment="1">
      <alignment horizontal="center" textRotation="90"/>
    </xf>
    <xf numFmtId="0" fontId="10" fillId="6" borderId="0" xfId="0" applyFont="1" applyFill="1" applyAlignment="1">
      <alignment horizontal="right" vertical="center"/>
    </xf>
    <xf numFmtId="0" fontId="10" fillId="6" borderId="0" xfId="0" applyFont="1" applyFill="1" applyAlignment="1">
      <alignment horizontal="left" vertical="center"/>
    </xf>
    <xf numFmtId="0" fontId="14" fillId="0" borderId="61" xfId="0" applyFont="1" applyBorder="1" applyAlignment="1">
      <alignment horizontal="left" vertical="center" wrapText="1"/>
    </xf>
    <xf numFmtId="0" fontId="53" fillId="0" borderId="1" xfId="0" applyFont="1" applyBorder="1" applyAlignment="1">
      <alignment horizontal="left" vertical="center" wrapText="1"/>
    </xf>
    <xf numFmtId="0" fontId="14" fillId="0" borderId="63" xfId="0" applyFont="1" applyBorder="1" applyAlignment="1">
      <alignment horizontal="left" vertical="center" wrapText="1"/>
    </xf>
    <xf numFmtId="0" fontId="15" fillId="0" borderId="1" xfId="0" applyFont="1" applyBorder="1" applyAlignment="1">
      <alignment horizontal="left" vertical="center"/>
    </xf>
    <xf numFmtId="0" fontId="14" fillId="0" borderId="1" xfId="0" applyFont="1" applyBorder="1" applyAlignment="1">
      <alignment horizontal="left" vertical="center"/>
    </xf>
    <xf numFmtId="0" fontId="14" fillId="0" borderId="21" xfId="0" applyFont="1" applyBorder="1" applyAlignment="1">
      <alignment horizontal="left" vertical="center" wrapText="1"/>
    </xf>
    <xf numFmtId="0" fontId="56" fillId="0" borderId="64" xfId="0" applyFont="1" applyBorder="1" applyAlignment="1">
      <alignment horizontal="left" vertical="center" wrapText="1"/>
    </xf>
    <xf numFmtId="0" fontId="15" fillId="0" borderId="64" xfId="0" applyFont="1" applyBorder="1" applyAlignment="1">
      <alignment horizontal="left" vertical="center"/>
    </xf>
    <xf numFmtId="0" fontId="15" fillId="0" borderId="1" xfId="0" applyFont="1" applyBorder="1" applyAlignment="1">
      <alignment horizontal="left" vertical="center" wrapText="1"/>
    </xf>
    <xf numFmtId="0" fontId="56" fillId="0" borderId="0" xfId="0" applyFont="1" applyAlignment="1">
      <alignment wrapText="1"/>
    </xf>
    <xf numFmtId="0" fontId="56" fillId="0" borderId="0" xfId="0" applyFont="1" applyAlignment="1">
      <alignment horizontal="left" vertical="center" wrapText="1"/>
    </xf>
    <xf numFmtId="14" fontId="0" fillId="0" borderId="0" xfId="0" applyNumberFormat="1"/>
    <xf numFmtId="0" fontId="66" fillId="0" borderId="0" xfId="0" applyFont="1"/>
    <xf numFmtId="167" fontId="14" fillId="6" borderId="0" xfId="0" applyNumberFormat="1" applyFont="1" applyFill="1" applyAlignment="1">
      <alignment horizontal="right"/>
    </xf>
    <xf numFmtId="14" fontId="14" fillId="6" borderId="0" xfId="0" applyNumberFormat="1" applyFont="1" applyFill="1" applyAlignment="1">
      <alignment horizontal="right"/>
    </xf>
    <xf numFmtId="0" fontId="14" fillId="6" borderId="15" xfId="0" applyFont="1" applyFill="1" applyBorder="1" applyAlignment="1">
      <alignment horizontal="center"/>
    </xf>
    <xf numFmtId="0" fontId="14" fillId="6" borderId="15" xfId="0" applyFont="1" applyFill="1" applyBorder="1"/>
    <xf numFmtId="0" fontId="14" fillId="6" borderId="16" xfId="0" applyFont="1" applyFill="1" applyBorder="1"/>
    <xf numFmtId="14" fontId="3" fillId="0" borderId="0" xfId="0" applyNumberFormat="1" applyFont="1"/>
    <xf numFmtId="0" fontId="73" fillId="0" borderId="0" xfId="0" applyFont="1" applyAlignment="1">
      <alignment vertical="center" wrapText="1"/>
    </xf>
    <xf numFmtId="0" fontId="69" fillId="0" borderId="0" xfId="0" applyFont="1" applyAlignment="1">
      <alignment horizontal="center"/>
    </xf>
    <xf numFmtId="0" fontId="10" fillId="6" borderId="34" xfId="0" applyFont="1" applyFill="1" applyBorder="1"/>
    <xf numFmtId="0" fontId="10" fillId="6" borderId="35" xfId="0" applyFont="1" applyFill="1" applyBorder="1"/>
    <xf numFmtId="0" fontId="51" fillId="6" borderId="35" xfId="0" applyFont="1" applyFill="1" applyBorder="1" applyAlignment="1">
      <alignment horizontal="center" vertical="center"/>
    </xf>
    <xf numFmtId="0" fontId="9" fillId="0" borderId="2" xfId="0" applyFont="1" applyBorder="1" applyAlignment="1">
      <alignment vertical="center" wrapText="1"/>
    </xf>
    <xf numFmtId="0" fontId="12" fillId="0" borderId="2" xfId="0" applyFont="1" applyBorder="1" applyAlignment="1">
      <alignment horizontal="center" vertical="center"/>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9" fillId="0" borderId="11" xfId="0" applyFont="1" applyBorder="1" applyAlignment="1">
      <alignment horizontal="center"/>
    </xf>
    <xf numFmtId="0" fontId="9" fillId="0" borderId="2" xfId="0" applyFont="1" applyBorder="1" applyAlignment="1">
      <alignment horizontal="center" vertical="center"/>
    </xf>
    <xf numFmtId="0" fontId="9" fillId="0" borderId="23" xfId="0" applyFont="1" applyBorder="1" applyAlignment="1">
      <alignment horizontal="center" vertical="center"/>
    </xf>
    <xf numFmtId="0" fontId="9" fillId="0" borderId="24" xfId="0" applyFont="1" applyBorder="1" applyAlignment="1">
      <alignment horizontal="center" vertical="center"/>
    </xf>
    <xf numFmtId="0" fontId="10" fillId="0" borderId="107" xfId="0" applyFont="1" applyBorder="1" applyAlignment="1" applyProtection="1">
      <alignment horizontal="left" vertical="top"/>
      <protection locked="0"/>
    </xf>
    <xf numFmtId="0" fontId="10" fillId="0" borderId="6" xfId="0" applyFont="1" applyBorder="1" applyAlignment="1">
      <alignment horizontal="right" vertical="top"/>
    </xf>
    <xf numFmtId="0" fontId="10" fillId="0" borderId="110" xfId="0" applyFont="1" applyBorder="1" applyAlignment="1">
      <alignment horizontal="right" vertical="top"/>
    </xf>
    <xf numFmtId="0" fontId="10" fillId="0" borderId="2" xfId="0" applyFont="1" applyBorder="1"/>
    <xf numFmtId="0" fontId="10" fillId="0" borderId="23" xfId="0" applyFont="1" applyBorder="1"/>
    <xf numFmtId="0" fontId="10" fillId="0" borderId="113" xfId="0" applyFont="1" applyBorder="1" applyAlignment="1" applyProtection="1">
      <alignment horizontal="left" vertical="top"/>
      <protection locked="0"/>
    </xf>
    <xf numFmtId="0" fontId="10" fillId="0" borderId="24" xfId="0" applyFont="1" applyBorder="1"/>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Border="1" applyAlignment="1">
      <alignment vertical="top" wrapText="1"/>
    </xf>
    <xf numFmtId="0" fontId="12" fillId="6" borderId="0" xfId="0" applyFont="1" applyFill="1" applyAlignment="1">
      <alignment horizontal="center" wrapText="1"/>
    </xf>
    <xf numFmtId="14" fontId="66" fillId="0" borderId="0" xfId="0" applyNumberFormat="1" applyFont="1"/>
    <xf numFmtId="0" fontId="11" fillId="6" borderId="16" xfId="0" applyFont="1" applyFill="1" applyBorder="1" applyAlignment="1">
      <alignment horizontal="center" vertical="center" wrapText="1"/>
    </xf>
    <xf numFmtId="0" fontId="8" fillId="4" borderId="0" xfId="0" applyFont="1" applyFill="1" applyAlignment="1">
      <alignment horizontal="center" vertical="center" wrapText="1"/>
    </xf>
    <xf numFmtId="0" fontId="22" fillId="6" borderId="0" xfId="0" applyFont="1" applyFill="1" applyAlignment="1">
      <alignment horizontal="center"/>
    </xf>
    <xf numFmtId="0" fontId="21" fillId="6" borderId="0" xfId="0" applyFont="1" applyFill="1" applyAlignment="1">
      <alignment horizontal="center" vertical="center" wrapText="1"/>
    </xf>
    <xf numFmtId="0" fontId="13" fillId="6" borderId="0" xfId="0" applyFont="1" applyFill="1" applyAlignment="1">
      <alignment horizontal="center" vertical="center" wrapText="1"/>
    </xf>
    <xf numFmtId="0" fontId="16" fillId="6" borderId="0" xfId="0" applyFont="1" applyFill="1" applyAlignment="1">
      <alignment horizontal="center" vertical="center" wrapText="1"/>
    </xf>
    <xf numFmtId="0" fontId="22" fillId="6" borderId="0" xfId="0" applyFont="1" applyFill="1" applyAlignment="1">
      <alignment horizontal="left" vertical="top" wrapText="1"/>
    </xf>
    <xf numFmtId="0" fontId="14" fillId="6" borderId="0" xfId="0" applyFont="1" applyFill="1" applyAlignment="1">
      <alignment horizontal="left"/>
    </xf>
    <xf numFmtId="0" fontId="14" fillId="6" borderId="0" xfId="0" applyFont="1" applyFill="1" applyAlignment="1">
      <alignment horizontal="left" wrapText="1"/>
    </xf>
    <xf numFmtId="0" fontId="66" fillId="6" borderId="71" xfId="0" applyFont="1" applyFill="1" applyBorder="1" applyAlignment="1">
      <alignment horizontal="center" vertical="center"/>
    </xf>
    <xf numFmtId="0" fontId="66" fillId="6" borderId="72" xfId="0" applyFont="1" applyFill="1" applyBorder="1" applyAlignment="1">
      <alignment horizontal="center" vertical="center"/>
    </xf>
    <xf numFmtId="0" fontId="57" fillId="6" borderId="0" xfId="0" applyFont="1" applyFill="1" applyAlignment="1">
      <alignment horizontal="left" vertical="top"/>
    </xf>
    <xf numFmtId="0" fontId="10" fillId="6" borderId="19" xfId="0" applyFont="1" applyFill="1" applyBorder="1" applyAlignment="1">
      <alignment horizontal="left" vertical="top" wrapText="1" indent="4"/>
    </xf>
    <xf numFmtId="0" fontId="10" fillId="6" borderId="0" xfId="0" applyFont="1" applyFill="1" applyAlignment="1">
      <alignment horizontal="left" vertical="top" wrapText="1" indent="4"/>
    </xf>
    <xf numFmtId="0" fontId="70" fillId="6" borderId="19" xfId="0" applyFont="1" applyFill="1" applyBorder="1" applyAlignment="1">
      <alignment horizontal="left" vertical="top"/>
    </xf>
    <xf numFmtId="0" fontId="70" fillId="6" borderId="0" xfId="0" applyFont="1" applyFill="1" applyAlignment="1">
      <alignment horizontal="left" vertical="top"/>
    </xf>
    <xf numFmtId="0" fontId="10" fillId="6" borderId="19" xfId="0" applyFont="1" applyFill="1" applyBorder="1" applyAlignment="1">
      <alignment horizontal="left" vertical="top" wrapText="1" indent="1"/>
    </xf>
    <xf numFmtId="0" fontId="10" fillId="6" borderId="0" xfId="0" applyFont="1" applyFill="1" applyAlignment="1">
      <alignment horizontal="left" vertical="top" wrapText="1" indent="1"/>
    </xf>
    <xf numFmtId="0" fontId="10" fillId="6" borderId="65" xfId="0" applyFont="1" applyFill="1" applyBorder="1" applyAlignment="1">
      <alignment horizontal="left" vertical="top" wrapText="1" indent="1"/>
    </xf>
    <xf numFmtId="0" fontId="10" fillId="6" borderId="13" xfId="0" applyFont="1" applyFill="1" applyBorder="1" applyAlignment="1">
      <alignment horizontal="left" vertical="top" wrapText="1" indent="1"/>
    </xf>
    <xf numFmtId="0" fontId="10" fillId="6" borderId="15" xfId="0" applyFont="1" applyFill="1" applyBorder="1" applyAlignment="1">
      <alignment horizontal="left" vertical="top" wrapText="1" indent="1"/>
    </xf>
    <xf numFmtId="0" fontId="10" fillId="6" borderId="16" xfId="0" applyFont="1" applyFill="1" applyBorder="1" applyAlignment="1">
      <alignment horizontal="left" vertical="top" wrapText="1" indent="1"/>
    </xf>
    <xf numFmtId="0" fontId="9" fillId="6" borderId="19" xfId="0" applyFont="1" applyFill="1" applyBorder="1" applyAlignment="1">
      <alignment horizontal="center" vertical="center"/>
    </xf>
    <xf numFmtId="0" fontId="9" fillId="6" borderId="0" xfId="0" applyFont="1" applyFill="1" applyAlignment="1">
      <alignment horizontal="center" vertical="center"/>
    </xf>
    <xf numFmtId="0" fontId="22" fillId="6" borderId="15" xfId="0" applyFont="1" applyFill="1" applyBorder="1" applyAlignment="1">
      <alignment horizontal="left" vertical="top" wrapText="1"/>
    </xf>
    <xf numFmtId="0" fontId="15" fillId="6" borderId="64" xfId="0" applyFont="1" applyFill="1" applyBorder="1" applyAlignment="1" applyProtection="1">
      <alignment horizontal="left" vertical="center" wrapText="1"/>
      <protection locked="0"/>
    </xf>
    <xf numFmtId="0" fontId="14" fillId="6" borderId="64" xfId="0" applyFont="1" applyFill="1" applyBorder="1" applyAlignment="1" applyProtection="1">
      <alignment horizontal="left" vertical="center"/>
      <protection locked="0"/>
    </xf>
    <xf numFmtId="0" fontId="15" fillId="6" borderId="64" xfId="0" applyFont="1" applyFill="1" applyBorder="1" applyAlignment="1" applyProtection="1">
      <alignment horizontal="left" vertical="center"/>
      <protection locked="0"/>
    </xf>
    <xf numFmtId="0" fontId="22" fillId="6" borderId="92" xfId="0" applyFont="1" applyFill="1" applyBorder="1" applyAlignment="1">
      <alignment horizontal="left" vertical="center" wrapText="1"/>
    </xf>
    <xf numFmtId="0" fontId="22" fillId="6" borderId="0" xfId="0" applyFont="1" applyFill="1" applyAlignment="1">
      <alignment horizontal="left" vertical="center" wrapText="1"/>
    </xf>
    <xf numFmtId="0" fontId="22" fillId="6" borderId="65" xfId="0" applyFont="1" applyFill="1" applyBorder="1" applyAlignment="1">
      <alignment horizontal="left" vertical="center" wrapText="1"/>
    </xf>
    <xf numFmtId="0" fontId="8" fillId="4" borderId="1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15" fillId="6" borderId="0" xfId="0" applyFont="1" applyFill="1" applyAlignment="1">
      <alignment horizontal="right" vertical="center" wrapText="1"/>
    </xf>
    <xf numFmtId="0" fontId="12" fillId="6" borderId="0" xfId="0" applyFont="1" applyFill="1" applyAlignment="1">
      <alignment horizontal="center" wrapText="1"/>
    </xf>
    <xf numFmtId="0" fontId="15" fillId="0" borderId="29" xfId="0" applyFont="1" applyBorder="1" applyAlignment="1">
      <alignment horizontal="center"/>
    </xf>
    <xf numFmtId="0" fontId="15" fillId="0" borderId="30" xfId="0" applyFont="1" applyBorder="1" applyAlignment="1">
      <alignment horizontal="center"/>
    </xf>
    <xf numFmtId="0" fontId="15" fillId="0" borderId="31" xfId="0" applyFont="1" applyBorder="1" applyAlignment="1">
      <alignment horizontal="center"/>
    </xf>
    <xf numFmtId="0" fontId="15" fillId="6" borderId="0" xfId="0" applyFont="1" applyFill="1" applyAlignment="1">
      <alignment horizontal="right" vertical="center"/>
    </xf>
    <xf numFmtId="0" fontId="0" fillId="0" borderId="0" xfId="0"/>
    <xf numFmtId="0" fontId="15" fillId="0" borderId="83" xfId="0" applyFont="1" applyBorder="1" applyAlignment="1">
      <alignment horizontal="left" vertical="center"/>
    </xf>
    <xf numFmtId="0" fontId="15" fillId="0" borderId="77" xfId="0" applyFont="1" applyBorder="1" applyAlignment="1">
      <alignment horizontal="left" vertical="center"/>
    </xf>
    <xf numFmtId="0" fontId="15" fillId="0" borderId="78" xfId="0" applyFont="1" applyBorder="1" applyAlignment="1">
      <alignment horizontal="left" vertical="center"/>
    </xf>
    <xf numFmtId="0" fontId="14" fillId="0" borderId="63" xfId="0" applyFont="1" applyBorder="1" applyAlignment="1">
      <alignment horizontal="left" vertical="center" wrapText="1"/>
    </xf>
    <xf numFmtId="0" fontId="14" fillId="0" borderId="20" xfId="0" applyFont="1" applyBorder="1" applyAlignment="1">
      <alignment horizontal="left" vertical="center" wrapText="1"/>
    </xf>
    <xf numFmtId="0" fontId="18" fillId="6" borderId="0" xfId="0" applyFont="1" applyFill="1" applyAlignment="1">
      <alignment horizontal="center" vertical="center" wrapText="1"/>
    </xf>
    <xf numFmtId="0" fontId="15" fillId="0" borderId="68" xfId="0" applyFont="1" applyBorder="1" applyAlignment="1">
      <alignment horizontal="left" vertical="center" wrapText="1"/>
    </xf>
    <xf numFmtId="0" fontId="15" fillId="0" borderId="77" xfId="0" applyFont="1" applyBorder="1" applyAlignment="1">
      <alignment horizontal="left" vertical="center" wrapText="1"/>
    </xf>
    <xf numFmtId="0" fontId="15" fillId="0" borderId="78" xfId="0" applyFont="1" applyBorder="1" applyAlignment="1">
      <alignment horizontal="left" vertical="center" wrapText="1"/>
    </xf>
    <xf numFmtId="0" fontId="65" fillId="4" borderId="84" xfId="0" applyFont="1" applyFill="1" applyBorder="1" applyAlignment="1">
      <alignment horizontal="left" vertical="top" wrapText="1"/>
    </xf>
    <xf numFmtId="0" fontId="65" fillId="4" borderId="77" xfId="0" applyFont="1" applyFill="1" applyBorder="1" applyAlignment="1">
      <alignment horizontal="left" vertical="top" wrapText="1"/>
    </xf>
    <xf numFmtId="0" fontId="65" fillId="4" borderId="78" xfId="0" applyFont="1" applyFill="1" applyBorder="1" applyAlignment="1">
      <alignment horizontal="left" vertical="top" wrapText="1"/>
    </xf>
    <xf numFmtId="0" fontId="65" fillId="4" borderId="15" xfId="0" applyFont="1" applyFill="1" applyBorder="1" applyAlignment="1">
      <alignment horizontal="left" vertical="center" wrapText="1"/>
    </xf>
    <xf numFmtId="0" fontId="65" fillId="4" borderId="16" xfId="0" applyFont="1" applyFill="1" applyBorder="1" applyAlignment="1">
      <alignment horizontal="left" vertical="center" wrapText="1"/>
    </xf>
    <xf numFmtId="0" fontId="65" fillId="4" borderId="84" xfId="0" applyFont="1" applyFill="1" applyBorder="1" applyAlignment="1">
      <alignment horizontal="left" vertical="center" wrapText="1"/>
    </xf>
    <xf numFmtId="0" fontId="65" fillId="4" borderId="77" xfId="0" applyFont="1" applyFill="1" applyBorder="1" applyAlignment="1">
      <alignment horizontal="left" vertical="center" wrapText="1"/>
    </xf>
    <xf numFmtId="0" fontId="65" fillId="4" borderId="78" xfId="0" applyFont="1" applyFill="1" applyBorder="1" applyAlignment="1">
      <alignment horizontal="left" vertical="center" wrapText="1"/>
    </xf>
    <xf numFmtId="0" fontId="15" fillId="6" borderId="70" xfId="0" applyFont="1" applyFill="1" applyBorder="1" applyAlignment="1">
      <alignment horizontal="left" vertical="top" wrapText="1"/>
    </xf>
    <xf numFmtId="0" fontId="15" fillId="6" borderId="81" xfId="0" applyFont="1" applyFill="1" applyBorder="1" applyAlignment="1">
      <alignment horizontal="left" vertical="top" wrapText="1"/>
    </xf>
    <xf numFmtId="0" fontId="15" fillId="6" borderId="79" xfId="0" applyFont="1" applyFill="1" applyBorder="1" applyAlignment="1">
      <alignment horizontal="left" vertical="top" wrapText="1"/>
    </xf>
    <xf numFmtId="0" fontId="14" fillId="0" borderId="63"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12" xfId="0" applyFont="1" applyBorder="1" applyAlignment="1" applyProtection="1">
      <alignment horizontal="left" vertical="center" wrapText="1"/>
      <protection locked="0"/>
    </xf>
    <xf numFmtId="0" fontId="14" fillId="0" borderId="21" xfId="0" applyFont="1" applyBorder="1" applyAlignment="1">
      <alignment horizontal="left" vertical="center" wrapText="1"/>
    </xf>
    <xf numFmtId="0" fontId="14" fillId="0" borderId="12" xfId="0" applyFont="1" applyBorder="1" applyAlignment="1">
      <alignment horizontal="left" vertical="center" wrapText="1"/>
    </xf>
    <xf numFmtId="0" fontId="15" fillId="0" borderId="21" xfId="0" applyFont="1" applyBorder="1" applyAlignment="1" applyProtection="1">
      <alignment horizontal="center" vertical="center" wrapText="1"/>
      <protection locked="0"/>
    </xf>
    <xf numFmtId="0" fontId="15" fillId="0" borderId="20" xfId="0" applyFont="1" applyBorder="1" applyAlignment="1" applyProtection="1">
      <alignment horizontal="center" vertical="center" wrapText="1"/>
      <protection locked="0"/>
    </xf>
    <xf numFmtId="0" fontId="15" fillId="0" borderId="12" xfId="0" applyFont="1" applyBorder="1" applyAlignment="1" applyProtection="1">
      <alignment horizontal="center" vertical="center" wrapText="1"/>
      <protection locked="0"/>
    </xf>
    <xf numFmtId="0" fontId="15" fillId="0" borderId="64" xfId="0" applyFont="1" applyBorder="1" applyAlignment="1">
      <alignment horizontal="left" vertical="center"/>
    </xf>
    <xf numFmtId="0" fontId="15" fillId="0" borderId="64" xfId="0" applyFont="1" applyBorder="1" applyAlignment="1">
      <alignment horizontal="left" wrapText="1"/>
    </xf>
    <xf numFmtId="0" fontId="14" fillId="0" borderId="64" xfId="0" applyFont="1" applyBorder="1" applyAlignment="1">
      <alignment horizontal="left" vertical="center" wrapText="1"/>
    </xf>
    <xf numFmtId="49" fontId="15" fillId="0" borderId="82" xfId="0" applyNumberFormat="1" applyFont="1" applyBorder="1" applyAlignment="1">
      <alignment horizontal="left" vertical="center"/>
    </xf>
    <xf numFmtId="0" fontId="8" fillId="4" borderId="0" xfId="0" applyFont="1" applyFill="1" applyAlignment="1">
      <alignment horizontal="right" vertical="center"/>
    </xf>
    <xf numFmtId="0" fontId="15" fillId="0" borderId="64" xfId="0" applyFont="1" applyBorder="1" applyAlignment="1">
      <alignment horizontal="left" vertical="center" wrapText="1"/>
    </xf>
    <xf numFmtId="0" fontId="15" fillId="0" borderId="12" xfId="0" applyFont="1" applyBorder="1" applyAlignment="1">
      <alignment horizontal="left" vertical="center" wrapText="1"/>
    </xf>
    <xf numFmtId="0" fontId="15" fillId="0" borderId="20" xfId="0" applyFont="1" applyBorder="1" applyAlignment="1">
      <alignment horizontal="left" vertical="center" wrapText="1"/>
    </xf>
    <xf numFmtId="0" fontId="15" fillId="0" borderId="83" xfId="0" applyFont="1" applyBorder="1" applyAlignment="1">
      <alignment horizontal="left" vertical="center" wrapText="1"/>
    </xf>
    <xf numFmtId="0" fontId="65" fillId="4" borderId="0" xfId="0" applyFont="1" applyFill="1" applyAlignment="1">
      <alignment horizontal="left" vertical="top" wrapText="1"/>
    </xf>
    <xf numFmtId="0" fontId="65" fillId="4" borderId="65" xfId="0" applyFont="1" applyFill="1" applyBorder="1" applyAlignment="1">
      <alignment horizontal="left" vertical="top" wrapText="1"/>
    </xf>
    <xf numFmtId="0" fontId="14" fillId="0" borderId="83" xfId="0" applyFont="1" applyBorder="1" applyAlignment="1">
      <alignment horizontal="left" vertical="center" wrapText="1"/>
    </xf>
    <xf numFmtId="0" fontId="14" fillId="0" borderId="77" xfId="0" applyFont="1" applyBorder="1" applyAlignment="1">
      <alignment horizontal="left" vertical="center" wrapText="1"/>
    </xf>
    <xf numFmtId="0" fontId="14" fillId="0" borderId="78" xfId="0" applyFont="1" applyBorder="1" applyAlignment="1">
      <alignment horizontal="left" vertical="center" wrapText="1"/>
    </xf>
    <xf numFmtId="0" fontId="15" fillId="0" borderId="21" xfId="0" applyFont="1" applyBorder="1" applyAlignment="1">
      <alignment horizontal="center" vertical="center"/>
    </xf>
    <xf numFmtId="0" fontId="15" fillId="0" borderId="20" xfId="0" applyFont="1" applyBorder="1" applyAlignment="1">
      <alignment horizontal="center" vertical="center"/>
    </xf>
    <xf numFmtId="0" fontId="15" fillId="0" borderId="12" xfId="0" applyFont="1" applyBorder="1" applyAlignment="1">
      <alignment horizontal="center" vertical="center"/>
    </xf>
    <xf numFmtId="0" fontId="14" fillId="0" borderId="21" xfId="0" applyFont="1" applyBorder="1" applyAlignment="1" applyProtection="1">
      <alignment horizontal="left" vertical="center" wrapText="1"/>
      <protection locked="0"/>
    </xf>
    <xf numFmtId="0" fontId="15" fillId="0" borderId="68" xfId="0" applyFont="1" applyBorder="1" applyAlignment="1">
      <alignment horizontal="left" vertical="top" wrapText="1"/>
    </xf>
    <xf numFmtId="0" fontId="15" fillId="0" borderId="77" xfId="0" applyFont="1" applyBorder="1" applyAlignment="1">
      <alignment horizontal="left" vertical="top" wrapText="1"/>
    </xf>
    <xf numFmtId="0" fontId="15" fillId="0" borderId="78" xfId="0" applyFont="1" applyBorder="1" applyAlignment="1">
      <alignment horizontal="left" vertical="top" wrapText="1"/>
    </xf>
    <xf numFmtId="9" fontId="14" fillId="0" borderId="63" xfId="2" applyFont="1" applyBorder="1" applyAlignment="1" applyProtection="1">
      <alignment horizontal="left" vertical="center" wrapText="1"/>
      <protection locked="0"/>
    </xf>
    <xf numFmtId="9" fontId="14" fillId="0" borderId="20" xfId="2" applyFont="1" applyBorder="1" applyAlignment="1" applyProtection="1">
      <alignment horizontal="left" vertical="center" wrapText="1"/>
      <protection locked="0"/>
    </xf>
    <xf numFmtId="0" fontId="65" fillId="4" borderId="87" xfId="0" applyFont="1" applyFill="1" applyBorder="1" applyAlignment="1">
      <alignment horizontal="left" vertical="top" wrapText="1"/>
    </xf>
    <xf numFmtId="0" fontId="65" fillId="4" borderId="81" xfId="0" applyFont="1" applyFill="1" applyBorder="1" applyAlignment="1">
      <alignment horizontal="left" vertical="top" wrapText="1"/>
    </xf>
    <xf numFmtId="0" fontId="65" fillId="4" borderId="79" xfId="0" applyFont="1" applyFill="1" applyBorder="1" applyAlignment="1">
      <alignment horizontal="left" vertical="top" wrapText="1"/>
    </xf>
    <xf numFmtId="0" fontId="14" fillId="0" borderId="79" xfId="0" applyFont="1" applyBorder="1" applyAlignment="1">
      <alignment horizontal="left" vertical="center" wrapText="1"/>
    </xf>
    <xf numFmtId="0" fontId="14" fillId="0" borderId="65" xfId="0" applyFont="1" applyBorder="1" applyAlignment="1">
      <alignment horizontal="left" vertical="center" wrapText="1"/>
    </xf>
    <xf numFmtId="0" fontId="15" fillId="0" borderId="63"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63" xfId="0" applyFont="1" applyBorder="1" applyAlignment="1" applyProtection="1">
      <alignment horizontal="center" vertical="center" wrapText="1"/>
      <protection locked="0"/>
    </xf>
    <xf numFmtId="0" fontId="14" fillId="0" borderId="1" xfId="0" applyFont="1" applyBorder="1" applyAlignment="1">
      <alignment horizontal="left" vertical="center"/>
    </xf>
    <xf numFmtId="0" fontId="15" fillId="0" borderId="0" xfId="0" applyFont="1" applyAlignment="1">
      <alignment horizontal="center" textRotation="90"/>
    </xf>
    <xf numFmtId="0" fontId="14" fillId="6" borderId="19" xfId="0" applyFont="1" applyFill="1" applyBorder="1" applyAlignment="1">
      <alignment horizontal="center"/>
    </xf>
    <xf numFmtId="0" fontId="15" fillId="0" borderId="84" xfId="0" applyFont="1" applyBorder="1" applyAlignment="1">
      <alignment horizontal="left" vertical="center" wrapText="1"/>
    </xf>
    <xf numFmtId="0" fontId="15" fillId="0" borderId="85" xfId="0" applyFont="1" applyBorder="1" applyAlignment="1">
      <alignment horizontal="left" vertical="center" wrapText="1"/>
    </xf>
    <xf numFmtId="0" fontId="14" fillId="0" borderId="64" xfId="0" applyFont="1" applyBorder="1" applyAlignment="1" applyProtection="1">
      <alignment horizontal="left" vertical="center" wrapText="1"/>
      <protection locked="0"/>
    </xf>
    <xf numFmtId="0" fontId="64" fillId="4" borderId="0" xfId="0" applyFont="1" applyFill="1" applyAlignment="1">
      <alignment horizontal="left" vertical="top" wrapText="1"/>
    </xf>
    <xf numFmtId="0" fontId="64" fillId="4" borderId="65" xfId="0" applyFont="1" applyFill="1" applyBorder="1" applyAlignment="1">
      <alignment horizontal="left" vertical="top" wrapText="1"/>
    </xf>
    <xf numFmtId="0" fontId="15" fillId="0" borderId="84" xfId="0" applyFont="1" applyBorder="1" applyAlignment="1">
      <alignment horizontal="left" vertical="center"/>
    </xf>
    <xf numFmtId="0" fontId="15" fillId="0" borderId="85" xfId="0" applyFont="1" applyBorder="1" applyAlignment="1">
      <alignment horizontal="left" vertical="center"/>
    </xf>
    <xf numFmtId="0" fontId="15" fillId="6" borderId="91" xfId="0" applyFont="1" applyFill="1" applyBorder="1" applyAlignment="1">
      <alignment horizontal="left" vertical="top" wrapText="1"/>
    </xf>
    <xf numFmtId="0" fontId="15" fillId="6" borderId="87" xfId="0" applyFont="1" applyFill="1" applyBorder="1" applyAlignment="1">
      <alignment horizontal="left" vertical="top" wrapText="1"/>
    </xf>
    <xf numFmtId="0" fontId="15" fillId="6" borderId="86" xfId="0" applyFont="1" applyFill="1" applyBorder="1" applyAlignment="1">
      <alignment horizontal="left" vertical="top" wrapText="1"/>
    </xf>
    <xf numFmtId="0" fontId="15" fillId="0" borderId="83" xfId="0" applyFont="1" applyBorder="1" applyAlignment="1">
      <alignment horizontal="left" vertical="top" wrapText="1"/>
    </xf>
    <xf numFmtId="0" fontId="15" fillId="0" borderId="84" xfId="0" applyFont="1" applyBorder="1" applyAlignment="1">
      <alignment horizontal="left" vertical="top" wrapText="1"/>
    </xf>
    <xf numFmtId="0" fontId="15" fillId="0" borderId="85" xfId="0" applyFont="1" applyBorder="1" applyAlignment="1">
      <alignment horizontal="left" vertical="top" wrapText="1"/>
    </xf>
    <xf numFmtId="0" fontId="14" fillId="0" borderId="63"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21" xfId="0" applyFont="1" applyBorder="1" applyAlignment="1">
      <alignment vertical="center" wrapText="1"/>
    </xf>
    <xf numFmtId="0" fontId="14" fillId="0" borderId="20" xfId="0" applyFont="1" applyBorder="1" applyAlignment="1">
      <alignment vertical="center" wrapText="1"/>
    </xf>
    <xf numFmtId="0" fontId="14" fillId="0" borderId="12" xfId="0" applyFont="1" applyBorder="1" applyAlignment="1">
      <alignment vertical="center" wrapText="1"/>
    </xf>
    <xf numFmtId="0" fontId="15" fillId="0" borderId="21" xfId="0" applyFont="1" applyBorder="1" applyAlignment="1">
      <alignment horizontal="center" vertical="center" wrapText="1"/>
    </xf>
    <xf numFmtId="0" fontId="15" fillId="0" borderId="12"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63" xfId="0" applyFont="1" applyBorder="1" applyAlignment="1" applyProtection="1">
      <alignment horizontal="center" vertical="center" wrapText="1"/>
      <protection locked="0"/>
    </xf>
    <xf numFmtId="0" fontId="14" fillId="0" borderId="20" xfId="0" applyFont="1" applyBorder="1" applyAlignment="1" applyProtection="1">
      <alignment horizontal="center" vertical="center" wrapText="1"/>
      <protection locked="0"/>
    </xf>
    <xf numFmtId="0" fontId="14" fillId="0" borderId="12" xfId="0" applyFont="1" applyBorder="1" applyAlignment="1" applyProtection="1">
      <alignment horizontal="center" vertical="center" wrapText="1"/>
      <protection locked="0"/>
    </xf>
    <xf numFmtId="49" fontId="15" fillId="0" borderId="80" xfId="0" applyNumberFormat="1" applyFont="1" applyBorder="1" applyAlignment="1">
      <alignment horizontal="left" vertical="center"/>
    </xf>
    <xf numFmtId="0" fontId="14" fillId="0" borderId="84" xfId="0" applyFont="1" applyBorder="1" applyAlignment="1">
      <alignment horizontal="left" vertical="center" wrapText="1"/>
    </xf>
    <xf numFmtId="0" fontId="14" fillId="0" borderId="85" xfId="0" applyFont="1" applyBorder="1" applyAlignment="1">
      <alignment horizontal="left" vertical="center" wrapText="1"/>
    </xf>
    <xf numFmtId="0" fontId="15" fillId="0" borderId="64" xfId="0" applyFont="1" applyBorder="1" applyAlignment="1" applyProtection="1">
      <alignment horizontal="center" vertical="center"/>
      <protection locked="0"/>
    </xf>
    <xf numFmtId="0" fontId="14" fillId="0" borderId="64" xfId="0" applyFont="1" applyBorder="1" applyAlignment="1">
      <alignment horizontal="center" vertical="center" wrapText="1"/>
    </xf>
    <xf numFmtId="0" fontId="14" fillId="0" borderId="1" xfId="0" applyFont="1" applyBorder="1" applyAlignment="1">
      <alignment horizontal="left" vertical="center" wrapText="1"/>
    </xf>
    <xf numFmtId="0" fontId="14" fillId="0" borderId="79" xfId="0" applyFont="1" applyBorder="1" applyAlignment="1">
      <alignment horizontal="center" vertical="center" wrapText="1"/>
    </xf>
    <xf numFmtId="0" fontId="14" fillId="0" borderId="65" xfId="0" applyFont="1" applyBorder="1" applyAlignment="1">
      <alignment horizontal="center" vertical="center" wrapText="1"/>
    </xf>
    <xf numFmtId="0" fontId="14" fillId="0" borderId="63" xfId="0" applyFont="1" applyBorder="1" applyAlignment="1">
      <alignment horizontal="center" vertical="center"/>
    </xf>
    <xf numFmtId="0" fontId="14" fillId="0" borderId="20" xfId="0" applyFont="1" applyBorder="1" applyAlignment="1">
      <alignment horizontal="center" vertical="center"/>
    </xf>
    <xf numFmtId="0" fontId="14" fillId="0" borderId="12" xfId="0" applyFont="1" applyBorder="1" applyAlignment="1">
      <alignment horizontal="center" vertical="center"/>
    </xf>
    <xf numFmtId="0" fontId="15" fillId="0" borderId="101" xfId="0" applyFont="1" applyBorder="1" applyAlignment="1">
      <alignment horizontal="left" vertical="center" wrapText="1"/>
    </xf>
    <xf numFmtId="0" fontId="15" fillId="0" borderId="100" xfId="0" applyFont="1" applyBorder="1" applyAlignment="1">
      <alignment horizontal="left" vertical="center" wrapText="1"/>
    </xf>
    <xf numFmtId="0" fontId="15" fillId="6" borderId="65" xfId="0" applyFont="1" applyFill="1" applyBorder="1" applyAlignment="1">
      <alignment horizontal="center" textRotation="90"/>
    </xf>
    <xf numFmtId="0" fontId="15" fillId="6" borderId="0" xfId="0" applyFont="1" applyFill="1" applyAlignment="1">
      <alignment horizontal="center" textRotation="90"/>
    </xf>
    <xf numFmtId="0" fontId="20" fillId="13" borderId="47" xfId="16">
      <alignment horizontal="center" vertical="center"/>
    </xf>
    <xf numFmtId="1" fontId="10" fillId="0" borderId="63" xfId="0" applyNumberFormat="1" applyFont="1" applyBorder="1" applyAlignment="1" applyProtection="1">
      <alignment horizontal="center" vertical="center" wrapText="1"/>
      <protection locked="0"/>
    </xf>
    <xf numFmtId="1" fontId="10" fillId="0" borderId="20" xfId="0" applyNumberFormat="1" applyFont="1" applyBorder="1" applyAlignment="1" applyProtection="1">
      <alignment horizontal="center" vertical="center" wrapText="1"/>
      <protection locked="0"/>
    </xf>
    <xf numFmtId="1" fontId="10" fillId="0" borderId="12" xfId="0" applyNumberFormat="1" applyFont="1" applyBorder="1" applyAlignment="1" applyProtection="1">
      <alignment horizontal="center" vertical="center" wrapText="1"/>
      <protection locked="0"/>
    </xf>
    <xf numFmtId="9" fontId="14" fillId="0" borderId="63" xfId="2" applyFont="1" applyBorder="1" applyAlignment="1" applyProtection="1">
      <alignment horizontal="left" vertical="center" wrapText="1"/>
    </xf>
    <xf numFmtId="9" fontId="14" fillId="0" borderId="20" xfId="2" applyFont="1" applyBorder="1" applyAlignment="1" applyProtection="1">
      <alignment horizontal="left" vertical="center" wrapText="1"/>
    </xf>
    <xf numFmtId="9" fontId="14" fillId="0" borderId="64" xfId="2" applyFont="1" applyBorder="1" applyAlignment="1" applyProtection="1">
      <alignment horizontal="center" vertical="center" wrapText="1"/>
    </xf>
    <xf numFmtId="0" fontId="15" fillId="0" borderId="64" xfId="0" applyFont="1" applyBorder="1" applyAlignment="1">
      <alignment horizontal="left" vertical="top"/>
    </xf>
    <xf numFmtId="0" fontId="15" fillId="0" borderId="64" xfId="0" applyFont="1" applyBorder="1" applyAlignment="1">
      <alignment horizontal="left" vertical="top" wrapText="1"/>
    </xf>
    <xf numFmtId="0" fontId="65" fillId="4" borderId="86" xfId="0" applyFont="1" applyFill="1" applyBorder="1" applyAlignment="1">
      <alignment horizontal="left" vertical="top" wrapText="1"/>
    </xf>
    <xf numFmtId="0" fontId="10" fillId="0" borderId="9" xfId="0" applyFont="1" applyBorder="1" applyAlignment="1">
      <alignment horizontal="center"/>
    </xf>
    <xf numFmtId="0" fontId="10" fillId="0" borderId="10" xfId="0" applyFont="1" applyBorder="1" applyAlignment="1">
      <alignment horizontal="center"/>
    </xf>
    <xf numFmtId="0" fontId="10" fillId="0" borderId="12" xfId="0" applyFont="1" applyBorder="1" applyAlignment="1" applyProtection="1">
      <alignment horizontal="center" vertical="top"/>
      <protection locked="0"/>
    </xf>
    <xf numFmtId="0" fontId="10" fillId="0" borderId="117" xfId="0" applyFont="1" applyBorder="1" applyAlignment="1" applyProtection="1">
      <alignment horizontal="center" vertical="top"/>
      <protection locked="0"/>
    </xf>
    <xf numFmtId="0" fontId="10" fillId="0" borderId="64" xfId="0" applyFont="1" applyBorder="1" applyAlignment="1" applyProtection="1">
      <alignment horizontal="center" vertical="top"/>
      <protection locked="0"/>
    </xf>
    <xf numFmtId="0" fontId="10" fillId="0" borderId="111" xfId="0" applyFont="1" applyBorder="1" applyAlignment="1" applyProtection="1">
      <alignment horizontal="center" vertical="top"/>
      <protection locked="0"/>
    </xf>
    <xf numFmtId="0" fontId="10" fillId="0" borderId="10" xfId="0" applyFont="1" applyBorder="1" applyAlignment="1" applyProtection="1">
      <alignment horizontal="center" vertical="top"/>
      <protection locked="0"/>
    </xf>
    <xf numFmtId="0" fontId="10" fillId="0" borderId="11" xfId="0" applyFont="1" applyBorder="1" applyAlignment="1" applyProtection="1">
      <alignment horizontal="center" vertical="top"/>
      <protection locked="0"/>
    </xf>
    <xf numFmtId="0" fontId="10" fillId="0" borderId="110" xfId="0" applyFont="1" applyBorder="1" applyAlignment="1">
      <alignment horizontal="center" vertical="top"/>
    </xf>
    <xf numFmtId="0" fontId="10" fillId="0" borderId="64" xfId="0" applyFont="1" applyBorder="1" applyAlignment="1">
      <alignment horizontal="center" vertical="top"/>
    </xf>
    <xf numFmtId="0" fontId="10" fillId="0" borderId="110" xfId="0" applyFont="1" applyBorder="1" applyAlignment="1">
      <alignment horizontal="center"/>
    </xf>
    <xf numFmtId="0" fontId="10" fillId="0" borderId="64" xfId="0" applyFont="1" applyBorder="1" applyAlignment="1">
      <alignment horizontal="center"/>
    </xf>
    <xf numFmtId="0" fontId="21" fillId="0" borderId="35" xfId="0" applyFont="1" applyBorder="1" applyAlignment="1">
      <alignment horizontal="center" vertical="center" wrapText="1"/>
    </xf>
    <xf numFmtId="0" fontId="21" fillId="0" borderId="36" xfId="0" applyFont="1" applyBorder="1" applyAlignment="1">
      <alignment horizontal="center" vertical="center" wrapText="1"/>
    </xf>
    <xf numFmtId="0" fontId="9" fillId="0" borderId="3" xfId="0" applyFont="1" applyBorder="1" applyAlignment="1">
      <alignment horizontal="left" vertical="center" wrapText="1"/>
    </xf>
    <xf numFmtId="0" fontId="9" fillId="0" borderId="105" xfId="0" applyFont="1" applyBorder="1" applyAlignment="1">
      <alignment horizontal="left" vertical="center" wrapText="1"/>
    </xf>
    <xf numFmtId="0" fontId="9" fillId="0" borderId="22" xfId="0" applyFont="1" applyBorder="1" applyAlignment="1">
      <alignment horizontal="left" vertical="center" wrapText="1"/>
    </xf>
    <xf numFmtId="0" fontId="78" fillId="7" borderId="4" xfId="0" applyFont="1" applyFill="1" applyBorder="1" applyAlignment="1">
      <alignment horizontal="center" wrapText="1"/>
    </xf>
    <xf numFmtId="0" fontId="78" fillId="7" borderId="0" xfId="0" applyFont="1" applyFill="1" applyAlignment="1">
      <alignment horizontal="center" wrapText="1"/>
    </xf>
    <xf numFmtId="0" fontId="78" fillId="7" borderId="0" xfId="0" applyFont="1" applyFill="1" applyAlignment="1">
      <alignment horizontal="center"/>
    </xf>
    <xf numFmtId="0" fontId="78" fillId="7" borderId="18" xfId="0" applyFont="1" applyFill="1" applyBorder="1" applyAlignment="1">
      <alignment horizontal="center"/>
    </xf>
    <xf numFmtId="0" fontId="15" fillId="0" borderId="3" xfId="0" applyFont="1" applyBorder="1" applyAlignment="1">
      <alignment horizontal="center"/>
    </xf>
    <xf numFmtId="0" fontId="15" fillId="0" borderId="105" xfId="0" applyFont="1" applyBorder="1" applyAlignment="1">
      <alignment horizontal="center"/>
    </xf>
    <xf numFmtId="0" fontId="14" fillId="0" borderId="105" xfId="0" applyFont="1" applyBorder="1" applyAlignment="1">
      <alignment horizontal="center"/>
    </xf>
    <xf numFmtId="0" fontId="14" fillId="0" borderId="22" xfId="0" applyFont="1" applyBorder="1" applyAlignment="1">
      <alignment horizontal="center"/>
    </xf>
    <xf numFmtId="0" fontId="67" fillId="4" borderId="4" xfId="0" applyFont="1" applyFill="1" applyBorder="1" applyAlignment="1">
      <alignment wrapText="1"/>
    </xf>
    <xf numFmtId="0" fontId="67" fillId="4" borderId="102" xfId="0" applyFont="1" applyFill="1" applyBorder="1" applyAlignment="1">
      <alignment wrapText="1"/>
    </xf>
    <xf numFmtId="0" fontId="67" fillId="4" borderId="26" xfId="0" applyFont="1" applyFill="1" applyBorder="1" applyAlignment="1">
      <alignment wrapText="1"/>
    </xf>
    <xf numFmtId="0" fontId="67" fillId="4" borderId="27" xfId="0" applyFont="1" applyFill="1" applyBorder="1" applyAlignment="1">
      <alignment wrapText="1"/>
    </xf>
    <xf numFmtId="0" fontId="9" fillId="0" borderId="3" xfId="0" applyFont="1" applyBorder="1" applyAlignment="1">
      <alignment vertical="center" wrapText="1"/>
    </xf>
    <xf numFmtId="0" fontId="9" fillId="0" borderId="105" xfId="0" applyFont="1" applyBorder="1" applyAlignment="1">
      <alignment vertical="center" wrapText="1"/>
    </xf>
    <xf numFmtId="0" fontId="10" fillId="0" borderId="105" xfId="0" applyFont="1" applyBorder="1"/>
    <xf numFmtId="0" fontId="10" fillId="0" borderId="22" xfId="0" applyFont="1" applyBorder="1"/>
    <xf numFmtId="0" fontId="9" fillId="0" borderId="99" xfId="0" applyFont="1" applyBorder="1" applyAlignment="1">
      <alignment horizontal="left"/>
    </xf>
    <xf numFmtId="0" fontId="62" fillId="6" borderId="0" xfId="0" applyFont="1" applyFill="1" applyAlignment="1">
      <alignment horizontal="left" vertical="center" wrapText="1"/>
    </xf>
    <xf numFmtId="0" fontId="62" fillId="6" borderId="18" xfId="0" applyFont="1" applyFill="1" applyBorder="1" applyAlignment="1">
      <alignment horizontal="left" vertical="center" wrapText="1"/>
    </xf>
    <xf numFmtId="0" fontId="9" fillId="0" borderId="99" xfId="0" applyFont="1" applyBorder="1" applyAlignment="1">
      <alignment horizontal="left" vertical="center" wrapText="1"/>
    </xf>
    <xf numFmtId="0" fontId="10" fillId="0" borderId="105" xfId="0" applyFont="1" applyBorder="1" applyAlignment="1">
      <alignment horizontal="left" vertical="center" wrapText="1"/>
    </xf>
    <xf numFmtId="0" fontId="10" fillId="0" borderId="22" xfId="0" applyFont="1" applyBorder="1" applyAlignment="1">
      <alignment horizontal="left" vertical="center" wrapText="1"/>
    </xf>
    <xf numFmtId="0" fontId="63" fillId="6" borderId="2" xfId="0" applyFont="1" applyFill="1" applyBorder="1" applyAlignment="1">
      <alignment horizontal="center" vertical="center" wrapText="1"/>
    </xf>
    <xf numFmtId="0" fontId="63" fillId="6" borderId="0" xfId="0" applyFont="1" applyFill="1" applyAlignment="1">
      <alignment horizontal="center" vertical="center" wrapText="1"/>
    </xf>
    <xf numFmtId="0" fontId="9" fillId="0" borderId="3" xfId="0" applyFont="1" applyBorder="1" applyAlignment="1">
      <alignment horizontal="right" vertical="center"/>
    </xf>
    <xf numFmtId="0" fontId="9" fillId="0" borderId="104" xfId="0" applyFont="1" applyBorder="1" applyAlignment="1">
      <alignment horizontal="right" vertical="center"/>
    </xf>
    <xf numFmtId="0" fontId="9" fillId="0" borderId="3" xfId="0" applyFont="1" applyBorder="1" applyAlignment="1">
      <alignment horizontal="right" vertical="center" wrapText="1"/>
    </xf>
    <xf numFmtId="0" fontId="9" fillId="0" borderId="104" xfId="0" applyFont="1" applyBorder="1" applyAlignment="1">
      <alignment horizontal="right" vertical="center" wrapText="1"/>
    </xf>
    <xf numFmtId="0" fontId="10" fillId="0" borderId="25" xfId="0" applyFont="1" applyBorder="1" applyAlignment="1">
      <alignment horizontal="right"/>
    </xf>
    <xf numFmtId="0" fontId="10" fillId="0" borderId="26" xfId="0" applyFont="1" applyBorder="1" applyAlignment="1">
      <alignment horizontal="right"/>
    </xf>
    <xf numFmtId="0" fontId="10" fillId="0" borderId="38" xfId="0" applyFont="1" applyBorder="1" applyAlignment="1">
      <alignment horizontal="right"/>
    </xf>
    <xf numFmtId="0" fontId="10" fillId="0" borderId="116" xfId="0" applyFont="1" applyBorder="1" applyAlignment="1">
      <alignment horizontal="center" vertical="top"/>
    </xf>
    <xf numFmtId="0" fontId="10" fillId="0" borderId="12" xfId="0" applyFont="1" applyBorder="1" applyAlignment="1">
      <alignment horizontal="center" vertical="top"/>
    </xf>
    <xf numFmtId="0" fontId="9" fillId="0" borderId="118" xfId="0" applyFont="1" applyBorder="1" applyAlignment="1">
      <alignment horizontal="center"/>
    </xf>
    <xf numFmtId="0" fontId="9" fillId="0" borderId="119" xfId="0" applyFont="1" applyBorder="1" applyAlignment="1">
      <alignment horizontal="center"/>
    </xf>
    <xf numFmtId="0" fontId="9" fillId="0" borderId="120" xfId="0" applyFont="1" applyBorder="1" applyAlignment="1">
      <alignment horizontal="center"/>
    </xf>
    <xf numFmtId="0" fontId="9" fillId="0" borderId="25" xfId="0" applyFont="1" applyBorder="1" applyAlignment="1">
      <alignment horizontal="center"/>
    </xf>
    <xf numFmtId="0" fontId="9" fillId="0" borderId="26" xfId="0" applyFont="1" applyBorder="1" applyAlignment="1">
      <alignment horizontal="center"/>
    </xf>
    <xf numFmtId="0" fontId="67" fillId="4" borderId="4" xfId="0" applyFont="1" applyFill="1" applyBorder="1" applyAlignment="1">
      <alignment horizontal="center" wrapText="1"/>
    </xf>
    <xf numFmtId="0" fontId="67" fillId="4" borderId="102" xfId="0" applyFont="1" applyFill="1" applyBorder="1" applyAlignment="1">
      <alignment horizontal="center" wrapText="1"/>
    </xf>
    <xf numFmtId="0" fontId="67" fillId="4" borderId="114" xfId="0" applyFont="1" applyFill="1" applyBorder="1" applyAlignment="1">
      <alignment horizontal="center" wrapText="1"/>
    </xf>
    <xf numFmtId="0" fontId="67" fillId="4" borderId="115" xfId="0" applyFont="1" applyFill="1" applyBorder="1" applyAlignment="1">
      <alignment horizontal="center" wrapText="1"/>
    </xf>
    <xf numFmtId="0" fontId="73" fillId="0" borderId="2" xfId="0" applyFont="1" applyBorder="1" applyAlignment="1">
      <alignment vertical="center" wrapText="1"/>
    </xf>
    <xf numFmtId="0" fontId="9" fillId="0" borderId="29" xfId="0" applyFont="1" applyBorder="1" applyAlignment="1">
      <alignment horizontal="center"/>
    </xf>
    <xf numFmtId="0" fontId="9" fillId="0" borderId="30" xfId="0" applyFont="1" applyBorder="1" applyAlignment="1">
      <alignment horizontal="center"/>
    </xf>
    <xf numFmtId="0" fontId="9" fillId="0" borderId="31" xfId="0" applyFont="1" applyBorder="1" applyAlignment="1">
      <alignment horizontal="center"/>
    </xf>
    <xf numFmtId="0" fontId="10" fillId="0" borderId="32" xfId="0" applyFont="1" applyBorder="1" applyAlignment="1">
      <alignment horizontal="right" wrapText="1"/>
    </xf>
    <xf numFmtId="0" fontId="10" fillId="0" borderId="33" xfId="0" applyFont="1" applyBorder="1" applyAlignment="1">
      <alignment horizontal="right" wrapText="1"/>
    </xf>
    <xf numFmtId="0" fontId="10" fillId="0" borderId="37" xfId="0" applyFont="1" applyBorder="1" applyAlignment="1">
      <alignment horizontal="right" wrapText="1"/>
    </xf>
    <xf numFmtId="0" fontId="15" fillId="6" borderId="96" xfId="0" applyFont="1" applyFill="1" applyBorder="1" applyAlignment="1">
      <alignment horizontal="left" vertical="center" wrapText="1"/>
    </xf>
    <xf numFmtId="0" fontId="15" fillId="6" borderId="95" xfId="0" applyFont="1" applyFill="1" applyBorder="1" applyAlignment="1">
      <alignment horizontal="left" vertical="center" wrapText="1"/>
    </xf>
    <xf numFmtId="0" fontId="15" fillId="6" borderId="97" xfId="0" applyFont="1" applyFill="1" applyBorder="1" applyAlignment="1">
      <alignment horizontal="left" vertical="center" wrapText="1"/>
    </xf>
    <xf numFmtId="0" fontId="15" fillId="0" borderId="98" xfId="0" applyFont="1" applyBorder="1" applyAlignment="1">
      <alignment horizontal="left" vertical="top" wrapText="1"/>
    </xf>
    <xf numFmtId="0" fontId="15" fillId="0" borderId="94" xfId="0" applyFont="1" applyBorder="1" applyAlignment="1">
      <alignment horizontal="left" vertical="top" wrapText="1"/>
    </xf>
    <xf numFmtId="0" fontId="15" fillId="0" borderId="98" xfId="0" applyFont="1" applyBorder="1" applyAlignment="1">
      <alignment horizontal="left" vertical="center" wrapText="1"/>
    </xf>
    <xf numFmtId="0" fontId="15" fillId="0" borderId="94" xfId="0" applyFont="1" applyBorder="1" applyAlignment="1">
      <alignment horizontal="left" vertical="center" wrapText="1"/>
    </xf>
    <xf numFmtId="0" fontId="15" fillId="0" borderId="83" xfId="0" applyFont="1" applyBorder="1" applyAlignment="1">
      <alignment vertical="center"/>
    </xf>
    <xf numFmtId="0" fontId="15" fillId="0" borderId="98" xfId="0" applyFont="1" applyBorder="1" applyAlignment="1">
      <alignment vertical="center"/>
    </xf>
    <xf numFmtId="0" fontId="15" fillId="0" borderId="94" xfId="0" applyFont="1" applyBorder="1" applyAlignment="1">
      <alignment vertical="center"/>
    </xf>
    <xf numFmtId="0" fontId="14" fillId="0" borderId="98" xfId="0" applyFont="1" applyBorder="1" applyAlignment="1">
      <alignment horizontal="left" vertical="center" wrapText="1"/>
    </xf>
    <xf numFmtId="0" fontId="14" fillId="0" borderId="94" xfId="0" applyFont="1" applyBorder="1" applyAlignment="1">
      <alignment horizontal="left" vertical="center" wrapText="1"/>
    </xf>
    <xf numFmtId="0" fontId="14" fillId="0" borderId="63" xfId="0" applyFont="1" applyBorder="1" applyAlignment="1">
      <alignment vertical="center" wrapText="1"/>
    </xf>
    <xf numFmtId="0" fontId="65" fillId="4" borderId="0" xfId="0" applyFont="1" applyFill="1" applyAlignment="1">
      <alignment horizontal="left" wrapText="1"/>
    </xf>
    <xf numFmtId="0" fontId="65" fillId="4" borderId="65" xfId="0" applyFont="1" applyFill="1" applyBorder="1" applyAlignment="1">
      <alignment horizontal="left" wrapText="1"/>
    </xf>
    <xf numFmtId="0" fontId="65" fillId="4" borderId="102" xfId="0" applyFont="1" applyFill="1" applyBorder="1" applyAlignment="1">
      <alignment horizontal="left" vertical="top" wrapText="1"/>
    </xf>
    <xf numFmtId="0" fontId="65" fillId="4" borderId="103" xfId="0" applyFont="1" applyFill="1" applyBorder="1" applyAlignment="1">
      <alignment horizontal="left" vertical="top" wrapText="1"/>
    </xf>
    <xf numFmtId="0" fontId="15" fillId="0" borderId="63" xfId="0" applyFont="1" applyBorder="1" applyAlignment="1" applyProtection="1">
      <alignment horizontal="center" vertical="center"/>
      <protection locked="0"/>
    </xf>
    <xf numFmtId="0" fontId="15" fillId="0" borderId="20" xfId="0" applyFont="1" applyBorder="1" applyAlignment="1" applyProtection="1">
      <alignment horizontal="center" vertical="center"/>
      <protection locked="0"/>
    </xf>
    <xf numFmtId="0" fontId="15" fillId="0" borderId="12" xfId="0" applyFont="1" applyBorder="1" applyAlignment="1" applyProtection="1">
      <alignment horizontal="center" vertical="center"/>
      <protection locked="0"/>
    </xf>
    <xf numFmtId="0" fontId="15" fillId="0" borderId="98" xfId="0" applyFont="1" applyBorder="1" applyAlignment="1">
      <alignment horizontal="left" vertical="center"/>
    </xf>
    <xf numFmtId="0" fontId="15" fillId="0" borderId="94" xfId="0" applyFont="1" applyBorder="1" applyAlignment="1">
      <alignment horizontal="left" vertical="center"/>
    </xf>
    <xf numFmtId="0" fontId="15" fillId="0" borderId="99" xfId="0" applyFont="1" applyBorder="1" applyAlignment="1">
      <alignment horizontal="left" vertical="center" wrapText="1"/>
    </xf>
    <xf numFmtId="0" fontId="15" fillId="0" borderId="68" xfId="0" applyFont="1" applyBorder="1" applyAlignment="1">
      <alignment horizontal="left" vertical="center"/>
    </xf>
    <xf numFmtId="0" fontId="14" fillId="0" borderId="68" xfId="0" applyFont="1" applyBorder="1" applyAlignment="1">
      <alignment horizontal="left" vertical="center" wrapText="1"/>
    </xf>
    <xf numFmtId="0" fontId="8" fillId="6" borderId="0" xfId="0" applyFont="1" applyFill="1" applyAlignment="1">
      <alignment horizontal="left" vertical="center"/>
    </xf>
    <xf numFmtId="49" fontId="15" fillId="0" borderId="65" xfId="0" applyNumberFormat="1" applyFont="1" applyBorder="1" applyAlignment="1">
      <alignment horizontal="left" vertical="center"/>
    </xf>
    <xf numFmtId="0" fontId="14" fillId="0" borderId="106" xfId="0" applyFont="1" applyBorder="1" applyAlignment="1">
      <alignment horizontal="left" vertical="center" wrapText="1"/>
    </xf>
    <xf numFmtId="0" fontId="15" fillId="0" borderId="105" xfId="0" applyFont="1" applyBorder="1" applyAlignment="1">
      <alignment horizontal="left" vertical="center" wrapText="1"/>
    </xf>
    <xf numFmtId="0" fontId="15" fillId="0" borderId="104" xfId="0" applyFont="1" applyBorder="1" applyAlignment="1">
      <alignment horizontal="left" vertical="center" wrapText="1"/>
    </xf>
    <xf numFmtId="0" fontId="15" fillId="6" borderId="64" xfId="0" applyFont="1" applyFill="1" applyBorder="1" applyAlignment="1">
      <alignment horizontal="left" vertical="top"/>
    </xf>
    <xf numFmtId="0" fontId="15" fillId="6" borderId="64" xfId="0" applyFont="1" applyFill="1" applyBorder="1" applyAlignment="1">
      <alignment horizontal="left" vertical="top" wrapText="1"/>
    </xf>
    <xf numFmtId="0" fontId="15" fillId="0" borderId="64" xfId="0" applyFont="1" applyBorder="1" applyAlignment="1">
      <alignment horizontal="center" vertical="center" wrapText="1"/>
    </xf>
    <xf numFmtId="0" fontId="14" fillId="0" borderId="68" xfId="0" applyFont="1" applyBorder="1" applyAlignment="1">
      <alignment vertical="center" wrapText="1"/>
    </xf>
    <xf numFmtId="0" fontId="14" fillId="0" borderId="98" xfId="0" applyFont="1" applyBorder="1" applyAlignment="1">
      <alignment vertical="center" wrapText="1"/>
    </xf>
    <xf numFmtId="0" fontId="14" fillId="0" borderId="94" xfId="0" applyFont="1" applyBorder="1" applyAlignment="1">
      <alignment vertical="center" wrapText="1"/>
    </xf>
    <xf numFmtId="167" fontId="10" fillId="0" borderId="64" xfId="0" applyNumberFormat="1" applyFont="1" applyBorder="1" applyAlignment="1" applyProtection="1">
      <alignment horizontal="center" vertical="top" wrapText="1"/>
      <protection locked="0"/>
    </xf>
    <xf numFmtId="167" fontId="10" fillId="0" borderId="111" xfId="0" applyNumberFormat="1" applyFont="1" applyBorder="1" applyAlignment="1" applyProtection="1">
      <alignment horizontal="center" vertical="top" wrapText="1"/>
      <protection locked="0"/>
    </xf>
    <xf numFmtId="168" fontId="10" fillId="0" borderId="64" xfId="0" applyNumberFormat="1" applyFont="1" applyBorder="1" applyAlignment="1" applyProtection="1">
      <alignment horizontal="center" vertical="top" wrapText="1"/>
      <protection locked="0"/>
    </xf>
    <xf numFmtId="168" fontId="10" fillId="0" borderId="111" xfId="0" applyNumberFormat="1" applyFont="1" applyBorder="1" applyAlignment="1" applyProtection="1">
      <alignment horizontal="center" vertical="top" wrapText="1"/>
      <protection locked="0"/>
    </xf>
    <xf numFmtId="0" fontId="10" fillId="0" borderId="110" xfId="0" applyFont="1" applyBorder="1" applyAlignment="1">
      <alignment horizontal="center" vertical="top" wrapText="1"/>
    </xf>
    <xf numFmtId="0" fontId="10" fillId="0" borderId="64" xfId="0" applyFont="1" applyBorder="1" applyAlignment="1">
      <alignment horizontal="center" vertical="top" wrapText="1"/>
    </xf>
    <xf numFmtId="0" fontId="21" fillId="6" borderId="35" xfId="0" applyFont="1" applyFill="1" applyBorder="1" applyAlignment="1">
      <alignment horizontal="center" vertical="center" wrapText="1"/>
    </xf>
    <xf numFmtId="0" fontId="21" fillId="6" borderId="36" xfId="0" applyFont="1" applyFill="1" applyBorder="1" applyAlignment="1">
      <alignment horizontal="center" vertical="center" wrapText="1"/>
    </xf>
    <xf numFmtId="0" fontId="63" fillId="6" borderId="5" xfId="0" applyFont="1" applyFill="1" applyBorder="1" applyAlignment="1">
      <alignment horizontal="center" vertical="center" wrapText="1"/>
    </xf>
    <xf numFmtId="0" fontId="63" fillId="6" borderId="15" xfId="0" applyFont="1" applyFill="1" applyBorder="1" applyAlignment="1">
      <alignment horizontal="center" vertical="center" wrapText="1"/>
    </xf>
    <xf numFmtId="0" fontId="9" fillId="0" borderId="3" xfId="0" applyFont="1" applyBorder="1" applyAlignment="1">
      <alignment horizontal="right" vertical="top"/>
    </xf>
    <xf numFmtId="0" fontId="9" fillId="0" borderId="104" xfId="0" applyFont="1" applyBorder="1" applyAlignment="1">
      <alignment horizontal="right" vertical="top"/>
    </xf>
    <xf numFmtId="0" fontId="9" fillId="7" borderId="3" xfId="0" applyFont="1" applyFill="1" applyBorder="1" applyAlignment="1">
      <alignment horizontal="center" wrapText="1"/>
    </xf>
    <xf numFmtId="0" fontId="9" fillId="7" borderId="105" xfId="0" applyFont="1" applyFill="1" applyBorder="1" applyAlignment="1">
      <alignment horizontal="center" wrapText="1"/>
    </xf>
    <xf numFmtId="0" fontId="9" fillId="7" borderId="15" xfId="0" applyFont="1" applyFill="1" applyBorder="1" applyAlignment="1">
      <alignment horizontal="center"/>
    </xf>
    <xf numFmtId="0" fontId="9" fillId="7" borderId="28" xfId="0" applyFont="1" applyFill="1" applyBorder="1" applyAlignment="1">
      <alignment horizontal="center"/>
    </xf>
    <xf numFmtId="0" fontId="15" fillId="0" borderId="22" xfId="0" applyFont="1" applyBorder="1" applyAlignment="1">
      <alignment horizontal="center"/>
    </xf>
    <xf numFmtId="0" fontId="10" fillId="0" borderId="99" xfId="0" applyFont="1" applyBorder="1" applyAlignment="1">
      <alignment horizontal="left" vertical="top"/>
    </xf>
    <xf numFmtId="0" fontId="10" fillId="0" borderId="105" xfId="0" applyFont="1" applyBorder="1" applyAlignment="1">
      <alignment vertical="top"/>
    </xf>
    <xf numFmtId="0" fontId="10" fillId="0" borderId="22" xfId="0" applyFont="1" applyBorder="1" applyAlignment="1">
      <alignment vertical="top"/>
    </xf>
    <xf numFmtId="0" fontId="67" fillId="4" borderId="26" xfId="0" applyFont="1" applyFill="1" applyBorder="1" applyAlignment="1">
      <alignment horizontal="center" wrapText="1"/>
    </xf>
    <xf numFmtId="0" fontId="67" fillId="4" borderId="27" xfId="0" applyFont="1" applyFill="1" applyBorder="1" applyAlignment="1">
      <alignment horizontal="center" wrapText="1"/>
    </xf>
    <xf numFmtId="0" fontId="9" fillId="0" borderId="27" xfId="0" applyFont="1" applyBorder="1" applyAlignment="1">
      <alignment horizontal="center"/>
    </xf>
    <xf numFmtId="0" fontId="9" fillId="0" borderId="112" xfId="0" applyFont="1" applyBorder="1" applyAlignment="1">
      <alignment horizontal="center"/>
    </xf>
    <xf numFmtId="0" fontId="9" fillId="0" borderId="108" xfId="0" applyFont="1" applyBorder="1" applyAlignment="1">
      <alignment horizontal="center"/>
    </xf>
    <xf numFmtId="0" fontId="9" fillId="0" borderId="109" xfId="0" applyFont="1" applyBorder="1" applyAlignment="1">
      <alignment horizontal="center"/>
    </xf>
    <xf numFmtId="0" fontId="10" fillId="0" borderId="99" xfId="0" applyFont="1" applyBorder="1" applyAlignment="1">
      <alignment horizontal="left" vertical="center" wrapText="1"/>
    </xf>
    <xf numFmtId="0" fontId="10" fillId="0" borderId="33" xfId="0" applyFont="1" applyBorder="1" applyAlignment="1">
      <alignment horizontal="right"/>
    </xf>
    <xf numFmtId="0" fontId="10" fillId="0" borderId="37" xfId="0" applyFont="1" applyBorder="1" applyAlignment="1">
      <alignment horizontal="right"/>
    </xf>
    <xf numFmtId="0" fontId="10" fillId="0" borderId="26" xfId="0" applyFont="1" applyBorder="1"/>
    <xf numFmtId="0" fontId="10" fillId="0" borderId="38" xfId="0" applyFont="1" applyBorder="1"/>
    <xf numFmtId="0" fontId="66" fillId="0" borderId="3" xfId="0" applyFont="1" applyBorder="1" applyAlignment="1">
      <alignment horizontal="left" vertical="center" wrapText="1"/>
    </xf>
    <xf numFmtId="0" fontId="66" fillId="0" borderId="105" xfId="0" applyFont="1" applyBorder="1" applyAlignment="1">
      <alignment horizontal="left" vertical="center" wrapText="1"/>
    </xf>
    <xf numFmtId="0" fontId="66" fillId="0" borderId="105" xfId="0" applyFont="1" applyBorder="1" applyAlignment="1">
      <alignment horizontal="left" vertical="center"/>
    </xf>
    <xf numFmtId="0" fontId="3" fillId="0" borderId="105" xfId="0" applyFont="1" applyBorder="1" applyAlignment="1">
      <alignment horizontal="left"/>
    </xf>
    <xf numFmtId="0" fontId="3" fillId="0" borderId="22" xfId="0" applyFont="1" applyBorder="1" applyAlignment="1">
      <alignment horizontal="left"/>
    </xf>
    <xf numFmtId="0" fontId="67" fillId="4" borderId="4" xfId="0" applyFont="1" applyFill="1" applyBorder="1" applyAlignment="1">
      <alignment horizontal="left" wrapText="1"/>
    </xf>
    <xf numFmtId="0" fontId="67" fillId="4" borderId="102" xfId="0" applyFont="1" applyFill="1" applyBorder="1" applyAlignment="1">
      <alignment horizontal="left" wrapText="1"/>
    </xf>
    <xf numFmtId="0" fontId="68" fillId="4" borderId="26" xfId="0" applyFont="1" applyFill="1" applyBorder="1" applyAlignment="1">
      <alignment horizontal="left"/>
    </xf>
    <xf numFmtId="0" fontId="68" fillId="4" borderId="27" xfId="0" applyFont="1" applyFill="1" applyBorder="1" applyAlignment="1">
      <alignment horizontal="left"/>
    </xf>
    <xf numFmtId="0" fontId="9" fillId="0" borderId="105" xfId="0" applyFont="1" applyBorder="1"/>
    <xf numFmtId="0" fontId="9" fillId="0" borderId="22" xfId="0" applyFont="1" applyBorder="1"/>
  </cellXfs>
  <cellStyles count="70">
    <cellStyle name="20% - Accent1" xfId="68" builtinId="30"/>
    <cellStyle name="20% - Accent1 2" xfId="25" xr:uid="{00000000-0005-0000-0000-000001000000}"/>
    <cellStyle name="20% - Accent2 2" xfId="26" xr:uid="{00000000-0005-0000-0000-000002000000}"/>
    <cellStyle name="20% - Accent3 2" xfId="27" xr:uid="{00000000-0005-0000-0000-000003000000}"/>
    <cellStyle name="20% - Accent4 2" xfId="28" xr:uid="{00000000-0005-0000-0000-000004000000}"/>
    <cellStyle name="20% - Accent5 2" xfId="29" xr:uid="{00000000-0005-0000-0000-000005000000}"/>
    <cellStyle name="20% - Accent6 2" xfId="30" xr:uid="{00000000-0005-0000-0000-000006000000}"/>
    <cellStyle name="40% - Accent1 2" xfId="31" xr:uid="{00000000-0005-0000-0000-000007000000}"/>
    <cellStyle name="40% - Accent2 2" xfId="32" xr:uid="{00000000-0005-0000-0000-000008000000}"/>
    <cellStyle name="40% - Accent3 2" xfId="33" xr:uid="{00000000-0005-0000-0000-000009000000}"/>
    <cellStyle name="40% - Accent4 2" xfId="34" xr:uid="{00000000-0005-0000-0000-00000A000000}"/>
    <cellStyle name="40% - Accent5 2" xfId="35" xr:uid="{00000000-0005-0000-0000-00000B000000}"/>
    <cellStyle name="40% - Accent6 2" xfId="36" xr:uid="{00000000-0005-0000-0000-00000C000000}"/>
    <cellStyle name="60% - Accent1 2" xfId="37" xr:uid="{00000000-0005-0000-0000-00000D000000}"/>
    <cellStyle name="60% - Accent2 2" xfId="38" xr:uid="{00000000-0005-0000-0000-00000E000000}"/>
    <cellStyle name="60% - Accent3 2" xfId="39" xr:uid="{00000000-0005-0000-0000-00000F000000}"/>
    <cellStyle name="60% - Accent4 2" xfId="40" xr:uid="{00000000-0005-0000-0000-000010000000}"/>
    <cellStyle name="60% - Accent5 2" xfId="41" xr:uid="{00000000-0005-0000-0000-000011000000}"/>
    <cellStyle name="60% - Accent6 2" xfId="42" xr:uid="{00000000-0005-0000-0000-000012000000}"/>
    <cellStyle name="Accent1 2" xfId="43" xr:uid="{00000000-0005-0000-0000-000013000000}"/>
    <cellStyle name="Accent2 2" xfId="44" xr:uid="{00000000-0005-0000-0000-000014000000}"/>
    <cellStyle name="Accent3 2" xfId="45" xr:uid="{00000000-0005-0000-0000-000015000000}"/>
    <cellStyle name="Accent4 2" xfId="46" xr:uid="{00000000-0005-0000-0000-000016000000}"/>
    <cellStyle name="Accent5 2" xfId="47" xr:uid="{00000000-0005-0000-0000-000017000000}"/>
    <cellStyle name="Accent6 2" xfId="48" xr:uid="{00000000-0005-0000-0000-000018000000}"/>
    <cellStyle name="Bad 2" xfId="49" xr:uid="{00000000-0005-0000-0000-000019000000}"/>
    <cellStyle name="Builders Challenge" xfId="15" xr:uid="{00000000-0005-0000-0000-00001A000000}"/>
    <cellStyle name="Calculation 2" xfId="50" xr:uid="{00000000-0005-0000-0000-00001B000000}"/>
    <cellStyle name="Check Cell 2" xfId="51" xr:uid="{00000000-0005-0000-0000-00001C000000}"/>
    <cellStyle name="Climate Zone" xfId="20" xr:uid="{00000000-0005-0000-0000-00001D000000}"/>
    <cellStyle name="Column Header" xfId="7" xr:uid="{00000000-0005-0000-0000-00001E000000}"/>
    <cellStyle name="Comma 2" xfId="21" xr:uid="{00000000-0005-0000-0000-00001F000000}"/>
    <cellStyle name="Comments" xfId="13" xr:uid="{00000000-0005-0000-0000-000020000000}"/>
    <cellStyle name="Comments:" xfId="12" xr:uid="{00000000-0005-0000-0000-000021000000}"/>
    <cellStyle name="Divider" xfId="18" xr:uid="{00000000-0005-0000-0000-000022000000}"/>
    <cellStyle name="Error" xfId="19" xr:uid="{00000000-0005-0000-0000-000023000000}"/>
    <cellStyle name="Explanatory Text 2" xfId="52" xr:uid="{00000000-0005-0000-0000-000024000000}"/>
    <cellStyle name="Good 2" xfId="53" xr:uid="{00000000-0005-0000-0000-000025000000}"/>
    <cellStyle name="Good 3" xfId="5" xr:uid="{00000000-0005-0000-0000-000026000000}"/>
    <cellStyle name="Heading 1 2" xfId="54" xr:uid="{00000000-0005-0000-0000-000027000000}"/>
    <cellStyle name="Heading 2 2" xfId="55" xr:uid="{00000000-0005-0000-0000-000028000000}"/>
    <cellStyle name="Heading 3 2" xfId="56" xr:uid="{00000000-0005-0000-0000-000029000000}"/>
    <cellStyle name="Heading 4 2" xfId="57" xr:uid="{00000000-0005-0000-0000-00002A000000}"/>
    <cellStyle name="Hyperlink" xfId="69" builtinId="8"/>
    <cellStyle name="Hyperlink 2" xfId="58" xr:uid="{00000000-0005-0000-0000-00002B000000}"/>
    <cellStyle name="Input 2" xfId="59" xr:uid="{00000000-0005-0000-0000-00002C000000}"/>
    <cellStyle name="Linked Cell 2" xfId="60" xr:uid="{00000000-0005-0000-0000-00002D000000}"/>
    <cellStyle name="Main Title" xfId="14" xr:uid="{00000000-0005-0000-0000-00002E000000}"/>
    <cellStyle name="Mandatory" xfId="17" xr:uid="{00000000-0005-0000-0000-00002F000000}"/>
    <cellStyle name="Measure" xfId="10" xr:uid="{00000000-0005-0000-0000-000030000000}"/>
    <cellStyle name="Neutral 2" xfId="61" xr:uid="{00000000-0005-0000-0000-000031000000}"/>
    <cellStyle name="No Note" xfId="9" xr:uid="{00000000-0005-0000-0000-000032000000}"/>
    <cellStyle name="Normal" xfId="0" builtinId="0"/>
    <cellStyle name="Normal 2" xfId="1" xr:uid="{00000000-0005-0000-0000-000034000000}"/>
    <cellStyle name="Normal 2 2" xfId="6" xr:uid="{00000000-0005-0000-0000-000035000000}"/>
    <cellStyle name="Normal 3" xfId="24" xr:uid="{00000000-0005-0000-0000-000036000000}"/>
    <cellStyle name="Normal 4" xfId="3" xr:uid="{00000000-0005-0000-0000-000037000000}"/>
    <cellStyle name="Note 2" xfId="62" xr:uid="{00000000-0005-0000-0000-000038000000}"/>
    <cellStyle name="Notes" xfId="23" xr:uid="{00000000-0005-0000-0000-000039000000}"/>
    <cellStyle name="Output 2" xfId="63" xr:uid="{00000000-0005-0000-0000-00003A000000}"/>
    <cellStyle name="Per cent" xfId="2" builtinId="5"/>
    <cellStyle name="Percent 2" xfId="22" xr:uid="{00000000-0005-0000-0000-00003C000000}"/>
    <cellStyle name="Percent 3" xfId="4" xr:uid="{00000000-0005-0000-0000-00003D000000}"/>
    <cellStyle name="Style 1" xfId="64" xr:uid="{00000000-0005-0000-0000-00003E000000}"/>
    <cellStyle name="Subtitle" xfId="8" xr:uid="{00000000-0005-0000-0000-00003F000000}"/>
    <cellStyle name="SUM" xfId="16" xr:uid="{00000000-0005-0000-0000-000040000000}"/>
    <cellStyle name="Title 2" xfId="65" xr:uid="{00000000-0005-0000-0000-000041000000}"/>
    <cellStyle name="Total 2" xfId="66" xr:uid="{00000000-0005-0000-0000-000042000000}"/>
    <cellStyle name="Warning Text 2" xfId="67" xr:uid="{00000000-0005-0000-0000-000043000000}"/>
    <cellStyle name="Warnings" xfId="11" xr:uid="{00000000-0005-0000-0000-000044000000}"/>
  </cellStyles>
  <dxfs count="21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0000"/>
        </patternFill>
      </fill>
    </dxf>
    <dxf>
      <fill>
        <patternFill>
          <bgColor rgb="FFFF00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0000"/>
        </patternFill>
      </fill>
    </dxf>
    <dxf>
      <fill>
        <patternFill>
          <bgColor rgb="FFFFFF00"/>
        </patternFill>
      </fill>
    </dxf>
    <dxf>
      <font>
        <color auto="1"/>
      </font>
      <fill>
        <patternFill>
          <bgColor theme="0"/>
        </patternFill>
      </fill>
    </dxf>
    <dxf>
      <font>
        <color rgb="FFFF0000"/>
      </font>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0000"/>
        </patternFill>
      </fill>
    </dxf>
    <dxf>
      <fill>
        <patternFill>
          <bgColor rgb="FFFF00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0000"/>
        </patternFill>
      </fill>
    </dxf>
    <dxf>
      <fill>
        <patternFill>
          <bgColor rgb="FFFFFF00"/>
        </patternFill>
      </fill>
    </dxf>
    <dxf>
      <font>
        <color auto="1"/>
      </font>
      <fill>
        <patternFill>
          <bgColor theme="0"/>
        </patternFill>
      </fill>
    </dxf>
    <dxf>
      <font>
        <color rgb="FFFF0000"/>
      </font>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patternType="none">
          <bgColor auto="1"/>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patternType="none">
          <bgColor auto="1"/>
        </patternFill>
      </fill>
    </dxf>
    <dxf>
      <font>
        <color auto="1"/>
      </font>
      <fill>
        <patternFill>
          <bgColor theme="0"/>
        </patternFill>
      </fill>
    </dxf>
    <dxf>
      <font>
        <color rgb="FFFF0000"/>
      </font>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003F72"/>
      <color rgb="FFA6A6A6"/>
      <color rgb="FF0D77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133353</xdr:colOff>
      <xdr:row>0</xdr:row>
      <xdr:rowOff>0</xdr:rowOff>
    </xdr:from>
    <xdr:to>
      <xdr:col>2</xdr:col>
      <xdr:colOff>653146</xdr:colOff>
      <xdr:row>0</xdr:row>
      <xdr:rowOff>731520</xdr:rowOff>
    </xdr:to>
    <xdr:pic>
      <xdr:nvPicPr>
        <xdr:cNvPr id="3" name="Picture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3" y="0"/>
          <a:ext cx="1567543" cy="7315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133353</xdr:colOff>
      <xdr:row>0</xdr:row>
      <xdr:rowOff>0</xdr:rowOff>
    </xdr:from>
    <xdr:to>
      <xdr:col>2</xdr:col>
      <xdr:colOff>653145</xdr:colOff>
      <xdr:row>0</xdr:row>
      <xdr:rowOff>731520</xdr:rowOff>
    </xdr:to>
    <xdr:pic>
      <xdr:nvPicPr>
        <xdr:cNvPr id="4" name="Picture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1103" y="0"/>
          <a:ext cx="1567542" cy="7315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657225</xdr:colOff>
      <xdr:row>0</xdr:row>
      <xdr:rowOff>0</xdr:rowOff>
    </xdr:from>
    <xdr:to>
      <xdr:col>4</xdr:col>
      <xdr:colOff>660829</xdr:colOff>
      <xdr:row>0</xdr:row>
      <xdr:rowOff>164259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7225" y="0"/>
          <a:ext cx="2377646" cy="554784"/>
        </a:xfrm>
        <a:prstGeom prst="rect">
          <a:avLst/>
        </a:prstGeom>
      </xdr:spPr>
    </xdr:pic>
    <xdr:clientData/>
  </xdr:twoCellAnchor>
  <xdr:twoCellAnchor editAs="oneCell">
    <xdr:from>
      <xdr:col>1</xdr:col>
      <xdr:colOff>133353</xdr:colOff>
      <xdr:row>0</xdr:row>
      <xdr:rowOff>0</xdr:rowOff>
    </xdr:from>
    <xdr:to>
      <xdr:col>2</xdr:col>
      <xdr:colOff>653145</xdr:colOff>
      <xdr:row>0</xdr:row>
      <xdr:rowOff>731520</xdr:rowOff>
    </xdr:to>
    <xdr:pic>
      <xdr:nvPicPr>
        <xdr:cNvPr id="5" name="Picture3">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7753" y="0"/>
          <a:ext cx="1567542" cy="7315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1057278</xdr:colOff>
      <xdr:row>0</xdr:row>
      <xdr:rowOff>0</xdr:rowOff>
    </xdr:from>
    <xdr:to>
      <xdr:col>3</xdr:col>
      <xdr:colOff>2624820</xdr:colOff>
      <xdr:row>0</xdr:row>
      <xdr:rowOff>731520</xdr:rowOff>
    </xdr:to>
    <xdr:pic>
      <xdr:nvPicPr>
        <xdr:cNvPr id="3" name="Picture4">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1653" y="0"/>
          <a:ext cx="1567542" cy="7315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1047753</xdr:colOff>
      <xdr:row>0</xdr:row>
      <xdr:rowOff>0</xdr:rowOff>
    </xdr:from>
    <xdr:to>
      <xdr:col>3</xdr:col>
      <xdr:colOff>2615295</xdr:colOff>
      <xdr:row>0</xdr:row>
      <xdr:rowOff>731520</xdr:rowOff>
    </xdr:to>
    <xdr:pic>
      <xdr:nvPicPr>
        <xdr:cNvPr id="2" name="Picture4">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3" y="0"/>
          <a:ext cx="1567542" cy="7315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1038228</xdr:colOff>
      <xdr:row>0</xdr:row>
      <xdr:rowOff>0</xdr:rowOff>
    </xdr:from>
    <xdr:to>
      <xdr:col>1</xdr:col>
      <xdr:colOff>557895</xdr:colOff>
      <xdr:row>0</xdr:row>
      <xdr:rowOff>731520</xdr:rowOff>
    </xdr:to>
    <xdr:pic>
      <xdr:nvPicPr>
        <xdr:cNvPr id="4" name="Picture6">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8228" y="0"/>
          <a:ext cx="1567542" cy="7315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1047753</xdr:colOff>
      <xdr:row>0</xdr:row>
      <xdr:rowOff>0</xdr:rowOff>
    </xdr:from>
    <xdr:to>
      <xdr:col>3</xdr:col>
      <xdr:colOff>2615295</xdr:colOff>
      <xdr:row>0</xdr:row>
      <xdr:rowOff>731520</xdr:rowOff>
    </xdr:to>
    <xdr:pic>
      <xdr:nvPicPr>
        <xdr:cNvPr id="2" name="Picture4">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3" y="0"/>
          <a:ext cx="1567542" cy="73152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1104903</xdr:colOff>
      <xdr:row>0</xdr:row>
      <xdr:rowOff>0</xdr:rowOff>
    </xdr:from>
    <xdr:to>
      <xdr:col>1</xdr:col>
      <xdr:colOff>624570</xdr:colOff>
      <xdr:row>0</xdr:row>
      <xdr:rowOff>731520</xdr:rowOff>
    </xdr:to>
    <xdr:pic>
      <xdr:nvPicPr>
        <xdr:cNvPr id="4" name="Picture8">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3" y="0"/>
          <a:ext cx="1567542" cy="7315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homeinnovation.com/FindNGBSVerifier" TargetMode="External"/><Relationship Id="rId1" Type="http://schemas.openxmlformats.org/officeDocument/2006/relationships/hyperlink" Target="http://www.builderbooks.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7"/>
  <sheetViews>
    <sheetView workbookViewId="0">
      <selection sqref="A1:D1"/>
    </sheetView>
  </sheetViews>
  <sheetFormatPr baseColWidth="10" defaultColWidth="9.1640625" defaultRowHeight="13"/>
  <cols>
    <col min="1" max="9" width="15.6640625" style="56" customWidth="1"/>
    <col min="10" max="12" width="13.6640625" style="56" customWidth="1"/>
    <col min="13" max="16384" width="9.1640625" style="56"/>
  </cols>
  <sheetData>
    <row r="1" spans="1:12" ht="60" customHeight="1">
      <c r="A1" s="289"/>
      <c r="B1" s="289"/>
      <c r="C1" s="289"/>
      <c r="D1" s="289"/>
      <c r="E1" s="9">
        <v>2020</v>
      </c>
      <c r="F1" s="288" t="str">
        <f>"Version "&amp;startVersion&amp;CHAR(10)&amp;"Revised "&amp;CHAR(13)&amp;TEXT(startRevisionDate,"mmmm dd, yyyy")</f>
        <v>Version 1.2.1
Revised _x000D_October 26, 2022</v>
      </c>
      <c r="G1" s="288"/>
      <c r="H1" s="45"/>
      <c r="I1" s="45"/>
      <c r="J1" s="99"/>
      <c r="K1" s="11"/>
      <c r="L1" s="11"/>
    </row>
    <row r="2" spans="1:12" ht="75" customHeight="1">
      <c r="A2" s="290" t="s">
        <v>503</v>
      </c>
      <c r="B2" s="290"/>
      <c r="C2" s="290"/>
      <c r="D2" s="290"/>
      <c r="E2" s="291" t="s">
        <v>501</v>
      </c>
      <c r="F2" s="291"/>
      <c r="G2" s="291"/>
      <c r="H2" s="291"/>
      <c r="I2" s="291"/>
      <c r="J2" s="112"/>
      <c r="K2" s="97"/>
      <c r="L2" s="97"/>
    </row>
    <row r="3" spans="1:12" ht="15" customHeight="1">
      <c r="A3" s="287" t="s">
        <v>640</v>
      </c>
      <c r="B3" s="287"/>
      <c r="C3" s="287"/>
      <c r="D3" s="287"/>
      <c r="E3" s="11"/>
      <c r="F3" s="11"/>
      <c r="G3" s="11"/>
      <c r="H3" s="11"/>
      <c r="I3" s="11"/>
      <c r="J3" s="99"/>
      <c r="K3" s="11"/>
      <c r="L3" s="11"/>
    </row>
    <row r="4" spans="1:12" ht="15" customHeight="1">
      <c r="A4" s="11"/>
      <c r="B4" s="11"/>
      <c r="C4" s="11"/>
      <c r="D4" s="11"/>
      <c r="E4" s="11"/>
      <c r="F4" s="11"/>
      <c r="G4" s="11"/>
      <c r="H4" s="11"/>
      <c r="I4" s="11"/>
      <c r="J4" s="99"/>
      <c r="K4" s="11"/>
      <c r="L4" s="11"/>
    </row>
    <row r="5" spans="1:12" ht="15" customHeight="1">
      <c r="A5" s="292" t="s">
        <v>16</v>
      </c>
      <c r="B5" s="292"/>
      <c r="C5" s="292"/>
      <c r="D5" s="292"/>
      <c r="E5" s="292"/>
      <c r="F5" s="292"/>
      <c r="G5" s="292"/>
      <c r="H5" s="292"/>
      <c r="I5" s="292"/>
      <c r="J5" s="99"/>
      <c r="K5" s="11"/>
      <c r="L5" s="11"/>
    </row>
    <row r="6" spans="1:12" ht="15" customHeight="1">
      <c r="A6" s="292" t="s">
        <v>76</v>
      </c>
      <c r="B6" s="292"/>
      <c r="C6" s="292"/>
      <c r="D6" s="292"/>
      <c r="E6" s="292"/>
      <c r="F6" s="292"/>
      <c r="G6" s="292"/>
      <c r="H6" s="292"/>
      <c r="I6" s="292"/>
      <c r="J6" s="99"/>
      <c r="K6" s="11"/>
      <c r="L6" s="11"/>
    </row>
    <row r="7" spans="1:12" ht="15" customHeight="1">
      <c r="A7" s="113"/>
      <c r="B7" s="113"/>
      <c r="C7" s="113"/>
      <c r="D7" s="113"/>
      <c r="E7" s="113"/>
      <c r="F7" s="113"/>
      <c r="G7" s="113"/>
      <c r="H7" s="113"/>
      <c r="I7" s="113"/>
      <c r="J7" s="99"/>
      <c r="K7" s="11"/>
      <c r="L7" s="11"/>
    </row>
    <row r="8" spans="1:12" ht="15" customHeight="1">
      <c r="A8" s="114"/>
      <c r="B8" s="113"/>
      <c r="C8" s="113"/>
      <c r="D8" s="113"/>
      <c r="E8" s="113"/>
      <c r="F8" s="113"/>
      <c r="G8" s="113"/>
      <c r="H8" s="113"/>
      <c r="I8" s="113"/>
      <c r="J8" s="99"/>
      <c r="K8" s="11"/>
      <c r="L8" s="11"/>
    </row>
    <row r="9" spans="1:12" ht="15" customHeight="1">
      <c r="A9" s="256"/>
      <c r="B9" s="257"/>
      <c r="C9" s="257"/>
      <c r="D9" s="257"/>
      <c r="E9" s="257"/>
      <c r="F9" s="257"/>
      <c r="G9" s="257"/>
      <c r="H9" s="257"/>
      <c r="I9" s="258"/>
      <c r="J9" s="99"/>
      <c r="K9" s="11"/>
      <c r="L9" s="11"/>
    </row>
    <row r="10" spans="1:12" ht="15" customHeight="1">
      <c r="A10" s="254"/>
      <c r="B10" s="292"/>
      <c r="C10" s="292"/>
      <c r="D10" s="292"/>
      <c r="E10" s="292"/>
      <c r="F10" s="292"/>
      <c r="G10" s="292"/>
      <c r="H10" s="292"/>
      <c r="I10" s="292"/>
      <c r="J10" s="11"/>
      <c r="K10" s="11"/>
      <c r="L10" s="11"/>
    </row>
    <row r="11" spans="1:12" ht="15" customHeight="1">
      <c r="A11" s="254"/>
      <c r="B11" s="292"/>
      <c r="C11" s="292"/>
      <c r="D11" s="292"/>
      <c r="E11" s="292"/>
      <c r="F11" s="292"/>
      <c r="G11" s="292"/>
      <c r="H11" s="292"/>
      <c r="I11" s="292"/>
      <c r="J11" s="11"/>
      <c r="K11" s="11"/>
      <c r="L11" s="11"/>
    </row>
    <row r="12" spans="1:12" ht="15" customHeight="1">
      <c r="A12" s="254"/>
      <c r="B12" s="292"/>
      <c r="C12" s="292"/>
      <c r="D12" s="292"/>
      <c r="E12" s="292"/>
      <c r="F12" s="292"/>
      <c r="G12" s="292"/>
      <c r="H12" s="292"/>
      <c r="I12" s="292"/>
      <c r="J12" s="11"/>
      <c r="K12" s="11"/>
      <c r="L12" s="11"/>
    </row>
    <row r="13" spans="1:12" ht="15" customHeight="1">
      <c r="A13" s="254"/>
      <c r="B13" s="293"/>
      <c r="C13" s="293"/>
      <c r="D13" s="293"/>
      <c r="E13" s="293"/>
      <c r="F13" s="293"/>
      <c r="G13" s="293"/>
      <c r="H13" s="293"/>
      <c r="I13" s="293"/>
      <c r="J13" s="11"/>
      <c r="K13" s="11"/>
      <c r="L13" s="11"/>
    </row>
    <row r="14" spans="1:12" ht="15" customHeight="1">
      <c r="A14" s="254"/>
      <c r="B14" s="293"/>
      <c r="C14" s="293"/>
      <c r="D14" s="293"/>
      <c r="E14" s="293"/>
      <c r="F14" s="293"/>
      <c r="G14" s="293"/>
      <c r="H14" s="293"/>
      <c r="I14" s="293"/>
      <c r="J14" s="11"/>
      <c r="K14" s="11"/>
      <c r="L14" s="11"/>
    </row>
    <row r="15" spans="1:12" ht="15" customHeight="1">
      <c r="A15" s="254"/>
      <c r="B15" s="292"/>
      <c r="C15" s="292"/>
      <c r="D15" s="292"/>
      <c r="E15" s="292"/>
      <c r="F15" s="292"/>
      <c r="G15" s="292"/>
      <c r="H15" s="292"/>
      <c r="I15" s="292"/>
      <c r="J15" s="11"/>
      <c r="K15" s="11"/>
      <c r="L15" s="11"/>
    </row>
    <row r="16" spans="1:12" ht="15" customHeight="1">
      <c r="A16" s="254"/>
      <c r="B16" s="292"/>
      <c r="C16" s="292"/>
      <c r="D16" s="292"/>
      <c r="E16" s="292"/>
      <c r="F16" s="292"/>
      <c r="G16" s="292"/>
      <c r="H16" s="292"/>
      <c r="I16" s="292"/>
      <c r="J16" s="11"/>
      <c r="K16" s="11"/>
      <c r="L16" s="11"/>
    </row>
    <row r="17" spans="1:12" ht="15" customHeight="1">
      <c r="A17" s="254"/>
      <c r="B17" s="292"/>
      <c r="C17" s="292"/>
      <c r="D17" s="292"/>
      <c r="E17" s="292"/>
      <c r="F17" s="292"/>
      <c r="G17" s="292"/>
      <c r="H17" s="292"/>
      <c r="I17" s="292"/>
      <c r="J17" s="11"/>
      <c r="K17" s="11"/>
      <c r="L17" s="11"/>
    </row>
    <row r="18" spans="1:12" ht="15" customHeight="1">
      <c r="A18" s="254"/>
      <c r="B18" s="292"/>
      <c r="C18" s="292"/>
      <c r="D18" s="292"/>
      <c r="E18" s="292"/>
      <c r="F18" s="292"/>
      <c r="G18" s="292"/>
      <c r="H18" s="292"/>
      <c r="I18" s="292"/>
      <c r="J18" s="11"/>
      <c r="K18" s="11"/>
      <c r="L18" s="11"/>
    </row>
    <row r="19" spans="1:12" ht="15" customHeight="1">
      <c r="A19" s="255"/>
      <c r="B19" s="292"/>
      <c r="C19" s="292"/>
      <c r="D19" s="292"/>
      <c r="E19" s="292"/>
      <c r="F19" s="292"/>
      <c r="G19" s="292"/>
      <c r="H19" s="292"/>
      <c r="I19" s="292"/>
      <c r="J19" s="11"/>
      <c r="K19" s="11"/>
      <c r="L19" s="11"/>
    </row>
    <row r="20" spans="1:12" ht="15" customHeight="1">
      <c r="A20" s="11"/>
      <c r="B20" s="11"/>
      <c r="C20" s="11"/>
      <c r="D20" s="11"/>
      <c r="E20" s="11"/>
      <c r="F20" s="11"/>
      <c r="G20" s="11"/>
      <c r="H20" s="11"/>
      <c r="I20" s="11"/>
      <c r="J20" s="11"/>
      <c r="K20" s="11"/>
      <c r="L20" s="11"/>
    </row>
    <row r="21" spans="1:12" ht="12.75" customHeight="1">
      <c r="A21" s="10"/>
      <c r="B21" s="10"/>
      <c r="C21" s="10"/>
      <c r="D21" s="10"/>
      <c r="E21" s="10"/>
      <c r="F21" s="10"/>
      <c r="G21" s="10"/>
      <c r="H21" s="10"/>
      <c r="I21" s="11"/>
      <c r="J21" s="11"/>
      <c r="K21" s="11"/>
      <c r="L21" s="11"/>
    </row>
    <row r="22" spans="1:12">
      <c r="A22" s="10"/>
      <c r="B22" s="10"/>
      <c r="C22" s="10"/>
      <c r="D22" s="10"/>
      <c r="E22" s="10"/>
      <c r="F22" s="10"/>
      <c r="G22" s="10"/>
      <c r="H22" s="10"/>
    </row>
    <row r="23" spans="1:12">
      <c r="A23" s="10"/>
      <c r="B23" s="10"/>
      <c r="C23" s="10"/>
      <c r="D23" s="10"/>
      <c r="E23" s="10"/>
      <c r="F23" s="10"/>
      <c r="G23" s="10"/>
      <c r="H23" s="10"/>
    </row>
    <row r="24" spans="1:12">
      <c r="A24" s="10"/>
      <c r="B24" s="10"/>
      <c r="C24" s="10"/>
      <c r="D24" s="10"/>
      <c r="E24" s="10"/>
      <c r="F24" s="10"/>
      <c r="G24" s="10"/>
      <c r="H24" s="10"/>
    </row>
    <row r="25" spans="1:12">
      <c r="A25" s="10"/>
      <c r="B25" s="10"/>
      <c r="C25" s="10"/>
      <c r="D25" s="10"/>
      <c r="E25" s="10"/>
      <c r="F25" s="10"/>
      <c r="G25" s="10"/>
      <c r="H25" s="10"/>
    </row>
    <row r="26" spans="1:12">
      <c r="A26" s="10"/>
      <c r="B26" s="10"/>
      <c r="C26" s="10"/>
      <c r="D26" s="10"/>
      <c r="E26" s="10"/>
      <c r="F26" s="10"/>
      <c r="G26" s="10"/>
      <c r="H26" s="10"/>
    </row>
    <row r="27" spans="1:12">
      <c r="A27" s="10"/>
      <c r="B27" s="10"/>
      <c r="C27" s="10"/>
      <c r="D27" s="10"/>
      <c r="E27" s="10"/>
      <c r="F27" s="10"/>
      <c r="G27" s="10"/>
      <c r="H27" s="10"/>
    </row>
  </sheetData>
  <sheetProtection algorithmName="SHA-512" hashValue="mmssCbIW9gV3fm+b3poeLO7KtUfh+NnbzuQgEoNb3YpxjvsvpsGRJEoCB4v3kfceUzp72BQYMs7b5kF0GbnPcQ==" saltValue="ODhaUkIDGF1SpvvjAEKX+w==" spinCount="100000" sheet="1" selectLockedCells="1"/>
  <mergeCells count="17">
    <mergeCell ref="B16:I16"/>
    <mergeCell ref="B17:I17"/>
    <mergeCell ref="B18:I18"/>
    <mergeCell ref="B19:I19"/>
    <mergeCell ref="A5:I5"/>
    <mergeCell ref="A6:I6"/>
    <mergeCell ref="B10:I10"/>
    <mergeCell ref="B11:I11"/>
    <mergeCell ref="B12:I12"/>
    <mergeCell ref="B13:I13"/>
    <mergeCell ref="B14:I14"/>
    <mergeCell ref="B15:I15"/>
    <mergeCell ref="A3:D3"/>
    <mergeCell ref="F1:G1"/>
    <mergeCell ref="A1:D1"/>
    <mergeCell ref="A2:D2"/>
    <mergeCell ref="E2:I2"/>
  </mergeCells>
  <phoneticPr fontId="4" type="noConversion"/>
  <pageMargins left="0.75" right="0.75" top="1" bottom="1" header="0.5" footer="0.5"/>
  <pageSetup orientation="landscape" r:id="rId1"/>
  <headerFooter alignWithMargins="0">
    <oddFooter>&amp;C© 2013 Home Innovation Research Labs
Home Innovation Research Labs authorizes use of this document only by participants in its
NGBS Green Certification Program or to facilitate Home Innovation certificate issuance.</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1"/>
  <dimension ref="A2:A7"/>
  <sheetViews>
    <sheetView topLeftCell="B1" workbookViewId="0"/>
  </sheetViews>
  <sheetFormatPr baseColWidth="10" defaultColWidth="8.83203125" defaultRowHeight="13"/>
  <cols>
    <col min="1" max="1" width="80.83203125" hidden="1" customWidth="1"/>
    <col min="2" max="6" width="9.1640625" customWidth="1"/>
  </cols>
  <sheetData>
    <row r="2" spans="1:1" ht="15">
      <c r="A2" s="47" t="s">
        <v>85</v>
      </c>
    </row>
    <row r="3" spans="1:1" ht="15">
      <c r="A3" s="47"/>
    </row>
    <row r="4" spans="1:1" ht="15">
      <c r="A4" s="47" t="s">
        <v>86</v>
      </c>
    </row>
    <row r="5" spans="1:1" ht="15">
      <c r="A5" s="47" t="s">
        <v>87</v>
      </c>
    </row>
    <row r="6" spans="1:1" ht="15">
      <c r="A6" s="47" t="s">
        <v>88</v>
      </c>
    </row>
    <row r="7" spans="1:1" ht="15">
      <c r="A7" s="47" t="s">
        <v>89</v>
      </c>
    </row>
  </sheetData>
  <sheetProtection algorithmName="SHA-512" hashValue="rRyh54O3Tpo8K0MQYI+53h6kqkCTMV1C7yJPV1PVtbM/sH9MyB9Vye5r4CXr0jXKJklTGq2nmd/3dsau8Wj9Nw==" saltValue="1+uLca9vV4UopwhQj3rsw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72"/>
  <sheetViews>
    <sheetView zoomScaleNormal="100" workbookViewId="0">
      <selection activeCell="A5" sqref="A5"/>
    </sheetView>
  </sheetViews>
  <sheetFormatPr baseColWidth="10" defaultColWidth="9.1640625" defaultRowHeight="13"/>
  <cols>
    <col min="1" max="14" width="15.6640625" style="56" customWidth="1"/>
    <col min="15" max="17" width="13.6640625" style="56" customWidth="1"/>
    <col min="18" max="16384" width="9.1640625" style="56"/>
  </cols>
  <sheetData>
    <row r="1" spans="1:16" ht="60" customHeight="1">
      <c r="A1" s="10"/>
      <c r="B1" s="10"/>
      <c r="C1" s="10"/>
      <c r="D1" s="10"/>
      <c r="E1" s="9">
        <f>startYear</f>
        <v>2020</v>
      </c>
      <c r="F1" s="288" t="str">
        <f>"Version "&amp;startVersion&amp;CHAR(10)&amp;"Revised "&amp;CHAR(13)&amp;TEXT(startRevisionDate,"mmmm dd, yyyy")</f>
        <v>Version 1.2.1
Revised _x000D_October 26, 2022</v>
      </c>
      <c r="G1" s="288"/>
      <c r="H1" s="45"/>
      <c r="I1" s="45"/>
      <c r="J1" s="45"/>
      <c r="K1" s="11"/>
      <c r="L1" s="11"/>
      <c r="M1" s="11"/>
      <c r="N1" s="11"/>
      <c r="O1" s="99"/>
      <c r="P1" s="11"/>
    </row>
    <row r="2" spans="1:16" ht="75" customHeight="1">
      <c r="A2" s="290" t="str">
        <f>LandDevelopmentHeading</f>
        <v>NGBS Scoring for LAND DEVELOPMENT
ICC 700-2020 National Green Building Standard®</v>
      </c>
      <c r="B2" s="290"/>
      <c r="C2" s="290"/>
      <c r="D2" s="290"/>
      <c r="E2" s="309" t="str">
        <f>CONCATENATE(AllRightsReserved," ",copyright)</f>
        <v xml:space="preserve">All rights reserved. This document is protected by U.S. copyright law. Requirements from ICC 700-2020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 © 2019, 2020, 2021 Home Innovation Research Labs, Inc. </v>
      </c>
      <c r="F2" s="309"/>
      <c r="G2" s="309"/>
      <c r="H2" s="309"/>
      <c r="I2" s="309"/>
      <c r="J2" s="231"/>
      <c r="K2" s="231"/>
      <c r="L2" s="231"/>
      <c r="M2" s="231"/>
      <c r="N2" s="97"/>
      <c r="O2" s="99"/>
      <c r="P2" s="11"/>
    </row>
    <row r="3" spans="1:16" ht="3" customHeight="1">
      <c r="A3" s="294"/>
      <c r="B3" s="294"/>
      <c r="C3" s="294"/>
      <c r="D3" s="294"/>
      <c r="E3" s="294"/>
      <c r="F3" s="294"/>
      <c r="G3" s="294"/>
      <c r="H3" s="294"/>
      <c r="I3" s="294"/>
      <c r="J3" s="294"/>
      <c r="K3" s="294"/>
      <c r="L3" s="294"/>
      <c r="M3" s="294"/>
      <c r="N3" s="295"/>
      <c r="O3" s="57"/>
    </row>
    <row r="4" spans="1:16" ht="15" customHeight="1">
      <c r="A4" s="307" t="s">
        <v>196</v>
      </c>
      <c r="B4" s="308"/>
      <c r="C4" s="308"/>
      <c r="D4" s="308"/>
      <c r="E4" s="308"/>
      <c r="F4" s="308"/>
      <c r="G4" s="308"/>
      <c r="H4" s="308"/>
      <c r="I4" s="308"/>
      <c r="J4" s="308"/>
      <c r="K4" s="308"/>
      <c r="L4" s="308"/>
      <c r="M4" s="308"/>
      <c r="N4" s="139"/>
      <c r="O4" s="11"/>
    </row>
    <row r="5" spans="1:16" ht="15" customHeight="1">
      <c r="A5" s="140" t="s">
        <v>17</v>
      </c>
      <c r="B5" s="11"/>
      <c r="C5" s="11"/>
      <c r="D5" s="11"/>
      <c r="E5" s="11"/>
      <c r="F5" s="11"/>
      <c r="G5" s="11"/>
      <c r="H5" s="11"/>
      <c r="I5" s="11"/>
      <c r="J5" s="11"/>
      <c r="K5" s="11"/>
      <c r="L5" s="11"/>
      <c r="M5" s="11"/>
      <c r="N5" s="139"/>
      <c r="O5" s="11"/>
    </row>
    <row r="6" spans="1:16" ht="5" customHeight="1">
      <c r="A6" s="140"/>
      <c r="B6" s="11"/>
      <c r="C6" s="11"/>
      <c r="D6" s="11"/>
      <c r="E6" s="11"/>
      <c r="F6" s="11"/>
      <c r="G6" s="11"/>
      <c r="H6" s="11"/>
      <c r="I6" s="11"/>
      <c r="J6" s="11"/>
      <c r="K6" s="11"/>
      <c r="L6" s="11"/>
      <c r="M6" s="11"/>
      <c r="N6" s="139"/>
      <c r="O6" s="11"/>
    </row>
    <row r="7" spans="1:16" ht="15" customHeight="1">
      <c r="A7" s="141" t="s">
        <v>199</v>
      </c>
      <c r="B7" s="11"/>
      <c r="C7" s="11"/>
      <c r="D7" s="11"/>
      <c r="E7" s="11"/>
      <c r="F7" s="11"/>
      <c r="G7" s="11"/>
      <c r="H7" s="11"/>
      <c r="I7" s="11"/>
      <c r="J7" s="11"/>
      <c r="K7" s="11"/>
      <c r="L7" s="11"/>
      <c r="M7" s="11"/>
      <c r="N7" s="139"/>
      <c r="O7" s="11"/>
    </row>
    <row r="8" spans="1:16" ht="5" customHeight="1">
      <c r="A8" s="141"/>
      <c r="B8" s="11"/>
      <c r="C8" s="11"/>
      <c r="D8" s="11"/>
      <c r="E8" s="11"/>
      <c r="F8" s="11"/>
      <c r="G8" s="11"/>
      <c r="H8" s="11"/>
      <c r="I8" s="11"/>
      <c r="J8" s="11"/>
      <c r="K8" s="11"/>
      <c r="L8" s="11"/>
      <c r="M8" s="11"/>
      <c r="N8" s="139"/>
      <c r="O8" s="11"/>
    </row>
    <row r="9" spans="1:16" ht="25" customHeight="1">
      <c r="A9" s="301" t="s">
        <v>317</v>
      </c>
      <c r="B9" s="302"/>
      <c r="C9" s="302"/>
      <c r="D9" s="302"/>
      <c r="E9" s="302"/>
      <c r="F9" s="302"/>
      <c r="G9" s="302"/>
      <c r="H9" s="302"/>
      <c r="I9" s="302"/>
      <c r="J9" s="302"/>
      <c r="K9" s="302"/>
      <c r="L9" s="302"/>
      <c r="M9" s="302"/>
      <c r="N9" s="303"/>
      <c r="O9" s="11"/>
    </row>
    <row r="10" spans="1:16" ht="5" customHeight="1">
      <c r="A10" s="191"/>
      <c r="B10" s="192"/>
      <c r="C10" s="192"/>
      <c r="D10" s="192"/>
      <c r="E10" s="192"/>
      <c r="F10" s="192"/>
      <c r="G10" s="192"/>
      <c r="H10" s="192"/>
      <c r="I10" s="192"/>
      <c r="J10" s="192"/>
      <c r="K10" s="192"/>
      <c r="L10" s="192"/>
      <c r="M10" s="192"/>
      <c r="N10" s="193"/>
      <c r="O10" s="11"/>
    </row>
    <row r="11" spans="1:16" ht="15" customHeight="1">
      <c r="A11" s="141" t="s">
        <v>482</v>
      </c>
      <c r="B11" s="11"/>
      <c r="C11" s="11"/>
      <c r="D11" s="11"/>
      <c r="E11" s="11"/>
      <c r="F11" s="11"/>
      <c r="G11" s="11"/>
      <c r="H11" s="11"/>
      <c r="I11" s="11"/>
      <c r="J11" s="11"/>
      <c r="K11" s="11"/>
      <c r="L11" s="11"/>
      <c r="M11" s="11"/>
      <c r="N11" s="139"/>
      <c r="O11" s="11"/>
    </row>
    <row r="12" spans="1:16" ht="15" customHeight="1">
      <c r="A12" s="99"/>
      <c r="B12" s="11"/>
      <c r="C12" s="11"/>
      <c r="D12" s="11"/>
      <c r="E12" s="11"/>
      <c r="F12" s="11"/>
      <c r="G12" s="11"/>
      <c r="H12" s="11"/>
      <c r="I12" s="11"/>
      <c r="J12" s="11"/>
      <c r="K12" s="11"/>
      <c r="L12" s="11"/>
      <c r="M12" s="11"/>
      <c r="N12" s="139"/>
    </row>
    <row r="13" spans="1:16" s="11" customFormat="1" ht="15" customHeight="1">
      <c r="A13" s="190" t="s">
        <v>14</v>
      </c>
      <c r="B13" s="142"/>
      <c r="C13" s="142"/>
      <c r="D13" s="142"/>
      <c r="N13" s="139"/>
    </row>
    <row r="14" spans="1:16" s="11" customFormat="1" ht="5" customHeight="1">
      <c r="A14" s="190"/>
      <c r="B14" s="142"/>
      <c r="C14" s="142"/>
      <c r="D14" s="142"/>
      <c r="N14" s="139"/>
    </row>
    <row r="15" spans="1:16" s="11" customFormat="1" ht="15" customHeight="1">
      <c r="A15" s="141" t="s">
        <v>470</v>
      </c>
      <c r="N15" s="139"/>
    </row>
    <row r="16" spans="1:16" s="11" customFormat="1" ht="15" customHeight="1">
      <c r="A16" s="143" t="s">
        <v>502</v>
      </c>
      <c r="N16" s="144"/>
    </row>
    <row r="17" spans="1:14" s="11" customFormat="1" ht="15" customHeight="1">
      <c r="A17" s="145" t="s">
        <v>200</v>
      </c>
      <c r="N17" s="144"/>
    </row>
    <row r="18" spans="1:14" s="11" customFormat="1" ht="5" customHeight="1">
      <c r="A18" s="145"/>
      <c r="N18" s="144"/>
    </row>
    <row r="19" spans="1:14" s="11" customFormat="1" ht="15" customHeight="1">
      <c r="A19" s="143" t="s">
        <v>197</v>
      </c>
      <c r="N19" s="139"/>
    </row>
    <row r="20" spans="1:14" s="11" customFormat="1" ht="5" customHeight="1">
      <c r="A20" s="143"/>
      <c r="N20" s="139"/>
    </row>
    <row r="21" spans="1:14" s="11" customFormat="1" ht="15" customHeight="1">
      <c r="A21" s="143" t="s">
        <v>198</v>
      </c>
      <c r="N21" s="139"/>
    </row>
    <row r="22" spans="1:14" s="11" customFormat="1" ht="80" customHeight="1">
      <c r="A22" s="297" t="s">
        <v>471</v>
      </c>
      <c r="B22" s="298"/>
      <c r="C22" s="298"/>
      <c r="D22" s="298"/>
      <c r="E22" s="298"/>
      <c r="F22" s="298"/>
      <c r="G22" s="298"/>
      <c r="H22" s="298"/>
      <c r="I22" s="298"/>
      <c r="J22" s="298"/>
      <c r="K22" s="298"/>
      <c r="L22" s="298"/>
      <c r="M22" s="298"/>
      <c r="N22" s="139"/>
    </row>
    <row r="23" spans="1:14" s="11" customFormat="1" ht="14">
      <c r="A23" s="141" t="s">
        <v>472</v>
      </c>
      <c r="I23" s="146"/>
      <c r="N23" s="139"/>
    </row>
    <row r="24" spans="1:14" s="11" customFormat="1" ht="15" customHeight="1">
      <c r="A24" s="147" t="s">
        <v>201</v>
      </c>
      <c r="I24" s="146"/>
      <c r="N24" s="139"/>
    </row>
    <row r="25" spans="1:14" s="11" customFormat="1" ht="5" customHeight="1">
      <c r="A25" s="147"/>
      <c r="I25" s="146"/>
      <c r="N25" s="139"/>
    </row>
    <row r="26" spans="1:14" s="11" customFormat="1" ht="14">
      <c r="A26" s="141" t="s">
        <v>473</v>
      </c>
      <c r="N26" s="139"/>
    </row>
    <row r="27" spans="1:14" ht="15" customHeight="1">
      <c r="A27" s="141"/>
      <c r="B27" s="11"/>
      <c r="C27" s="11"/>
      <c r="D27" s="11"/>
      <c r="E27" s="11"/>
      <c r="F27" s="11"/>
      <c r="G27" s="11"/>
      <c r="H27" s="11"/>
      <c r="I27" s="11"/>
      <c r="J27" s="11"/>
      <c r="K27" s="11"/>
      <c r="L27" s="11"/>
      <c r="M27" s="11"/>
      <c r="N27" s="139"/>
    </row>
    <row r="28" spans="1:14" s="83" customFormat="1" ht="14">
      <c r="A28" s="299" t="s">
        <v>19</v>
      </c>
      <c r="B28" s="300"/>
      <c r="C28" s="300"/>
      <c r="D28" s="300"/>
      <c r="E28" s="11"/>
      <c r="F28" s="11"/>
      <c r="G28" s="11"/>
      <c r="H28" s="11"/>
      <c r="I28" s="11"/>
      <c r="J28" s="11"/>
      <c r="K28" s="11"/>
      <c r="L28" s="11"/>
      <c r="M28" s="11"/>
      <c r="N28" s="139"/>
    </row>
    <row r="29" spans="1:14" s="83" customFormat="1" ht="15" customHeight="1">
      <c r="A29" s="148" t="s">
        <v>474</v>
      </c>
      <c r="B29" s="11"/>
      <c r="C29" s="11"/>
      <c r="D29" s="11"/>
      <c r="E29" s="11"/>
      <c r="F29" s="11"/>
      <c r="G29" s="11"/>
      <c r="H29" s="11"/>
      <c r="I29" s="11"/>
      <c r="J29" s="11"/>
      <c r="K29" s="11"/>
      <c r="L29" s="11"/>
      <c r="M29" s="11"/>
      <c r="N29" s="139"/>
    </row>
    <row r="30" spans="1:14" s="83" customFormat="1" ht="5" customHeight="1">
      <c r="A30" s="148"/>
      <c r="B30" s="11"/>
      <c r="C30" s="11"/>
      <c r="D30" s="11"/>
      <c r="E30" s="11"/>
      <c r="F30" s="11"/>
      <c r="G30" s="11"/>
      <c r="H30" s="11"/>
      <c r="I30" s="11"/>
      <c r="J30" s="11"/>
      <c r="K30" s="11"/>
      <c r="L30" s="11"/>
      <c r="M30" s="11"/>
      <c r="N30" s="139"/>
    </row>
    <row r="31" spans="1:14" s="83" customFormat="1" ht="15" customHeight="1">
      <c r="A31" s="301" t="s">
        <v>475</v>
      </c>
      <c r="B31" s="302"/>
      <c r="C31" s="302"/>
      <c r="D31" s="302"/>
      <c r="E31" s="302"/>
      <c r="F31" s="302"/>
      <c r="G31" s="302"/>
      <c r="H31" s="302"/>
      <c r="I31" s="302"/>
      <c r="J31" s="302"/>
      <c r="K31" s="302"/>
      <c r="L31" s="302"/>
      <c r="M31" s="302"/>
      <c r="N31" s="139"/>
    </row>
    <row r="32" spans="1:14" s="83" customFormat="1" ht="5" customHeight="1">
      <c r="A32" s="191"/>
      <c r="B32" s="192"/>
      <c r="C32" s="192"/>
      <c r="D32" s="192"/>
      <c r="E32" s="192"/>
      <c r="F32" s="192"/>
      <c r="G32" s="192"/>
      <c r="H32" s="192"/>
      <c r="I32" s="192"/>
      <c r="J32" s="192"/>
      <c r="K32" s="192"/>
      <c r="L32" s="192"/>
      <c r="M32" s="192"/>
      <c r="N32" s="139"/>
    </row>
    <row r="33" spans="1:14" s="83" customFormat="1" ht="15" customHeight="1">
      <c r="A33" s="301" t="s">
        <v>476</v>
      </c>
      <c r="B33" s="302"/>
      <c r="C33" s="302"/>
      <c r="D33" s="302"/>
      <c r="E33" s="302"/>
      <c r="F33" s="302"/>
      <c r="G33" s="302"/>
      <c r="H33" s="302"/>
      <c r="I33" s="302"/>
      <c r="J33" s="302"/>
      <c r="K33" s="302"/>
      <c r="L33" s="302"/>
      <c r="M33" s="302"/>
      <c r="N33" s="139"/>
    </row>
    <row r="34" spans="1:14" s="83" customFormat="1" ht="5" customHeight="1">
      <c r="A34" s="191"/>
      <c r="B34" s="192"/>
      <c r="C34" s="192"/>
      <c r="D34" s="192"/>
      <c r="E34" s="192"/>
      <c r="F34" s="192"/>
      <c r="G34" s="192"/>
      <c r="H34" s="192"/>
      <c r="I34" s="192"/>
      <c r="J34" s="192"/>
      <c r="K34" s="192"/>
      <c r="L34" s="192"/>
      <c r="M34" s="192"/>
      <c r="N34" s="139"/>
    </row>
    <row r="35" spans="1:14" s="83" customFormat="1" ht="40" customHeight="1">
      <c r="A35" s="301" t="s">
        <v>477</v>
      </c>
      <c r="B35" s="302"/>
      <c r="C35" s="302"/>
      <c r="D35" s="302"/>
      <c r="E35" s="302"/>
      <c r="F35" s="302"/>
      <c r="G35" s="302"/>
      <c r="H35" s="302"/>
      <c r="I35" s="302"/>
      <c r="J35" s="302"/>
      <c r="K35" s="302"/>
      <c r="L35" s="302"/>
      <c r="M35" s="302"/>
      <c r="N35" s="303"/>
    </row>
    <row r="36" spans="1:14" s="83" customFormat="1" ht="5" customHeight="1">
      <c r="A36" s="191"/>
      <c r="B36" s="192"/>
      <c r="C36" s="192"/>
      <c r="D36" s="192"/>
      <c r="E36" s="192"/>
      <c r="F36" s="192"/>
      <c r="G36" s="192"/>
      <c r="H36" s="192"/>
      <c r="I36" s="192"/>
      <c r="J36" s="192"/>
      <c r="K36" s="192"/>
      <c r="L36" s="192"/>
      <c r="M36" s="192"/>
      <c r="N36" s="193"/>
    </row>
    <row r="37" spans="1:14" s="83" customFormat="1" ht="40" customHeight="1">
      <c r="A37" s="301" t="s">
        <v>478</v>
      </c>
      <c r="B37" s="302"/>
      <c r="C37" s="302"/>
      <c r="D37" s="302"/>
      <c r="E37" s="302"/>
      <c r="F37" s="302"/>
      <c r="G37" s="302"/>
      <c r="H37" s="302"/>
      <c r="I37" s="302"/>
      <c r="J37" s="302"/>
      <c r="K37" s="302"/>
      <c r="L37" s="302"/>
      <c r="M37" s="302"/>
      <c r="N37" s="139"/>
    </row>
    <row r="38" spans="1:14" s="83" customFormat="1" ht="5" customHeight="1">
      <c r="A38" s="191"/>
      <c r="B38" s="192"/>
      <c r="C38" s="192"/>
      <c r="D38" s="192"/>
      <c r="E38" s="192"/>
      <c r="F38" s="192"/>
      <c r="G38" s="192"/>
      <c r="H38" s="192"/>
      <c r="I38" s="192"/>
      <c r="J38" s="192"/>
      <c r="K38" s="192"/>
      <c r="L38" s="192"/>
      <c r="M38" s="192"/>
      <c r="N38" s="139"/>
    </row>
    <row r="39" spans="1:14" s="83" customFormat="1" ht="30" customHeight="1">
      <c r="A39" s="304" t="s">
        <v>479</v>
      </c>
      <c r="B39" s="305"/>
      <c r="C39" s="305"/>
      <c r="D39" s="305"/>
      <c r="E39" s="305"/>
      <c r="F39" s="305"/>
      <c r="G39" s="305"/>
      <c r="H39" s="305"/>
      <c r="I39" s="305"/>
      <c r="J39" s="305"/>
      <c r="K39" s="305"/>
      <c r="L39" s="305"/>
      <c r="M39" s="305"/>
      <c r="N39" s="306"/>
    </row>
    <row r="40" spans="1:14" ht="15">
      <c r="A40" s="100"/>
    </row>
    <row r="41" spans="1:14" ht="15">
      <c r="A41" s="100"/>
    </row>
    <row r="42" spans="1:14" ht="15">
      <c r="A42" s="100"/>
    </row>
    <row r="43" spans="1:14" ht="15">
      <c r="A43" s="100"/>
    </row>
    <row r="44" spans="1:14" ht="15">
      <c r="A44" s="100"/>
    </row>
    <row r="45" spans="1:14" ht="15">
      <c r="A45" s="100"/>
    </row>
    <row r="46" spans="1:14">
      <c r="A46" s="101"/>
    </row>
    <row r="47" spans="1:14" ht="15">
      <c r="A47" s="296"/>
      <c r="B47" s="296"/>
      <c r="C47" s="296"/>
      <c r="D47" s="296"/>
    </row>
    <row r="48" spans="1:14" ht="15">
      <c r="A48" s="102"/>
    </row>
    <row r="49" spans="1:1" ht="15">
      <c r="A49" s="103"/>
    </row>
    <row r="50" spans="1:1" ht="15">
      <c r="A50" s="104"/>
    </row>
    <row r="51" spans="1:1" ht="15">
      <c r="A51" s="104"/>
    </row>
    <row r="52" spans="1:1" ht="15">
      <c r="A52" s="104"/>
    </row>
    <row r="53" spans="1:1" ht="15">
      <c r="A53" s="102"/>
    </row>
    <row r="54" spans="1:1" ht="15">
      <c r="A54" s="104"/>
    </row>
    <row r="55" spans="1:1">
      <c r="A55" s="105"/>
    </row>
    <row r="56" spans="1:1" ht="15">
      <c r="A56" s="106"/>
    </row>
    <row r="57" spans="1:1" ht="15">
      <c r="A57" s="106"/>
    </row>
    <row r="58" spans="1:1">
      <c r="A58" s="107"/>
    </row>
    <row r="59" spans="1:1">
      <c r="A59" s="107"/>
    </row>
    <row r="60" spans="1:1">
      <c r="A60" s="107"/>
    </row>
    <row r="61" spans="1:1">
      <c r="A61" s="107"/>
    </row>
    <row r="62" spans="1:1">
      <c r="A62" s="107"/>
    </row>
    <row r="63" spans="1:1">
      <c r="A63" s="108"/>
    </row>
    <row r="64" spans="1:1" ht="15">
      <c r="A64" s="104"/>
    </row>
    <row r="65" spans="1:1" ht="15">
      <c r="A65" s="104"/>
    </row>
    <row r="66" spans="1:1" ht="15">
      <c r="A66" s="102"/>
    </row>
    <row r="67" spans="1:1" ht="15">
      <c r="A67" s="104"/>
    </row>
    <row r="68" spans="1:1" ht="15">
      <c r="A68" s="104"/>
    </row>
    <row r="69" spans="1:1" ht="15">
      <c r="A69" s="104"/>
    </row>
    <row r="70" spans="1:1" ht="15">
      <c r="A70" s="104"/>
    </row>
    <row r="71" spans="1:1" ht="15">
      <c r="A71" s="104"/>
    </row>
    <row r="72" spans="1:1" ht="15">
      <c r="A72" s="104"/>
    </row>
  </sheetData>
  <sheetProtection algorithmName="SHA-512" hashValue="xO3ujbcAe6iSgUa8Cw3N+QIlao7I6IH8p+ZGA12wxcK8OZDHfMfgmUnx5uy/2HEsuGcgjBidWkE4Bg1kmpRBng==" saltValue="uZ7tafaG62Ripqcfpy3TuQ==" spinCount="100000" sheet="1" selectLockedCells="1"/>
  <mergeCells count="14">
    <mergeCell ref="F1:G1"/>
    <mergeCell ref="A2:D2"/>
    <mergeCell ref="A3:N3"/>
    <mergeCell ref="A47:D47"/>
    <mergeCell ref="A22:M22"/>
    <mergeCell ref="A28:D28"/>
    <mergeCell ref="A33:M33"/>
    <mergeCell ref="A37:M37"/>
    <mergeCell ref="A31:M31"/>
    <mergeCell ref="A9:N9"/>
    <mergeCell ref="A35:N35"/>
    <mergeCell ref="A39:N39"/>
    <mergeCell ref="A4:M4"/>
    <mergeCell ref="E2:I2"/>
  </mergeCells>
  <phoneticPr fontId="4" type="noConversion"/>
  <hyperlinks>
    <hyperlink ref="A17" r:id="rId1" xr:uid="{4C0E5AD9-9381-42B3-84C2-6557A74AAB9A}"/>
    <hyperlink ref="A24" r:id="rId2" xr:uid="{CBA2C1DD-2C31-4BD6-9032-7BE385693A38}"/>
  </hyperlinks>
  <pageMargins left="0.25" right="0.25" top="1" bottom="1" header="0.5" footer="0.5"/>
  <pageSetup scale="95" orientation="landscape" r:id="rId3"/>
  <headerFooter alignWithMargins="0">
    <oddFooter>&amp;L&amp;8© 2013 Home Innovation Research Labs&amp;C&amp;8Home Innovation Research Labs authorizes use of this document only by participants in its
NGBS Green Certification Program or to facilitate Home Innovation certificate issuance&amp;R&amp;8Page&amp;P of  &amp;N</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30"/>
  <sheetViews>
    <sheetView workbookViewId="0">
      <selection activeCell="D7" sqref="D7:I7"/>
    </sheetView>
  </sheetViews>
  <sheetFormatPr baseColWidth="10" defaultColWidth="9.1640625" defaultRowHeight="13"/>
  <cols>
    <col min="1" max="9" width="15.6640625" style="56" customWidth="1"/>
    <col min="10" max="17" width="13.6640625" style="56" customWidth="1"/>
    <col min="18" max="16384" width="9.1640625" style="56"/>
  </cols>
  <sheetData>
    <row r="1" spans="1:17" ht="60" customHeight="1">
      <c r="A1" s="11"/>
      <c r="B1" s="11"/>
      <c r="C1" s="11"/>
      <c r="D1" s="11"/>
      <c r="E1" s="229">
        <f>startYear</f>
        <v>2020</v>
      </c>
      <c r="F1" s="288" t="str">
        <f>"Version "&amp;startVersion&amp;CHAR(10)&amp;"Revised "&amp;CHAR(13)&amp;TEXT(startRevisionDate,"mmmm dd, yyyy")</f>
        <v>Version 1.2.1
Revised _x000D_October 26, 2022</v>
      </c>
      <c r="G1" s="288"/>
      <c r="H1" s="45"/>
      <c r="I1" s="45"/>
      <c r="J1" s="111"/>
    </row>
    <row r="2" spans="1:17" ht="75" customHeight="1">
      <c r="A2" s="290" t="str">
        <f>LandDevelopmentHeading</f>
        <v>NGBS Scoring for LAND DEVELOPMENT
ICC 700-2020 National Green Building Standard®</v>
      </c>
      <c r="B2" s="290"/>
      <c r="C2" s="290"/>
      <c r="D2" s="290"/>
      <c r="E2" s="313" t="str">
        <f>CONCATENATE(AllRightsReserved," ",copyright)</f>
        <v xml:space="preserve">All rights reserved. This document is protected by U.S. copyright law. Requirements from ICC 700-2020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 © 2019, 2020, 2021 Home Innovation Research Labs, Inc. </v>
      </c>
      <c r="F2" s="314"/>
      <c r="G2" s="314"/>
      <c r="H2" s="314"/>
      <c r="I2" s="315"/>
      <c r="J2" s="112"/>
      <c r="K2" s="97"/>
      <c r="L2" s="97"/>
      <c r="M2" s="97"/>
      <c r="N2" s="35"/>
      <c r="O2" s="35"/>
      <c r="P2" s="35"/>
      <c r="Q2" s="35"/>
    </row>
    <row r="3" spans="1:17" ht="15" customHeight="1">
      <c r="A3" s="81"/>
      <c r="B3" s="81"/>
      <c r="C3" s="81"/>
      <c r="D3" s="81"/>
      <c r="E3" s="230"/>
      <c r="F3" s="98"/>
      <c r="G3" s="98"/>
      <c r="H3" s="98"/>
      <c r="I3" s="97"/>
      <c r="J3" s="112"/>
      <c r="K3" s="97"/>
      <c r="L3" s="97"/>
      <c r="M3" s="97"/>
      <c r="N3" s="35"/>
      <c r="O3" s="35"/>
      <c r="P3" s="35"/>
      <c r="Q3" s="35"/>
    </row>
    <row r="4" spans="1:17" ht="15" customHeight="1">
      <c r="A4" s="316" t="s">
        <v>94</v>
      </c>
      <c r="B4" s="317"/>
      <c r="C4" s="317"/>
      <c r="D4" s="317"/>
      <c r="E4" s="317"/>
      <c r="F4" s="317"/>
      <c r="G4" s="317"/>
      <c r="H4" s="317"/>
      <c r="I4" s="317"/>
      <c r="J4" s="57"/>
    </row>
    <row r="5" spans="1:17" ht="15" customHeight="1">
      <c r="A5" s="286"/>
      <c r="B5" s="286"/>
      <c r="C5" s="286"/>
      <c r="D5" s="286"/>
      <c r="E5" s="286"/>
      <c r="F5" s="286"/>
      <c r="G5" s="286"/>
      <c r="H5" s="286"/>
      <c r="I5" s="286"/>
    </row>
    <row r="6" spans="1:17" ht="7" customHeight="1">
      <c r="A6" s="11"/>
      <c r="B6" s="11"/>
      <c r="C6" s="11"/>
      <c r="D6" s="11"/>
      <c r="E6" s="319"/>
      <c r="F6" s="319"/>
      <c r="G6" s="319"/>
      <c r="H6" s="319"/>
      <c r="I6" s="319"/>
    </row>
    <row r="7" spans="1:17" ht="15" customHeight="1">
      <c r="A7" s="323" t="s">
        <v>670</v>
      </c>
      <c r="B7" s="323"/>
      <c r="C7" s="323"/>
      <c r="D7" s="312"/>
      <c r="E7" s="312"/>
      <c r="F7" s="312"/>
      <c r="G7" s="312"/>
      <c r="H7" s="312"/>
      <c r="I7" s="312"/>
    </row>
    <row r="8" spans="1:17" ht="7" customHeight="1">
      <c r="A8" s="11"/>
      <c r="B8" s="11"/>
      <c r="C8" s="11"/>
      <c r="D8" s="11"/>
      <c r="E8" s="283"/>
      <c r="F8" s="283"/>
      <c r="G8" s="283"/>
      <c r="H8" s="283"/>
      <c r="I8" s="283"/>
    </row>
    <row r="9" spans="1:17" ht="15" customHeight="1">
      <c r="A9" s="323" t="s">
        <v>318</v>
      </c>
      <c r="B9" s="323"/>
      <c r="C9" s="323"/>
      <c r="D9" s="312"/>
      <c r="E9" s="312"/>
      <c r="F9" s="312"/>
      <c r="G9" s="312"/>
      <c r="H9" s="312"/>
      <c r="I9" s="312"/>
    </row>
    <row r="10" spans="1:17" ht="7" customHeight="1">
      <c r="A10" s="110"/>
      <c r="B10" s="110"/>
      <c r="C10" s="110"/>
      <c r="D10" s="200"/>
      <c r="E10" s="200"/>
      <c r="F10" s="200"/>
      <c r="G10" s="200"/>
      <c r="H10" s="200"/>
      <c r="I10" s="128"/>
    </row>
    <row r="11" spans="1:17" ht="15" customHeight="1">
      <c r="A11" s="323" t="s">
        <v>319</v>
      </c>
      <c r="B11" s="323"/>
      <c r="C11" s="323"/>
      <c r="D11" s="312"/>
      <c r="E11" s="312"/>
      <c r="F11" s="312"/>
      <c r="G11" s="312"/>
      <c r="H11" s="312"/>
      <c r="I11" s="312"/>
    </row>
    <row r="12" spans="1:17" ht="7" customHeight="1">
      <c r="A12" s="110"/>
      <c r="B12" s="110"/>
      <c r="C12" s="110"/>
      <c r="D12" s="200"/>
      <c r="E12" s="200"/>
      <c r="F12" s="200"/>
      <c r="G12" s="200"/>
      <c r="H12" s="200"/>
      <c r="I12" s="201"/>
    </row>
    <row r="13" spans="1:17" ht="15" customHeight="1">
      <c r="A13" s="323" t="s">
        <v>320</v>
      </c>
      <c r="B13" s="323"/>
      <c r="C13" s="323"/>
      <c r="D13" s="312"/>
      <c r="E13" s="312"/>
      <c r="F13" s="312"/>
      <c r="G13" s="312"/>
      <c r="H13" s="312"/>
      <c r="I13" s="312"/>
      <c r="J13" s="109"/>
    </row>
    <row r="14" spans="1:17" ht="7" customHeight="1">
      <c r="A14" s="110"/>
      <c r="B14" s="110"/>
      <c r="C14" s="110"/>
      <c r="D14" s="200"/>
      <c r="E14" s="200"/>
      <c r="F14" s="200"/>
      <c r="G14" s="200"/>
      <c r="H14" s="200"/>
      <c r="I14" s="202"/>
      <c r="J14" s="109"/>
    </row>
    <row r="15" spans="1:17" ht="15" customHeight="1">
      <c r="A15" s="318" t="s">
        <v>321</v>
      </c>
      <c r="B15" s="318"/>
      <c r="C15" s="318"/>
      <c r="D15" s="310"/>
      <c r="E15" s="310"/>
      <c r="F15" s="310"/>
      <c r="G15" s="310"/>
      <c r="H15" s="310"/>
      <c r="I15" s="310"/>
    </row>
    <row r="16" spans="1:17" ht="7" customHeight="1">
      <c r="A16" s="159"/>
      <c r="B16" s="159"/>
      <c r="C16" s="159"/>
      <c r="D16" s="203"/>
      <c r="E16" s="203"/>
      <c r="F16" s="203"/>
      <c r="G16" s="203"/>
      <c r="H16" s="203"/>
      <c r="I16" s="202"/>
    </row>
    <row r="17" spans="1:9" ht="15" customHeight="1">
      <c r="A17" s="318" t="s">
        <v>322</v>
      </c>
      <c r="B17" s="318"/>
      <c r="C17" s="318"/>
      <c r="D17" s="312"/>
      <c r="E17" s="312"/>
      <c r="F17" s="312"/>
      <c r="G17" s="312"/>
      <c r="H17" s="204"/>
      <c r="I17" s="204"/>
    </row>
    <row r="18" spans="1:9" ht="7" customHeight="1" thickBot="1">
      <c r="A18" s="159"/>
      <c r="B18" s="159"/>
      <c r="C18" s="159"/>
      <c r="D18" s="205"/>
      <c r="E18" s="205"/>
      <c r="F18" s="205"/>
      <c r="G18" s="205"/>
      <c r="H18" s="203"/>
      <c r="I18" s="202"/>
    </row>
    <row r="19" spans="1:9" ht="15" customHeight="1" thickBot="1">
      <c r="A19" s="159"/>
      <c r="B19" s="159"/>
      <c r="C19" s="159"/>
      <c r="D19" s="320" t="s">
        <v>56</v>
      </c>
      <c r="E19" s="321"/>
      <c r="F19" s="321"/>
      <c r="G19" s="322"/>
      <c r="H19" s="203"/>
      <c r="I19" s="202"/>
    </row>
    <row r="20" spans="1:9" ht="15" customHeight="1">
      <c r="A20" s="159"/>
      <c r="B20" s="159"/>
      <c r="C20" s="159"/>
      <c r="D20" s="206" t="s">
        <v>57</v>
      </c>
      <c r="E20" s="207" t="s">
        <v>0</v>
      </c>
      <c r="F20" s="208" t="s">
        <v>485</v>
      </c>
      <c r="G20" s="209" t="s">
        <v>2</v>
      </c>
      <c r="H20" s="203"/>
      <c r="I20" s="202"/>
    </row>
    <row r="21" spans="1:9" ht="15" customHeight="1" thickBot="1">
      <c r="A21" s="159"/>
      <c r="B21" s="159"/>
      <c r="C21" s="159"/>
      <c r="D21" s="210">
        <v>95</v>
      </c>
      <c r="E21" s="211">
        <v>122</v>
      </c>
      <c r="F21" s="212">
        <v>149</v>
      </c>
      <c r="G21" s="213">
        <v>176</v>
      </c>
      <c r="H21" s="203"/>
      <c r="I21" s="202"/>
    </row>
    <row r="22" spans="1:9" ht="7" customHeight="1">
      <c r="A22" s="159"/>
      <c r="B22" s="159"/>
      <c r="C22" s="159"/>
      <c r="D22" s="205"/>
      <c r="E22" s="205"/>
      <c r="F22" s="205"/>
      <c r="G22" s="205"/>
      <c r="H22" s="203"/>
      <c r="I22" s="202"/>
    </row>
    <row r="23" spans="1:9" ht="15" customHeight="1">
      <c r="A23" s="318" t="s">
        <v>323</v>
      </c>
      <c r="B23" s="318"/>
      <c r="C23" s="318"/>
      <c r="D23" s="214"/>
      <c r="E23" s="203"/>
      <c r="F23" s="203"/>
      <c r="G23" s="203"/>
      <c r="H23" s="203"/>
      <c r="I23" s="202"/>
    </row>
    <row r="24" spans="1:9" ht="7" customHeight="1">
      <c r="A24" s="159"/>
      <c r="B24" s="159"/>
      <c r="C24" s="159"/>
      <c r="D24" s="203"/>
      <c r="E24" s="203"/>
      <c r="F24" s="203"/>
      <c r="G24" s="203"/>
      <c r="H24" s="203"/>
      <c r="I24" s="202"/>
    </row>
    <row r="25" spans="1:9" ht="15" customHeight="1">
      <c r="A25" s="318" t="s">
        <v>324</v>
      </c>
      <c r="B25" s="318"/>
      <c r="C25" s="318"/>
      <c r="D25" s="311"/>
      <c r="E25" s="311"/>
      <c r="F25" s="311"/>
      <c r="G25" s="311"/>
      <c r="H25" s="311"/>
      <c r="I25" s="311"/>
    </row>
    <row r="26" spans="1:9" ht="15" customHeight="1">
      <c r="A26" s="318"/>
      <c r="B26" s="318"/>
      <c r="C26" s="318"/>
      <c r="D26" s="311"/>
      <c r="E26" s="311"/>
      <c r="F26" s="311"/>
      <c r="G26" s="311"/>
      <c r="H26" s="311"/>
      <c r="I26" s="311"/>
    </row>
    <row r="27" spans="1:9" ht="15" customHeight="1">
      <c r="A27" s="318"/>
      <c r="B27" s="318"/>
      <c r="C27" s="318"/>
      <c r="D27" s="311"/>
      <c r="E27" s="311"/>
      <c r="F27" s="311"/>
      <c r="G27" s="311"/>
      <c r="H27" s="311"/>
      <c r="I27" s="311"/>
    </row>
    <row r="28" spans="1:9" ht="15" customHeight="1">
      <c r="A28" s="318"/>
      <c r="B28" s="318"/>
      <c r="C28" s="318"/>
      <c r="D28" s="311"/>
      <c r="E28" s="311"/>
      <c r="F28" s="311"/>
      <c r="G28" s="311"/>
      <c r="H28" s="311"/>
      <c r="I28" s="311"/>
    </row>
    <row r="29" spans="1:9" ht="15" customHeight="1"/>
    <row r="30" spans="1:9" ht="15" customHeight="1"/>
  </sheetData>
  <sheetProtection algorithmName="SHA-512" hashValue="jg/IDrsdqDdvFC0WzUrEpej6bjflv4sadm1nZIVkWMZ6NpEVDDRdXHFGwGKVOs0lE1xkFcUOxI1zjKme4kRf1A==" saltValue="p2pE+gS6+hpRCiN48e2dBQ==" spinCount="100000" sheet="1" objects="1" scenarios="1" selectLockedCells="1"/>
  <mergeCells count="21">
    <mergeCell ref="F1:G1"/>
    <mergeCell ref="A2:D2"/>
    <mergeCell ref="A9:C9"/>
    <mergeCell ref="A11:C11"/>
    <mergeCell ref="A13:C13"/>
    <mergeCell ref="D13:I13"/>
    <mergeCell ref="A7:C7"/>
    <mergeCell ref="D7:I7"/>
    <mergeCell ref="D15:I15"/>
    <mergeCell ref="D25:I28"/>
    <mergeCell ref="D17:G17"/>
    <mergeCell ref="E2:I2"/>
    <mergeCell ref="A4:I4"/>
    <mergeCell ref="D9:I9"/>
    <mergeCell ref="D11:I11"/>
    <mergeCell ref="A23:C23"/>
    <mergeCell ref="A25:C28"/>
    <mergeCell ref="E6:I6"/>
    <mergeCell ref="A15:C15"/>
    <mergeCell ref="A17:C17"/>
    <mergeCell ref="D19:G19"/>
  </mergeCells>
  <conditionalFormatting sqref="D23">
    <cfRule type="expression" dxfId="211" priority="7">
      <formula>$D$23=""</formula>
    </cfRule>
  </conditionalFormatting>
  <conditionalFormatting sqref="D17">
    <cfRule type="expression" dxfId="210" priority="177" stopIfTrue="1">
      <formula>AND($D$17="")</formula>
    </cfRule>
  </conditionalFormatting>
  <conditionalFormatting sqref="D13">
    <cfRule type="expression" dxfId="209" priority="5">
      <formula>AND($D$13="")</formula>
    </cfRule>
  </conditionalFormatting>
  <conditionalFormatting sqref="D11">
    <cfRule type="expression" dxfId="208" priority="4">
      <formula>AND($D$11="")</formula>
    </cfRule>
  </conditionalFormatting>
  <conditionalFormatting sqref="D15">
    <cfRule type="expression" dxfId="207" priority="3">
      <formula>AND($D$15 ="")</formula>
    </cfRule>
  </conditionalFormatting>
  <conditionalFormatting sqref="D25">
    <cfRule type="expression" dxfId="206" priority="2">
      <formula>AND($D$25 ="")</formula>
    </cfRule>
  </conditionalFormatting>
  <conditionalFormatting sqref="D7">
    <cfRule type="expression" dxfId="205" priority="6">
      <formula>AND($D$7="")</formula>
    </cfRule>
  </conditionalFormatting>
  <conditionalFormatting sqref="D9">
    <cfRule type="expression" dxfId="204" priority="1">
      <formula>AND($D$9="")</formula>
    </cfRule>
  </conditionalFormatting>
  <dataValidations count="2">
    <dataValidation type="list" allowBlank="1" showInputMessage="1" showErrorMessage="1" sqref="D23" xr:uid="{00000000-0002-0000-0200-000000000000}">
      <formula1>"One Star, Two Stars, Three Stars, Four Stars"</formula1>
    </dataValidation>
    <dataValidation type="list" allowBlank="1" showInputMessage="1" showErrorMessage="1" sqref="D17" xr:uid="{00000000-0002-0000-0200-000001000000}">
      <formula1>dropdown1</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Y295"/>
  <sheetViews>
    <sheetView zoomScaleNormal="100" workbookViewId="0">
      <pane ySplit="5" topLeftCell="A38" activePane="bottomLeft" state="frozen"/>
      <selection pane="bottomLeft" activeCell="F42" sqref="F42"/>
    </sheetView>
  </sheetViews>
  <sheetFormatPr baseColWidth="10" defaultColWidth="8.83203125" defaultRowHeight="14"/>
  <cols>
    <col min="1" max="1" width="3.6640625" customWidth="1"/>
    <col min="2" max="2" width="8.33203125" hidden="1" customWidth="1"/>
    <col min="3" max="3" width="12.6640625" customWidth="1"/>
    <col min="4" max="4" width="55.6640625" style="2" customWidth="1"/>
    <col min="5" max="6" width="10.6640625" style="5" customWidth="1"/>
    <col min="7" max="7" width="40.6640625" style="4" customWidth="1"/>
    <col min="8" max="8" width="15.6640625" style="6" customWidth="1"/>
    <col min="9" max="9" width="60.6640625" style="33" customWidth="1"/>
    <col min="10" max="27" width="9.1640625" style="56"/>
  </cols>
  <sheetData>
    <row r="1" spans="1:51" ht="60" customHeight="1">
      <c r="A1" s="385" t="s">
        <v>491</v>
      </c>
      <c r="B1" s="238"/>
      <c r="C1" s="386"/>
      <c r="D1" s="10"/>
      <c r="E1" s="9">
        <f>startYear</f>
        <v>2020</v>
      </c>
      <c r="F1" s="35"/>
      <c r="G1" s="314" t="str">
        <f>CONCATENATE(AllRightsReserved," ",copyright)</f>
        <v xml:space="preserve">All rights reserved. This document is protected by U.S. copyright law. Requirements from ICC 700-2020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 © 2019, 2020, 2021 Home Innovation Research Labs, Inc. </v>
      </c>
      <c r="H1" s="314"/>
      <c r="I1" s="315"/>
      <c r="J1" s="57"/>
      <c r="AB1" s="56"/>
      <c r="AC1" s="56"/>
      <c r="AD1" s="56"/>
      <c r="AE1" s="56"/>
      <c r="AF1" s="56"/>
      <c r="AG1" s="56"/>
      <c r="AH1" s="56"/>
      <c r="AI1" s="56"/>
      <c r="AJ1" s="56"/>
      <c r="AK1" s="56"/>
      <c r="AL1" s="56"/>
      <c r="AM1" s="56"/>
      <c r="AN1" s="56"/>
      <c r="AO1" s="56"/>
      <c r="AP1" s="56"/>
      <c r="AQ1" s="56"/>
      <c r="AR1" s="56"/>
      <c r="AS1" s="56"/>
      <c r="AT1" s="56"/>
      <c r="AU1" s="56"/>
      <c r="AV1" s="56"/>
      <c r="AW1" s="56"/>
      <c r="AX1" s="56"/>
      <c r="AY1" s="56"/>
    </row>
    <row r="2" spans="1:51" ht="60" customHeight="1">
      <c r="A2" s="385"/>
      <c r="B2" s="238"/>
      <c r="C2" s="386"/>
      <c r="D2" s="13" t="str">
        <f>LandDevelopmentHeading</f>
        <v>NGBS Scoring for LAND DEVELOPMENT
ICC 700-2020 National Green Building Standard®</v>
      </c>
      <c r="E2" s="86"/>
      <c r="F2" s="197"/>
      <c r="G2" s="330" t="s">
        <v>95</v>
      </c>
      <c r="H2" s="330"/>
      <c r="I2" s="285" t="str">
        <f>"Version "&amp;startVersion&amp;CHAR(10)&amp;"Revised "&amp;CHAR(13)&amp;TEXT(startRevisionDate,"mmmm dd, yyyy")</f>
        <v>Version 1.2.1
Revised _x000D_October 26, 2022</v>
      </c>
      <c r="K2" s="119"/>
      <c r="AB2" s="56"/>
      <c r="AC2" s="56"/>
      <c r="AD2" s="56"/>
      <c r="AE2" s="56"/>
      <c r="AF2" s="56"/>
      <c r="AG2" s="56"/>
      <c r="AH2" s="56"/>
      <c r="AI2" s="56"/>
      <c r="AJ2" s="56"/>
      <c r="AK2" s="56"/>
      <c r="AL2" s="56"/>
      <c r="AM2" s="56"/>
      <c r="AN2" s="56"/>
      <c r="AO2" s="56"/>
      <c r="AP2" s="56"/>
      <c r="AQ2" s="56"/>
      <c r="AR2" s="56"/>
      <c r="AS2" s="56"/>
      <c r="AT2" s="56"/>
      <c r="AU2" s="56"/>
      <c r="AV2" s="56"/>
      <c r="AW2" s="56"/>
      <c r="AX2" s="56"/>
      <c r="AY2" s="56"/>
    </row>
    <row r="3" spans="1:51" ht="15" customHeight="1">
      <c r="A3" s="385"/>
      <c r="B3" s="238"/>
      <c r="C3" s="386"/>
      <c r="D3" s="110" t="s">
        <v>184</v>
      </c>
      <c r="E3" s="353" t="str">
        <f>CommunityName &amp;""</f>
        <v/>
      </c>
      <c r="F3" s="353"/>
      <c r="G3" s="353"/>
      <c r="H3" s="160" t="s">
        <v>90</v>
      </c>
      <c r="I3" s="51" t="str">
        <f>ProjectStatus &amp;""</f>
        <v/>
      </c>
      <c r="AB3" s="56"/>
      <c r="AC3" s="56"/>
      <c r="AD3" s="56"/>
      <c r="AE3" s="56"/>
      <c r="AF3" s="56"/>
      <c r="AG3" s="56"/>
      <c r="AH3" s="56"/>
      <c r="AI3" s="56"/>
      <c r="AJ3" s="56"/>
      <c r="AK3" s="56"/>
      <c r="AL3" s="56"/>
      <c r="AM3" s="56"/>
      <c r="AN3" s="56"/>
      <c r="AO3" s="56"/>
      <c r="AP3" s="56"/>
      <c r="AQ3" s="56"/>
      <c r="AR3" s="56"/>
      <c r="AS3" s="56"/>
      <c r="AT3" s="56"/>
      <c r="AU3" s="56"/>
      <c r="AV3" s="56"/>
      <c r="AW3" s="56"/>
      <c r="AX3" s="56"/>
      <c r="AY3" s="56"/>
    </row>
    <row r="4" spans="1:51" s="34" customFormat="1" ht="15" customHeight="1">
      <c r="A4" s="385"/>
      <c r="B4" s="238"/>
      <c r="C4" s="386"/>
      <c r="D4" s="110" t="s">
        <v>153</v>
      </c>
      <c r="E4" s="354">
        <f>ScoringDesign.PointsClaimed</f>
        <v>116</v>
      </c>
      <c r="F4" s="354"/>
      <c r="G4" s="354"/>
      <c r="H4" s="159" t="s">
        <v>154</v>
      </c>
      <c r="I4" s="80" t="str">
        <f>F175</f>
        <v>1 STAR</v>
      </c>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row>
    <row r="5" spans="1:51" s="77" customFormat="1" ht="30" customHeight="1">
      <c r="A5" s="385"/>
      <c r="B5" s="238"/>
      <c r="C5" s="182" t="s">
        <v>277</v>
      </c>
      <c r="D5" s="183" t="s">
        <v>469</v>
      </c>
      <c r="E5" s="183" t="s">
        <v>47</v>
      </c>
      <c r="F5" s="184" t="s">
        <v>46</v>
      </c>
      <c r="G5" s="183" t="s">
        <v>101</v>
      </c>
      <c r="H5" s="185" t="s">
        <v>58</v>
      </c>
      <c r="I5" s="187" t="s">
        <v>468</v>
      </c>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row>
    <row r="6" spans="1:51" s="1" customFormat="1" ht="18.75" customHeight="1">
      <c r="A6" s="237"/>
      <c r="B6" s="237"/>
      <c r="C6" s="334" t="s">
        <v>49</v>
      </c>
      <c r="D6" s="335"/>
      <c r="E6" s="335"/>
      <c r="F6" s="335"/>
      <c r="G6" s="335"/>
      <c r="H6" s="335"/>
      <c r="I6" s="336"/>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row>
    <row r="7" spans="1:51" s="1" customFormat="1" ht="30" customHeight="1">
      <c r="A7" s="237"/>
      <c r="B7" s="237"/>
      <c r="C7" s="216" t="s">
        <v>325</v>
      </c>
      <c r="D7" s="342" t="s">
        <v>327</v>
      </c>
      <c r="E7" s="343"/>
      <c r="F7" s="343"/>
      <c r="G7" s="343"/>
      <c r="H7" s="343"/>
      <c r="I7" s="344"/>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row>
    <row r="8" spans="1:51" s="1" customFormat="1" ht="18.75" customHeight="1">
      <c r="A8" s="237"/>
      <c r="B8" s="237"/>
      <c r="C8" s="337" t="s">
        <v>50</v>
      </c>
      <c r="D8" s="337"/>
      <c r="E8" s="337"/>
      <c r="F8" s="337"/>
      <c r="G8" s="337"/>
      <c r="H8" s="337"/>
      <c r="I8" s="338"/>
      <c r="J8" s="121"/>
      <c r="K8" s="121"/>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row>
    <row r="9" spans="1:51" s="1" customFormat="1" ht="15" customHeight="1">
      <c r="A9" s="237"/>
      <c r="B9" s="237"/>
      <c r="C9" s="215" t="s">
        <v>326</v>
      </c>
      <c r="D9" s="371" t="s">
        <v>328</v>
      </c>
      <c r="E9" s="372"/>
      <c r="F9" s="372"/>
      <c r="G9" s="372"/>
      <c r="H9" s="372"/>
      <c r="I9" s="373"/>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row>
    <row r="10" spans="1:51" s="1" customFormat="1" ht="30" customHeight="1">
      <c r="A10" s="237"/>
      <c r="B10" s="237"/>
      <c r="C10" s="216">
        <v>401.1</v>
      </c>
      <c r="D10" s="59" t="s">
        <v>104</v>
      </c>
      <c r="E10" s="51">
        <v>7</v>
      </c>
      <c r="F10" s="40"/>
      <c r="G10" s="247" t="s">
        <v>505</v>
      </c>
      <c r="H10" s="55" t="s">
        <v>6</v>
      </c>
      <c r="I10" s="4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row>
    <row r="11" spans="1:51" s="1" customFormat="1" ht="30" customHeight="1">
      <c r="A11" s="237"/>
      <c r="B11" s="237"/>
      <c r="C11" s="195">
        <v>401.2</v>
      </c>
      <c r="D11" s="15" t="s">
        <v>105</v>
      </c>
      <c r="E11" s="16">
        <v>7</v>
      </c>
      <c r="F11" s="18"/>
      <c r="G11" s="247" t="s">
        <v>506</v>
      </c>
      <c r="H11" s="250" t="s">
        <v>628</v>
      </c>
      <c r="I11" s="19"/>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row>
    <row r="12" spans="1:51" s="1" customFormat="1" ht="48">
      <c r="A12" s="237"/>
      <c r="B12" s="237"/>
      <c r="C12" s="216">
        <v>401.3</v>
      </c>
      <c r="D12" s="15" t="s">
        <v>106</v>
      </c>
      <c r="E12" s="16">
        <v>8</v>
      </c>
      <c r="F12" s="18"/>
      <c r="G12" s="21" t="s">
        <v>507</v>
      </c>
      <c r="H12" s="21" t="s">
        <v>629</v>
      </c>
      <c r="I12" s="19"/>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row>
    <row r="13" spans="1:51" s="1" customFormat="1" ht="18.75" customHeight="1">
      <c r="A13" s="237"/>
      <c r="B13" s="237"/>
      <c r="C13" s="339" t="s">
        <v>51</v>
      </c>
      <c r="D13" s="340"/>
      <c r="E13" s="340"/>
      <c r="F13" s="340"/>
      <c r="G13" s="340"/>
      <c r="H13" s="340"/>
      <c r="I13" s="341"/>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row>
    <row r="14" spans="1:51" s="1" customFormat="1" ht="15" customHeight="1">
      <c r="A14" s="237"/>
      <c r="B14" s="237"/>
      <c r="C14" s="222" t="s">
        <v>487</v>
      </c>
      <c r="D14" s="331" t="s">
        <v>329</v>
      </c>
      <c r="E14" s="332"/>
      <c r="F14" s="332"/>
      <c r="G14" s="332"/>
      <c r="H14" s="332"/>
      <c r="I14" s="333"/>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row>
    <row r="15" spans="1:51" s="1" customFormat="1" ht="75" customHeight="1">
      <c r="A15" s="237"/>
      <c r="B15" s="237"/>
      <c r="C15" s="217" t="s">
        <v>284</v>
      </c>
      <c r="D15" s="165" t="s">
        <v>192</v>
      </c>
      <c r="E15" s="51">
        <v>4</v>
      </c>
      <c r="F15" s="40"/>
      <c r="G15" s="55" t="s">
        <v>20</v>
      </c>
      <c r="H15" s="55" t="s">
        <v>107</v>
      </c>
      <c r="I15" s="4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row>
    <row r="16" spans="1:51" s="1" customFormat="1" ht="75" customHeight="1">
      <c r="A16" s="237"/>
      <c r="B16" s="237"/>
      <c r="C16" s="217" t="s">
        <v>285</v>
      </c>
      <c r="D16" s="165" t="s">
        <v>483</v>
      </c>
      <c r="E16" s="51">
        <v>3</v>
      </c>
      <c r="F16" s="40"/>
      <c r="G16" s="55" t="s">
        <v>21</v>
      </c>
      <c r="H16" s="82"/>
      <c r="I16" s="4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row>
    <row r="17" spans="1:51" s="1" customFormat="1" ht="75" customHeight="1">
      <c r="A17" s="237"/>
      <c r="B17" s="237"/>
      <c r="C17" s="195" t="s">
        <v>286</v>
      </c>
      <c r="D17" s="59" t="s">
        <v>193</v>
      </c>
      <c r="E17" s="51" t="s">
        <v>78</v>
      </c>
      <c r="F17" s="40"/>
      <c r="G17" s="55" t="s">
        <v>276</v>
      </c>
      <c r="H17" s="82"/>
      <c r="I17" s="41"/>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row>
    <row r="18" spans="1:51" s="1" customFormat="1" ht="75" customHeight="1">
      <c r="A18" s="237"/>
      <c r="B18" s="237"/>
      <c r="C18" s="137" t="s">
        <v>287</v>
      </c>
      <c r="D18" s="59" t="s">
        <v>194</v>
      </c>
      <c r="E18" s="51">
        <v>6</v>
      </c>
      <c r="F18" s="40"/>
      <c r="G18" s="55" t="s">
        <v>429</v>
      </c>
      <c r="H18" s="55" t="s">
        <v>430</v>
      </c>
      <c r="I18" s="41"/>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row>
    <row r="19" spans="1:51" s="1" customFormat="1" ht="18.75" customHeight="1">
      <c r="A19" s="237"/>
      <c r="B19" s="237"/>
      <c r="C19" s="376" t="s">
        <v>53</v>
      </c>
      <c r="D19" s="377"/>
      <c r="E19" s="377"/>
      <c r="F19" s="377"/>
      <c r="G19" s="377"/>
      <c r="H19" s="377"/>
      <c r="I19" s="378"/>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row>
    <row r="20" spans="1:51" s="1" customFormat="1" ht="45" customHeight="1">
      <c r="A20" s="237"/>
      <c r="B20" s="237"/>
      <c r="C20" s="218" t="s">
        <v>288</v>
      </c>
      <c r="D20" s="361" t="s">
        <v>462</v>
      </c>
      <c r="E20" s="332"/>
      <c r="F20" s="332"/>
      <c r="G20" s="332"/>
      <c r="H20" s="332"/>
      <c r="I20" s="333"/>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row>
    <row r="21" spans="1:51" s="1" customFormat="1" ht="15" customHeight="1">
      <c r="A21" s="237"/>
      <c r="B21" s="237"/>
      <c r="C21" s="219" t="s">
        <v>289</v>
      </c>
      <c r="D21" s="325" t="s">
        <v>108</v>
      </c>
      <c r="E21" s="326"/>
      <c r="F21" s="326"/>
      <c r="G21" s="326"/>
      <c r="H21" s="326"/>
      <c r="I21" s="327"/>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row>
    <row r="22" spans="1:51" s="1" customFormat="1" ht="45" customHeight="1">
      <c r="A22" s="237"/>
      <c r="B22" s="237"/>
      <c r="C22" s="220" t="s">
        <v>278</v>
      </c>
      <c r="D22" s="167" t="s">
        <v>157</v>
      </c>
      <c r="E22" s="117" t="s">
        <v>79</v>
      </c>
      <c r="F22" s="18"/>
      <c r="G22" s="21" t="s">
        <v>22</v>
      </c>
      <c r="H22" s="21" t="s">
        <v>7</v>
      </c>
      <c r="I22" s="19"/>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1"/>
    </row>
    <row r="23" spans="1:51" s="1" customFormat="1" ht="45" customHeight="1">
      <c r="A23" s="237"/>
      <c r="B23" s="237"/>
      <c r="C23" s="219" t="s">
        <v>283</v>
      </c>
      <c r="D23" s="167" t="s">
        <v>109</v>
      </c>
      <c r="E23" s="117" t="s">
        <v>79</v>
      </c>
      <c r="F23" s="18"/>
      <c r="G23" s="21" t="s">
        <v>23</v>
      </c>
      <c r="H23" s="16"/>
      <c r="I23" s="19"/>
      <c r="J23" s="121"/>
      <c r="K23" s="121"/>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1"/>
      <c r="AP23" s="121"/>
      <c r="AQ23" s="121"/>
      <c r="AR23" s="121"/>
      <c r="AS23" s="121"/>
      <c r="AT23" s="121"/>
      <c r="AU23" s="121"/>
      <c r="AV23" s="121"/>
      <c r="AW23" s="121"/>
      <c r="AX23" s="121"/>
      <c r="AY23" s="121"/>
    </row>
    <row r="24" spans="1:51" s="1" customFormat="1" ht="45" customHeight="1">
      <c r="A24" s="237"/>
      <c r="B24" s="237"/>
      <c r="C24" s="217" t="s">
        <v>279</v>
      </c>
      <c r="D24" s="85" t="s">
        <v>110</v>
      </c>
      <c r="E24" s="16">
        <v>4</v>
      </c>
      <c r="F24" s="18"/>
      <c r="G24" s="21" t="s">
        <v>431</v>
      </c>
      <c r="H24" s="21" t="s">
        <v>43</v>
      </c>
      <c r="I24" s="19"/>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row>
    <row r="25" spans="1:51" s="1" customFormat="1" ht="45" customHeight="1">
      <c r="A25" s="237"/>
      <c r="B25" s="237"/>
      <c r="C25" s="217" t="s">
        <v>280</v>
      </c>
      <c r="D25" s="167" t="s">
        <v>111</v>
      </c>
      <c r="E25" s="16">
        <v>5</v>
      </c>
      <c r="F25" s="18"/>
      <c r="G25" s="21" t="s">
        <v>24</v>
      </c>
      <c r="H25" s="16"/>
      <c r="I25" s="19"/>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row>
    <row r="26" spans="1:51" s="1" customFormat="1" ht="48">
      <c r="A26" s="237"/>
      <c r="B26" s="237"/>
      <c r="C26" s="217" t="s">
        <v>281</v>
      </c>
      <c r="D26" s="167" t="s">
        <v>158</v>
      </c>
      <c r="E26" s="36">
        <v>3</v>
      </c>
      <c r="F26" s="37"/>
      <c r="G26" s="241" t="s">
        <v>432</v>
      </c>
      <c r="H26" s="241" t="s">
        <v>630</v>
      </c>
      <c r="I26" s="19"/>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row>
    <row r="27" spans="1:51" s="1" customFormat="1" ht="48">
      <c r="A27" s="237"/>
      <c r="B27" s="237"/>
      <c r="C27" s="217" t="s">
        <v>282</v>
      </c>
      <c r="D27" s="167" t="s">
        <v>159</v>
      </c>
      <c r="E27" s="36">
        <v>6</v>
      </c>
      <c r="F27" s="37"/>
      <c r="G27" s="241" t="s">
        <v>432</v>
      </c>
      <c r="H27" s="241" t="s">
        <v>630</v>
      </c>
      <c r="I27" s="19"/>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row>
    <row r="28" spans="1:51" s="1" customFormat="1" ht="45" customHeight="1">
      <c r="A28" s="237"/>
      <c r="B28" s="237"/>
      <c r="C28" s="221" t="s">
        <v>290</v>
      </c>
      <c r="D28" s="165" t="s">
        <v>195</v>
      </c>
      <c r="E28" s="16">
        <v>6</v>
      </c>
      <c r="F28" s="18"/>
      <c r="G28" s="21" t="s">
        <v>13</v>
      </c>
      <c r="H28" s="16"/>
      <c r="I28" s="19"/>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row>
    <row r="29" spans="1:51" s="1" customFormat="1" ht="15" customHeight="1">
      <c r="A29" s="237"/>
      <c r="B29" s="237"/>
      <c r="C29" s="221" t="s">
        <v>291</v>
      </c>
      <c r="D29" s="361" t="s">
        <v>112</v>
      </c>
      <c r="E29" s="332"/>
      <c r="F29" s="332"/>
      <c r="G29" s="332"/>
      <c r="H29" s="332"/>
      <c r="I29" s="333"/>
      <c r="J29" s="121"/>
      <c r="K29" s="121"/>
      <c r="L29" s="121"/>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row>
    <row r="30" spans="1:51" s="1" customFormat="1" ht="45" customHeight="1">
      <c r="A30" s="237"/>
      <c r="B30" s="237"/>
      <c r="C30" s="217" t="s">
        <v>292</v>
      </c>
      <c r="D30" s="167" t="s">
        <v>113</v>
      </c>
      <c r="E30" s="22">
        <v>5</v>
      </c>
      <c r="F30" s="18"/>
      <c r="G30" s="21" t="s">
        <v>102</v>
      </c>
      <c r="H30" s="242" t="s">
        <v>114</v>
      </c>
      <c r="I30" s="19"/>
      <c r="J30" s="121"/>
      <c r="K30" s="121"/>
      <c r="L30" s="121"/>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row>
    <row r="31" spans="1:51" s="1" customFormat="1" ht="15" customHeight="1">
      <c r="A31" s="237"/>
      <c r="B31" s="237"/>
      <c r="C31" s="217" t="s">
        <v>293</v>
      </c>
      <c r="D31" s="364" t="s">
        <v>115</v>
      </c>
      <c r="E31" s="365"/>
      <c r="F31" s="365"/>
      <c r="G31" s="365"/>
      <c r="H31" s="365"/>
      <c r="I31" s="366"/>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row>
    <row r="32" spans="1:51" s="1" customFormat="1" ht="45" customHeight="1">
      <c r="A32" s="237"/>
      <c r="B32" s="237"/>
      <c r="C32" s="217" t="s">
        <v>294</v>
      </c>
      <c r="D32" s="168" t="s">
        <v>116</v>
      </c>
      <c r="E32" s="23">
        <v>1</v>
      </c>
      <c r="F32" s="350"/>
      <c r="G32" s="348" t="s">
        <v>80</v>
      </c>
      <c r="H32" s="348" t="s">
        <v>3</v>
      </c>
      <c r="I32" s="370" t="s">
        <v>646</v>
      </c>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row>
    <row r="33" spans="1:51" s="1" customFormat="1" ht="45" customHeight="1">
      <c r="A33" s="237"/>
      <c r="B33" s="237"/>
      <c r="C33" s="219" t="s">
        <v>295</v>
      </c>
      <c r="D33" s="168" t="s">
        <v>117</v>
      </c>
      <c r="E33" s="23">
        <v>4</v>
      </c>
      <c r="F33" s="351"/>
      <c r="G33" s="329"/>
      <c r="H33" s="329"/>
      <c r="I33" s="346"/>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row>
    <row r="34" spans="1:51" s="1" customFormat="1" ht="45" customHeight="1">
      <c r="A34" s="237"/>
      <c r="B34" s="237"/>
      <c r="C34" s="217" t="s">
        <v>296</v>
      </c>
      <c r="D34" s="168" t="s">
        <v>118</v>
      </c>
      <c r="E34" s="23">
        <v>6</v>
      </c>
      <c r="F34" s="352"/>
      <c r="G34" s="349"/>
      <c r="H34" s="349"/>
      <c r="I34" s="347"/>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row>
    <row r="35" spans="1:51" s="1" customFormat="1" ht="45" customHeight="1">
      <c r="A35" s="237"/>
      <c r="B35" s="237"/>
      <c r="C35" s="217" t="s">
        <v>297</v>
      </c>
      <c r="D35" s="167" t="s">
        <v>202</v>
      </c>
      <c r="E35" s="39">
        <v>6</v>
      </c>
      <c r="F35" s="40"/>
      <c r="G35" s="55" t="s">
        <v>433</v>
      </c>
      <c r="H35" s="55" t="s">
        <v>82</v>
      </c>
      <c r="I35" s="41"/>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row>
    <row r="36" spans="1:51" s="1" customFormat="1" ht="15" customHeight="1">
      <c r="A36" s="237"/>
      <c r="B36" s="237"/>
      <c r="C36" s="217" t="s">
        <v>298</v>
      </c>
      <c r="D36" s="361" t="s">
        <v>466</v>
      </c>
      <c r="E36" s="332"/>
      <c r="F36" s="332"/>
      <c r="G36" s="332"/>
      <c r="H36" s="332"/>
      <c r="I36" s="333"/>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row>
    <row r="37" spans="1:51" s="1" customFormat="1" ht="60" customHeight="1">
      <c r="A37" s="237"/>
      <c r="B37" s="237"/>
      <c r="C37" s="217" t="s">
        <v>299</v>
      </c>
      <c r="D37" s="167" t="s">
        <v>119</v>
      </c>
      <c r="E37" s="23">
        <v>4</v>
      </c>
      <c r="F37" s="18"/>
      <c r="G37" s="21" t="s">
        <v>60</v>
      </c>
      <c r="H37" s="21" t="s">
        <v>270</v>
      </c>
      <c r="I37" s="19"/>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row>
    <row r="38" spans="1:51" s="1" customFormat="1" ht="90" customHeight="1">
      <c r="A38" s="237"/>
      <c r="B38" s="237"/>
      <c r="C38" s="217" t="s">
        <v>300</v>
      </c>
      <c r="D38" s="167" t="s">
        <v>160</v>
      </c>
      <c r="E38" s="23">
        <v>5</v>
      </c>
      <c r="F38" s="18"/>
      <c r="G38" s="21" t="s">
        <v>61</v>
      </c>
      <c r="H38" s="21" t="s">
        <v>44</v>
      </c>
      <c r="I38" s="19"/>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row>
    <row r="39" spans="1:51" s="1" customFormat="1" ht="30" customHeight="1">
      <c r="A39" s="237"/>
      <c r="B39" s="237"/>
      <c r="C39" s="217" t="s">
        <v>301</v>
      </c>
      <c r="D39" s="167" t="s">
        <v>161</v>
      </c>
      <c r="E39" s="23">
        <v>4</v>
      </c>
      <c r="F39" s="18"/>
      <c r="G39" s="21" t="s">
        <v>25</v>
      </c>
      <c r="H39" s="23"/>
      <c r="I39" s="19"/>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row>
    <row r="40" spans="1:51" s="1" customFormat="1" ht="30" customHeight="1">
      <c r="A40" s="237"/>
      <c r="B40" s="237"/>
      <c r="C40" s="217" t="s">
        <v>302</v>
      </c>
      <c r="D40" s="361" t="s">
        <v>185</v>
      </c>
      <c r="E40" s="387"/>
      <c r="F40" s="387"/>
      <c r="G40" s="387"/>
      <c r="H40" s="387"/>
      <c r="I40" s="388"/>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row>
    <row r="41" spans="1:51" s="1" customFormat="1" ht="75" customHeight="1">
      <c r="A41" s="237"/>
      <c r="B41" s="237"/>
      <c r="C41" s="217" t="s">
        <v>303</v>
      </c>
      <c r="D41" s="167" t="s">
        <v>203</v>
      </c>
      <c r="E41" s="23">
        <v>7</v>
      </c>
      <c r="F41" s="18"/>
      <c r="G41" s="21" t="s">
        <v>26</v>
      </c>
      <c r="H41" s="21" t="s">
        <v>480</v>
      </c>
      <c r="I41" s="19"/>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1"/>
      <c r="AT41" s="121"/>
      <c r="AU41" s="121"/>
      <c r="AV41" s="121"/>
      <c r="AW41" s="121"/>
      <c r="AX41" s="121"/>
      <c r="AY41" s="121"/>
    </row>
    <row r="42" spans="1:51" s="1" customFormat="1" ht="105" customHeight="1">
      <c r="A42" s="237"/>
      <c r="B42" s="237"/>
      <c r="C42" s="217" t="s">
        <v>304</v>
      </c>
      <c r="D42" s="167" t="s">
        <v>204</v>
      </c>
      <c r="E42" s="23">
        <v>10</v>
      </c>
      <c r="F42" s="18">
        <v>10</v>
      </c>
      <c r="G42" s="21" t="s">
        <v>481</v>
      </c>
      <c r="H42" s="23"/>
      <c r="I42" s="19"/>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c r="AV42" s="121"/>
      <c r="AW42" s="121"/>
      <c r="AX42" s="121"/>
      <c r="AY42" s="121"/>
    </row>
    <row r="43" spans="1:51" s="1" customFormat="1" ht="30" customHeight="1">
      <c r="A43" s="237"/>
      <c r="B43" s="237"/>
      <c r="C43" s="217" t="s">
        <v>305</v>
      </c>
      <c r="D43" s="364" t="s">
        <v>162</v>
      </c>
      <c r="E43" s="365"/>
      <c r="F43" s="365"/>
      <c r="G43" s="365"/>
      <c r="H43" s="365"/>
      <c r="I43" s="366"/>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121"/>
      <c r="AX43" s="121"/>
      <c r="AY43" s="121"/>
    </row>
    <row r="44" spans="1:51" s="1" customFormat="1" ht="30" customHeight="1">
      <c r="A44" s="237"/>
      <c r="B44" s="237"/>
      <c r="C44" s="217" t="s">
        <v>522</v>
      </c>
      <c r="D44" s="169" t="s">
        <v>163</v>
      </c>
      <c r="E44" s="24">
        <v>5</v>
      </c>
      <c r="F44" s="350"/>
      <c r="G44" s="348" t="s">
        <v>434</v>
      </c>
      <c r="H44" s="328" t="s">
        <v>92</v>
      </c>
      <c r="I44" s="374"/>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c r="AL44" s="121"/>
      <c r="AM44" s="121"/>
      <c r="AN44" s="121"/>
      <c r="AO44" s="121"/>
      <c r="AP44" s="121"/>
      <c r="AQ44" s="121"/>
      <c r="AR44" s="121"/>
      <c r="AS44" s="121"/>
      <c r="AT44" s="121"/>
      <c r="AU44" s="121"/>
      <c r="AV44" s="121"/>
      <c r="AW44" s="121"/>
      <c r="AX44" s="121"/>
      <c r="AY44" s="121"/>
    </row>
    <row r="45" spans="1:51" s="1" customFormat="1" ht="30" customHeight="1">
      <c r="A45" s="237"/>
      <c r="B45" s="237"/>
      <c r="C45" s="217" t="s">
        <v>523</v>
      </c>
      <c r="D45" s="169" t="s">
        <v>164</v>
      </c>
      <c r="E45" s="24">
        <v>8</v>
      </c>
      <c r="F45" s="351"/>
      <c r="G45" s="329"/>
      <c r="H45" s="329"/>
      <c r="I45" s="375"/>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c r="AV45" s="121"/>
      <c r="AW45" s="121"/>
      <c r="AX45" s="121"/>
      <c r="AY45" s="121"/>
    </row>
    <row r="46" spans="1:51" s="1" customFormat="1" ht="30" customHeight="1">
      <c r="A46" s="237"/>
      <c r="B46" s="237"/>
      <c r="C46" s="217" t="s">
        <v>524</v>
      </c>
      <c r="D46" s="169" t="s">
        <v>165</v>
      </c>
      <c r="E46" s="95">
        <v>10</v>
      </c>
      <c r="F46" s="351"/>
      <c r="G46" s="329"/>
      <c r="H46" s="329"/>
      <c r="I46" s="375"/>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row>
    <row r="47" spans="1:51" s="1" customFormat="1" ht="30" customHeight="1">
      <c r="A47" s="237"/>
      <c r="B47" s="237"/>
      <c r="C47" s="217" t="s">
        <v>306</v>
      </c>
      <c r="D47" s="364" t="s">
        <v>467</v>
      </c>
      <c r="E47" s="365"/>
      <c r="F47" s="365"/>
      <c r="G47" s="365"/>
      <c r="H47" s="365"/>
      <c r="I47" s="366"/>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c r="AM47" s="121"/>
      <c r="AN47" s="121"/>
      <c r="AO47" s="121"/>
      <c r="AP47" s="121"/>
      <c r="AQ47" s="121"/>
      <c r="AR47" s="121"/>
      <c r="AS47" s="121"/>
      <c r="AT47" s="121"/>
      <c r="AU47" s="121"/>
      <c r="AV47" s="121"/>
      <c r="AW47" s="121"/>
      <c r="AX47" s="121"/>
      <c r="AY47" s="121"/>
    </row>
    <row r="48" spans="1:51" s="1" customFormat="1" ht="30" customHeight="1">
      <c r="A48" s="237"/>
      <c r="B48" s="237"/>
      <c r="C48" s="217" t="s">
        <v>307</v>
      </c>
      <c r="D48" s="170" t="s">
        <v>205</v>
      </c>
      <c r="E48" s="91">
        <v>2</v>
      </c>
      <c r="F48" s="351"/>
      <c r="G48" s="329" t="s">
        <v>81</v>
      </c>
      <c r="H48" s="329" t="s">
        <v>92</v>
      </c>
      <c r="I48" s="375"/>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c r="AL48" s="121"/>
      <c r="AM48" s="121"/>
      <c r="AN48" s="121"/>
      <c r="AO48" s="121"/>
      <c r="AP48" s="121"/>
      <c r="AQ48" s="121"/>
      <c r="AR48" s="121"/>
      <c r="AS48" s="121"/>
      <c r="AT48" s="121"/>
      <c r="AU48" s="121"/>
      <c r="AV48" s="121"/>
      <c r="AW48" s="121"/>
      <c r="AX48" s="121"/>
      <c r="AY48" s="121"/>
    </row>
    <row r="49" spans="1:51" s="1" customFormat="1" ht="30" customHeight="1">
      <c r="A49" s="237"/>
      <c r="B49" s="237"/>
      <c r="C49" s="217" t="s">
        <v>308</v>
      </c>
      <c r="D49" s="169" t="s">
        <v>206</v>
      </c>
      <c r="E49" s="24">
        <v>5</v>
      </c>
      <c r="F49" s="351"/>
      <c r="G49" s="329"/>
      <c r="H49" s="329"/>
      <c r="I49" s="375"/>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1"/>
      <c r="AN49" s="121"/>
      <c r="AO49" s="121"/>
      <c r="AP49" s="121"/>
      <c r="AQ49" s="121"/>
      <c r="AR49" s="121"/>
      <c r="AS49" s="121"/>
      <c r="AT49" s="121"/>
      <c r="AU49" s="121"/>
      <c r="AV49" s="121"/>
      <c r="AW49" s="121"/>
      <c r="AX49" s="121"/>
      <c r="AY49" s="121"/>
    </row>
    <row r="50" spans="1:51" s="1" customFormat="1" ht="30" customHeight="1">
      <c r="A50" s="237"/>
      <c r="B50" s="237"/>
      <c r="C50" s="217" t="s">
        <v>309</v>
      </c>
      <c r="D50" s="169" t="s">
        <v>207</v>
      </c>
      <c r="E50" s="24">
        <v>10</v>
      </c>
      <c r="F50" s="351"/>
      <c r="G50" s="349"/>
      <c r="H50" s="349"/>
      <c r="I50" s="375"/>
      <c r="J50" s="121"/>
      <c r="K50" s="121"/>
      <c r="L50" s="121"/>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c r="AL50" s="121"/>
      <c r="AM50" s="121"/>
      <c r="AN50" s="121"/>
      <c r="AO50" s="121"/>
      <c r="AP50" s="121"/>
      <c r="AQ50" s="121"/>
      <c r="AR50" s="121"/>
      <c r="AS50" s="121"/>
      <c r="AT50" s="121"/>
      <c r="AU50" s="121"/>
      <c r="AV50" s="121"/>
      <c r="AW50" s="121"/>
      <c r="AX50" s="121"/>
      <c r="AY50" s="121"/>
    </row>
    <row r="51" spans="1:51" s="1" customFormat="1" ht="15" customHeight="1">
      <c r="A51" s="237"/>
      <c r="B51" s="237"/>
      <c r="C51" s="217" t="s">
        <v>310</v>
      </c>
      <c r="D51" s="361" t="s">
        <v>208</v>
      </c>
      <c r="E51" s="332"/>
      <c r="F51" s="332"/>
      <c r="G51" s="332"/>
      <c r="H51" s="332"/>
      <c r="I51" s="333"/>
      <c r="J51" s="121"/>
      <c r="K51" s="121"/>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c r="AM51" s="121"/>
      <c r="AN51" s="121"/>
      <c r="AO51" s="121"/>
      <c r="AP51" s="121"/>
      <c r="AQ51" s="121"/>
      <c r="AR51" s="121"/>
      <c r="AS51" s="121"/>
      <c r="AT51" s="121"/>
      <c r="AU51" s="121"/>
      <c r="AV51" s="121"/>
      <c r="AW51" s="121"/>
      <c r="AX51" s="121"/>
      <c r="AY51" s="121"/>
    </row>
    <row r="52" spans="1:51" s="1" customFormat="1" ht="60" customHeight="1">
      <c r="A52" s="237"/>
      <c r="B52" s="237"/>
      <c r="C52" s="217" t="s">
        <v>311</v>
      </c>
      <c r="D52" s="167" t="s">
        <v>209</v>
      </c>
      <c r="E52" s="23">
        <v>6</v>
      </c>
      <c r="F52" s="18"/>
      <c r="G52" s="21" t="s">
        <v>62</v>
      </c>
      <c r="H52" s="348" t="s">
        <v>45</v>
      </c>
      <c r="I52" s="345"/>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1"/>
      <c r="AO52" s="121"/>
      <c r="AP52" s="121"/>
      <c r="AQ52" s="121"/>
      <c r="AR52" s="121"/>
      <c r="AS52" s="121"/>
      <c r="AT52" s="121"/>
      <c r="AU52" s="121"/>
      <c r="AV52" s="121"/>
      <c r="AW52" s="121"/>
      <c r="AX52" s="121"/>
      <c r="AY52" s="121"/>
    </row>
    <row r="53" spans="1:51" s="1" customFormat="1" ht="60" customHeight="1">
      <c r="A53" s="237"/>
      <c r="B53" s="237"/>
      <c r="C53" s="217" t="s">
        <v>312</v>
      </c>
      <c r="D53" s="167" t="s">
        <v>210</v>
      </c>
      <c r="E53" s="23">
        <v>6</v>
      </c>
      <c r="F53" s="18"/>
      <c r="G53" s="21" t="s">
        <v>63</v>
      </c>
      <c r="H53" s="329"/>
      <c r="I53" s="346"/>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1"/>
      <c r="AN53" s="121"/>
      <c r="AO53" s="121"/>
      <c r="AP53" s="121"/>
      <c r="AQ53" s="121"/>
      <c r="AR53" s="121"/>
      <c r="AS53" s="121"/>
      <c r="AT53" s="121"/>
      <c r="AU53" s="121"/>
      <c r="AV53" s="121"/>
      <c r="AW53" s="121"/>
      <c r="AX53" s="121"/>
      <c r="AY53" s="121"/>
    </row>
    <row r="54" spans="1:51" s="1" customFormat="1" ht="60" customHeight="1">
      <c r="A54" s="237"/>
      <c r="B54" s="237"/>
      <c r="C54" s="217" t="s">
        <v>313</v>
      </c>
      <c r="D54" s="167" t="s">
        <v>211</v>
      </c>
      <c r="E54" s="23">
        <v>7</v>
      </c>
      <c r="F54" s="18"/>
      <c r="G54" s="21" t="s">
        <v>64</v>
      </c>
      <c r="H54" s="349"/>
      <c r="I54" s="347"/>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c r="AM54" s="121"/>
      <c r="AN54" s="121"/>
      <c r="AO54" s="121"/>
      <c r="AP54" s="121"/>
      <c r="AQ54" s="121"/>
      <c r="AR54" s="121"/>
      <c r="AS54" s="121"/>
      <c r="AT54" s="121"/>
      <c r="AU54" s="121"/>
      <c r="AV54" s="121"/>
      <c r="AW54" s="121"/>
      <c r="AX54" s="121"/>
      <c r="AY54" s="121"/>
    </row>
    <row r="55" spans="1:51" s="1" customFormat="1" ht="60" customHeight="1">
      <c r="A55" s="237"/>
      <c r="B55" s="237"/>
      <c r="C55" s="217" t="s">
        <v>314</v>
      </c>
      <c r="D55" s="171" t="s">
        <v>212</v>
      </c>
      <c r="E55" s="23">
        <v>10</v>
      </c>
      <c r="F55" s="18"/>
      <c r="G55" s="21" t="s">
        <v>435</v>
      </c>
      <c r="H55" s="16"/>
      <c r="I55" s="42"/>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1"/>
      <c r="AN55" s="121"/>
      <c r="AO55" s="121"/>
      <c r="AP55" s="121"/>
      <c r="AQ55" s="121"/>
      <c r="AR55" s="121"/>
      <c r="AS55" s="121"/>
      <c r="AT55" s="121"/>
      <c r="AU55" s="121"/>
      <c r="AV55" s="121"/>
      <c r="AW55" s="121"/>
      <c r="AX55" s="121"/>
      <c r="AY55" s="121"/>
    </row>
    <row r="56" spans="1:51" s="1" customFormat="1" ht="60" customHeight="1">
      <c r="A56" s="237"/>
      <c r="B56" s="237"/>
      <c r="C56" s="217" t="s">
        <v>315</v>
      </c>
      <c r="D56" s="171" t="s">
        <v>213</v>
      </c>
      <c r="E56" s="39">
        <v>6</v>
      </c>
      <c r="F56" s="64"/>
      <c r="G56" s="21" t="s">
        <v>436</v>
      </c>
      <c r="H56" s="17"/>
      <c r="I56" s="42"/>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c r="AM56" s="121"/>
      <c r="AN56" s="121"/>
      <c r="AO56" s="121"/>
      <c r="AP56" s="121"/>
      <c r="AQ56" s="121"/>
      <c r="AR56" s="121"/>
      <c r="AS56" s="121"/>
      <c r="AT56" s="121"/>
      <c r="AU56" s="121"/>
      <c r="AV56" s="121"/>
      <c r="AW56" s="121"/>
      <c r="AX56" s="121"/>
      <c r="AY56" s="121"/>
    </row>
    <row r="57" spans="1:51" s="1" customFormat="1" ht="15" customHeight="1">
      <c r="A57" s="237"/>
      <c r="B57" s="237"/>
      <c r="C57" s="217" t="s">
        <v>316</v>
      </c>
      <c r="D57" s="364" t="s">
        <v>214</v>
      </c>
      <c r="E57" s="365"/>
      <c r="F57" s="365"/>
      <c r="G57" s="365"/>
      <c r="H57" s="365"/>
      <c r="I57" s="366"/>
      <c r="J57" s="121"/>
      <c r="K57" s="121"/>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1"/>
      <c r="AN57" s="121"/>
      <c r="AO57" s="121"/>
      <c r="AP57" s="121"/>
      <c r="AQ57" s="121"/>
      <c r="AR57" s="121"/>
      <c r="AS57" s="121"/>
      <c r="AT57" s="121"/>
      <c r="AU57" s="121"/>
      <c r="AV57" s="121"/>
      <c r="AW57" s="121"/>
      <c r="AX57" s="121"/>
      <c r="AY57" s="121"/>
    </row>
    <row r="58" spans="1:51" s="1" customFormat="1" ht="15" customHeight="1">
      <c r="A58" s="237"/>
      <c r="B58" s="237"/>
      <c r="C58" s="221" t="s">
        <v>330</v>
      </c>
      <c r="D58" s="168" t="s">
        <v>166</v>
      </c>
      <c r="E58" s="23">
        <v>10</v>
      </c>
      <c r="F58" s="350"/>
      <c r="G58" s="348" t="s">
        <v>120</v>
      </c>
      <c r="H58" s="348" t="s">
        <v>4</v>
      </c>
      <c r="I58" s="370"/>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c r="AL58" s="121"/>
      <c r="AM58" s="121"/>
      <c r="AN58" s="121"/>
      <c r="AO58" s="121"/>
      <c r="AP58" s="121"/>
      <c r="AQ58" s="121"/>
      <c r="AR58" s="121"/>
      <c r="AS58" s="121"/>
      <c r="AT58" s="121"/>
      <c r="AU58" s="121"/>
      <c r="AV58" s="121"/>
      <c r="AW58" s="121"/>
      <c r="AX58" s="121"/>
      <c r="AY58" s="121"/>
    </row>
    <row r="59" spans="1:51" s="1" customFormat="1" ht="15" customHeight="1">
      <c r="A59" s="237"/>
      <c r="B59" s="237"/>
      <c r="C59" s="221" t="s">
        <v>331</v>
      </c>
      <c r="D59" s="168" t="s">
        <v>167</v>
      </c>
      <c r="E59" s="23">
        <v>8</v>
      </c>
      <c r="F59" s="351"/>
      <c r="G59" s="329"/>
      <c r="H59" s="329"/>
      <c r="I59" s="346"/>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121"/>
      <c r="AY59" s="121"/>
    </row>
    <row r="60" spans="1:51" s="1" customFormat="1" ht="15" customHeight="1">
      <c r="A60" s="237"/>
      <c r="B60" s="237"/>
      <c r="C60" s="221" t="s">
        <v>333</v>
      </c>
      <c r="D60" s="168" t="s">
        <v>121</v>
      </c>
      <c r="E60" s="23">
        <v>6</v>
      </c>
      <c r="F60" s="351"/>
      <c r="G60" s="329"/>
      <c r="H60" s="329"/>
      <c r="I60" s="346"/>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121"/>
      <c r="AY60" s="121"/>
    </row>
    <row r="61" spans="1:51" s="1" customFormat="1" ht="15" customHeight="1">
      <c r="A61" s="237"/>
      <c r="B61" s="237"/>
      <c r="C61" s="221" t="s">
        <v>332</v>
      </c>
      <c r="D61" s="168" t="s">
        <v>122</v>
      </c>
      <c r="E61" s="23">
        <v>4</v>
      </c>
      <c r="F61" s="352"/>
      <c r="G61" s="349"/>
      <c r="H61" s="349"/>
      <c r="I61" s="347"/>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121"/>
      <c r="AY61" s="121"/>
    </row>
    <row r="62" spans="1:51" s="1" customFormat="1" ht="60" customHeight="1">
      <c r="A62" s="237"/>
      <c r="B62" s="237"/>
      <c r="C62" s="217" t="s">
        <v>334</v>
      </c>
      <c r="D62" s="167" t="s">
        <v>215</v>
      </c>
      <c r="E62" s="23">
        <v>6</v>
      </c>
      <c r="F62" s="18"/>
      <c r="G62" s="21" t="s">
        <v>437</v>
      </c>
      <c r="H62" s="23"/>
      <c r="I62" s="19"/>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121"/>
      <c r="AY62" s="121"/>
    </row>
    <row r="63" spans="1:51" s="1" customFormat="1" ht="60" customHeight="1">
      <c r="A63" s="237"/>
      <c r="B63" s="237"/>
      <c r="C63" s="217" t="s">
        <v>335</v>
      </c>
      <c r="D63" s="167" t="s">
        <v>216</v>
      </c>
      <c r="E63" s="23">
        <v>2</v>
      </c>
      <c r="F63" s="18"/>
      <c r="G63" s="21" t="s">
        <v>11</v>
      </c>
      <c r="H63" s="23"/>
      <c r="I63" s="19"/>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121"/>
      <c r="AY63" s="121"/>
    </row>
    <row r="64" spans="1:51" s="1" customFormat="1" ht="60" customHeight="1">
      <c r="A64" s="237"/>
      <c r="B64" s="237"/>
      <c r="C64" s="217" t="s">
        <v>336</v>
      </c>
      <c r="D64" s="167" t="s">
        <v>217</v>
      </c>
      <c r="E64" s="23">
        <v>4</v>
      </c>
      <c r="F64" s="18"/>
      <c r="G64" s="21" t="s">
        <v>11</v>
      </c>
      <c r="H64" s="23"/>
      <c r="I64" s="19"/>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121"/>
      <c r="AY64" s="121"/>
    </row>
    <row r="65" spans="1:51" s="1" customFormat="1" ht="60" customHeight="1">
      <c r="A65" s="237"/>
      <c r="B65" s="237"/>
      <c r="C65" s="217" t="s">
        <v>340</v>
      </c>
      <c r="D65" s="167" t="s">
        <v>218</v>
      </c>
      <c r="E65" s="23">
        <v>4</v>
      </c>
      <c r="F65" s="18"/>
      <c r="G65" s="21" t="s">
        <v>438</v>
      </c>
      <c r="H65" s="23"/>
      <c r="I65" s="19"/>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121"/>
      <c r="AY65" s="121"/>
    </row>
    <row r="66" spans="1:51" s="1" customFormat="1" ht="60" customHeight="1">
      <c r="A66" s="237"/>
      <c r="B66" s="237"/>
      <c r="C66" s="217" t="s">
        <v>337</v>
      </c>
      <c r="D66" s="167" t="s">
        <v>219</v>
      </c>
      <c r="E66" s="23">
        <v>5</v>
      </c>
      <c r="F66" s="18"/>
      <c r="G66" s="21" t="s">
        <v>28</v>
      </c>
      <c r="H66" s="23"/>
      <c r="I66" s="19"/>
      <c r="J66" s="121"/>
      <c r="K66" s="121"/>
      <c r="L66" s="121"/>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121"/>
      <c r="AY66" s="121"/>
    </row>
    <row r="67" spans="1:51" s="1" customFormat="1" ht="60" customHeight="1">
      <c r="A67" s="237"/>
      <c r="B67" s="237"/>
      <c r="C67" s="217" t="s">
        <v>338</v>
      </c>
      <c r="D67" s="167" t="s">
        <v>220</v>
      </c>
      <c r="E67" s="23">
        <v>4</v>
      </c>
      <c r="F67" s="18"/>
      <c r="G67" s="17" t="s">
        <v>40</v>
      </c>
      <c r="H67" s="23"/>
      <c r="I67" s="19"/>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121"/>
      <c r="AY67" s="121"/>
    </row>
    <row r="68" spans="1:51" s="1" customFormat="1" ht="60" customHeight="1">
      <c r="A68" s="237"/>
      <c r="B68" s="237"/>
      <c r="C68" s="217" t="s">
        <v>339</v>
      </c>
      <c r="D68" s="167" t="s">
        <v>221</v>
      </c>
      <c r="E68" s="23">
        <v>4</v>
      </c>
      <c r="F68" s="18"/>
      <c r="G68" s="21" t="s">
        <v>39</v>
      </c>
      <c r="H68" s="23"/>
      <c r="I68" s="19"/>
      <c r="J68" s="121"/>
      <c r="K68" s="121"/>
      <c r="L68" s="121"/>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121"/>
      <c r="AY68" s="121"/>
    </row>
    <row r="69" spans="1:51" s="1" customFormat="1" ht="60" customHeight="1">
      <c r="A69" s="237"/>
      <c r="B69" s="237"/>
      <c r="C69" s="217" t="s">
        <v>341</v>
      </c>
      <c r="D69" s="167" t="s">
        <v>222</v>
      </c>
      <c r="E69" s="23">
        <v>4</v>
      </c>
      <c r="F69" s="18"/>
      <c r="G69" s="21" t="s">
        <v>65</v>
      </c>
      <c r="H69" s="23"/>
      <c r="I69" s="19"/>
      <c r="J69" s="121"/>
      <c r="K69" s="121"/>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121"/>
      <c r="AY69" s="121"/>
    </row>
    <row r="70" spans="1:51" s="1" customFormat="1" ht="60" customHeight="1">
      <c r="A70" s="237"/>
      <c r="B70" s="237"/>
      <c r="C70" s="217" t="s">
        <v>342</v>
      </c>
      <c r="D70" s="167" t="s">
        <v>223</v>
      </c>
      <c r="E70" s="23">
        <v>6</v>
      </c>
      <c r="F70" s="18"/>
      <c r="G70" s="21" t="s">
        <v>439</v>
      </c>
      <c r="H70" s="23"/>
      <c r="I70" s="19"/>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121"/>
      <c r="AY70" s="121"/>
    </row>
    <row r="71" spans="1:51" s="1" customFormat="1" ht="60" customHeight="1">
      <c r="A71" s="237"/>
      <c r="B71" s="237"/>
      <c r="C71" s="217" t="s">
        <v>343</v>
      </c>
      <c r="D71" s="167" t="s">
        <v>224</v>
      </c>
      <c r="E71" s="39">
        <v>4</v>
      </c>
      <c r="F71" s="40"/>
      <c r="G71" s="55" t="s">
        <v>440</v>
      </c>
      <c r="H71" s="39"/>
      <c r="I71" s="41"/>
      <c r="J71" s="121"/>
      <c r="K71" s="121"/>
      <c r="L71" s="121"/>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121"/>
      <c r="AY71" s="121"/>
    </row>
    <row r="72" spans="1:51" s="1" customFormat="1" ht="60" customHeight="1">
      <c r="A72" s="237"/>
      <c r="B72" s="237"/>
      <c r="C72" s="217" t="s">
        <v>344</v>
      </c>
      <c r="D72" s="167" t="s">
        <v>225</v>
      </c>
      <c r="E72" s="39">
        <v>7</v>
      </c>
      <c r="F72" s="40"/>
      <c r="G72" s="55" t="s">
        <v>441</v>
      </c>
      <c r="H72" s="39"/>
      <c r="I72" s="41"/>
      <c r="J72" s="121"/>
      <c r="K72" s="121"/>
      <c r="L72" s="121"/>
      <c r="M72" s="121"/>
      <c r="N72" s="121"/>
      <c r="O72" s="121"/>
      <c r="P72" s="121"/>
      <c r="Q72" s="121"/>
      <c r="R72" s="121"/>
      <c r="S72" s="121"/>
      <c r="T72" s="121"/>
      <c r="U72" s="121"/>
      <c r="V72" s="121"/>
      <c r="W72" s="121"/>
      <c r="X72" s="121"/>
      <c r="Y72" s="121"/>
      <c r="Z72" s="121"/>
      <c r="AA72" s="121"/>
      <c r="AB72" s="121"/>
      <c r="AC72" s="121"/>
      <c r="AD72" s="121"/>
      <c r="AE72" s="121"/>
      <c r="AF72" s="121"/>
    </row>
    <row r="73" spans="1:51" s="1" customFormat="1" ht="93" customHeight="1">
      <c r="A73" s="237"/>
      <c r="B73" s="237"/>
      <c r="C73" s="217" t="s">
        <v>345</v>
      </c>
      <c r="D73" s="167" t="s">
        <v>226</v>
      </c>
      <c r="E73" s="39">
        <v>6</v>
      </c>
      <c r="F73" s="40"/>
      <c r="G73" s="55" t="s">
        <v>442</v>
      </c>
      <c r="H73" s="39"/>
      <c r="I73" s="41"/>
      <c r="J73" s="121"/>
      <c r="K73" s="121"/>
      <c r="L73" s="121"/>
      <c r="M73" s="121"/>
      <c r="N73" s="121"/>
      <c r="O73" s="121"/>
      <c r="P73" s="121"/>
      <c r="Q73" s="121"/>
      <c r="R73" s="121"/>
      <c r="S73" s="121"/>
      <c r="T73" s="121"/>
      <c r="U73" s="121"/>
      <c r="V73" s="121"/>
      <c r="W73" s="121"/>
      <c r="X73" s="121"/>
      <c r="Y73" s="121"/>
      <c r="Z73" s="121"/>
      <c r="AA73" s="121"/>
      <c r="AB73" s="121"/>
      <c r="AC73" s="121"/>
      <c r="AD73" s="121"/>
      <c r="AE73" s="121"/>
      <c r="AF73" s="121"/>
    </row>
    <row r="74" spans="1:51" s="1" customFormat="1" ht="15">
      <c r="A74" s="237"/>
      <c r="B74" s="237"/>
      <c r="C74" s="217" t="s">
        <v>346</v>
      </c>
      <c r="D74" s="364" t="s">
        <v>228</v>
      </c>
      <c r="E74" s="365"/>
      <c r="F74" s="365"/>
      <c r="G74" s="365"/>
      <c r="H74" s="365"/>
      <c r="I74" s="366"/>
      <c r="J74" s="121"/>
      <c r="K74" s="121"/>
      <c r="L74" s="121"/>
      <c r="M74" s="121"/>
      <c r="N74" s="121"/>
      <c r="O74" s="121"/>
      <c r="P74" s="121"/>
      <c r="Q74" s="121"/>
      <c r="R74" s="121"/>
      <c r="S74" s="121"/>
      <c r="T74" s="121"/>
      <c r="U74" s="121"/>
      <c r="V74" s="121"/>
      <c r="W74" s="121"/>
      <c r="X74" s="121"/>
      <c r="Y74" s="121"/>
      <c r="Z74" s="121"/>
      <c r="AA74" s="121"/>
      <c r="AB74" s="121"/>
      <c r="AC74" s="121"/>
      <c r="AD74" s="121"/>
      <c r="AE74" s="121"/>
      <c r="AF74" s="121"/>
    </row>
    <row r="75" spans="1:51" s="1" customFormat="1" ht="60" customHeight="1">
      <c r="A75" s="237"/>
      <c r="B75" s="237"/>
      <c r="C75" s="217" t="s">
        <v>347</v>
      </c>
      <c r="D75" s="168" t="s">
        <v>227</v>
      </c>
      <c r="E75" s="39">
        <v>2</v>
      </c>
      <c r="F75" s="40"/>
      <c r="G75" s="328" t="s">
        <v>444</v>
      </c>
      <c r="H75" s="328" t="s">
        <v>443</v>
      </c>
      <c r="I75" s="345"/>
      <c r="J75" s="121"/>
      <c r="K75" s="121"/>
      <c r="L75" s="121"/>
      <c r="M75" s="121"/>
      <c r="N75" s="121"/>
      <c r="O75" s="121"/>
      <c r="P75" s="121"/>
      <c r="Q75" s="121"/>
      <c r="R75" s="121"/>
      <c r="S75" s="121"/>
      <c r="T75" s="121"/>
      <c r="U75" s="121"/>
      <c r="V75" s="121"/>
      <c r="W75" s="121"/>
      <c r="X75" s="121"/>
      <c r="Y75" s="121"/>
      <c r="Z75" s="121"/>
      <c r="AA75" s="121"/>
      <c r="AB75" s="121"/>
      <c r="AC75" s="121"/>
      <c r="AD75" s="121"/>
      <c r="AE75" s="121"/>
      <c r="AF75" s="121"/>
    </row>
    <row r="76" spans="1:51" s="1" customFormat="1" ht="60" customHeight="1">
      <c r="A76" s="237"/>
      <c r="B76" s="237"/>
      <c r="C76" s="217" t="s">
        <v>348</v>
      </c>
      <c r="D76" s="168" t="s">
        <v>229</v>
      </c>
      <c r="E76" s="39">
        <v>2</v>
      </c>
      <c r="F76" s="40"/>
      <c r="G76" s="329"/>
      <c r="H76" s="360"/>
      <c r="I76" s="346"/>
      <c r="J76" s="121"/>
      <c r="K76" s="121"/>
      <c r="L76" s="121"/>
      <c r="M76" s="121"/>
      <c r="N76" s="121"/>
      <c r="O76" s="121"/>
      <c r="P76" s="121"/>
      <c r="Q76" s="121"/>
      <c r="R76" s="121"/>
      <c r="S76" s="121"/>
      <c r="T76" s="121"/>
      <c r="U76" s="121"/>
      <c r="V76" s="121"/>
      <c r="W76" s="121"/>
      <c r="X76" s="121"/>
      <c r="Y76" s="121"/>
      <c r="Z76" s="121"/>
      <c r="AA76" s="121"/>
      <c r="AB76" s="121"/>
      <c r="AC76" s="121"/>
      <c r="AD76" s="121"/>
      <c r="AE76" s="121"/>
      <c r="AF76" s="121"/>
    </row>
    <row r="77" spans="1:51" s="1" customFormat="1" ht="60" customHeight="1">
      <c r="A77" s="237"/>
      <c r="B77" s="237"/>
      <c r="C77" s="217" t="s">
        <v>349</v>
      </c>
      <c r="D77" s="173" t="s">
        <v>445</v>
      </c>
      <c r="E77" s="39">
        <v>2</v>
      </c>
      <c r="F77" s="40"/>
      <c r="G77" s="349"/>
      <c r="H77" s="359"/>
      <c r="I77" s="347"/>
      <c r="J77" s="121"/>
      <c r="K77" s="121"/>
      <c r="L77" s="121"/>
      <c r="M77" s="121"/>
      <c r="N77" s="121"/>
      <c r="O77" s="121"/>
      <c r="P77" s="121"/>
      <c r="Q77" s="121"/>
      <c r="R77" s="121"/>
      <c r="S77" s="121"/>
      <c r="T77" s="121"/>
      <c r="U77" s="121"/>
      <c r="V77" s="121"/>
      <c r="W77" s="121"/>
      <c r="X77" s="121"/>
      <c r="Y77" s="121"/>
      <c r="Z77" s="121"/>
      <c r="AA77" s="121"/>
      <c r="AB77" s="121"/>
      <c r="AC77" s="121"/>
      <c r="AD77" s="121"/>
      <c r="AE77" s="121"/>
      <c r="AF77" s="121"/>
    </row>
    <row r="78" spans="1:51" s="1" customFormat="1" ht="60" customHeight="1">
      <c r="A78" s="237"/>
      <c r="B78" s="237"/>
      <c r="C78" s="217" t="s">
        <v>350</v>
      </c>
      <c r="D78" s="173" t="s">
        <v>446</v>
      </c>
      <c r="E78" s="39">
        <v>6</v>
      </c>
      <c r="F78" s="40"/>
      <c r="G78" s="55" t="s">
        <v>11</v>
      </c>
      <c r="H78" s="39"/>
      <c r="I78" s="41"/>
      <c r="J78" s="121"/>
      <c r="K78" s="121"/>
      <c r="L78" s="121"/>
      <c r="M78" s="121"/>
      <c r="N78" s="121"/>
      <c r="O78" s="121"/>
      <c r="P78" s="121"/>
      <c r="Q78" s="121"/>
      <c r="R78" s="121"/>
      <c r="S78" s="121"/>
      <c r="T78" s="121"/>
      <c r="U78" s="121"/>
      <c r="V78" s="121"/>
      <c r="W78" s="121"/>
      <c r="X78" s="121"/>
      <c r="Y78" s="121"/>
      <c r="Z78" s="121"/>
      <c r="AA78" s="121"/>
      <c r="AB78" s="121"/>
      <c r="AC78" s="121"/>
      <c r="AD78" s="121"/>
      <c r="AE78" s="121"/>
      <c r="AF78" s="121"/>
    </row>
    <row r="79" spans="1:51" s="1" customFormat="1" ht="15" customHeight="1">
      <c r="A79" s="237"/>
      <c r="B79" s="237"/>
      <c r="C79" s="217" t="s">
        <v>351</v>
      </c>
      <c r="D79" s="361" t="s">
        <v>123</v>
      </c>
      <c r="E79" s="332"/>
      <c r="F79" s="332"/>
      <c r="G79" s="332"/>
      <c r="H79" s="332"/>
      <c r="I79" s="333"/>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row>
    <row r="80" spans="1:51" s="1" customFormat="1" ht="45" customHeight="1">
      <c r="A80" s="237"/>
      <c r="B80" s="237"/>
      <c r="C80" s="217" t="s">
        <v>354</v>
      </c>
      <c r="D80" s="165" t="s">
        <v>230</v>
      </c>
      <c r="E80" s="39">
        <v>6</v>
      </c>
      <c r="F80" s="40"/>
      <c r="G80" s="328" t="s">
        <v>29</v>
      </c>
      <c r="H80" s="328" t="s">
        <v>8</v>
      </c>
      <c r="I80" s="41"/>
      <c r="J80" s="121"/>
      <c r="K80" s="121"/>
      <c r="L80" s="121"/>
      <c r="M80" s="121"/>
      <c r="N80" s="121"/>
      <c r="O80" s="121"/>
      <c r="P80" s="121"/>
      <c r="Q80" s="121"/>
      <c r="R80" s="121"/>
      <c r="S80" s="121"/>
      <c r="T80" s="121"/>
      <c r="U80" s="121"/>
      <c r="V80" s="121"/>
      <c r="W80" s="121"/>
      <c r="X80" s="121"/>
      <c r="Y80" s="121"/>
      <c r="Z80" s="121"/>
      <c r="AA80" s="121"/>
      <c r="AB80" s="121"/>
      <c r="AC80" s="121"/>
      <c r="AD80" s="121"/>
      <c r="AE80" s="121"/>
      <c r="AF80" s="121"/>
    </row>
    <row r="81" spans="1:32" s="1" customFormat="1" ht="45" customHeight="1">
      <c r="A81" s="237"/>
      <c r="B81" s="237"/>
      <c r="C81" s="217" t="s">
        <v>355</v>
      </c>
      <c r="D81" s="165" t="s">
        <v>231</v>
      </c>
      <c r="E81" s="39">
        <v>3</v>
      </c>
      <c r="F81" s="40"/>
      <c r="G81" s="349"/>
      <c r="H81" s="349"/>
      <c r="I81" s="41"/>
      <c r="J81" s="121"/>
      <c r="K81" s="121"/>
      <c r="L81" s="121"/>
      <c r="M81" s="121"/>
      <c r="N81" s="121"/>
      <c r="O81" s="121"/>
      <c r="P81" s="121"/>
      <c r="Q81" s="121"/>
      <c r="R81" s="121"/>
      <c r="S81" s="121"/>
      <c r="T81" s="121"/>
      <c r="U81" s="121"/>
      <c r="V81" s="121"/>
      <c r="W81" s="121"/>
      <c r="X81" s="121"/>
      <c r="Y81" s="121"/>
      <c r="Z81" s="121"/>
      <c r="AA81" s="121"/>
      <c r="AB81" s="121"/>
      <c r="AC81" s="121"/>
      <c r="AD81" s="121"/>
      <c r="AE81" s="121"/>
      <c r="AF81" s="121"/>
    </row>
    <row r="82" spans="1:32" s="1" customFormat="1" ht="45" customHeight="1">
      <c r="A82" s="237"/>
      <c r="B82" s="237"/>
      <c r="C82" s="217" t="s">
        <v>356</v>
      </c>
      <c r="D82" s="165" t="s">
        <v>232</v>
      </c>
      <c r="E82" s="39">
        <v>3</v>
      </c>
      <c r="F82" s="40"/>
      <c r="G82" s="55" t="s">
        <v>447</v>
      </c>
      <c r="H82" s="55"/>
      <c r="I82" s="4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row>
    <row r="83" spans="1:32" s="1" customFormat="1" ht="90" customHeight="1">
      <c r="A83" s="237"/>
      <c r="B83" s="237"/>
      <c r="C83" s="217" t="s">
        <v>352</v>
      </c>
      <c r="D83" s="174" t="s">
        <v>233</v>
      </c>
      <c r="E83" s="23">
        <v>6</v>
      </c>
      <c r="F83" s="18"/>
      <c r="G83" s="21" t="s">
        <v>30</v>
      </c>
      <c r="H83" s="21" t="s">
        <v>150</v>
      </c>
      <c r="I83" s="19"/>
      <c r="J83" s="121"/>
      <c r="K83" s="121"/>
      <c r="L83" s="121"/>
      <c r="M83" s="121"/>
      <c r="N83" s="121"/>
      <c r="O83" s="121"/>
      <c r="P83" s="121"/>
      <c r="Q83" s="121"/>
      <c r="R83" s="121"/>
      <c r="S83" s="121"/>
      <c r="T83" s="121"/>
      <c r="U83" s="121"/>
      <c r="V83" s="121"/>
      <c r="W83" s="121"/>
      <c r="X83" s="121"/>
      <c r="Y83" s="121"/>
      <c r="Z83" s="121"/>
      <c r="AA83" s="121"/>
      <c r="AB83" s="121"/>
      <c r="AC83" s="121"/>
      <c r="AD83" s="121"/>
      <c r="AE83" s="121"/>
      <c r="AF83" s="121"/>
    </row>
    <row r="84" spans="1:32" s="1" customFormat="1" ht="15" customHeight="1">
      <c r="A84" s="237"/>
      <c r="B84" s="237"/>
      <c r="C84" s="217" t="s">
        <v>353</v>
      </c>
      <c r="D84" s="361" t="s">
        <v>234</v>
      </c>
      <c r="E84" s="332"/>
      <c r="F84" s="332"/>
      <c r="G84" s="332"/>
      <c r="H84" s="332"/>
      <c r="I84" s="333"/>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row>
    <row r="85" spans="1:32" s="1" customFormat="1" ht="45" customHeight="1">
      <c r="A85" s="237"/>
      <c r="B85" s="237"/>
      <c r="C85" s="217" t="s">
        <v>357</v>
      </c>
      <c r="D85" s="175" t="s">
        <v>235</v>
      </c>
      <c r="E85" s="92">
        <v>12</v>
      </c>
      <c r="F85" s="88"/>
      <c r="G85" s="329" t="s">
        <v>66</v>
      </c>
      <c r="H85" s="329" t="s">
        <v>42</v>
      </c>
      <c r="I85" s="89"/>
      <c r="J85" s="121"/>
      <c r="K85" s="121"/>
      <c r="L85" s="121"/>
      <c r="M85" s="121"/>
      <c r="N85" s="121"/>
      <c r="O85" s="121"/>
      <c r="P85" s="121"/>
      <c r="Q85" s="121"/>
      <c r="R85" s="121"/>
      <c r="S85" s="121"/>
      <c r="T85" s="121"/>
      <c r="U85" s="121"/>
      <c r="V85" s="121"/>
      <c r="W85" s="121"/>
      <c r="X85" s="121"/>
      <c r="Y85" s="121"/>
      <c r="Z85" s="121"/>
      <c r="AA85" s="121"/>
      <c r="AB85" s="121"/>
      <c r="AC85" s="121"/>
      <c r="AD85" s="121"/>
      <c r="AE85" s="121"/>
      <c r="AF85" s="121"/>
    </row>
    <row r="86" spans="1:32" s="1" customFormat="1" ht="45" customHeight="1">
      <c r="A86" s="237"/>
      <c r="B86" s="237"/>
      <c r="C86" s="217" t="s">
        <v>358</v>
      </c>
      <c r="D86" s="176" t="s">
        <v>236</v>
      </c>
      <c r="E86" s="23">
        <v>10</v>
      </c>
      <c r="F86" s="18"/>
      <c r="G86" s="349"/>
      <c r="H86" s="349"/>
      <c r="I86" s="19"/>
      <c r="J86" s="121"/>
      <c r="K86" s="121"/>
      <c r="L86" s="121"/>
      <c r="M86" s="121"/>
      <c r="N86" s="121"/>
      <c r="O86" s="121"/>
      <c r="P86" s="121"/>
      <c r="Q86" s="121"/>
      <c r="R86" s="121"/>
      <c r="S86" s="121"/>
      <c r="T86" s="121"/>
      <c r="U86" s="121"/>
      <c r="V86" s="121"/>
      <c r="W86" s="121"/>
      <c r="X86" s="121"/>
      <c r="Y86" s="121"/>
      <c r="Z86" s="121"/>
      <c r="AA86" s="121"/>
      <c r="AB86" s="121"/>
      <c r="AC86" s="121"/>
      <c r="AD86" s="121"/>
      <c r="AE86" s="121"/>
      <c r="AF86" s="121"/>
    </row>
    <row r="87" spans="1:32" s="1" customFormat="1" ht="45" customHeight="1">
      <c r="A87" s="237"/>
      <c r="B87" s="237"/>
      <c r="C87" s="217" t="s">
        <v>359</v>
      </c>
      <c r="D87" s="361" t="s">
        <v>237</v>
      </c>
      <c r="E87" s="332"/>
      <c r="F87" s="332"/>
      <c r="G87" s="332"/>
      <c r="H87" s="332"/>
      <c r="I87" s="333"/>
      <c r="J87" s="121"/>
      <c r="K87" s="121"/>
      <c r="L87" s="121"/>
      <c r="M87" s="121"/>
      <c r="N87" s="121"/>
      <c r="O87" s="121"/>
      <c r="P87" s="121"/>
      <c r="Q87" s="121"/>
      <c r="R87" s="121"/>
      <c r="S87" s="121"/>
      <c r="T87" s="121"/>
      <c r="U87" s="121"/>
      <c r="V87" s="121"/>
      <c r="W87" s="121"/>
      <c r="X87" s="121"/>
      <c r="Y87" s="121"/>
      <c r="Z87" s="121"/>
      <c r="AA87" s="121"/>
      <c r="AB87" s="121"/>
      <c r="AC87" s="121"/>
      <c r="AD87" s="121"/>
      <c r="AE87" s="121"/>
      <c r="AF87" s="121"/>
    </row>
    <row r="88" spans="1:32" s="1" customFormat="1" ht="75" customHeight="1">
      <c r="A88" s="237"/>
      <c r="B88" s="237"/>
      <c r="C88" s="217" t="s">
        <v>360</v>
      </c>
      <c r="D88" s="167" t="s">
        <v>168</v>
      </c>
      <c r="E88" s="23" t="s">
        <v>156</v>
      </c>
      <c r="F88" s="18"/>
      <c r="G88" s="328" t="s">
        <v>187</v>
      </c>
      <c r="H88" s="23"/>
      <c r="I88" s="19"/>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row>
    <row r="89" spans="1:32" s="1" customFormat="1" ht="75" customHeight="1">
      <c r="A89" s="237"/>
      <c r="B89" s="237"/>
      <c r="C89" s="217" t="s">
        <v>361</v>
      </c>
      <c r="D89" s="167" t="s">
        <v>169</v>
      </c>
      <c r="E89" s="23">
        <v>2</v>
      </c>
      <c r="F89" s="18"/>
      <c r="G89" s="349"/>
      <c r="H89" s="23"/>
      <c r="I89" s="19"/>
      <c r="J89" s="121"/>
      <c r="K89" s="121"/>
      <c r="L89" s="121"/>
      <c r="M89" s="121"/>
      <c r="N89" s="121"/>
      <c r="O89" s="121"/>
      <c r="P89" s="121"/>
      <c r="Q89" s="121"/>
      <c r="R89" s="121"/>
      <c r="S89" s="121"/>
      <c r="T89" s="121"/>
      <c r="U89" s="121"/>
      <c r="V89" s="121"/>
      <c r="W89" s="121"/>
      <c r="X89" s="121"/>
      <c r="Y89" s="121"/>
      <c r="Z89" s="121"/>
      <c r="AA89" s="121"/>
      <c r="AB89" s="121"/>
      <c r="AC89" s="121"/>
      <c r="AD89" s="121"/>
      <c r="AE89" s="121"/>
      <c r="AF89" s="121"/>
    </row>
    <row r="90" spans="1:32" s="1" customFormat="1" ht="30" customHeight="1">
      <c r="A90" s="237"/>
      <c r="B90" s="237"/>
      <c r="C90" s="356" t="s">
        <v>362</v>
      </c>
      <c r="D90" s="364" t="s">
        <v>238</v>
      </c>
      <c r="E90" s="365"/>
      <c r="F90" s="365"/>
      <c r="G90" s="365"/>
      <c r="H90" s="365"/>
      <c r="I90" s="366"/>
      <c r="J90" s="121"/>
      <c r="K90" s="121"/>
      <c r="L90" s="121"/>
      <c r="M90" s="121"/>
      <c r="N90" s="121"/>
      <c r="O90" s="121"/>
      <c r="P90" s="121"/>
      <c r="Q90" s="121"/>
      <c r="R90" s="121"/>
      <c r="S90" s="121"/>
      <c r="T90" s="121"/>
      <c r="U90" s="121"/>
      <c r="V90" s="121"/>
      <c r="W90" s="121"/>
      <c r="X90" s="121"/>
      <c r="Y90" s="121"/>
      <c r="Z90" s="121"/>
      <c r="AA90" s="121"/>
      <c r="AB90" s="121"/>
      <c r="AC90" s="121"/>
      <c r="AD90" s="121"/>
      <c r="AE90" s="121"/>
      <c r="AF90" s="121"/>
    </row>
    <row r="91" spans="1:32" s="1" customFormat="1" ht="45" customHeight="1">
      <c r="A91" s="237"/>
      <c r="B91" s="237"/>
      <c r="C91" s="356"/>
      <c r="D91" s="171" t="s">
        <v>170</v>
      </c>
      <c r="E91" s="51" t="s">
        <v>171</v>
      </c>
      <c r="F91" s="18">
        <v>10</v>
      </c>
      <c r="G91" s="21" t="s">
        <v>448</v>
      </c>
      <c r="H91" s="39"/>
      <c r="I91" s="43"/>
      <c r="J91" s="121"/>
      <c r="K91" s="121"/>
      <c r="L91" s="121"/>
      <c r="M91" s="121"/>
      <c r="N91" s="121"/>
      <c r="O91" s="121"/>
      <c r="P91" s="121"/>
      <c r="Q91" s="121"/>
      <c r="R91" s="121"/>
      <c r="S91" s="121"/>
      <c r="T91" s="121"/>
      <c r="U91" s="121"/>
      <c r="V91" s="121"/>
      <c r="W91" s="121"/>
      <c r="X91" s="121"/>
      <c r="Y91" s="121"/>
      <c r="Z91" s="121"/>
      <c r="AA91" s="121"/>
      <c r="AB91" s="121"/>
      <c r="AC91" s="121"/>
      <c r="AD91" s="121"/>
      <c r="AE91" s="121"/>
      <c r="AF91" s="121"/>
    </row>
    <row r="92" spans="1:32" s="1" customFormat="1" ht="15" customHeight="1">
      <c r="A92" s="237"/>
      <c r="B92" s="237"/>
      <c r="C92" s="221" t="s">
        <v>363</v>
      </c>
      <c r="D92" s="325" t="s">
        <v>172</v>
      </c>
      <c r="E92" s="326"/>
      <c r="F92" s="326"/>
      <c r="G92" s="326"/>
      <c r="H92" s="326"/>
      <c r="I92" s="327"/>
      <c r="J92" s="121"/>
      <c r="K92" s="121"/>
      <c r="L92" s="121"/>
      <c r="M92" s="121"/>
      <c r="N92" s="121"/>
      <c r="O92" s="121"/>
      <c r="P92" s="121"/>
      <c r="Q92" s="121"/>
      <c r="R92" s="121"/>
      <c r="S92" s="121"/>
      <c r="T92" s="121"/>
      <c r="U92" s="121"/>
      <c r="V92" s="121"/>
      <c r="W92" s="121"/>
      <c r="X92" s="121"/>
      <c r="Y92" s="121"/>
      <c r="Z92" s="121"/>
      <c r="AA92" s="121"/>
      <c r="AB92" s="121"/>
      <c r="AC92" s="121"/>
      <c r="AD92" s="121"/>
      <c r="AE92" s="121"/>
      <c r="AF92" s="121"/>
    </row>
    <row r="93" spans="1:32" s="1" customFormat="1" ht="15.75" customHeight="1">
      <c r="A93" s="237"/>
      <c r="B93" s="237"/>
      <c r="C93" s="221" t="s">
        <v>364</v>
      </c>
      <c r="D93" s="364" t="s">
        <v>239</v>
      </c>
      <c r="E93" s="365"/>
      <c r="F93" s="365"/>
      <c r="G93" s="365"/>
      <c r="H93" s="365"/>
      <c r="I93" s="366"/>
      <c r="J93" s="121"/>
      <c r="K93" s="121"/>
      <c r="L93" s="121"/>
      <c r="M93" s="121"/>
      <c r="N93" s="121"/>
      <c r="O93" s="121"/>
      <c r="P93" s="121"/>
      <c r="Q93" s="121"/>
      <c r="R93" s="121"/>
      <c r="S93" s="121"/>
      <c r="T93" s="121"/>
      <c r="U93" s="121"/>
      <c r="V93" s="121"/>
      <c r="W93" s="121"/>
      <c r="X93" s="121"/>
      <c r="Y93" s="121"/>
      <c r="Z93" s="121"/>
      <c r="AA93" s="121"/>
      <c r="AB93" s="121"/>
      <c r="AC93" s="121"/>
      <c r="AD93" s="121"/>
      <c r="AE93" s="121"/>
      <c r="AF93" s="121"/>
    </row>
    <row r="94" spans="1:32" s="1" customFormat="1" ht="30" customHeight="1">
      <c r="A94" s="237"/>
      <c r="B94" s="237"/>
      <c r="C94" s="217" t="s">
        <v>365</v>
      </c>
      <c r="D94" s="168" t="s">
        <v>240</v>
      </c>
      <c r="E94" s="25">
        <v>2</v>
      </c>
      <c r="F94" s="350"/>
      <c r="G94" s="348" t="s">
        <v>67</v>
      </c>
      <c r="H94" s="328" t="s">
        <v>9</v>
      </c>
      <c r="I94" s="345"/>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row>
    <row r="95" spans="1:32" s="1" customFormat="1" ht="30" customHeight="1">
      <c r="A95" s="237"/>
      <c r="B95" s="237"/>
      <c r="C95" s="217" t="s">
        <v>366</v>
      </c>
      <c r="D95" s="168" t="s">
        <v>241</v>
      </c>
      <c r="E95" s="25">
        <v>4</v>
      </c>
      <c r="F95" s="351"/>
      <c r="G95" s="329"/>
      <c r="H95" s="329"/>
      <c r="I95" s="346"/>
      <c r="J95" s="121"/>
      <c r="K95" s="121"/>
      <c r="L95" s="121"/>
      <c r="M95" s="121"/>
      <c r="N95" s="121"/>
      <c r="O95" s="121"/>
      <c r="P95" s="121"/>
      <c r="Q95" s="121"/>
      <c r="R95" s="121"/>
      <c r="S95" s="121"/>
      <c r="T95" s="121"/>
      <c r="U95" s="121"/>
      <c r="V95" s="121"/>
      <c r="W95" s="121"/>
      <c r="X95" s="121"/>
      <c r="Y95" s="121"/>
      <c r="Z95" s="121"/>
      <c r="AA95" s="121"/>
      <c r="AB95" s="121"/>
      <c r="AC95" s="121"/>
      <c r="AD95" s="121"/>
      <c r="AE95" s="121"/>
      <c r="AF95" s="121"/>
    </row>
    <row r="96" spans="1:32" s="1" customFormat="1" ht="30" customHeight="1">
      <c r="A96" s="237"/>
      <c r="B96" s="237"/>
      <c r="C96" s="217" t="s">
        <v>367</v>
      </c>
      <c r="D96" s="168" t="s">
        <v>242</v>
      </c>
      <c r="E96" s="25">
        <v>7</v>
      </c>
      <c r="F96" s="352"/>
      <c r="G96" s="349"/>
      <c r="H96" s="349"/>
      <c r="I96" s="347"/>
      <c r="J96" s="121"/>
      <c r="K96" s="121"/>
      <c r="L96" s="121"/>
      <c r="M96" s="121"/>
      <c r="N96" s="121"/>
      <c r="O96" s="121"/>
      <c r="P96" s="121"/>
      <c r="Q96" s="121"/>
      <c r="R96" s="121"/>
      <c r="S96" s="121"/>
      <c r="T96" s="121"/>
      <c r="U96" s="121"/>
      <c r="V96" s="121"/>
      <c r="W96" s="121"/>
      <c r="X96" s="121"/>
      <c r="Y96" s="121"/>
      <c r="Z96" s="121"/>
      <c r="AA96" s="121"/>
      <c r="AB96" s="121"/>
      <c r="AC96" s="121"/>
      <c r="AD96" s="121"/>
      <c r="AE96" s="121"/>
      <c r="AF96" s="121"/>
    </row>
    <row r="97" spans="1:32" s="1" customFormat="1" ht="60" customHeight="1">
      <c r="A97" s="237"/>
      <c r="B97" s="237"/>
      <c r="C97" s="217" t="s">
        <v>368</v>
      </c>
      <c r="D97" s="85" t="s">
        <v>124</v>
      </c>
      <c r="E97" s="23">
        <v>10</v>
      </c>
      <c r="F97" s="18">
        <v>10</v>
      </c>
      <c r="G97" s="21" t="s">
        <v>103</v>
      </c>
      <c r="H97" s="21"/>
      <c r="I97" s="19"/>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row>
    <row r="98" spans="1:32" s="1" customFormat="1" ht="18.75" customHeight="1">
      <c r="A98" s="237"/>
      <c r="B98" s="237"/>
      <c r="C98" s="390" t="s">
        <v>173</v>
      </c>
      <c r="D98" s="390"/>
      <c r="E98" s="390"/>
      <c r="F98" s="390"/>
      <c r="G98" s="390"/>
      <c r="H98" s="390"/>
      <c r="I98" s="391"/>
      <c r="J98" s="121"/>
      <c r="K98" s="121"/>
      <c r="L98" s="121"/>
      <c r="M98" s="121"/>
      <c r="N98" s="121"/>
      <c r="O98" s="121"/>
      <c r="P98" s="121"/>
      <c r="Q98" s="121"/>
      <c r="R98" s="121"/>
      <c r="S98" s="121"/>
      <c r="T98" s="121"/>
      <c r="U98" s="121"/>
      <c r="V98" s="121"/>
      <c r="W98" s="121"/>
      <c r="X98" s="121"/>
      <c r="Y98" s="121"/>
      <c r="Z98" s="121"/>
      <c r="AA98" s="121"/>
      <c r="AB98" s="121"/>
      <c r="AC98" s="121"/>
      <c r="AD98" s="121"/>
      <c r="AE98" s="121"/>
      <c r="AF98" s="121"/>
    </row>
    <row r="99" spans="1:32" s="1" customFormat="1" ht="15" customHeight="1">
      <c r="A99" s="237"/>
      <c r="B99" s="237"/>
      <c r="C99" s="221" t="s">
        <v>369</v>
      </c>
      <c r="D99" s="361" t="s">
        <v>174</v>
      </c>
      <c r="E99" s="332"/>
      <c r="F99" s="332"/>
      <c r="G99" s="332"/>
      <c r="H99" s="332"/>
      <c r="I99" s="333"/>
      <c r="J99" s="121"/>
      <c r="K99" s="121"/>
      <c r="L99" s="121"/>
      <c r="M99" s="121"/>
      <c r="N99" s="121"/>
      <c r="O99" s="121"/>
      <c r="P99" s="121"/>
      <c r="Q99" s="121"/>
      <c r="R99" s="121"/>
      <c r="S99" s="121"/>
      <c r="T99" s="121"/>
      <c r="U99" s="121"/>
      <c r="V99" s="121"/>
      <c r="W99" s="121"/>
      <c r="X99" s="121"/>
      <c r="Y99" s="121"/>
      <c r="Z99" s="121"/>
      <c r="AA99" s="121"/>
      <c r="AB99" s="121"/>
      <c r="AC99" s="121"/>
      <c r="AD99" s="121"/>
      <c r="AE99" s="121"/>
      <c r="AF99" s="121"/>
    </row>
    <row r="100" spans="1:32" s="1" customFormat="1" ht="75" customHeight="1">
      <c r="A100" s="237"/>
      <c r="B100" s="237"/>
      <c r="C100" s="217" t="s">
        <v>370</v>
      </c>
      <c r="D100" s="174" t="s">
        <v>175</v>
      </c>
      <c r="E100" s="39">
        <v>5</v>
      </c>
      <c r="F100" s="40"/>
      <c r="G100" s="55" t="s">
        <v>68</v>
      </c>
      <c r="H100" s="55" t="s">
        <v>52</v>
      </c>
      <c r="I100" s="4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row>
    <row r="101" spans="1:32" s="1" customFormat="1" ht="15" customHeight="1">
      <c r="A101" s="237"/>
      <c r="B101" s="237"/>
      <c r="C101" s="217" t="s">
        <v>371</v>
      </c>
      <c r="D101" s="361" t="s">
        <v>125</v>
      </c>
      <c r="E101" s="332"/>
      <c r="F101" s="332"/>
      <c r="G101" s="332"/>
      <c r="H101" s="332"/>
      <c r="I101" s="333"/>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row>
    <row r="102" spans="1:32" s="1" customFormat="1" ht="45" customHeight="1">
      <c r="A102" s="237"/>
      <c r="B102" s="237"/>
      <c r="C102" s="217" t="s">
        <v>372</v>
      </c>
      <c r="D102" s="167" t="s">
        <v>126</v>
      </c>
      <c r="E102" s="23">
        <v>4</v>
      </c>
      <c r="F102" s="18"/>
      <c r="G102" s="245" t="s">
        <v>48</v>
      </c>
      <c r="H102" s="21" t="s">
        <v>151</v>
      </c>
      <c r="I102" s="19"/>
      <c r="J102" s="121"/>
      <c r="K102" s="121"/>
      <c r="L102" s="121"/>
      <c r="M102" s="121"/>
      <c r="N102" s="121"/>
      <c r="O102" s="121"/>
      <c r="P102" s="121"/>
      <c r="Q102" s="121"/>
      <c r="R102" s="121"/>
      <c r="S102" s="121"/>
      <c r="T102" s="121"/>
      <c r="U102" s="121"/>
      <c r="V102" s="121"/>
      <c r="W102" s="121"/>
      <c r="X102" s="121"/>
      <c r="Y102" s="121"/>
      <c r="Z102" s="121"/>
      <c r="AA102" s="121"/>
      <c r="AB102" s="121"/>
      <c r="AC102" s="121"/>
      <c r="AD102" s="121"/>
      <c r="AE102" s="121"/>
      <c r="AF102" s="121"/>
    </row>
    <row r="103" spans="1:32" s="1" customFormat="1" ht="45" customHeight="1">
      <c r="A103" s="237"/>
      <c r="B103" s="237"/>
      <c r="C103" s="217" t="s">
        <v>373</v>
      </c>
      <c r="D103" s="167" t="s">
        <v>127</v>
      </c>
      <c r="E103" s="23">
        <v>5</v>
      </c>
      <c r="F103" s="18"/>
      <c r="G103" s="245" t="s">
        <v>48</v>
      </c>
      <c r="H103" s="21" t="s">
        <v>151</v>
      </c>
      <c r="I103" s="19"/>
      <c r="J103" s="121"/>
      <c r="K103" s="121"/>
      <c r="L103" s="121"/>
      <c r="M103" s="121"/>
      <c r="N103" s="121"/>
      <c r="O103" s="121"/>
      <c r="P103" s="121"/>
      <c r="Q103" s="121"/>
      <c r="R103" s="121"/>
      <c r="S103" s="121"/>
      <c r="T103" s="121"/>
      <c r="U103" s="121"/>
      <c r="V103" s="121"/>
      <c r="W103" s="121"/>
      <c r="X103" s="121"/>
      <c r="Y103" s="121"/>
      <c r="Z103" s="121"/>
      <c r="AA103" s="121"/>
      <c r="AB103" s="121"/>
      <c r="AC103" s="121"/>
      <c r="AD103" s="121"/>
      <c r="AE103" s="121"/>
      <c r="AF103" s="121"/>
    </row>
    <row r="104" spans="1:32" s="1" customFormat="1" ht="45" customHeight="1">
      <c r="A104" s="237"/>
      <c r="B104" s="237"/>
      <c r="C104" s="217" t="s">
        <v>374</v>
      </c>
      <c r="D104" s="167" t="s">
        <v>128</v>
      </c>
      <c r="E104" s="23">
        <v>4</v>
      </c>
      <c r="F104" s="18"/>
      <c r="G104" s="21" t="s">
        <v>31</v>
      </c>
      <c r="H104" s="21" t="s">
        <v>151</v>
      </c>
      <c r="I104" s="19"/>
      <c r="J104" s="121"/>
      <c r="K104" s="121"/>
      <c r="L104" s="121"/>
      <c r="M104" s="121"/>
      <c r="N104" s="121"/>
      <c r="O104" s="121"/>
      <c r="P104" s="121"/>
      <c r="Q104" s="121"/>
      <c r="R104" s="121"/>
      <c r="S104" s="121"/>
      <c r="T104" s="121"/>
      <c r="U104" s="121"/>
      <c r="V104" s="121"/>
      <c r="W104" s="121"/>
      <c r="X104" s="121"/>
      <c r="Y104" s="121"/>
      <c r="Z104" s="121"/>
      <c r="AA104" s="121"/>
      <c r="AB104" s="121"/>
      <c r="AC104" s="121"/>
      <c r="AD104" s="121"/>
      <c r="AE104" s="121"/>
      <c r="AF104" s="121"/>
    </row>
    <row r="105" spans="1:32" s="1" customFormat="1" ht="15" customHeight="1">
      <c r="A105" s="237"/>
      <c r="B105" s="237"/>
      <c r="C105" s="221" t="s">
        <v>375</v>
      </c>
      <c r="D105" s="325" t="s">
        <v>243</v>
      </c>
      <c r="E105" s="326"/>
      <c r="F105" s="326"/>
      <c r="G105" s="326"/>
      <c r="H105" s="326"/>
      <c r="I105" s="327"/>
      <c r="J105" s="121"/>
      <c r="K105" s="121"/>
      <c r="L105" s="121"/>
      <c r="M105" s="121"/>
      <c r="N105" s="121"/>
      <c r="O105" s="121"/>
      <c r="P105" s="121"/>
      <c r="Q105" s="121"/>
      <c r="R105" s="121"/>
      <c r="S105" s="121"/>
      <c r="T105" s="121"/>
      <c r="U105" s="121"/>
      <c r="V105" s="121"/>
      <c r="W105" s="121"/>
      <c r="X105" s="121"/>
      <c r="Y105" s="121"/>
      <c r="Z105" s="121"/>
      <c r="AA105" s="121"/>
      <c r="AB105" s="121"/>
      <c r="AC105" s="121"/>
      <c r="AD105" s="121"/>
      <c r="AE105" s="121"/>
      <c r="AF105" s="121"/>
    </row>
    <row r="106" spans="1:32" s="1" customFormat="1" ht="16">
      <c r="A106" s="237"/>
      <c r="B106" s="237"/>
      <c r="C106" s="217" t="s">
        <v>376</v>
      </c>
      <c r="D106" s="167" t="s">
        <v>129</v>
      </c>
      <c r="E106" s="23">
        <v>5</v>
      </c>
      <c r="F106" s="18"/>
      <c r="G106" s="21" t="s">
        <v>48</v>
      </c>
      <c r="H106" s="244"/>
      <c r="I106" s="19"/>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row>
    <row r="107" spans="1:32" s="1" customFormat="1" ht="48">
      <c r="A107" s="237"/>
      <c r="B107" s="237"/>
      <c r="C107" s="217" t="s">
        <v>377</v>
      </c>
      <c r="D107" s="167" t="s">
        <v>130</v>
      </c>
      <c r="E107" s="23">
        <v>4</v>
      </c>
      <c r="F107" s="18"/>
      <c r="G107" s="21" t="s">
        <v>48</v>
      </c>
      <c r="H107" s="244"/>
      <c r="I107" s="19"/>
      <c r="J107" s="121"/>
      <c r="K107" s="121"/>
      <c r="L107" s="121"/>
      <c r="M107" s="121"/>
      <c r="N107" s="121"/>
      <c r="O107" s="121"/>
      <c r="P107" s="121"/>
      <c r="Q107" s="121"/>
      <c r="R107" s="121"/>
      <c r="S107" s="121"/>
      <c r="T107" s="121"/>
      <c r="U107" s="121"/>
      <c r="V107" s="121"/>
      <c r="W107" s="121"/>
      <c r="X107" s="121"/>
      <c r="Y107" s="121"/>
      <c r="Z107" s="121"/>
      <c r="AA107" s="121"/>
      <c r="AB107" s="121"/>
      <c r="AC107" s="121"/>
      <c r="AD107" s="121"/>
      <c r="AE107" s="121"/>
      <c r="AF107" s="121"/>
    </row>
    <row r="108" spans="1:32" s="1" customFormat="1" ht="32">
      <c r="A108" s="237"/>
      <c r="B108" s="237"/>
      <c r="C108" s="217" t="s">
        <v>378</v>
      </c>
      <c r="D108" s="167" t="s">
        <v>131</v>
      </c>
      <c r="E108" s="23">
        <v>5</v>
      </c>
      <c r="F108" s="18"/>
      <c r="G108" s="21" t="s">
        <v>32</v>
      </c>
      <c r="H108" s="21" t="s">
        <v>151</v>
      </c>
      <c r="I108" s="19"/>
      <c r="J108" s="121"/>
      <c r="K108" s="121"/>
      <c r="L108" s="121"/>
      <c r="M108" s="121"/>
      <c r="N108" s="121"/>
      <c r="O108" s="121"/>
      <c r="P108" s="121"/>
      <c r="Q108" s="121"/>
      <c r="R108" s="121"/>
      <c r="S108" s="121"/>
      <c r="T108" s="121"/>
      <c r="U108" s="121"/>
      <c r="V108" s="121"/>
      <c r="W108" s="121"/>
      <c r="X108" s="121"/>
      <c r="Y108" s="121"/>
      <c r="Z108" s="121"/>
      <c r="AA108" s="121"/>
      <c r="AB108" s="121"/>
      <c r="AC108" s="121"/>
      <c r="AD108" s="121"/>
      <c r="AE108" s="121"/>
      <c r="AF108" s="121"/>
    </row>
    <row r="109" spans="1:32" s="1" customFormat="1" ht="60.75" customHeight="1">
      <c r="A109" s="237"/>
      <c r="B109" s="237"/>
      <c r="C109" s="217" t="s">
        <v>379</v>
      </c>
      <c r="D109" s="167" t="s">
        <v>132</v>
      </c>
      <c r="E109" s="23">
        <v>5</v>
      </c>
      <c r="F109" s="18"/>
      <c r="G109" s="21" t="s">
        <v>15</v>
      </c>
      <c r="H109" s="244"/>
      <c r="I109" s="19"/>
      <c r="J109" s="121"/>
      <c r="K109" s="121"/>
      <c r="L109" s="121"/>
      <c r="M109" s="121"/>
      <c r="N109" s="121"/>
      <c r="O109" s="121"/>
      <c r="P109" s="121"/>
      <c r="Q109" s="121"/>
      <c r="R109" s="121"/>
      <c r="S109" s="121"/>
      <c r="T109" s="121"/>
      <c r="U109" s="121"/>
      <c r="V109" s="121"/>
      <c r="W109" s="121"/>
      <c r="X109" s="121"/>
      <c r="Y109" s="121"/>
      <c r="Z109" s="121"/>
      <c r="AA109" s="121"/>
      <c r="AB109" s="121"/>
      <c r="AC109" s="121"/>
      <c r="AD109" s="121"/>
      <c r="AE109" s="121"/>
      <c r="AF109" s="121"/>
    </row>
    <row r="110" spans="1:32" s="1" customFormat="1" ht="80">
      <c r="A110" s="237"/>
      <c r="B110" s="237"/>
      <c r="C110" s="217" t="s">
        <v>550</v>
      </c>
      <c r="D110" s="167" t="s">
        <v>463</v>
      </c>
      <c r="E110" s="23">
        <v>4</v>
      </c>
      <c r="F110" s="18"/>
      <c r="G110" s="21" t="s">
        <v>33</v>
      </c>
      <c r="H110" s="21" t="s">
        <v>10</v>
      </c>
      <c r="I110" s="19"/>
      <c r="J110" s="121"/>
      <c r="K110" s="121"/>
      <c r="L110" s="121"/>
      <c r="M110" s="121"/>
      <c r="N110" s="121"/>
      <c r="O110" s="121"/>
      <c r="P110" s="121"/>
      <c r="Q110" s="121"/>
      <c r="R110" s="121"/>
      <c r="S110" s="121"/>
      <c r="T110" s="121"/>
      <c r="U110" s="121"/>
      <c r="V110" s="121"/>
      <c r="W110" s="121"/>
      <c r="X110" s="121"/>
      <c r="Y110" s="121"/>
      <c r="Z110" s="121"/>
      <c r="AA110" s="121"/>
      <c r="AB110" s="121"/>
      <c r="AC110" s="121"/>
      <c r="AD110" s="121"/>
      <c r="AE110" s="121"/>
      <c r="AF110" s="121"/>
    </row>
    <row r="111" spans="1:32" s="1" customFormat="1" ht="28.5" customHeight="1">
      <c r="A111" s="237"/>
      <c r="B111" s="237"/>
      <c r="C111" s="217" t="s">
        <v>380</v>
      </c>
      <c r="D111" s="167" t="s">
        <v>176</v>
      </c>
      <c r="E111" s="23">
        <v>4</v>
      </c>
      <c r="F111" s="18"/>
      <c r="G111" s="21" t="s">
        <v>34</v>
      </c>
      <c r="H111" s="244"/>
      <c r="I111" s="19"/>
      <c r="J111" s="121"/>
      <c r="K111" s="121"/>
      <c r="L111" s="121"/>
      <c r="M111" s="121"/>
      <c r="N111" s="121"/>
      <c r="O111" s="121"/>
      <c r="P111" s="121"/>
      <c r="Q111" s="121"/>
      <c r="R111" s="121"/>
      <c r="S111" s="121"/>
      <c r="T111" s="121"/>
      <c r="U111" s="121"/>
      <c r="V111" s="121"/>
      <c r="W111" s="121"/>
      <c r="X111" s="121"/>
      <c r="Y111" s="121"/>
      <c r="Z111" s="121"/>
      <c r="AA111" s="121"/>
      <c r="AB111" s="121"/>
      <c r="AC111" s="121"/>
      <c r="AD111" s="121"/>
      <c r="AE111" s="121"/>
      <c r="AF111" s="121"/>
    </row>
    <row r="112" spans="1:32" s="1" customFormat="1" ht="48">
      <c r="A112" s="237"/>
      <c r="B112" s="237"/>
      <c r="C112" s="217" t="s">
        <v>381</v>
      </c>
      <c r="D112" s="167" t="s">
        <v>133</v>
      </c>
      <c r="E112" s="23">
        <v>4</v>
      </c>
      <c r="F112" s="18"/>
      <c r="G112" s="21" t="s">
        <v>69</v>
      </c>
      <c r="H112" s="21" t="s">
        <v>151</v>
      </c>
      <c r="I112" s="19"/>
      <c r="J112" s="121"/>
      <c r="K112" s="121"/>
      <c r="L112" s="121"/>
      <c r="M112" s="121"/>
      <c r="N112" s="121"/>
      <c r="O112" s="121"/>
      <c r="P112" s="121"/>
      <c r="Q112" s="121"/>
      <c r="R112" s="121"/>
      <c r="S112" s="121"/>
      <c r="T112" s="121"/>
      <c r="U112" s="121"/>
      <c r="V112" s="121"/>
      <c r="W112" s="121"/>
      <c r="X112" s="121"/>
      <c r="Y112" s="121"/>
      <c r="Z112" s="121"/>
      <c r="AA112" s="121"/>
      <c r="AB112" s="121"/>
      <c r="AC112" s="121"/>
      <c r="AD112" s="121"/>
      <c r="AE112" s="121"/>
      <c r="AF112" s="121"/>
    </row>
    <row r="113" spans="1:32" s="1" customFormat="1" ht="15" customHeight="1">
      <c r="A113" s="237"/>
      <c r="B113" s="237"/>
      <c r="C113" s="221" t="s">
        <v>382</v>
      </c>
      <c r="D113" s="325" t="s">
        <v>134</v>
      </c>
      <c r="E113" s="326"/>
      <c r="F113" s="326"/>
      <c r="G113" s="326"/>
      <c r="H113" s="326"/>
      <c r="I113" s="327"/>
      <c r="J113" s="121"/>
      <c r="K113" s="121"/>
      <c r="L113" s="121"/>
      <c r="M113" s="121"/>
      <c r="N113" s="121"/>
      <c r="O113" s="121"/>
      <c r="P113" s="121"/>
      <c r="Q113" s="121"/>
      <c r="R113" s="121"/>
      <c r="S113" s="121"/>
      <c r="T113" s="121"/>
      <c r="U113" s="121"/>
      <c r="V113" s="121"/>
      <c r="W113" s="121"/>
      <c r="X113" s="121"/>
      <c r="Y113" s="121"/>
      <c r="Z113" s="121"/>
      <c r="AA113" s="121"/>
      <c r="AB113" s="121"/>
      <c r="AC113" s="121"/>
      <c r="AD113" s="121"/>
      <c r="AE113" s="121"/>
      <c r="AF113" s="121"/>
    </row>
    <row r="114" spans="1:32" s="1" customFormat="1" ht="45" customHeight="1">
      <c r="A114" s="237"/>
      <c r="B114" s="237"/>
      <c r="C114" s="217" t="s">
        <v>383</v>
      </c>
      <c r="D114" s="167" t="s">
        <v>135</v>
      </c>
      <c r="E114" s="23">
        <v>5</v>
      </c>
      <c r="F114" s="18"/>
      <c r="G114" s="21" t="s">
        <v>70</v>
      </c>
      <c r="H114" s="21" t="s">
        <v>151</v>
      </c>
      <c r="I114" s="19"/>
      <c r="J114" s="121"/>
      <c r="K114" s="121"/>
      <c r="L114" s="121"/>
      <c r="M114" s="121"/>
      <c r="N114" s="121"/>
      <c r="O114" s="121"/>
      <c r="P114" s="121"/>
      <c r="Q114" s="121"/>
      <c r="R114" s="121"/>
      <c r="S114" s="121"/>
      <c r="T114" s="121"/>
      <c r="U114" s="121"/>
      <c r="V114" s="121"/>
      <c r="W114" s="121"/>
      <c r="X114" s="121"/>
      <c r="Y114" s="121"/>
      <c r="Z114" s="121"/>
      <c r="AA114" s="121"/>
      <c r="AB114" s="121"/>
      <c r="AC114" s="121"/>
      <c r="AD114" s="121"/>
      <c r="AE114" s="121"/>
      <c r="AF114" s="121"/>
    </row>
    <row r="115" spans="1:32" s="1" customFormat="1" ht="45" customHeight="1">
      <c r="A115" s="237"/>
      <c r="B115" s="237"/>
      <c r="C115" s="217" t="s">
        <v>384</v>
      </c>
      <c r="D115" s="167" t="s">
        <v>136</v>
      </c>
      <c r="E115" s="23">
        <v>5</v>
      </c>
      <c r="F115" s="18"/>
      <c r="G115" s="21" t="s">
        <v>35</v>
      </c>
      <c r="H115" s="21" t="s">
        <v>151</v>
      </c>
      <c r="I115" s="19"/>
      <c r="J115" s="121"/>
      <c r="K115" s="121"/>
      <c r="L115" s="121"/>
      <c r="M115" s="121"/>
      <c r="N115" s="121"/>
      <c r="O115" s="121"/>
      <c r="P115" s="121"/>
      <c r="Q115" s="121"/>
      <c r="R115" s="121"/>
      <c r="S115" s="121"/>
      <c r="T115" s="121"/>
      <c r="U115" s="121"/>
      <c r="V115" s="121"/>
      <c r="W115" s="121"/>
      <c r="X115" s="121"/>
      <c r="Y115" s="121"/>
      <c r="Z115" s="121"/>
      <c r="AA115" s="121"/>
      <c r="AB115" s="121"/>
      <c r="AC115" s="121"/>
      <c r="AD115" s="121"/>
      <c r="AE115" s="121"/>
      <c r="AF115" s="121"/>
    </row>
    <row r="116" spans="1:32" s="1" customFormat="1" ht="45" customHeight="1">
      <c r="A116" s="237"/>
      <c r="B116" s="237"/>
      <c r="C116" s="217" t="s">
        <v>385</v>
      </c>
      <c r="D116" s="167" t="s">
        <v>137</v>
      </c>
      <c r="E116" s="23">
        <v>6</v>
      </c>
      <c r="F116" s="18"/>
      <c r="G116" s="21" t="s">
        <v>71</v>
      </c>
      <c r="H116" s="244"/>
      <c r="I116" s="19"/>
      <c r="J116" s="121"/>
      <c r="K116" s="121"/>
      <c r="L116" s="121"/>
      <c r="M116" s="121"/>
      <c r="N116" s="121"/>
      <c r="O116" s="121"/>
      <c r="P116" s="121"/>
      <c r="Q116" s="121"/>
      <c r="R116" s="121"/>
      <c r="S116" s="121"/>
      <c r="T116" s="121"/>
      <c r="U116" s="121"/>
      <c r="V116" s="121"/>
      <c r="W116" s="121"/>
      <c r="X116" s="121"/>
      <c r="Y116" s="121"/>
      <c r="Z116" s="121"/>
      <c r="AA116" s="121"/>
      <c r="AB116" s="121"/>
      <c r="AC116" s="121"/>
      <c r="AD116" s="121"/>
      <c r="AE116" s="121"/>
      <c r="AF116" s="121"/>
    </row>
    <row r="117" spans="1:32" s="1" customFormat="1" ht="60" customHeight="1">
      <c r="A117" s="237"/>
      <c r="B117" s="237"/>
      <c r="C117" s="217" t="s">
        <v>386</v>
      </c>
      <c r="D117" s="167" t="s">
        <v>138</v>
      </c>
      <c r="E117" s="23">
        <v>5</v>
      </c>
      <c r="F117" s="18"/>
      <c r="G117" s="21" t="s">
        <v>72</v>
      </c>
      <c r="H117" s="21" t="s">
        <v>449</v>
      </c>
      <c r="I117" s="19"/>
      <c r="J117" s="121"/>
      <c r="K117" s="121"/>
      <c r="L117" s="121"/>
      <c r="M117" s="121"/>
      <c r="N117" s="121"/>
      <c r="O117" s="121"/>
      <c r="P117" s="121"/>
      <c r="Q117" s="121"/>
      <c r="R117" s="121"/>
      <c r="S117" s="121"/>
      <c r="T117" s="121"/>
      <c r="U117" s="121"/>
      <c r="V117" s="121"/>
      <c r="W117" s="121"/>
      <c r="X117" s="121"/>
      <c r="Y117" s="121"/>
      <c r="Z117" s="121"/>
      <c r="AA117" s="121"/>
      <c r="AB117" s="121"/>
      <c r="AC117" s="121"/>
      <c r="AD117" s="121"/>
      <c r="AE117" s="121"/>
      <c r="AF117" s="121"/>
    </row>
    <row r="118" spans="1:32" s="1" customFormat="1" ht="18.75" customHeight="1">
      <c r="A118" s="237"/>
      <c r="B118" s="237"/>
      <c r="C118" s="362" t="s">
        <v>12</v>
      </c>
      <c r="D118" s="362"/>
      <c r="E118" s="362"/>
      <c r="F118" s="362"/>
      <c r="G118" s="362"/>
      <c r="H118" s="362"/>
      <c r="I118" s="363"/>
      <c r="J118" s="121"/>
      <c r="K118" s="121"/>
      <c r="L118" s="121"/>
      <c r="M118" s="121"/>
      <c r="N118" s="121"/>
      <c r="O118" s="121"/>
      <c r="P118" s="121"/>
      <c r="Q118" s="121"/>
      <c r="R118" s="121"/>
      <c r="S118" s="121"/>
      <c r="T118" s="121"/>
      <c r="U118" s="121"/>
      <c r="V118" s="121"/>
      <c r="W118" s="121"/>
      <c r="X118" s="121"/>
      <c r="Y118" s="121"/>
      <c r="Z118" s="121"/>
      <c r="AA118" s="121"/>
      <c r="AB118" s="121"/>
      <c r="AC118" s="121"/>
      <c r="AD118" s="121"/>
      <c r="AE118" s="121"/>
      <c r="AF118" s="121"/>
    </row>
    <row r="119" spans="1:32" s="1" customFormat="1" ht="30" customHeight="1">
      <c r="A119" s="237"/>
      <c r="B119" s="237"/>
      <c r="C119" s="217" t="s">
        <v>387</v>
      </c>
      <c r="D119" s="361" t="s">
        <v>464</v>
      </c>
      <c r="E119" s="332"/>
      <c r="F119" s="332"/>
      <c r="G119" s="332"/>
      <c r="H119" s="332"/>
      <c r="I119" s="333"/>
      <c r="J119" s="121"/>
      <c r="K119" s="121"/>
      <c r="L119" s="121"/>
      <c r="M119" s="121"/>
      <c r="N119" s="121"/>
      <c r="O119" s="121"/>
      <c r="P119" s="121"/>
      <c r="Q119" s="121"/>
      <c r="R119" s="121"/>
      <c r="S119" s="121"/>
      <c r="T119" s="121"/>
      <c r="U119" s="121"/>
      <c r="V119" s="121"/>
      <c r="W119" s="121"/>
      <c r="X119" s="121"/>
      <c r="Y119" s="121"/>
      <c r="Z119" s="121"/>
      <c r="AA119" s="121"/>
      <c r="AB119" s="121"/>
      <c r="AC119" s="121"/>
      <c r="AD119" s="121"/>
      <c r="AE119" s="121"/>
      <c r="AF119" s="121"/>
    </row>
    <row r="120" spans="1:32" s="1" customFormat="1" ht="15" customHeight="1">
      <c r="A120" s="237"/>
      <c r="B120" s="237"/>
      <c r="C120" s="217" t="s">
        <v>388</v>
      </c>
      <c r="D120" s="361" t="s">
        <v>186</v>
      </c>
      <c r="E120" s="332"/>
      <c r="F120" s="332"/>
      <c r="G120" s="332"/>
      <c r="H120" s="332"/>
      <c r="I120" s="333"/>
      <c r="J120" s="121"/>
      <c r="K120" s="121"/>
      <c r="L120" s="121"/>
      <c r="M120" s="121"/>
      <c r="N120" s="121"/>
      <c r="O120" s="121"/>
      <c r="P120" s="121"/>
      <c r="Q120" s="121"/>
      <c r="R120" s="121"/>
      <c r="S120" s="121"/>
      <c r="T120" s="121"/>
      <c r="U120" s="121"/>
      <c r="V120" s="121"/>
      <c r="W120" s="121"/>
      <c r="X120" s="121"/>
      <c r="Y120" s="121"/>
      <c r="Z120" s="121"/>
      <c r="AA120" s="121"/>
      <c r="AB120" s="121"/>
      <c r="AC120" s="121"/>
      <c r="AD120" s="121"/>
      <c r="AE120" s="121"/>
      <c r="AF120" s="121"/>
    </row>
    <row r="121" spans="1:32" s="1" customFormat="1" ht="45" customHeight="1">
      <c r="A121" s="237"/>
      <c r="B121" s="237"/>
      <c r="C121" s="217" t="s">
        <v>389</v>
      </c>
      <c r="D121" s="167" t="s">
        <v>465</v>
      </c>
      <c r="E121" s="25">
        <v>5</v>
      </c>
      <c r="F121" s="18"/>
      <c r="G121" s="355" t="s">
        <v>83</v>
      </c>
      <c r="H121" s="23"/>
      <c r="I121" s="19"/>
      <c r="J121" s="121"/>
      <c r="K121" s="121"/>
      <c r="L121" s="121"/>
      <c r="M121" s="121"/>
      <c r="N121" s="121"/>
      <c r="O121" s="121"/>
      <c r="P121" s="121"/>
      <c r="Q121" s="121"/>
      <c r="R121" s="121"/>
      <c r="S121" s="121"/>
      <c r="T121" s="121"/>
      <c r="U121" s="121"/>
      <c r="V121" s="121"/>
      <c r="W121" s="121"/>
      <c r="X121" s="121"/>
      <c r="Y121" s="121"/>
      <c r="Z121" s="121"/>
      <c r="AA121" s="121"/>
      <c r="AB121" s="121"/>
      <c r="AC121" s="121"/>
      <c r="AD121" s="121"/>
      <c r="AE121" s="121"/>
      <c r="AF121" s="121"/>
    </row>
    <row r="122" spans="1:32" s="1" customFormat="1" ht="45" customHeight="1">
      <c r="A122" s="237"/>
      <c r="B122" s="237"/>
      <c r="C122" s="217" t="s">
        <v>390</v>
      </c>
      <c r="D122" s="167" t="s">
        <v>177</v>
      </c>
      <c r="E122" s="23">
        <v>5</v>
      </c>
      <c r="F122" s="18"/>
      <c r="G122" s="355"/>
      <c r="H122" s="23"/>
      <c r="I122" s="19"/>
      <c r="J122" s="121"/>
      <c r="K122" s="121"/>
      <c r="L122" s="121"/>
      <c r="M122" s="121"/>
      <c r="N122" s="121"/>
      <c r="O122" s="121"/>
      <c r="P122" s="121"/>
      <c r="Q122" s="121"/>
      <c r="R122" s="121"/>
      <c r="S122" s="121"/>
      <c r="T122" s="121"/>
      <c r="U122" s="121"/>
      <c r="V122" s="121"/>
      <c r="W122" s="121"/>
      <c r="X122" s="121"/>
      <c r="Y122" s="121"/>
      <c r="Z122" s="121"/>
      <c r="AA122" s="121"/>
      <c r="AB122" s="121"/>
      <c r="AC122" s="121"/>
      <c r="AD122" s="121"/>
      <c r="AE122" s="121"/>
      <c r="AF122" s="121"/>
    </row>
    <row r="123" spans="1:32" s="1" customFormat="1" ht="15" customHeight="1">
      <c r="A123" s="237"/>
      <c r="B123" s="237"/>
      <c r="C123" s="217" t="s">
        <v>391</v>
      </c>
      <c r="D123" s="364" t="s">
        <v>139</v>
      </c>
      <c r="E123" s="365"/>
      <c r="F123" s="365"/>
      <c r="G123" s="365"/>
      <c r="H123" s="365"/>
      <c r="I123" s="366"/>
      <c r="J123" s="121"/>
      <c r="K123" s="121"/>
      <c r="L123" s="121"/>
      <c r="M123" s="121"/>
      <c r="N123" s="121"/>
      <c r="O123" s="121"/>
      <c r="P123" s="121"/>
      <c r="Q123" s="121"/>
      <c r="R123" s="121"/>
      <c r="S123" s="121"/>
      <c r="T123" s="121"/>
      <c r="U123" s="121"/>
      <c r="V123" s="121"/>
      <c r="W123" s="121"/>
      <c r="X123" s="121"/>
      <c r="Y123" s="121"/>
      <c r="Z123" s="121"/>
      <c r="AA123" s="121"/>
      <c r="AB123" s="121"/>
      <c r="AC123" s="121"/>
      <c r="AD123" s="121"/>
      <c r="AE123" s="121"/>
      <c r="AF123" s="121"/>
    </row>
    <row r="124" spans="1:32" s="1" customFormat="1" ht="30" customHeight="1">
      <c r="A124" s="237"/>
      <c r="B124" s="237"/>
      <c r="C124" s="217" t="s">
        <v>392</v>
      </c>
      <c r="D124" s="168" t="s">
        <v>140</v>
      </c>
      <c r="E124" s="23">
        <v>3</v>
      </c>
      <c r="F124" s="350">
        <v>8</v>
      </c>
      <c r="G124" s="355" t="s">
        <v>83</v>
      </c>
      <c r="H124" s="367"/>
      <c r="I124" s="389"/>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21"/>
    </row>
    <row r="125" spans="1:32" s="1" customFormat="1" ht="30" customHeight="1">
      <c r="A125" s="237"/>
      <c r="B125" s="237"/>
      <c r="C125" s="217" t="s">
        <v>393</v>
      </c>
      <c r="D125" s="168" t="s">
        <v>141</v>
      </c>
      <c r="E125" s="23">
        <v>5</v>
      </c>
      <c r="F125" s="351"/>
      <c r="G125" s="355"/>
      <c r="H125" s="368"/>
      <c r="I125" s="389"/>
      <c r="J125" s="121"/>
      <c r="K125" s="121"/>
      <c r="L125" s="121"/>
      <c r="M125" s="121"/>
      <c r="N125" s="121"/>
      <c r="O125" s="121"/>
      <c r="P125" s="121"/>
      <c r="Q125" s="121"/>
      <c r="R125" s="121"/>
      <c r="S125" s="121"/>
      <c r="T125" s="121"/>
      <c r="U125" s="121"/>
      <c r="V125" s="121"/>
      <c r="W125" s="121"/>
      <c r="X125" s="121"/>
      <c r="Y125" s="121"/>
      <c r="Z125" s="121"/>
      <c r="AA125" s="121"/>
      <c r="AB125" s="121"/>
      <c r="AC125" s="121"/>
      <c r="AD125" s="121"/>
      <c r="AE125" s="121"/>
      <c r="AF125" s="121"/>
    </row>
    <row r="126" spans="1:32" s="1" customFormat="1" ht="30" customHeight="1">
      <c r="A126" s="237"/>
      <c r="B126" s="237"/>
      <c r="C126" s="217" t="s">
        <v>394</v>
      </c>
      <c r="D126" s="168" t="s">
        <v>142</v>
      </c>
      <c r="E126" s="23">
        <v>8</v>
      </c>
      <c r="F126" s="352"/>
      <c r="G126" s="355"/>
      <c r="H126" s="369"/>
      <c r="I126" s="389"/>
      <c r="J126" s="121"/>
      <c r="K126" s="121"/>
      <c r="L126" s="121"/>
      <c r="M126" s="121"/>
      <c r="N126" s="121"/>
      <c r="O126" s="121"/>
      <c r="P126" s="121"/>
      <c r="Q126" s="121"/>
      <c r="R126" s="121"/>
      <c r="S126" s="121"/>
      <c r="T126" s="121"/>
      <c r="U126" s="121"/>
      <c r="V126" s="121"/>
      <c r="W126" s="121"/>
      <c r="X126" s="121"/>
      <c r="Y126" s="121"/>
      <c r="Z126" s="121"/>
      <c r="AA126" s="121"/>
      <c r="AB126" s="121"/>
      <c r="AC126" s="121"/>
      <c r="AD126" s="121"/>
      <c r="AE126" s="121"/>
      <c r="AF126" s="121"/>
    </row>
    <row r="127" spans="1:32" s="1" customFormat="1" ht="15" customHeight="1">
      <c r="A127" s="237"/>
      <c r="B127" s="237"/>
      <c r="C127" s="217" t="s">
        <v>395</v>
      </c>
      <c r="D127" s="361" t="s">
        <v>84</v>
      </c>
      <c r="E127" s="332"/>
      <c r="F127" s="332"/>
      <c r="G127" s="332"/>
      <c r="H127" s="332"/>
      <c r="I127" s="333"/>
      <c r="J127" s="121"/>
      <c r="K127" s="121"/>
      <c r="L127" s="121"/>
      <c r="M127" s="121"/>
      <c r="N127" s="121"/>
      <c r="O127" s="121"/>
      <c r="P127" s="121"/>
      <c r="Q127" s="121"/>
      <c r="R127" s="121"/>
      <c r="S127" s="121"/>
      <c r="T127" s="121"/>
      <c r="U127" s="121"/>
      <c r="V127" s="121"/>
      <c r="W127" s="121"/>
      <c r="X127" s="121"/>
      <c r="Y127" s="121"/>
      <c r="Z127" s="121"/>
      <c r="AA127" s="121"/>
      <c r="AB127" s="121"/>
      <c r="AC127" s="121"/>
      <c r="AD127" s="121"/>
      <c r="AE127" s="121"/>
      <c r="AF127" s="121"/>
    </row>
    <row r="128" spans="1:32" s="1" customFormat="1" ht="144">
      <c r="A128" s="237"/>
      <c r="B128" s="237"/>
      <c r="C128" s="217" t="s">
        <v>396</v>
      </c>
      <c r="D128" s="177" t="s">
        <v>451</v>
      </c>
      <c r="E128" s="23">
        <v>6</v>
      </c>
      <c r="F128" s="18">
        <v>6</v>
      </c>
      <c r="G128" s="21" t="s">
        <v>73</v>
      </c>
      <c r="H128" s="23"/>
      <c r="I128" s="19"/>
      <c r="J128" s="121"/>
      <c r="K128" s="121"/>
      <c r="L128" s="121"/>
      <c r="M128" s="121"/>
      <c r="N128" s="121"/>
      <c r="O128" s="121"/>
      <c r="P128" s="121"/>
      <c r="Q128" s="121"/>
      <c r="R128" s="121"/>
      <c r="S128" s="121"/>
      <c r="T128" s="121"/>
      <c r="U128" s="121"/>
      <c r="V128" s="121"/>
      <c r="W128" s="121"/>
      <c r="X128" s="121"/>
      <c r="Y128" s="121"/>
      <c r="Z128" s="121"/>
      <c r="AA128" s="121"/>
      <c r="AB128" s="121"/>
      <c r="AC128" s="121"/>
      <c r="AD128" s="121"/>
      <c r="AE128" s="121"/>
      <c r="AF128" s="121"/>
    </row>
    <row r="129" spans="1:32" s="1" customFormat="1" ht="45" customHeight="1">
      <c r="A129" s="237"/>
      <c r="B129" s="237"/>
      <c r="C129" s="217" t="s">
        <v>397</v>
      </c>
      <c r="D129" s="167" t="s">
        <v>143</v>
      </c>
      <c r="E129" s="16">
        <v>8</v>
      </c>
      <c r="F129" s="18">
        <v>8</v>
      </c>
      <c r="G129" s="245" t="s">
        <v>97</v>
      </c>
      <c r="H129" s="26"/>
      <c r="I129" s="19"/>
      <c r="J129" s="121"/>
      <c r="K129" s="121"/>
      <c r="L129" s="121"/>
      <c r="M129" s="121"/>
      <c r="N129" s="121"/>
      <c r="O129" s="121"/>
      <c r="P129" s="121"/>
      <c r="Q129" s="121"/>
      <c r="R129" s="121"/>
      <c r="S129" s="121"/>
      <c r="T129" s="121"/>
      <c r="U129" s="121"/>
      <c r="V129" s="121"/>
      <c r="W129" s="121"/>
      <c r="X129" s="121"/>
      <c r="Y129" s="121"/>
      <c r="Z129" s="121"/>
      <c r="AA129" s="121"/>
      <c r="AB129" s="121"/>
      <c r="AC129" s="121"/>
      <c r="AD129" s="121"/>
      <c r="AE129" s="121"/>
      <c r="AF129" s="121"/>
    </row>
    <row r="130" spans="1:32" s="1" customFormat="1" ht="105" customHeight="1">
      <c r="A130" s="237"/>
      <c r="B130" s="237"/>
      <c r="C130" s="217" t="s">
        <v>398</v>
      </c>
      <c r="D130" s="178" t="s">
        <v>244</v>
      </c>
      <c r="E130" s="16">
        <v>10</v>
      </c>
      <c r="F130" s="18">
        <v>10</v>
      </c>
      <c r="G130" s="21" t="s">
        <v>450</v>
      </c>
      <c r="H130" s="16"/>
      <c r="I130" s="19"/>
      <c r="J130" s="121"/>
      <c r="K130" s="121"/>
      <c r="L130" s="121"/>
      <c r="M130" s="121"/>
      <c r="N130" s="121"/>
      <c r="O130" s="121"/>
      <c r="P130" s="121"/>
      <c r="Q130" s="121"/>
      <c r="R130" s="121"/>
      <c r="S130" s="121"/>
      <c r="T130" s="121"/>
      <c r="U130" s="121"/>
      <c r="V130" s="121"/>
      <c r="W130" s="121"/>
      <c r="X130" s="121"/>
      <c r="Y130" s="121"/>
      <c r="Z130" s="121"/>
      <c r="AA130" s="121"/>
      <c r="AB130" s="121"/>
      <c r="AC130" s="121"/>
      <c r="AD130" s="121"/>
      <c r="AE130" s="121"/>
      <c r="AF130" s="121"/>
    </row>
    <row r="131" spans="1:32" s="1" customFormat="1" ht="15" customHeight="1">
      <c r="A131" s="237"/>
      <c r="B131" s="237"/>
      <c r="C131" s="217" t="s">
        <v>399</v>
      </c>
      <c r="D131" s="325" t="s">
        <v>178</v>
      </c>
      <c r="E131" s="326"/>
      <c r="F131" s="326"/>
      <c r="G131" s="326"/>
      <c r="H131" s="326"/>
      <c r="I131" s="327"/>
      <c r="J131" s="121"/>
      <c r="K131" s="121"/>
      <c r="L131" s="121"/>
      <c r="M131" s="121"/>
      <c r="N131" s="121"/>
      <c r="O131" s="121"/>
      <c r="P131" s="121"/>
      <c r="Q131" s="121"/>
      <c r="R131" s="121"/>
      <c r="S131" s="121"/>
      <c r="T131" s="121"/>
      <c r="U131" s="121"/>
      <c r="V131" s="121"/>
      <c r="W131" s="121"/>
      <c r="X131" s="121"/>
      <c r="Y131" s="121"/>
      <c r="Z131" s="121"/>
      <c r="AA131" s="121"/>
      <c r="AB131" s="121"/>
      <c r="AC131" s="121"/>
      <c r="AD131" s="121"/>
      <c r="AE131" s="121"/>
      <c r="AF131" s="121"/>
    </row>
    <row r="132" spans="1:32" s="1" customFormat="1" ht="96">
      <c r="A132" s="237"/>
      <c r="B132" s="237"/>
      <c r="C132" s="217" t="s">
        <v>400</v>
      </c>
      <c r="D132" s="167" t="s">
        <v>245</v>
      </c>
      <c r="E132" s="23">
        <v>10</v>
      </c>
      <c r="F132" s="18">
        <v>10</v>
      </c>
      <c r="G132" s="21" t="s">
        <v>36</v>
      </c>
      <c r="H132" s="21" t="s">
        <v>10</v>
      </c>
      <c r="I132" s="19"/>
      <c r="J132" s="121"/>
      <c r="K132" s="121"/>
      <c r="L132" s="121"/>
      <c r="M132" s="121"/>
      <c r="N132" s="121"/>
      <c r="O132" s="121"/>
      <c r="P132" s="121"/>
      <c r="Q132" s="121"/>
      <c r="R132" s="121"/>
      <c r="S132" s="121"/>
      <c r="T132" s="121"/>
      <c r="U132" s="121"/>
      <c r="V132" s="121"/>
      <c r="W132" s="121"/>
      <c r="X132" s="121"/>
      <c r="Y132" s="121"/>
      <c r="Z132" s="121"/>
      <c r="AA132" s="121"/>
      <c r="AB132" s="121"/>
      <c r="AC132" s="121"/>
      <c r="AD132" s="121"/>
      <c r="AE132" s="121"/>
      <c r="AF132" s="121"/>
    </row>
    <row r="133" spans="1:32" s="1" customFormat="1" ht="80">
      <c r="A133" s="237"/>
      <c r="B133" s="237"/>
      <c r="C133" s="217" t="s">
        <v>401</v>
      </c>
      <c r="D133" s="167" t="s">
        <v>246</v>
      </c>
      <c r="E133" s="23">
        <v>10</v>
      </c>
      <c r="F133" s="18">
        <v>10</v>
      </c>
      <c r="G133" s="21" t="s">
        <v>37</v>
      </c>
      <c r="H133" s="21" t="s">
        <v>10</v>
      </c>
      <c r="I133" s="19"/>
      <c r="J133" s="121"/>
      <c r="K133" s="121"/>
      <c r="L133" s="121"/>
      <c r="M133" s="121"/>
      <c r="N133" s="121"/>
      <c r="O133" s="121"/>
      <c r="P133" s="121"/>
      <c r="Q133" s="121"/>
      <c r="R133" s="121"/>
      <c r="S133" s="121"/>
      <c r="T133" s="121"/>
      <c r="U133" s="121"/>
      <c r="V133" s="121"/>
      <c r="W133" s="121"/>
      <c r="X133" s="121"/>
      <c r="Y133" s="121"/>
      <c r="Z133" s="121"/>
      <c r="AA133" s="121"/>
      <c r="AB133" s="121"/>
      <c r="AC133" s="121"/>
      <c r="AD133" s="121"/>
      <c r="AE133" s="121"/>
      <c r="AF133" s="121"/>
    </row>
    <row r="134" spans="1:32" s="1" customFormat="1" ht="84" customHeight="1">
      <c r="A134" s="237"/>
      <c r="B134" s="237"/>
      <c r="C134" s="217" t="s">
        <v>402</v>
      </c>
      <c r="D134" s="165" t="s">
        <v>179</v>
      </c>
      <c r="E134" s="23">
        <v>8</v>
      </c>
      <c r="F134" s="18">
        <v>8</v>
      </c>
      <c r="G134" s="21" t="s">
        <v>74</v>
      </c>
      <c r="H134" s="21" t="s">
        <v>10</v>
      </c>
      <c r="I134" s="19"/>
      <c r="J134" s="121"/>
      <c r="K134" s="121"/>
      <c r="L134" s="121"/>
      <c r="M134" s="121"/>
      <c r="N134" s="121"/>
      <c r="O134" s="121"/>
      <c r="P134" s="121"/>
      <c r="Q134" s="121"/>
      <c r="R134" s="121"/>
      <c r="S134" s="121"/>
      <c r="T134" s="121"/>
      <c r="U134" s="121"/>
      <c r="V134" s="121"/>
      <c r="W134" s="121"/>
      <c r="X134" s="121"/>
      <c r="Y134" s="121"/>
      <c r="Z134" s="121"/>
      <c r="AA134" s="121"/>
      <c r="AB134" s="121"/>
      <c r="AC134" s="121"/>
      <c r="AD134" s="121"/>
      <c r="AE134" s="121"/>
      <c r="AF134" s="121"/>
    </row>
    <row r="135" spans="1:32" s="1" customFormat="1" ht="15">
      <c r="A135" s="237"/>
      <c r="B135" s="237"/>
      <c r="C135" s="217" t="s">
        <v>403</v>
      </c>
      <c r="D135" s="179" t="s">
        <v>180</v>
      </c>
      <c r="E135" s="161"/>
      <c r="F135" s="161"/>
      <c r="G135" s="161"/>
      <c r="H135" s="20"/>
      <c r="I135" s="14"/>
      <c r="J135" s="121"/>
      <c r="K135" s="121"/>
      <c r="L135" s="121"/>
      <c r="M135" s="121"/>
      <c r="N135" s="121"/>
      <c r="O135" s="121"/>
      <c r="P135" s="121"/>
      <c r="Q135" s="121"/>
      <c r="R135" s="121"/>
      <c r="S135" s="121"/>
      <c r="T135" s="121"/>
      <c r="U135" s="121"/>
      <c r="V135" s="121"/>
      <c r="W135" s="121"/>
      <c r="X135" s="121"/>
      <c r="Y135" s="121"/>
      <c r="Z135" s="121"/>
      <c r="AA135" s="121"/>
      <c r="AB135" s="121"/>
      <c r="AC135" s="121"/>
      <c r="AD135" s="121"/>
      <c r="AE135" s="121"/>
      <c r="AF135" s="121"/>
    </row>
    <row r="136" spans="1:32" s="1" customFormat="1" ht="60.75" customHeight="1">
      <c r="A136" s="237"/>
      <c r="B136" s="237"/>
      <c r="C136" s="217" t="s">
        <v>404</v>
      </c>
      <c r="D136" s="167" t="s">
        <v>144</v>
      </c>
      <c r="E136" s="23">
        <v>5</v>
      </c>
      <c r="F136" s="18"/>
      <c r="G136" s="328" t="s">
        <v>75</v>
      </c>
      <c r="H136" s="328" t="s">
        <v>59</v>
      </c>
      <c r="I136" s="19"/>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row>
    <row r="137" spans="1:32" s="1" customFormat="1" ht="45" customHeight="1">
      <c r="A137" s="237"/>
      <c r="B137" s="237"/>
      <c r="C137" s="217" t="s">
        <v>405</v>
      </c>
      <c r="D137" s="167" t="s">
        <v>247</v>
      </c>
      <c r="E137" s="23">
        <v>7</v>
      </c>
      <c r="F137" s="18"/>
      <c r="G137" s="349"/>
      <c r="H137" s="349"/>
      <c r="I137" s="19"/>
      <c r="J137" s="121"/>
      <c r="K137" s="121"/>
      <c r="L137" s="121"/>
      <c r="M137" s="121"/>
      <c r="N137" s="121"/>
      <c r="O137" s="121"/>
      <c r="P137" s="121"/>
      <c r="Q137" s="121"/>
      <c r="R137" s="121"/>
      <c r="S137" s="121"/>
      <c r="T137" s="121"/>
      <c r="U137" s="121"/>
      <c r="V137" s="121"/>
      <c r="W137" s="121"/>
      <c r="X137" s="121"/>
      <c r="Y137" s="121"/>
      <c r="Z137" s="121"/>
      <c r="AA137" s="121"/>
      <c r="AB137" s="121"/>
      <c r="AC137" s="121"/>
      <c r="AD137" s="121"/>
      <c r="AE137" s="121"/>
      <c r="AF137" s="121"/>
    </row>
    <row r="138" spans="1:32" s="1" customFormat="1" ht="15" customHeight="1">
      <c r="A138" s="237"/>
      <c r="B138" s="237"/>
      <c r="C138" s="217" t="s">
        <v>406</v>
      </c>
      <c r="D138" s="364" t="s">
        <v>248</v>
      </c>
      <c r="E138" s="365"/>
      <c r="F138" s="365"/>
      <c r="G138" s="365"/>
      <c r="H138" s="365"/>
      <c r="I138" s="366"/>
      <c r="J138" s="121"/>
      <c r="K138" s="121"/>
      <c r="L138" s="121"/>
      <c r="M138" s="121"/>
      <c r="N138" s="121"/>
      <c r="O138" s="121"/>
      <c r="P138" s="121"/>
      <c r="Q138" s="121"/>
      <c r="R138" s="121"/>
      <c r="S138" s="121"/>
      <c r="T138" s="121"/>
      <c r="U138" s="121"/>
      <c r="V138" s="121"/>
      <c r="W138" s="121"/>
      <c r="X138" s="121"/>
      <c r="Y138" s="121"/>
      <c r="Z138" s="121"/>
      <c r="AA138" s="121"/>
      <c r="AB138" s="121"/>
      <c r="AC138" s="121"/>
      <c r="AD138" s="121"/>
      <c r="AE138" s="121"/>
      <c r="AF138" s="121"/>
    </row>
    <row r="139" spans="1:32" s="1" customFormat="1" ht="45" customHeight="1">
      <c r="A139" s="237"/>
      <c r="B139" s="237"/>
      <c r="C139" s="217" t="s">
        <v>407</v>
      </c>
      <c r="D139" s="168" t="s">
        <v>249</v>
      </c>
      <c r="E139" s="39">
        <v>5</v>
      </c>
      <c r="F139" s="40"/>
      <c r="G139" s="328" t="s">
        <v>38</v>
      </c>
      <c r="H139" s="248"/>
      <c r="I139" s="41"/>
      <c r="J139" s="121"/>
      <c r="K139" s="121"/>
      <c r="L139" s="121"/>
      <c r="M139" s="121"/>
      <c r="N139" s="121"/>
      <c r="O139" s="121"/>
      <c r="P139" s="121"/>
      <c r="Q139" s="121"/>
      <c r="R139" s="121"/>
      <c r="S139" s="121"/>
      <c r="T139" s="121"/>
      <c r="U139" s="121"/>
      <c r="V139" s="121"/>
      <c r="W139" s="121"/>
      <c r="X139" s="121"/>
      <c r="Y139" s="121"/>
      <c r="Z139" s="121"/>
      <c r="AA139" s="121"/>
      <c r="AB139" s="121"/>
      <c r="AC139" s="121"/>
      <c r="AD139" s="121"/>
      <c r="AE139" s="121"/>
      <c r="AF139" s="121"/>
    </row>
    <row r="140" spans="1:32" s="1" customFormat="1" ht="45" customHeight="1">
      <c r="A140" s="237"/>
      <c r="B140" s="237"/>
      <c r="C140" s="217" t="s">
        <v>408</v>
      </c>
      <c r="D140" s="168" t="s">
        <v>181</v>
      </c>
      <c r="E140" s="39">
        <v>10</v>
      </c>
      <c r="F140" s="40">
        <v>10</v>
      </c>
      <c r="G140" s="349"/>
      <c r="H140" s="248"/>
      <c r="I140" s="41"/>
      <c r="J140" s="121"/>
      <c r="K140" s="121"/>
      <c r="L140" s="121"/>
      <c r="M140" s="121"/>
      <c r="N140" s="121"/>
      <c r="O140" s="121"/>
      <c r="P140" s="121"/>
      <c r="Q140" s="121"/>
      <c r="R140" s="121"/>
      <c r="S140" s="121"/>
      <c r="T140" s="121"/>
      <c r="U140" s="121"/>
      <c r="V140" s="121"/>
      <c r="W140" s="121"/>
      <c r="X140" s="121"/>
      <c r="Y140" s="121"/>
      <c r="Z140" s="121"/>
      <c r="AA140" s="121"/>
      <c r="AB140" s="121"/>
      <c r="AC140" s="121"/>
      <c r="AD140" s="121"/>
      <c r="AE140" s="121"/>
      <c r="AF140" s="121"/>
    </row>
    <row r="141" spans="1:32" s="1" customFormat="1" ht="60" customHeight="1">
      <c r="A141" s="237"/>
      <c r="B141" s="237"/>
      <c r="C141" s="217" t="s">
        <v>409</v>
      </c>
      <c r="D141" s="167" t="s">
        <v>250</v>
      </c>
      <c r="E141" s="16" t="s">
        <v>182</v>
      </c>
      <c r="F141" s="18"/>
      <c r="G141" s="55" t="s">
        <v>452</v>
      </c>
      <c r="H141" s="244"/>
      <c r="I141" s="19"/>
      <c r="J141" s="121"/>
      <c r="K141" s="121"/>
      <c r="L141" s="121"/>
      <c r="M141" s="121"/>
      <c r="N141" s="121"/>
      <c r="O141" s="121"/>
      <c r="P141" s="121"/>
      <c r="Q141" s="121"/>
      <c r="R141" s="121"/>
      <c r="S141" s="121"/>
      <c r="T141" s="121"/>
      <c r="U141" s="121"/>
      <c r="V141" s="121"/>
      <c r="W141" s="121"/>
      <c r="X141" s="121"/>
      <c r="Y141" s="121"/>
      <c r="Z141" s="121"/>
      <c r="AA141" s="121"/>
      <c r="AB141" s="121"/>
      <c r="AC141" s="121"/>
      <c r="AD141" s="121"/>
      <c r="AE141" s="121"/>
      <c r="AF141" s="121"/>
    </row>
    <row r="142" spans="1:32" s="1" customFormat="1" ht="30" customHeight="1">
      <c r="A142" s="237"/>
      <c r="B142" s="237"/>
      <c r="C142" s="217" t="s">
        <v>410</v>
      </c>
      <c r="D142" s="167" t="s">
        <v>251</v>
      </c>
      <c r="E142" s="23">
        <v>5</v>
      </c>
      <c r="F142" s="18"/>
      <c r="G142" s="328" t="s">
        <v>99</v>
      </c>
      <c r="H142" s="328" t="s">
        <v>453</v>
      </c>
      <c r="I142" s="19"/>
      <c r="J142" s="121"/>
      <c r="K142" s="121"/>
      <c r="L142" s="121"/>
      <c r="M142" s="121"/>
      <c r="N142" s="121"/>
      <c r="O142" s="121"/>
      <c r="P142" s="121"/>
      <c r="Q142" s="121"/>
      <c r="R142" s="121"/>
      <c r="S142" s="121"/>
      <c r="T142" s="121"/>
      <c r="U142" s="121"/>
      <c r="V142" s="121"/>
      <c r="W142" s="121"/>
      <c r="X142" s="121"/>
      <c r="Y142" s="121"/>
      <c r="Z142" s="121"/>
      <c r="AA142" s="121"/>
      <c r="AB142" s="121"/>
      <c r="AC142" s="121"/>
      <c r="AD142" s="121"/>
      <c r="AE142" s="121"/>
      <c r="AF142" s="121"/>
    </row>
    <row r="143" spans="1:32" s="1" customFormat="1" ht="30" customHeight="1">
      <c r="A143" s="237"/>
      <c r="B143" s="237"/>
      <c r="C143" s="217" t="s">
        <v>411</v>
      </c>
      <c r="D143" s="167" t="s">
        <v>145</v>
      </c>
      <c r="E143" s="23">
        <v>5</v>
      </c>
      <c r="F143" s="18"/>
      <c r="G143" s="349"/>
      <c r="H143" s="349"/>
      <c r="I143" s="19"/>
      <c r="J143" s="121"/>
      <c r="K143" s="121"/>
      <c r="L143" s="121"/>
      <c r="M143" s="121"/>
      <c r="N143" s="121"/>
      <c r="O143" s="121"/>
      <c r="P143" s="121"/>
      <c r="Q143" s="121"/>
      <c r="R143" s="121"/>
      <c r="S143" s="121"/>
      <c r="T143" s="121"/>
      <c r="U143" s="121"/>
      <c r="V143" s="121"/>
      <c r="W143" s="121"/>
      <c r="X143" s="121"/>
      <c r="Y143" s="121"/>
      <c r="Z143" s="121"/>
      <c r="AA143" s="121"/>
      <c r="AB143" s="121"/>
      <c r="AC143" s="121"/>
      <c r="AD143" s="121"/>
      <c r="AE143" s="121"/>
      <c r="AF143" s="121"/>
    </row>
    <row r="144" spans="1:32" s="1" customFormat="1" ht="15" customHeight="1">
      <c r="A144" s="237"/>
      <c r="B144" s="237"/>
      <c r="C144" s="217" t="s">
        <v>412</v>
      </c>
      <c r="D144" s="364" t="s">
        <v>252</v>
      </c>
      <c r="E144" s="365"/>
      <c r="F144" s="365"/>
      <c r="G144" s="365"/>
      <c r="H144" s="365"/>
      <c r="I144" s="366"/>
      <c r="J144" s="121"/>
      <c r="K144" s="121"/>
      <c r="L144" s="121"/>
      <c r="M144" s="121"/>
      <c r="N144" s="121"/>
      <c r="O144" s="121"/>
      <c r="P144" s="121"/>
      <c r="Q144" s="121"/>
      <c r="R144" s="121"/>
      <c r="S144" s="121"/>
      <c r="T144" s="121"/>
      <c r="U144" s="121"/>
      <c r="V144" s="121"/>
      <c r="W144" s="121"/>
      <c r="X144" s="121"/>
      <c r="Y144" s="121"/>
      <c r="Z144" s="121"/>
      <c r="AA144" s="121"/>
      <c r="AB144" s="121"/>
      <c r="AC144" s="121"/>
      <c r="AD144" s="121"/>
      <c r="AE144" s="121"/>
      <c r="AF144" s="121"/>
    </row>
    <row r="145" spans="1:32" s="1" customFormat="1" ht="15" customHeight="1">
      <c r="A145" s="237"/>
      <c r="B145" s="237"/>
      <c r="C145" s="217" t="s">
        <v>413</v>
      </c>
      <c r="D145" s="168" t="s">
        <v>253</v>
      </c>
      <c r="E145" s="39">
        <v>10</v>
      </c>
      <c r="F145" s="40"/>
      <c r="G145" s="328" t="s">
        <v>454</v>
      </c>
      <c r="H145" s="355" t="s">
        <v>455</v>
      </c>
      <c r="I145" s="19"/>
      <c r="J145" s="121"/>
      <c r="K145" s="121"/>
      <c r="L145" s="121"/>
      <c r="M145" s="121"/>
      <c r="N145" s="121"/>
      <c r="O145" s="121"/>
      <c r="P145" s="121"/>
      <c r="Q145" s="121"/>
      <c r="R145" s="121"/>
      <c r="S145" s="121"/>
      <c r="T145" s="121"/>
      <c r="U145" s="121"/>
      <c r="V145" s="121"/>
      <c r="W145" s="121"/>
      <c r="X145" s="121"/>
      <c r="Y145" s="121"/>
      <c r="Z145" s="121"/>
      <c r="AA145" s="121"/>
      <c r="AB145" s="121"/>
      <c r="AC145" s="121"/>
      <c r="AD145" s="121"/>
      <c r="AE145" s="121"/>
      <c r="AF145" s="121"/>
    </row>
    <row r="146" spans="1:32" s="1" customFormat="1" ht="15" customHeight="1">
      <c r="A146" s="237"/>
      <c r="B146" s="237"/>
      <c r="C146" s="217" t="s">
        <v>414</v>
      </c>
      <c r="D146" s="168" t="s">
        <v>254</v>
      </c>
      <c r="E146" s="39">
        <v>4</v>
      </c>
      <c r="F146" s="40"/>
      <c r="G146" s="349"/>
      <c r="H146" s="358"/>
      <c r="I146" s="19"/>
      <c r="J146" s="121"/>
      <c r="K146" s="121"/>
      <c r="L146" s="121"/>
      <c r="M146" s="121"/>
      <c r="N146" s="121"/>
      <c r="O146" s="121"/>
      <c r="P146" s="121"/>
      <c r="Q146" s="121"/>
      <c r="R146" s="121"/>
      <c r="S146" s="121"/>
      <c r="T146" s="121"/>
      <c r="U146" s="121"/>
      <c r="V146" s="121"/>
      <c r="W146" s="121"/>
      <c r="X146" s="121"/>
      <c r="Y146" s="121"/>
      <c r="Z146" s="121"/>
      <c r="AA146" s="121"/>
      <c r="AB146" s="121"/>
      <c r="AC146" s="121"/>
      <c r="AD146" s="121"/>
      <c r="AE146" s="121"/>
      <c r="AF146" s="121"/>
    </row>
    <row r="147" spans="1:32" s="1" customFormat="1" ht="15" customHeight="1">
      <c r="A147" s="237"/>
      <c r="B147" s="237"/>
      <c r="C147" s="217" t="s">
        <v>415</v>
      </c>
      <c r="D147" s="364" t="s">
        <v>256</v>
      </c>
      <c r="E147" s="365"/>
      <c r="F147" s="365"/>
      <c r="G147" s="365"/>
      <c r="H147" s="365"/>
      <c r="I147" s="366"/>
      <c r="J147" s="121"/>
      <c r="K147" s="121"/>
      <c r="L147" s="121"/>
      <c r="M147" s="121"/>
      <c r="N147" s="121"/>
      <c r="O147" s="121"/>
      <c r="P147" s="121"/>
      <c r="Q147" s="121"/>
      <c r="R147" s="121"/>
      <c r="S147" s="121"/>
      <c r="T147" s="121"/>
      <c r="U147" s="121"/>
      <c r="V147" s="121"/>
      <c r="W147" s="121"/>
      <c r="X147" s="121"/>
      <c r="Y147" s="121"/>
      <c r="Z147" s="121"/>
      <c r="AA147" s="121"/>
      <c r="AB147" s="121"/>
      <c r="AC147" s="121"/>
      <c r="AD147" s="121"/>
      <c r="AE147" s="121"/>
      <c r="AF147" s="121"/>
    </row>
    <row r="148" spans="1:32" s="1" customFormat="1" ht="30" customHeight="1">
      <c r="A148" s="237"/>
      <c r="B148" s="237"/>
      <c r="C148" s="217" t="s">
        <v>416</v>
      </c>
      <c r="D148" s="168" t="s">
        <v>253</v>
      </c>
      <c r="E148" s="58">
        <v>6</v>
      </c>
      <c r="F148" s="40"/>
      <c r="G148" s="355" t="s">
        <v>456</v>
      </c>
      <c r="H148" s="328" t="s">
        <v>457</v>
      </c>
      <c r="I148" s="19"/>
      <c r="J148" s="121"/>
      <c r="K148" s="121"/>
      <c r="L148" s="121"/>
      <c r="M148" s="121"/>
      <c r="N148" s="121"/>
      <c r="O148" s="121"/>
      <c r="P148" s="121"/>
      <c r="Q148" s="121"/>
      <c r="R148" s="121"/>
      <c r="S148" s="121"/>
      <c r="T148" s="121"/>
      <c r="U148" s="121"/>
      <c r="V148" s="121"/>
      <c r="W148" s="121"/>
      <c r="X148" s="121"/>
      <c r="Y148" s="121"/>
      <c r="Z148" s="121"/>
      <c r="AA148" s="121"/>
      <c r="AB148" s="121"/>
      <c r="AC148" s="121"/>
      <c r="AD148" s="121"/>
      <c r="AE148" s="121"/>
      <c r="AF148" s="121"/>
    </row>
    <row r="149" spans="1:32" s="1" customFormat="1" ht="30" customHeight="1">
      <c r="A149" s="237"/>
      <c r="B149" s="237"/>
      <c r="C149" s="217" t="s">
        <v>417</v>
      </c>
      <c r="D149" s="168" t="s">
        <v>255</v>
      </c>
      <c r="E149" s="58">
        <v>2</v>
      </c>
      <c r="F149" s="40"/>
      <c r="G149" s="355"/>
      <c r="H149" s="359"/>
      <c r="I149" s="19"/>
      <c r="J149" s="121"/>
      <c r="K149" s="121"/>
      <c r="L149" s="121"/>
      <c r="M149" s="121"/>
      <c r="N149" s="121"/>
      <c r="O149" s="121"/>
      <c r="P149" s="121"/>
      <c r="Q149" s="121"/>
      <c r="R149" s="121"/>
      <c r="S149" s="121"/>
      <c r="T149" s="121"/>
      <c r="U149" s="121"/>
      <c r="V149" s="121"/>
      <c r="W149" s="121"/>
      <c r="X149" s="121"/>
      <c r="Y149" s="121"/>
      <c r="Z149" s="121"/>
      <c r="AA149" s="121"/>
      <c r="AB149" s="121"/>
      <c r="AC149" s="121"/>
      <c r="AD149" s="121"/>
      <c r="AE149" s="121"/>
      <c r="AF149" s="121"/>
    </row>
    <row r="150" spans="1:32" s="1" customFormat="1" ht="15">
      <c r="A150" s="237"/>
      <c r="B150" s="237"/>
      <c r="C150" s="217" t="s">
        <v>418</v>
      </c>
      <c r="D150" s="325" t="s">
        <v>257</v>
      </c>
      <c r="E150" s="326"/>
      <c r="F150" s="326"/>
      <c r="G150" s="326"/>
      <c r="H150" s="326"/>
      <c r="I150" s="327"/>
      <c r="J150" s="121"/>
      <c r="K150" s="121"/>
      <c r="L150" s="121"/>
      <c r="M150" s="121"/>
      <c r="N150" s="121"/>
      <c r="O150" s="121"/>
      <c r="P150" s="121"/>
      <c r="Q150" s="121"/>
      <c r="R150" s="121"/>
      <c r="S150" s="121"/>
      <c r="T150" s="121"/>
      <c r="U150" s="121"/>
      <c r="V150" s="121"/>
      <c r="W150" s="121"/>
      <c r="X150" s="121"/>
      <c r="Y150" s="121"/>
      <c r="Z150" s="121"/>
      <c r="AA150" s="121"/>
      <c r="AB150" s="121"/>
      <c r="AC150" s="121"/>
      <c r="AD150" s="121"/>
      <c r="AE150" s="121"/>
      <c r="AF150" s="121"/>
    </row>
    <row r="151" spans="1:32" s="1" customFormat="1" ht="27" customHeight="1">
      <c r="A151" s="237"/>
      <c r="B151" s="237"/>
      <c r="C151" s="217" t="s">
        <v>419</v>
      </c>
      <c r="D151" s="168" t="s">
        <v>146</v>
      </c>
      <c r="E151" s="23">
        <v>5</v>
      </c>
      <c r="F151" s="350"/>
      <c r="G151" s="384" t="s">
        <v>100</v>
      </c>
      <c r="H151" s="29" t="s">
        <v>93</v>
      </c>
      <c r="I151" s="69"/>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1"/>
      <c r="AF151" s="121"/>
    </row>
    <row r="152" spans="1:32" s="1" customFormat="1" ht="27" customHeight="1">
      <c r="A152" s="237"/>
      <c r="B152" s="237"/>
      <c r="C152" s="217" t="s">
        <v>420</v>
      </c>
      <c r="D152" s="168" t="s">
        <v>147</v>
      </c>
      <c r="E152" s="23">
        <v>7</v>
      </c>
      <c r="F152" s="351"/>
      <c r="G152" s="384"/>
      <c r="H152" s="72">
        <f>IFERROR((I153/I151),0)</f>
        <v>0</v>
      </c>
      <c r="I152" s="14"/>
      <c r="J152" s="121"/>
      <c r="K152" s="121"/>
      <c r="L152" s="121"/>
      <c r="M152" s="121"/>
      <c r="N152" s="121"/>
      <c r="O152" s="121"/>
      <c r="P152" s="121"/>
      <c r="Q152" s="121"/>
      <c r="R152" s="121"/>
      <c r="S152" s="121"/>
      <c r="T152" s="121"/>
      <c r="U152" s="121"/>
      <c r="V152" s="121"/>
      <c r="W152" s="121"/>
      <c r="X152" s="121"/>
      <c r="Y152" s="121"/>
      <c r="Z152" s="121"/>
      <c r="AA152" s="121"/>
      <c r="AB152" s="121"/>
      <c r="AC152" s="121"/>
      <c r="AD152" s="121"/>
      <c r="AE152" s="121"/>
      <c r="AF152" s="121"/>
    </row>
    <row r="153" spans="1:32" s="1" customFormat="1" ht="27" customHeight="1">
      <c r="A153" s="237"/>
      <c r="B153" s="237"/>
      <c r="C153" s="217" t="s">
        <v>421</v>
      </c>
      <c r="D153" s="168" t="s">
        <v>148</v>
      </c>
      <c r="E153" s="23">
        <v>10</v>
      </c>
      <c r="F153" s="352"/>
      <c r="G153" s="384"/>
      <c r="H153" s="30" t="s">
        <v>91</v>
      </c>
      <c r="I153" s="68"/>
      <c r="J153" s="121"/>
      <c r="K153" s="121"/>
      <c r="L153" s="121"/>
      <c r="M153" s="121"/>
      <c r="N153" s="121"/>
      <c r="O153" s="121"/>
      <c r="P153" s="121"/>
      <c r="Q153" s="121"/>
      <c r="R153" s="121"/>
      <c r="S153" s="121"/>
      <c r="T153" s="121"/>
      <c r="U153" s="121"/>
      <c r="V153" s="121"/>
      <c r="W153" s="121"/>
      <c r="X153" s="121"/>
      <c r="Y153" s="121"/>
      <c r="Z153" s="121"/>
      <c r="AA153" s="121"/>
      <c r="AB153" s="121"/>
      <c r="AC153" s="121"/>
      <c r="AD153" s="121"/>
      <c r="AE153" s="121"/>
      <c r="AF153" s="121"/>
    </row>
    <row r="154" spans="1:32" s="1" customFormat="1" ht="90" customHeight="1">
      <c r="A154" s="237"/>
      <c r="B154" s="237"/>
      <c r="C154" s="217" t="s">
        <v>422</v>
      </c>
      <c r="D154" s="180" t="s">
        <v>183</v>
      </c>
      <c r="E154" s="32">
        <v>9</v>
      </c>
      <c r="F154" s="18"/>
      <c r="G154" s="246" t="s">
        <v>11</v>
      </c>
      <c r="H154" s="23"/>
      <c r="I154" s="19"/>
      <c r="J154" s="121"/>
      <c r="K154" s="121"/>
      <c r="L154" s="121"/>
      <c r="M154" s="121"/>
      <c r="N154" s="121"/>
      <c r="O154" s="121"/>
      <c r="P154" s="121"/>
      <c r="Q154" s="121"/>
      <c r="R154" s="121"/>
      <c r="S154" s="121"/>
      <c r="T154" s="121"/>
      <c r="U154" s="121"/>
      <c r="V154" s="121"/>
      <c r="W154" s="121"/>
      <c r="X154" s="121"/>
      <c r="Y154" s="121"/>
      <c r="Z154" s="121"/>
      <c r="AA154" s="121"/>
      <c r="AB154" s="121"/>
      <c r="AC154" s="121"/>
      <c r="AD154" s="121"/>
      <c r="AE154" s="121"/>
      <c r="AF154" s="121"/>
    </row>
    <row r="155" spans="1:32" s="1" customFormat="1" ht="45" customHeight="1">
      <c r="A155" s="237"/>
      <c r="B155" s="237"/>
      <c r="C155" s="356" t="s">
        <v>423</v>
      </c>
      <c r="D155" s="379" t="s">
        <v>258</v>
      </c>
      <c r="E155" s="381" t="s">
        <v>271</v>
      </c>
      <c r="F155" s="383"/>
      <c r="G155" s="328" t="s">
        <v>98</v>
      </c>
      <c r="H155" s="73" t="s">
        <v>644</v>
      </c>
      <c r="I155" s="188"/>
      <c r="J155" s="121"/>
      <c r="K155" s="121"/>
      <c r="L155" s="121"/>
      <c r="M155" s="121"/>
      <c r="N155" s="121"/>
      <c r="O155" s="121"/>
      <c r="P155" s="121"/>
      <c r="Q155" s="121"/>
      <c r="R155" s="121"/>
      <c r="S155" s="121"/>
      <c r="T155" s="121"/>
      <c r="U155" s="121"/>
      <c r="V155" s="121"/>
      <c r="W155" s="121"/>
      <c r="X155" s="121"/>
      <c r="Y155" s="121"/>
      <c r="Z155" s="121"/>
      <c r="AA155" s="121"/>
      <c r="AB155" s="121"/>
      <c r="AC155" s="121"/>
      <c r="AD155" s="121"/>
      <c r="AE155" s="121"/>
      <c r="AF155" s="121"/>
    </row>
    <row r="156" spans="1:32" s="1" customFormat="1" ht="30" customHeight="1">
      <c r="A156" s="237"/>
      <c r="B156" s="237"/>
      <c r="C156" s="356"/>
      <c r="D156" s="380"/>
      <c r="E156" s="382"/>
      <c r="F156" s="351"/>
      <c r="G156" s="329"/>
      <c r="H156" s="189">
        <f>IFERROR((I157/I155) * 100,0)</f>
        <v>0</v>
      </c>
      <c r="I156" s="74" t="str">
        <f>IF($F155=3,"The selected 3 points  means the open space is outside of the community or 30% of the community is set aside as open space", "Your selection doesn't match the square footage calculation for points")</f>
        <v>Your selection doesn't match the square footage calculation for points</v>
      </c>
      <c r="J156" s="121"/>
      <c r="K156" s="121"/>
      <c r="L156" s="121"/>
      <c r="M156" s="121"/>
      <c r="N156" s="121"/>
      <c r="O156" s="121"/>
      <c r="P156" s="121"/>
      <c r="Q156" s="121"/>
      <c r="R156" s="121"/>
      <c r="S156" s="121"/>
      <c r="T156" s="121"/>
      <c r="U156" s="121"/>
      <c r="V156" s="121"/>
      <c r="W156" s="121"/>
      <c r="X156" s="121"/>
      <c r="Y156" s="121"/>
      <c r="Z156" s="121"/>
      <c r="AA156" s="121"/>
      <c r="AB156" s="121"/>
      <c r="AC156" s="121"/>
      <c r="AD156" s="121"/>
      <c r="AE156" s="121"/>
      <c r="AF156" s="121"/>
    </row>
    <row r="157" spans="1:32" s="1" customFormat="1" ht="45" customHeight="1">
      <c r="A157" s="237"/>
      <c r="B157" s="237"/>
      <c r="C157" s="356"/>
      <c r="D157" s="380"/>
      <c r="E157" s="382"/>
      <c r="F157" s="351"/>
      <c r="G157" s="329"/>
      <c r="H157" s="73" t="s">
        <v>645</v>
      </c>
      <c r="I157" s="188"/>
      <c r="J157" s="121"/>
      <c r="K157" s="121"/>
      <c r="L157" s="121"/>
      <c r="M157" s="121"/>
      <c r="N157" s="121"/>
      <c r="O157" s="121"/>
      <c r="P157" s="121"/>
      <c r="Q157" s="121"/>
      <c r="R157" s="121"/>
      <c r="S157" s="121"/>
      <c r="T157" s="121"/>
      <c r="U157" s="121"/>
      <c r="V157" s="121"/>
      <c r="W157" s="121"/>
      <c r="X157" s="121"/>
      <c r="Y157" s="121"/>
      <c r="Z157" s="121"/>
      <c r="AA157" s="121"/>
      <c r="AB157" s="121"/>
      <c r="AC157" s="121"/>
      <c r="AD157" s="121"/>
      <c r="AE157" s="121"/>
      <c r="AF157" s="121"/>
    </row>
    <row r="158" spans="1:32" s="1" customFormat="1" ht="15" customHeight="1">
      <c r="A158" s="237"/>
      <c r="B158" s="237"/>
      <c r="C158" s="217" t="s">
        <v>424</v>
      </c>
      <c r="D158" s="361" t="s">
        <v>149</v>
      </c>
      <c r="E158" s="332"/>
      <c r="F158" s="332"/>
      <c r="G158" s="332"/>
      <c r="H158" s="332"/>
      <c r="I158" s="333"/>
      <c r="J158" s="121"/>
      <c r="K158" s="121"/>
      <c r="L158" s="121"/>
      <c r="M158" s="121"/>
      <c r="N158" s="121"/>
      <c r="O158" s="121"/>
      <c r="P158" s="121"/>
      <c r="Q158" s="121"/>
      <c r="R158" s="121"/>
      <c r="S158" s="121"/>
      <c r="T158" s="121"/>
      <c r="U158" s="121"/>
      <c r="V158" s="121"/>
      <c r="W158" s="121"/>
      <c r="X158" s="121"/>
      <c r="Y158" s="121"/>
      <c r="Z158" s="121"/>
      <c r="AA158" s="121"/>
      <c r="AB158" s="121"/>
      <c r="AC158" s="121"/>
      <c r="AD158" s="121"/>
      <c r="AE158" s="121"/>
      <c r="AF158" s="121"/>
    </row>
    <row r="159" spans="1:32" s="1" customFormat="1" ht="45" customHeight="1">
      <c r="A159" s="237"/>
      <c r="B159" s="237"/>
      <c r="C159" s="217" t="s">
        <v>425</v>
      </c>
      <c r="D159" s="173" t="s">
        <v>259</v>
      </c>
      <c r="E159" s="22" t="s">
        <v>260</v>
      </c>
      <c r="F159" s="40"/>
      <c r="G159" s="55" t="s">
        <v>458</v>
      </c>
      <c r="H159" s="39"/>
      <c r="I159" s="41"/>
      <c r="J159" s="121"/>
      <c r="K159" s="121"/>
      <c r="L159" s="121"/>
      <c r="M159" s="121"/>
      <c r="N159" s="121"/>
      <c r="O159" s="121"/>
      <c r="P159" s="121"/>
      <c r="Q159" s="121"/>
      <c r="R159" s="121"/>
      <c r="S159" s="121"/>
      <c r="T159" s="121"/>
      <c r="U159" s="121"/>
      <c r="V159" s="121"/>
      <c r="W159" s="121"/>
      <c r="X159" s="121"/>
      <c r="Y159" s="121"/>
      <c r="Z159" s="121"/>
      <c r="AA159" s="121"/>
      <c r="AB159" s="121"/>
      <c r="AC159" s="121"/>
      <c r="AD159" s="121"/>
      <c r="AE159" s="121"/>
      <c r="AF159" s="121"/>
    </row>
    <row r="160" spans="1:32" s="1" customFormat="1" ht="45" customHeight="1">
      <c r="A160" s="237"/>
      <c r="B160" s="237"/>
      <c r="C160" s="217" t="s">
        <v>426</v>
      </c>
      <c r="D160" s="173" t="s">
        <v>261</v>
      </c>
      <c r="E160" s="62">
        <v>1</v>
      </c>
      <c r="F160" s="40"/>
      <c r="G160" s="55" t="s">
        <v>11</v>
      </c>
      <c r="H160" s="39"/>
      <c r="I160" s="41"/>
      <c r="J160" s="121"/>
      <c r="K160" s="121"/>
      <c r="L160" s="121"/>
      <c r="M160" s="121"/>
      <c r="N160" s="121"/>
      <c r="O160" s="121"/>
      <c r="P160" s="121"/>
      <c r="Q160" s="121"/>
      <c r="R160" s="121"/>
      <c r="S160" s="121"/>
      <c r="T160" s="121"/>
      <c r="U160" s="121"/>
      <c r="V160" s="121"/>
      <c r="W160" s="121"/>
      <c r="X160" s="121"/>
      <c r="Y160" s="121"/>
      <c r="Z160" s="121"/>
      <c r="AA160" s="121"/>
      <c r="AB160" s="121"/>
      <c r="AC160" s="121"/>
      <c r="AD160" s="121"/>
      <c r="AE160" s="121"/>
      <c r="AF160" s="121"/>
    </row>
    <row r="161" spans="1:32" s="1" customFormat="1" ht="45" customHeight="1">
      <c r="A161" s="237"/>
      <c r="B161" s="237"/>
      <c r="C161" s="217" t="s">
        <v>427</v>
      </c>
      <c r="D161" s="173" t="s">
        <v>262</v>
      </c>
      <c r="E161" s="62">
        <v>1</v>
      </c>
      <c r="F161" s="40"/>
      <c r="G161" s="55" t="s">
        <v>11</v>
      </c>
      <c r="H161" s="39"/>
      <c r="I161" s="41"/>
      <c r="J161" s="121"/>
      <c r="K161" s="121"/>
      <c r="L161" s="121"/>
      <c r="M161" s="121"/>
      <c r="N161" s="121"/>
      <c r="O161" s="121"/>
      <c r="P161" s="121"/>
      <c r="Q161" s="121"/>
      <c r="R161" s="121"/>
      <c r="S161" s="121"/>
      <c r="T161" s="121"/>
      <c r="U161" s="121"/>
      <c r="V161" s="121"/>
      <c r="W161" s="121"/>
      <c r="X161" s="121"/>
      <c r="Y161" s="121"/>
      <c r="Z161" s="121"/>
      <c r="AA161" s="121"/>
      <c r="AB161" s="121"/>
      <c r="AC161" s="121"/>
      <c r="AD161" s="121"/>
      <c r="AE161" s="121"/>
      <c r="AF161" s="121"/>
    </row>
    <row r="162" spans="1:32" s="1" customFormat="1" ht="15" customHeight="1">
      <c r="A162" s="237"/>
      <c r="B162" s="237"/>
      <c r="C162" s="217" t="s">
        <v>559</v>
      </c>
      <c r="D162" s="361" t="s">
        <v>569</v>
      </c>
      <c r="E162" s="332"/>
      <c r="F162" s="332"/>
      <c r="G162" s="332"/>
      <c r="H162" s="332"/>
      <c r="I162" s="333"/>
      <c r="J162" s="121"/>
      <c r="K162" s="121"/>
      <c r="L162" s="121"/>
      <c r="M162" s="121"/>
      <c r="N162" s="121"/>
      <c r="O162" s="121"/>
      <c r="P162" s="121"/>
      <c r="Q162" s="121"/>
      <c r="R162" s="121"/>
      <c r="S162" s="121"/>
      <c r="T162" s="121"/>
      <c r="U162" s="121"/>
      <c r="V162" s="121"/>
      <c r="W162" s="121"/>
      <c r="X162" s="121"/>
      <c r="Y162" s="121"/>
      <c r="Z162" s="121"/>
      <c r="AA162" s="121"/>
      <c r="AB162" s="121"/>
      <c r="AC162" s="121"/>
      <c r="AD162" s="121"/>
      <c r="AE162" s="121"/>
      <c r="AF162" s="121"/>
    </row>
    <row r="163" spans="1:32" s="1" customFormat="1" ht="60" customHeight="1">
      <c r="A163" s="237"/>
      <c r="B163" s="237"/>
      <c r="C163" s="217" t="s">
        <v>560</v>
      </c>
      <c r="D163" s="168" t="s">
        <v>263</v>
      </c>
      <c r="E163" s="63">
        <v>6</v>
      </c>
      <c r="F163" s="40">
        <v>6</v>
      </c>
      <c r="G163" s="55" t="s">
        <v>459</v>
      </c>
      <c r="H163" s="39"/>
      <c r="I163" s="41"/>
      <c r="J163" s="121"/>
      <c r="K163" s="121"/>
      <c r="L163" s="121"/>
      <c r="M163" s="121"/>
      <c r="N163" s="121"/>
      <c r="O163" s="121"/>
      <c r="P163" s="121"/>
      <c r="Q163" s="121"/>
      <c r="R163" s="121"/>
      <c r="S163" s="121"/>
      <c r="T163" s="121"/>
      <c r="U163" s="121"/>
      <c r="V163" s="121"/>
      <c r="W163" s="121"/>
      <c r="X163" s="121"/>
      <c r="Y163" s="121"/>
      <c r="Z163" s="121"/>
      <c r="AA163" s="121"/>
      <c r="AB163" s="121"/>
      <c r="AC163" s="121"/>
      <c r="AD163" s="121"/>
      <c r="AE163" s="121"/>
      <c r="AF163" s="121"/>
    </row>
    <row r="164" spans="1:32" s="1" customFormat="1" ht="60" customHeight="1">
      <c r="A164" s="237"/>
      <c r="B164" s="237"/>
      <c r="C164" s="217" t="s">
        <v>561</v>
      </c>
      <c r="D164" s="168" t="s">
        <v>264</v>
      </c>
      <c r="E164" s="63">
        <v>5</v>
      </c>
      <c r="F164" s="40">
        <v>5</v>
      </c>
      <c r="G164" s="55" t="s">
        <v>460</v>
      </c>
      <c r="H164" s="39"/>
      <c r="I164" s="41"/>
      <c r="J164" s="121"/>
      <c r="K164" s="121"/>
      <c r="L164" s="121"/>
      <c r="M164" s="121"/>
      <c r="N164" s="121"/>
      <c r="O164" s="121"/>
      <c r="P164" s="121"/>
      <c r="Q164" s="121"/>
      <c r="R164" s="121"/>
      <c r="S164" s="121"/>
      <c r="T164" s="121"/>
      <c r="U164" s="121"/>
      <c r="V164" s="121"/>
      <c r="W164" s="121"/>
      <c r="X164" s="121"/>
      <c r="Y164" s="121"/>
      <c r="Z164" s="121"/>
      <c r="AA164" s="121"/>
      <c r="AB164" s="121"/>
      <c r="AC164" s="121"/>
      <c r="AD164" s="121"/>
      <c r="AE164" s="121"/>
      <c r="AF164" s="121"/>
    </row>
    <row r="165" spans="1:32" s="1" customFormat="1" ht="60" customHeight="1">
      <c r="A165" s="237"/>
      <c r="B165" s="237"/>
      <c r="C165" s="217" t="s">
        <v>562</v>
      </c>
      <c r="D165" s="168" t="s">
        <v>265</v>
      </c>
      <c r="E165" s="63">
        <v>3</v>
      </c>
      <c r="F165" s="40"/>
      <c r="G165" s="55" t="s">
        <v>459</v>
      </c>
      <c r="H165" s="39"/>
      <c r="I165" s="41"/>
      <c r="J165" s="121"/>
      <c r="K165" s="121"/>
      <c r="L165" s="121"/>
      <c r="M165" s="121"/>
      <c r="N165" s="121"/>
      <c r="O165" s="121"/>
      <c r="P165" s="121"/>
      <c r="Q165" s="121"/>
      <c r="R165" s="121"/>
      <c r="S165" s="121"/>
      <c r="T165" s="121"/>
      <c r="U165" s="121"/>
      <c r="V165" s="121"/>
      <c r="W165" s="121"/>
      <c r="X165" s="121"/>
      <c r="Y165" s="121"/>
      <c r="Z165" s="121"/>
      <c r="AA165" s="121"/>
      <c r="AB165" s="121"/>
      <c r="AC165" s="121"/>
      <c r="AD165" s="121"/>
      <c r="AE165" s="121"/>
      <c r="AF165" s="121"/>
    </row>
    <row r="166" spans="1:32" s="1" customFormat="1" ht="60" customHeight="1">
      <c r="A166" s="237"/>
      <c r="B166" s="237"/>
      <c r="C166" s="217" t="s">
        <v>563</v>
      </c>
      <c r="D166" s="168" t="s">
        <v>267</v>
      </c>
      <c r="E166" s="63">
        <v>3</v>
      </c>
      <c r="F166" s="40">
        <v>3</v>
      </c>
      <c r="G166" s="55" t="s">
        <v>461</v>
      </c>
      <c r="H166" s="39"/>
      <c r="I166" s="41"/>
      <c r="J166" s="121"/>
      <c r="K166" s="121"/>
      <c r="L166" s="121"/>
      <c r="M166" s="121"/>
      <c r="N166" s="121"/>
      <c r="O166" s="121"/>
      <c r="P166" s="121"/>
      <c r="Q166" s="121"/>
      <c r="R166" s="121"/>
      <c r="S166" s="121"/>
      <c r="T166" s="121"/>
      <c r="U166" s="121"/>
      <c r="V166" s="121"/>
      <c r="W166" s="121"/>
      <c r="X166" s="121"/>
      <c r="Y166" s="121"/>
      <c r="Z166" s="121"/>
      <c r="AA166" s="121"/>
      <c r="AB166" s="121"/>
      <c r="AC166" s="121"/>
      <c r="AD166" s="121"/>
      <c r="AE166" s="121"/>
      <c r="AF166" s="121"/>
    </row>
    <row r="167" spans="1:32" s="1" customFormat="1" ht="60" customHeight="1">
      <c r="A167" s="237"/>
      <c r="B167" s="237"/>
      <c r="C167" s="217" t="s">
        <v>564</v>
      </c>
      <c r="D167" s="168" t="s">
        <v>266</v>
      </c>
      <c r="E167" s="63">
        <v>2</v>
      </c>
      <c r="F167" s="40">
        <v>2</v>
      </c>
      <c r="G167" s="55" t="s">
        <v>11</v>
      </c>
      <c r="H167" s="39"/>
      <c r="I167" s="41"/>
      <c r="J167" s="121"/>
      <c r="K167" s="121"/>
      <c r="L167" s="121"/>
      <c r="M167" s="121"/>
      <c r="N167" s="121"/>
      <c r="O167" s="121"/>
      <c r="P167" s="121"/>
      <c r="Q167" s="121"/>
      <c r="R167" s="121"/>
      <c r="S167" s="121"/>
      <c r="T167" s="121"/>
      <c r="U167" s="121"/>
      <c r="V167" s="121"/>
      <c r="W167" s="121"/>
      <c r="X167" s="121"/>
      <c r="Y167" s="121"/>
      <c r="Z167" s="121"/>
      <c r="AA167" s="121"/>
      <c r="AB167" s="121"/>
      <c r="AC167" s="121"/>
      <c r="AD167" s="121"/>
      <c r="AE167" s="121"/>
      <c r="AF167" s="121"/>
    </row>
    <row r="168" spans="1:32" s="1" customFormat="1" ht="15" customHeight="1">
      <c r="A168" s="237"/>
      <c r="B168" s="237"/>
      <c r="C168" s="217" t="s">
        <v>565</v>
      </c>
      <c r="D168" s="361" t="s">
        <v>566</v>
      </c>
      <c r="E168" s="332"/>
      <c r="F168" s="332"/>
      <c r="G168" s="332"/>
      <c r="H168" s="332"/>
      <c r="I168" s="333"/>
      <c r="J168" s="121"/>
      <c r="K168" s="121"/>
      <c r="L168" s="121"/>
      <c r="M168" s="121"/>
      <c r="N168" s="121"/>
      <c r="O168" s="121"/>
      <c r="P168" s="121"/>
      <c r="Q168" s="121"/>
      <c r="R168" s="121"/>
      <c r="S168" s="121"/>
      <c r="T168" s="121"/>
      <c r="U168" s="121"/>
      <c r="V168" s="121"/>
      <c r="W168" s="121"/>
      <c r="X168" s="121"/>
      <c r="Y168" s="121"/>
      <c r="Z168" s="121"/>
      <c r="AA168" s="121"/>
      <c r="AB168" s="121"/>
      <c r="AC168" s="121"/>
      <c r="AD168" s="121"/>
      <c r="AE168" s="121"/>
      <c r="AF168" s="121"/>
    </row>
    <row r="169" spans="1:32" s="1" customFormat="1" ht="60" customHeight="1">
      <c r="A169" s="237"/>
      <c r="B169" s="237"/>
      <c r="C169" s="217" t="s">
        <v>567</v>
      </c>
      <c r="D169" s="173" t="s">
        <v>268</v>
      </c>
      <c r="E169" s="63">
        <v>3</v>
      </c>
      <c r="F169" s="40"/>
      <c r="G169" s="82" t="s">
        <v>11</v>
      </c>
      <c r="H169" s="39"/>
      <c r="I169" s="41"/>
      <c r="J169" s="121"/>
      <c r="K169" s="121"/>
      <c r="L169" s="121"/>
      <c r="M169" s="121"/>
      <c r="N169" s="121"/>
      <c r="O169" s="121"/>
      <c r="P169" s="121"/>
      <c r="Q169" s="121"/>
      <c r="R169" s="121"/>
      <c r="S169" s="121"/>
      <c r="T169" s="121"/>
      <c r="U169" s="121"/>
      <c r="V169" s="121"/>
      <c r="W169" s="121"/>
      <c r="X169" s="121"/>
      <c r="Y169" s="121"/>
      <c r="Z169" s="121"/>
      <c r="AA169" s="121"/>
      <c r="AB169" s="121"/>
      <c r="AC169" s="121"/>
      <c r="AD169" s="121"/>
      <c r="AE169" s="121"/>
      <c r="AF169" s="121"/>
    </row>
    <row r="170" spans="1:32" s="1" customFormat="1" ht="60" customHeight="1">
      <c r="A170" s="237"/>
      <c r="B170" s="237"/>
      <c r="C170" s="217" t="s">
        <v>568</v>
      </c>
      <c r="D170" s="173" t="s">
        <v>269</v>
      </c>
      <c r="E170" s="63">
        <v>3</v>
      </c>
      <c r="F170" s="40"/>
      <c r="G170" s="82" t="s">
        <v>11</v>
      </c>
      <c r="H170" s="39"/>
      <c r="I170" s="41"/>
      <c r="J170" s="121"/>
      <c r="K170" s="121"/>
      <c r="L170" s="121"/>
      <c r="M170" s="121"/>
      <c r="N170" s="121"/>
      <c r="O170" s="121"/>
      <c r="P170" s="121"/>
      <c r="Q170" s="121"/>
      <c r="R170" s="121"/>
      <c r="S170" s="121"/>
      <c r="T170" s="121"/>
      <c r="U170" s="121"/>
      <c r="V170" s="121"/>
      <c r="W170" s="121"/>
      <c r="X170" s="121"/>
      <c r="Y170" s="121"/>
      <c r="Z170" s="121"/>
      <c r="AA170" s="121"/>
      <c r="AB170" s="121"/>
      <c r="AC170" s="121"/>
      <c r="AD170" s="121"/>
      <c r="AE170" s="121"/>
      <c r="AF170" s="121"/>
    </row>
    <row r="171" spans="1:32" s="1" customFormat="1" ht="14.25" customHeight="1">
      <c r="C171" s="121"/>
      <c r="D171" s="123"/>
      <c r="E171" s="13"/>
      <c r="F171" s="13"/>
      <c r="G171" s="124"/>
      <c r="H171" s="125"/>
      <c r="I171" s="126"/>
      <c r="J171" s="121"/>
      <c r="K171" s="121"/>
      <c r="L171" s="121"/>
      <c r="M171" s="121"/>
      <c r="N171" s="121"/>
      <c r="O171" s="121"/>
      <c r="P171" s="121"/>
      <c r="Q171" s="121"/>
      <c r="R171" s="121"/>
      <c r="S171" s="121"/>
      <c r="T171" s="121"/>
      <c r="U171" s="121"/>
      <c r="V171" s="121"/>
      <c r="W171" s="121"/>
      <c r="X171" s="121"/>
      <c r="Y171" s="121"/>
      <c r="Z171" s="121"/>
      <c r="AA171" s="121"/>
      <c r="AB171" s="121"/>
      <c r="AC171" s="121"/>
      <c r="AD171" s="121"/>
      <c r="AE171" s="121"/>
      <c r="AF171" s="121"/>
    </row>
    <row r="172" spans="1:32" s="1" customFormat="1" ht="15" customHeight="1">
      <c r="A172" s="121"/>
      <c r="B172" s="121"/>
      <c r="C172" s="56"/>
      <c r="D172" s="127"/>
      <c r="E172" s="123"/>
      <c r="F172" s="125"/>
      <c r="G172" s="124"/>
      <c r="H172" s="125"/>
      <c r="I172" s="126"/>
      <c r="J172" s="121"/>
      <c r="K172" s="121"/>
      <c r="L172" s="121"/>
      <c r="M172" s="121"/>
      <c r="N172" s="121"/>
      <c r="O172" s="121"/>
      <c r="P172" s="121"/>
      <c r="Q172" s="121"/>
      <c r="R172" s="121"/>
      <c r="S172" s="121"/>
      <c r="T172" s="121"/>
      <c r="U172" s="121"/>
      <c r="V172" s="121"/>
      <c r="W172" s="121"/>
      <c r="X172" s="121"/>
      <c r="Y172" s="121"/>
      <c r="Z172" s="121"/>
      <c r="AA172" s="121"/>
      <c r="AB172" s="121"/>
      <c r="AC172" s="121"/>
      <c r="AD172" s="121"/>
      <c r="AE172" s="121"/>
      <c r="AF172" s="121"/>
    </row>
    <row r="173" spans="1:32" s="8" customFormat="1" ht="15" customHeight="1">
      <c r="A173" s="122"/>
      <c r="B173" s="122"/>
      <c r="C173" s="56"/>
      <c r="D173" s="232" t="s">
        <v>492</v>
      </c>
      <c r="E173" s="135"/>
      <c r="F173" s="7">
        <f>SUM(F10:F170)</f>
        <v>116</v>
      </c>
      <c r="G173" s="122"/>
      <c r="H173" s="125"/>
      <c r="I173" s="126"/>
      <c r="J173" s="122"/>
      <c r="K173" s="122"/>
      <c r="L173" s="122"/>
      <c r="M173" s="122"/>
      <c r="N173" s="122"/>
      <c r="O173" s="122"/>
      <c r="P173" s="122"/>
      <c r="Q173" s="122"/>
      <c r="R173" s="122"/>
      <c r="S173" s="122"/>
      <c r="T173" s="122"/>
      <c r="U173" s="122"/>
      <c r="V173" s="122"/>
      <c r="W173" s="122"/>
      <c r="X173" s="122"/>
      <c r="Y173" s="122"/>
      <c r="Z173" s="122"/>
      <c r="AA173" s="122"/>
      <c r="AB173" s="122"/>
      <c r="AC173" s="122"/>
      <c r="AD173" s="122"/>
      <c r="AE173" s="122"/>
      <c r="AF173" s="122"/>
    </row>
    <row r="174" spans="1:32" s="8" customFormat="1" ht="7.5" customHeight="1">
      <c r="A174" s="122"/>
      <c r="B174" s="122"/>
      <c r="C174" s="122"/>
      <c r="D174" s="233"/>
      <c r="E174" s="135"/>
      <c r="F174" s="133"/>
      <c r="G174" s="110"/>
      <c r="H174" s="128"/>
      <c r="I174" s="126"/>
      <c r="J174" s="122"/>
      <c r="K174" s="122"/>
      <c r="L174" s="122"/>
      <c r="M174" s="122"/>
      <c r="N174" s="122"/>
      <c r="O174" s="122"/>
      <c r="P174" s="122"/>
      <c r="Q174" s="122"/>
      <c r="R174" s="122"/>
      <c r="S174" s="122"/>
      <c r="T174" s="122"/>
      <c r="U174" s="122"/>
      <c r="V174" s="122"/>
      <c r="W174" s="122"/>
      <c r="X174" s="122"/>
      <c r="Y174" s="122"/>
      <c r="Z174" s="122"/>
      <c r="AA174" s="122"/>
    </row>
    <row r="175" spans="1:32" s="8" customFormat="1" ht="15" customHeight="1">
      <c r="A175" s="122"/>
      <c r="B175" s="122"/>
      <c r="C175" s="122"/>
      <c r="D175" s="232" t="s">
        <v>633</v>
      </c>
      <c r="E175" s="135"/>
      <c r="F175" s="7" t="str">
        <f>IF(ScoringDesign.PointsClaimed&gt;=176,"4 STARS",IF(ScoringDesign.PointsClaimed&gt;=149,"3 STARS",IF(ScoringDesign.PointsClaimed&gt;=122,"2 STARS",IF(ScoringDesign.PointsClaimed&gt;=95,"1 STAR","None"))))</f>
        <v>1 STAR</v>
      </c>
      <c r="G175" s="122"/>
      <c r="H175" s="122"/>
      <c r="I175" s="122"/>
      <c r="J175" s="122"/>
      <c r="K175" s="122"/>
      <c r="L175" s="122"/>
      <c r="M175" s="122"/>
      <c r="N175" s="122"/>
      <c r="O175" s="122"/>
      <c r="P175" s="122"/>
      <c r="Q175" s="122"/>
      <c r="R175" s="122"/>
      <c r="S175" s="122"/>
      <c r="T175" s="122"/>
      <c r="U175" s="122"/>
      <c r="V175" s="122"/>
      <c r="W175" s="122"/>
      <c r="X175" s="122"/>
      <c r="Y175" s="122"/>
      <c r="Z175" s="122"/>
      <c r="AA175" s="122"/>
    </row>
    <row r="176" spans="1:32" ht="7.5" customHeight="1">
      <c r="A176" s="56"/>
      <c r="B176" s="56"/>
      <c r="C176" s="56"/>
      <c r="D176" s="10"/>
      <c r="E176" s="12"/>
      <c r="F176" s="86"/>
      <c r="G176" s="136"/>
      <c r="H176" s="129"/>
      <c r="I176" s="130"/>
    </row>
    <row r="177" spans="1:28" ht="22.5" customHeight="1">
      <c r="A177" s="56"/>
      <c r="B177" s="56"/>
      <c r="C177" s="56"/>
      <c r="D177" s="357" t="s">
        <v>500</v>
      </c>
      <c r="E177" s="357"/>
      <c r="F177" s="12"/>
      <c r="G177" s="136"/>
      <c r="H177" s="324"/>
      <c r="I177" s="324"/>
      <c r="AB177" s="56"/>
    </row>
    <row r="178" spans="1:28" ht="15">
      <c r="A178" s="56"/>
      <c r="B178" s="56"/>
      <c r="C178" s="56"/>
      <c r="D178" s="232" t="s">
        <v>494</v>
      </c>
      <c r="E178" s="199" t="str">
        <f>IF(OneStar -ScoringDesign.PointsClaimed &lt;=0,"Met",OneStar -ScoringDesign.PointsClaimed )</f>
        <v>Met</v>
      </c>
      <c r="F178" s="86"/>
      <c r="G178" s="136"/>
      <c r="H178" s="129"/>
      <c r="I178" s="130"/>
      <c r="AB178" s="56"/>
    </row>
    <row r="179" spans="1:28" ht="15">
      <c r="A179" s="56"/>
      <c r="B179" s="56"/>
      <c r="C179" s="56"/>
      <c r="D179" s="232" t="s">
        <v>495</v>
      </c>
      <c r="E179" s="199">
        <f>IF(TwoStars -ScoringDesign.PointsClaimed &lt;=0,"Met",TwoStars -ScoringDesign.PointsClaimed)</f>
        <v>6</v>
      </c>
      <c r="F179" s="86"/>
      <c r="H179" s="130"/>
      <c r="I179" s="130"/>
      <c r="AB179" s="56"/>
    </row>
    <row r="180" spans="1:28" ht="15">
      <c r="A180" s="56"/>
      <c r="B180" s="56"/>
      <c r="C180" s="56"/>
      <c r="D180" s="232" t="s">
        <v>496</v>
      </c>
      <c r="E180" s="199">
        <f>IF(ThreeStars -ScoringDesign.PointsClaimed &lt;=0,"Met",ThreeStars -ScoringDesign.PointsClaimed )</f>
        <v>33</v>
      </c>
      <c r="F180" s="86"/>
      <c r="G180" s="136"/>
      <c r="H180" s="129"/>
      <c r="I180" s="130"/>
      <c r="AB180" s="56"/>
    </row>
    <row r="181" spans="1:28" ht="15">
      <c r="A181" s="56"/>
      <c r="B181" s="56"/>
      <c r="C181" s="56"/>
      <c r="D181" s="232" t="s">
        <v>497</v>
      </c>
      <c r="E181" s="199">
        <f>IF(FourStars -ScoringDesign.PointsClaimed &lt;=0,"Met",FourStars -ScoringDesign.PointsClaimed)</f>
        <v>60</v>
      </c>
      <c r="F181" s="86"/>
      <c r="G181" s="136"/>
      <c r="H181" s="129"/>
      <c r="I181" s="130"/>
      <c r="AB181" s="56"/>
    </row>
    <row r="182" spans="1:28" ht="15">
      <c r="A182" s="56"/>
      <c r="B182" s="56"/>
      <c r="C182" s="56"/>
      <c r="D182" s="10"/>
      <c r="E182" s="86"/>
      <c r="F182" s="86"/>
      <c r="G182" s="239"/>
      <c r="H182" s="86"/>
      <c r="I182" s="126"/>
      <c r="AB182" s="56"/>
    </row>
    <row r="183" spans="1:28">
      <c r="A183" s="56"/>
      <c r="B183" s="56"/>
      <c r="C183" s="56"/>
      <c r="D183" s="10"/>
      <c r="E183" s="86"/>
      <c r="F183" s="86"/>
      <c r="G183" s="239"/>
      <c r="H183" s="86"/>
      <c r="I183" s="130"/>
      <c r="AB183" s="56"/>
    </row>
    <row r="184" spans="1:28">
      <c r="A184" s="56"/>
      <c r="B184" s="56"/>
      <c r="C184" s="56"/>
      <c r="D184" s="10"/>
      <c r="E184" s="86"/>
      <c r="F184" s="86"/>
      <c r="G184" s="239"/>
      <c r="H184" s="86"/>
      <c r="I184" s="131"/>
      <c r="AB184" s="56"/>
    </row>
    <row r="185" spans="1:28">
      <c r="A185" s="56"/>
      <c r="B185" s="56"/>
      <c r="C185" s="56"/>
      <c r="D185" s="10"/>
      <c r="E185" s="86"/>
      <c r="F185" s="86"/>
      <c r="G185" s="239"/>
      <c r="H185" s="86"/>
      <c r="I185" s="130"/>
      <c r="AB185" s="56"/>
    </row>
    <row r="186" spans="1:28">
      <c r="A186" s="56"/>
      <c r="B186" s="56"/>
      <c r="C186" s="56"/>
      <c r="D186" s="10"/>
      <c r="E186" s="86"/>
      <c r="F186" s="86"/>
      <c r="G186" s="136"/>
      <c r="H186" s="129"/>
      <c r="I186" s="130"/>
      <c r="AB186" s="56"/>
    </row>
    <row r="187" spans="1:28">
      <c r="A187" s="56"/>
      <c r="B187" s="56"/>
      <c r="C187" s="56"/>
      <c r="D187" s="10"/>
      <c r="E187" s="86"/>
      <c r="F187" s="86"/>
      <c r="G187" s="136"/>
      <c r="H187" s="240"/>
      <c r="I187" s="130"/>
      <c r="AB187" s="56"/>
    </row>
    <row r="188" spans="1:28">
      <c r="A188" s="56"/>
      <c r="B188" s="56"/>
      <c r="C188" s="56"/>
      <c r="D188" s="10"/>
      <c r="E188" s="86"/>
      <c r="F188" s="86"/>
      <c r="G188" s="136"/>
      <c r="H188" s="129"/>
      <c r="I188" s="130"/>
      <c r="AB188" s="56"/>
    </row>
    <row r="189" spans="1:28">
      <c r="A189" s="56"/>
      <c r="B189" s="56"/>
      <c r="C189" s="56"/>
      <c r="D189" s="10"/>
      <c r="E189" s="86"/>
      <c r="F189" s="86"/>
      <c r="G189" s="136"/>
      <c r="H189" s="129"/>
      <c r="I189" s="130"/>
      <c r="AB189" s="56"/>
    </row>
    <row r="190" spans="1:28">
      <c r="A190" s="56"/>
      <c r="B190" s="56"/>
      <c r="C190" s="56"/>
      <c r="D190" s="10"/>
      <c r="E190" s="86"/>
      <c r="F190" s="86"/>
      <c r="G190" s="136"/>
      <c r="H190" s="129"/>
      <c r="I190" s="130"/>
      <c r="AB190" s="56"/>
    </row>
    <row r="191" spans="1:28">
      <c r="A191" s="56"/>
      <c r="B191" s="56"/>
      <c r="C191" s="56"/>
      <c r="D191" s="10"/>
      <c r="E191" s="86"/>
      <c r="F191" s="86"/>
      <c r="G191" s="136"/>
      <c r="H191" s="129"/>
      <c r="I191" s="130"/>
      <c r="AB191" s="56"/>
    </row>
    <row r="192" spans="1:28">
      <c r="A192" s="56"/>
      <c r="B192" s="56"/>
      <c r="C192" s="56"/>
      <c r="D192" s="10"/>
      <c r="E192" s="86"/>
      <c r="F192" s="86"/>
      <c r="G192" s="136"/>
      <c r="H192" s="129"/>
      <c r="I192" s="130"/>
      <c r="AB192" s="56"/>
    </row>
    <row r="193" spans="1:28">
      <c r="A193" s="56"/>
      <c r="B193" s="56"/>
      <c r="C193" s="56"/>
      <c r="D193" s="10"/>
      <c r="E193" s="86"/>
      <c r="F193" s="86"/>
      <c r="G193" s="136"/>
      <c r="H193" s="129"/>
      <c r="I193" s="130"/>
      <c r="AB193" s="56"/>
    </row>
    <row r="194" spans="1:28">
      <c r="A194" s="56"/>
      <c r="B194" s="56"/>
      <c r="C194" s="56"/>
      <c r="D194" s="10"/>
      <c r="E194" s="86"/>
      <c r="F194" s="86"/>
      <c r="G194" s="136"/>
      <c r="H194" s="129"/>
      <c r="I194" s="130"/>
      <c r="AB194" s="56"/>
    </row>
    <row r="195" spans="1:28">
      <c r="A195" s="56"/>
      <c r="B195" s="56"/>
      <c r="C195" s="56"/>
      <c r="D195" s="10"/>
      <c r="E195" s="86"/>
      <c r="F195" s="86"/>
      <c r="G195" s="136"/>
      <c r="H195" s="129"/>
      <c r="I195" s="130"/>
      <c r="AB195" s="56"/>
    </row>
    <row r="196" spans="1:28">
      <c r="A196" s="56"/>
      <c r="B196" s="56"/>
      <c r="C196" s="56"/>
      <c r="D196" s="10"/>
      <c r="E196" s="86"/>
      <c r="F196" s="86"/>
      <c r="G196" s="136"/>
      <c r="H196" s="129"/>
      <c r="I196" s="130"/>
      <c r="AB196" s="56"/>
    </row>
    <row r="197" spans="1:28">
      <c r="A197" s="56"/>
      <c r="B197" s="56"/>
      <c r="C197" s="56"/>
      <c r="D197" s="10"/>
      <c r="E197" s="86"/>
      <c r="F197" s="86"/>
      <c r="G197" s="136"/>
      <c r="H197" s="129"/>
      <c r="I197" s="130"/>
      <c r="AB197" s="56"/>
    </row>
    <row r="198" spans="1:28">
      <c r="A198" s="56"/>
      <c r="B198" s="56"/>
      <c r="C198" s="56"/>
      <c r="D198" s="10"/>
      <c r="E198" s="86"/>
      <c r="F198" s="86"/>
      <c r="G198" s="136"/>
      <c r="H198" s="129"/>
      <c r="I198" s="130"/>
      <c r="AB198" s="56"/>
    </row>
    <row r="199" spans="1:28">
      <c r="A199" s="56"/>
      <c r="B199" s="56"/>
      <c r="C199" s="56"/>
      <c r="D199" s="10"/>
      <c r="E199" s="86"/>
      <c r="F199" s="86"/>
      <c r="G199" s="136"/>
      <c r="H199" s="129"/>
      <c r="I199" s="130"/>
      <c r="AB199" s="56"/>
    </row>
    <row r="200" spans="1:28">
      <c r="A200" s="56"/>
      <c r="B200" s="56"/>
      <c r="C200" s="56"/>
      <c r="D200" s="10"/>
      <c r="E200" s="86"/>
      <c r="F200" s="86"/>
      <c r="G200" s="136"/>
      <c r="H200" s="129"/>
      <c r="I200" s="130"/>
      <c r="AB200" s="56"/>
    </row>
    <row r="201" spans="1:28">
      <c r="A201" s="56"/>
      <c r="B201" s="56"/>
      <c r="C201" s="56"/>
      <c r="D201" s="10"/>
      <c r="E201" s="86"/>
      <c r="F201" s="86"/>
      <c r="G201" s="136"/>
      <c r="H201" s="129"/>
      <c r="I201" s="130"/>
      <c r="AB201" s="56"/>
    </row>
    <row r="202" spans="1:28">
      <c r="A202" s="56"/>
      <c r="B202" s="56"/>
      <c r="C202" s="56"/>
      <c r="D202" s="10"/>
      <c r="E202" s="86"/>
      <c r="F202" s="86"/>
      <c r="G202" s="136"/>
      <c r="H202" s="129"/>
      <c r="I202" s="130"/>
      <c r="AB202" s="56"/>
    </row>
    <row r="203" spans="1:28">
      <c r="A203" s="56"/>
      <c r="B203" s="56"/>
      <c r="C203" s="56"/>
      <c r="D203" s="10"/>
      <c r="E203" s="86"/>
      <c r="F203" s="86"/>
      <c r="G203" s="136"/>
      <c r="H203" s="129"/>
      <c r="I203" s="130"/>
      <c r="AB203" s="56"/>
    </row>
    <row r="204" spans="1:28">
      <c r="A204" s="56"/>
      <c r="B204" s="56"/>
      <c r="C204" s="56"/>
      <c r="D204" s="10"/>
      <c r="E204" s="86"/>
      <c r="F204" s="86"/>
      <c r="G204" s="136"/>
      <c r="H204" s="129"/>
      <c r="I204" s="130"/>
      <c r="AB204" s="56"/>
    </row>
    <row r="205" spans="1:28">
      <c r="A205" s="56"/>
      <c r="B205" s="56"/>
      <c r="C205" s="56"/>
      <c r="D205" s="10"/>
      <c r="E205" s="86"/>
      <c r="F205" s="86"/>
      <c r="G205" s="136"/>
      <c r="H205" s="129"/>
      <c r="I205" s="130"/>
      <c r="AB205" s="56"/>
    </row>
    <row r="206" spans="1:28">
      <c r="A206" s="56"/>
      <c r="B206" s="56"/>
      <c r="C206" s="56"/>
      <c r="D206" s="10"/>
      <c r="E206" s="86"/>
      <c r="F206" s="86"/>
      <c r="G206" s="136"/>
      <c r="H206" s="129"/>
      <c r="I206" s="130"/>
      <c r="AB206" s="56"/>
    </row>
    <row r="207" spans="1:28">
      <c r="A207" s="56"/>
      <c r="B207" s="56"/>
      <c r="C207" s="56"/>
      <c r="D207" s="10"/>
      <c r="E207" s="86"/>
      <c r="F207" s="86"/>
      <c r="G207" s="136"/>
      <c r="H207" s="129"/>
      <c r="I207" s="130"/>
      <c r="AB207" s="56"/>
    </row>
    <row r="208" spans="1:28">
      <c r="A208" s="56"/>
      <c r="B208" s="56"/>
      <c r="C208" s="56"/>
      <c r="D208" s="10"/>
      <c r="E208" s="86"/>
      <c r="F208" s="86"/>
      <c r="G208" s="136"/>
      <c r="H208" s="129"/>
      <c r="I208" s="130"/>
      <c r="AB208" s="56"/>
    </row>
    <row r="209" spans="1:28">
      <c r="A209" s="56"/>
      <c r="B209" s="56"/>
      <c r="C209" s="56"/>
      <c r="D209" s="10"/>
      <c r="E209" s="86"/>
      <c r="F209" s="86"/>
      <c r="G209" s="136"/>
      <c r="H209" s="129"/>
      <c r="I209" s="130"/>
      <c r="AB209" s="56"/>
    </row>
    <row r="210" spans="1:28">
      <c r="A210" s="56"/>
      <c r="B210" s="56"/>
      <c r="C210" s="56"/>
      <c r="D210" s="10"/>
      <c r="E210" s="86"/>
      <c r="F210" s="86"/>
      <c r="G210" s="136"/>
      <c r="H210" s="129"/>
      <c r="I210" s="130"/>
      <c r="AB210" s="56"/>
    </row>
    <row r="211" spans="1:28">
      <c r="A211" s="56"/>
      <c r="B211" s="56"/>
      <c r="C211" s="56"/>
      <c r="D211" s="10"/>
      <c r="E211" s="86"/>
      <c r="F211" s="86"/>
      <c r="G211" s="136"/>
      <c r="H211" s="129"/>
      <c r="I211" s="130"/>
      <c r="AB211" s="56"/>
    </row>
    <row r="212" spans="1:28">
      <c r="A212" s="56"/>
      <c r="B212" s="56"/>
      <c r="C212" s="56"/>
      <c r="D212" s="10"/>
      <c r="E212" s="86"/>
      <c r="F212" s="86"/>
      <c r="G212" s="136"/>
      <c r="H212" s="129"/>
      <c r="I212" s="130"/>
      <c r="AB212" s="56"/>
    </row>
    <row r="213" spans="1:28">
      <c r="A213" s="56"/>
      <c r="B213" s="56"/>
      <c r="C213" s="56"/>
      <c r="D213" s="10"/>
      <c r="E213" s="86"/>
      <c r="F213" s="86"/>
      <c r="G213" s="136"/>
      <c r="H213" s="129"/>
      <c r="I213" s="130"/>
      <c r="AB213" s="56"/>
    </row>
    <row r="214" spans="1:28">
      <c r="C214" s="56"/>
      <c r="D214" s="10"/>
      <c r="E214" s="86"/>
      <c r="F214" s="86"/>
      <c r="G214" s="136"/>
      <c r="H214" s="129"/>
      <c r="I214" s="130"/>
      <c r="AB214" s="56"/>
    </row>
    <row r="215" spans="1:28">
      <c r="C215" s="56"/>
      <c r="D215" s="10"/>
      <c r="E215" s="86"/>
      <c r="F215" s="86"/>
      <c r="G215" s="136"/>
      <c r="H215" s="129"/>
      <c r="I215" s="130"/>
      <c r="AB215" s="56"/>
    </row>
    <row r="216" spans="1:28">
      <c r="C216" s="56"/>
      <c r="D216" s="10"/>
      <c r="E216" s="86"/>
      <c r="F216" s="86"/>
      <c r="G216" s="136"/>
      <c r="H216" s="129"/>
      <c r="I216" s="130"/>
      <c r="AB216" s="56"/>
    </row>
    <row r="217" spans="1:28">
      <c r="C217" s="56"/>
      <c r="D217" s="10"/>
      <c r="E217" s="86"/>
      <c r="F217" s="86"/>
      <c r="G217" s="136"/>
      <c r="H217" s="129"/>
      <c r="I217" s="130"/>
      <c r="AB217" s="56"/>
    </row>
    <row r="218" spans="1:28">
      <c r="C218" s="56"/>
      <c r="D218" s="10"/>
      <c r="E218" s="86"/>
      <c r="F218" s="86"/>
      <c r="G218" s="136"/>
      <c r="H218" s="129"/>
      <c r="I218" s="130"/>
      <c r="AB218" s="56"/>
    </row>
    <row r="219" spans="1:28">
      <c r="C219" s="56"/>
      <c r="D219" s="10"/>
      <c r="E219" s="86"/>
      <c r="F219" s="86"/>
      <c r="G219" s="136"/>
      <c r="H219" s="129"/>
      <c r="I219" s="130"/>
      <c r="AB219" s="56"/>
    </row>
    <row r="220" spans="1:28">
      <c r="C220" s="56"/>
      <c r="D220" s="10"/>
      <c r="E220" s="86"/>
      <c r="F220" s="86"/>
      <c r="G220" s="136"/>
      <c r="H220" s="129"/>
      <c r="I220" s="130"/>
      <c r="AB220" s="56"/>
    </row>
    <row r="221" spans="1:28">
      <c r="C221" s="56"/>
      <c r="D221" s="10"/>
      <c r="E221" s="86"/>
      <c r="F221" s="86"/>
      <c r="G221" s="136"/>
      <c r="H221" s="129"/>
      <c r="I221" s="130"/>
      <c r="AB221" s="56"/>
    </row>
    <row r="222" spans="1:28">
      <c r="C222" s="56"/>
      <c r="D222" s="10"/>
      <c r="E222" s="86"/>
      <c r="F222" s="86"/>
      <c r="G222" s="136"/>
      <c r="H222" s="129"/>
      <c r="I222" s="130"/>
      <c r="AB222" s="56"/>
    </row>
    <row r="223" spans="1:28">
      <c r="C223" s="56"/>
      <c r="D223" s="10"/>
      <c r="E223" s="86"/>
      <c r="F223" s="86"/>
      <c r="G223" s="136"/>
      <c r="H223" s="129"/>
      <c r="I223" s="130"/>
      <c r="AB223" s="56"/>
    </row>
    <row r="224" spans="1:28">
      <c r="C224" s="56"/>
      <c r="D224" s="10"/>
      <c r="E224" s="86"/>
      <c r="F224" s="86"/>
      <c r="G224" s="136"/>
      <c r="H224" s="129"/>
      <c r="I224" s="130"/>
      <c r="AB224" s="56"/>
    </row>
    <row r="225" spans="3:28">
      <c r="C225" s="56"/>
      <c r="D225" s="10"/>
      <c r="E225" s="86"/>
      <c r="F225" s="86"/>
      <c r="G225" s="136"/>
      <c r="H225" s="129"/>
      <c r="I225" s="130"/>
      <c r="AB225" s="56"/>
    </row>
    <row r="226" spans="3:28">
      <c r="C226" s="56"/>
      <c r="D226" s="10"/>
      <c r="E226" s="86"/>
      <c r="F226" s="86"/>
      <c r="G226" s="136"/>
      <c r="H226" s="129"/>
      <c r="I226" s="130"/>
      <c r="AB226" s="56"/>
    </row>
    <row r="227" spans="3:28">
      <c r="C227" s="56"/>
      <c r="D227" s="10"/>
      <c r="E227" s="86"/>
      <c r="F227" s="86"/>
      <c r="G227" s="136"/>
      <c r="H227" s="129"/>
      <c r="I227" s="130"/>
      <c r="AB227" s="56"/>
    </row>
    <row r="228" spans="3:28">
      <c r="C228" s="56"/>
      <c r="D228" s="10"/>
      <c r="E228" s="86"/>
      <c r="F228" s="86"/>
      <c r="G228" s="136"/>
      <c r="H228" s="129"/>
      <c r="I228" s="130"/>
      <c r="AB228" s="56"/>
    </row>
    <row r="229" spans="3:28">
      <c r="C229" s="56"/>
      <c r="D229" s="10"/>
      <c r="E229" s="86"/>
      <c r="F229" s="86"/>
      <c r="G229" s="136"/>
      <c r="H229" s="129"/>
      <c r="I229" s="130"/>
      <c r="AB229" s="56"/>
    </row>
    <row r="230" spans="3:28">
      <c r="C230" s="56"/>
      <c r="D230" s="10"/>
      <c r="E230" s="86"/>
      <c r="F230" s="86"/>
      <c r="G230" s="136"/>
      <c r="H230" s="129"/>
      <c r="I230" s="130"/>
      <c r="AB230" s="56"/>
    </row>
    <row r="231" spans="3:28">
      <c r="C231" s="56"/>
      <c r="D231" s="10"/>
      <c r="E231" s="86"/>
      <c r="F231" s="86"/>
      <c r="G231" s="136"/>
      <c r="H231" s="129"/>
      <c r="I231" s="130"/>
      <c r="AB231" s="56"/>
    </row>
    <row r="232" spans="3:28">
      <c r="C232" s="56"/>
      <c r="D232" s="10"/>
      <c r="E232" s="86"/>
      <c r="F232" s="86"/>
      <c r="G232" s="136"/>
      <c r="H232" s="129"/>
      <c r="I232" s="130"/>
      <c r="AB232" s="56"/>
    </row>
    <row r="233" spans="3:28">
      <c r="C233" s="56"/>
      <c r="D233" s="10"/>
      <c r="E233" s="86"/>
      <c r="F233" s="86"/>
      <c r="G233" s="136"/>
      <c r="H233" s="129"/>
      <c r="I233" s="130"/>
      <c r="AB233" s="56"/>
    </row>
    <row r="234" spans="3:28">
      <c r="C234" s="56"/>
      <c r="D234" s="10"/>
      <c r="E234" s="86"/>
      <c r="F234" s="86"/>
      <c r="G234" s="136"/>
      <c r="H234" s="129"/>
      <c r="I234" s="130"/>
      <c r="AB234" s="56"/>
    </row>
    <row r="235" spans="3:28">
      <c r="C235" s="56"/>
      <c r="D235" s="10"/>
      <c r="E235" s="86"/>
      <c r="F235" s="86"/>
      <c r="G235" s="136"/>
      <c r="H235" s="129"/>
      <c r="I235" s="130"/>
      <c r="AB235" s="56"/>
    </row>
    <row r="236" spans="3:28">
      <c r="C236" s="56"/>
      <c r="D236" s="10"/>
      <c r="E236" s="86"/>
      <c r="F236" s="86"/>
      <c r="G236" s="136"/>
      <c r="H236" s="129"/>
      <c r="I236" s="130"/>
      <c r="AB236" s="56"/>
    </row>
    <row r="237" spans="3:28">
      <c r="C237" s="56"/>
      <c r="D237" s="10"/>
      <c r="E237" s="86"/>
      <c r="F237" s="86"/>
      <c r="G237" s="136"/>
      <c r="H237" s="129"/>
      <c r="I237" s="130"/>
      <c r="AB237" s="56"/>
    </row>
    <row r="238" spans="3:28">
      <c r="C238" s="56"/>
      <c r="D238" s="10"/>
      <c r="E238" s="86"/>
      <c r="F238" s="86"/>
      <c r="G238" s="136"/>
      <c r="H238" s="129"/>
      <c r="I238" s="130"/>
      <c r="AB238" s="56"/>
    </row>
    <row r="239" spans="3:28">
      <c r="C239" s="56"/>
      <c r="D239" s="10"/>
      <c r="E239" s="86"/>
      <c r="F239" s="86"/>
      <c r="G239" s="136"/>
      <c r="H239" s="129"/>
      <c r="I239" s="130"/>
      <c r="AB239" s="56"/>
    </row>
    <row r="240" spans="3:28">
      <c r="C240" s="56"/>
      <c r="D240" s="10"/>
      <c r="E240" s="86"/>
      <c r="F240" s="86"/>
      <c r="G240" s="136"/>
      <c r="H240" s="129"/>
      <c r="I240" s="130"/>
      <c r="AB240" s="56"/>
    </row>
    <row r="241" spans="3:28">
      <c r="C241" s="56"/>
      <c r="D241" s="10"/>
      <c r="E241" s="86"/>
      <c r="F241" s="86"/>
      <c r="G241" s="136"/>
      <c r="H241" s="129"/>
      <c r="I241" s="130"/>
      <c r="AB241" s="56"/>
    </row>
    <row r="242" spans="3:28">
      <c r="C242" s="56"/>
      <c r="D242" s="10"/>
      <c r="E242" s="86"/>
      <c r="F242" s="86"/>
      <c r="G242" s="136"/>
      <c r="H242" s="129"/>
      <c r="I242" s="130"/>
      <c r="AB242" s="56"/>
    </row>
    <row r="243" spans="3:28">
      <c r="C243" s="56"/>
      <c r="D243" s="10"/>
      <c r="E243" s="86"/>
      <c r="F243" s="86"/>
      <c r="G243" s="136"/>
      <c r="H243" s="129"/>
      <c r="I243" s="130"/>
      <c r="AB243" s="56"/>
    </row>
    <row r="244" spans="3:28">
      <c r="C244" s="56"/>
      <c r="D244" s="10"/>
      <c r="E244" s="86"/>
      <c r="F244" s="86"/>
      <c r="G244" s="136"/>
      <c r="H244" s="129"/>
      <c r="I244" s="130"/>
      <c r="AB244" s="56"/>
    </row>
    <row r="245" spans="3:28">
      <c r="C245" s="56"/>
      <c r="D245" s="10"/>
      <c r="E245" s="86"/>
      <c r="F245" s="86"/>
      <c r="G245" s="136"/>
      <c r="H245" s="129"/>
      <c r="I245" s="130"/>
      <c r="AB245" s="56"/>
    </row>
    <row r="246" spans="3:28">
      <c r="C246" s="56"/>
      <c r="D246" s="10"/>
      <c r="E246" s="86"/>
      <c r="F246" s="86"/>
      <c r="G246" s="136"/>
      <c r="H246" s="129"/>
      <c r="I246" s="130"/>
      <c r="AB246" s="56"/>
    </row>
    <row r="247" spans="3:28">
      <c r="C247" s="56"/>
      <c r="D247" s="10"/>
      <c r="E247" s="86"/>
      <c r="F247" s="86"/>
      <c r="G247" s="136"/>
      <c r="H247" s="129"/>
      <c r="I247" s="130"/>
      <c r="AB247" s="56"/>
    </row>
    <row r="248" spans="3:28">
      <c r="C248" s="56"/>
      <c r="D248" s="10"/>
      <c r="E248" s="86"/>
      <c r="F248" s="86"/>
      <c r="G248" s="136"/>
      <c r="H248" s="129"/>
      <c r="I248" s="130"/>
      <c r="AB248" s="56"/>
    </row>
    <row r="249" spans="3:28">
      <c r="C249" s="56"/>
      <c r="D249" s="10"/>
      <c r="E249" s="86"/>
      <c r="F249" s="86"/>
      <c r="G249" s="136"/>
      <c r="H249" s="129"/>
      <c r="I249" s="130"/>
      <c r="AB249" s="56"/>
    </row>
    <row r="250" spans="3:28">
      <c r="C250" s="56"/>
      <c r="D250" s="10"/>
      <c r="E250" s="86"/>
      <c r="F250" s="86"/>
      <c r="G250" s="136"/>
      <c r="H250" s="129"/>
      <c r="I250" s="130"/>
      <c r="AB250" s="56"/>
    </row>
    <row r="251" spans="3:28">
      <c r="C251" s="56"/>
      <c r="D251" s="10"/>
      <c r="E251" s="86"/>
      <c r="F251" s="86"/>
      <c r="G251" s="136"/>
      <c r="H251" s="129"/>
      <c r="I251" s="130"/>
      <c r="AB251" s="56"/>
    </row>
    <row r="252" spans="3:28">
      <c r="C252" s="56"/>
      <c r="D252" s="10"/>
      <c r="E252" s="86"/>
      <c r="F252" s="86"/>
      <c r="G252" s="136"/>
      <c r="H252" s="129"/>
      <c r="I252" s="130"/>
      <c r="AB252" s="56"/>
    </row>
    <row r="253" spans="3:28">
      <c r="C253" s="56"/>
      <c r="D253" s="10"/>
      <c r="E253" s="86"/>
      <c r="F253" s="86"/>
      <c r="G253" s="136"/>
      <c r="H253" s="129"/>
      <c r="I253" s="130"/>
      <c r="AB253" s="56"/>
    </row>
    <row r="254" spans="3:28">
      <c r="C254" s="56"/>
      <c r="D254" s="10"/>
      <c r="E254" s="86"/>
      <c r="F254" s="86"/>
      <c r="G254" s="136"/>
      <c r="H254" s="129"/>
      <c r="I254" s="130"/>
      <c r="AB254" s="56"/>
    </row>
    <row r="255" spans="3:28">
      <c r="C255" s="56"/>
      <c r="D255" s="10"/>
      <c r="E255" s="86"/>
      <c r="F255" s="86"/>
      <c r="G255" s="136"/>
      <c r="H255" s="129"/>
      <c r="I255" s="130"/>
      <c r="AB255" s="56"/>
    </row>
    <row r="256" spans="3:28">
      <c r="C256" s="56"/>
      <c r="D256" s="10"/>
      <c r="E256" s="86"/>
      <c r="F256" s="86"/>
      <c r="G256" s="136"/>
      <c r="H256" s="129"/>
      <c r="I256" s="130"/>
      <c r="AB256" s="56"/>
    </row>
    <row r="257" spans="3:28">
      <c r="C257" s="56"/>
      <c r="D257" s="10"/>
      <c r="E257" s="86"/>
      <c r="F257" s="86"/>
      <c r="G257" s="136"/>
      <c r="H257" s="129"/>
      <c r="I257" s="130"/>
      <c r="AB257" s="56"/>
    </row>
    <row r="258" spans="3:28">
      <c r="C258" s="56"/>
      <c r="D258" s="10"/>
      <c r="E258" s="86"/>
      <c r="F258" s="86"/>
      <c r="G258" s="136"/>
      <c r="H258" s="129"/>
      <c r="I258" s="130"/>
      <c r="AB258" s="56"/>
    </row>
    <row r="259" spans="3:28">
      <c r="C259" s="56"/>
      <c r="D259" s="10"/>
      <c r="E259" s="86"/>
      <c r="F259" s="86"/>
      <c r="G259" s="136"/>
      <c r="H259" s="129"/>
      <c r="I259" s="130"/>
      <c r="AB259" s="56"/>
    </row>
    <row r="260" spans="3:28">
      <c r="C260" s="56"/>
      <c r="D260" s="10"/>
      <c r="E260" s="86"/>
      <c r="F260" s="86"/>
      <c r="G260" s="136"/>
      <c r="H260" s="129"/>
      <c r="I260" s="130"/>
      <c r="AB260" s="56"/>
    </row>
    <row r="261" spans="3:28">
      <c r="C261" s="56"/>
      <c r="D261" s="10"/>
      <c r="E261" s="86"/>
      <c r="F261" s="86"/>
      <c r="G261" s="136"/>
      <c r="H261" s="129"/>
      <c r="I261" s="130"/>
      <c r="AB261" s="56"/>
    </row>
    <row r="262" spans="3:28">
      <c r="C262" s="56"/>
      <c r="D262" s="10"/>
      <c r="E262" s="86"/>
      <c r="F262" s="86"/>
      <c r="G262" s="136"/>
      <c r="H262" s="129"/>
      <c r="I262" s="130"/>
      <c r="AB262" s="56"/>
    </row>
    <row r="263" spans="3:28">
      <c r="C263" s="56"/>
      <c r="D263" s="10"/>
      <c r="E263" s="86"/>
      <c r="F263" s="86"/>
      <c r="G263" s="136"/>
      <c r="H263" s="129"/>
      <c r="I263" s="130"/>
      <c r="AB263" s="56"/>
    </row>
    <row r="264" spans="3:28">
      <c r="C264" s="56"/>
      <c r="D264" s="10"/>
      <c r="E264" s="86"/>
      <c r="F264" s="86"/>
      <c r="G264" s="136"/>
      <c r="H264" s="129"/>
      <c r="I264" s="130"/>
      <c r="AB264" s="56"/>
    </row>
    <row r="265" spans="3:28">
      <c r="C265" s="56"/>
      <c r="D265" s="10"/>
      <c r="E265" s="86"/>
      <c r="F265" s="86"/>
      <c r="G265" s="136"/>
      <c r="H265" s="129"/>
      <c r="I265" s="130"/>
      <c r="AB265" s="56"/>
    </row>
    <row r="266" spans="3:28">
      <c r="C266" s="56"/>
      <c r="D266" s="10"/>
      <c r="E266" s="86"/>
      <c r="F266" s="86"/>
      <c r="G266" s="136"/>
      <c r="H266" s="129"/>
      <c r="I266" s="130"/>
      <c r="AB266" s="56"/>
    </row>
    <row r="267" spans="3:28">
      <c r="C267" s="56"/>
      <c r="D267" s="10"/>
      <c r="E267" s="86"/>
      <c r="F267" s="86"/>
      <c r="G267" s="136"/>
      <c r="H267" s="129"/>
      <c r="I267" s="130"/>
      <c r="AB267" s="56"/>
    </row>
    <row r="268" spans="3:28">
      <c r="C268" s="56"/>
      <c r="D268" s="10"/>
      <c r="E268" s="86"/>
      <c r="F268" s="86"/>
      <c r="G268" s="136"/>
      <c r="H268" s="129"/>
      <c r="I268" s="130"/>
      <c r="AB268" s="56"/>
    </row>
    <row r="269" spans="3:28">
      <c r="C269" s="56"/>
      <c r="D269" s="10"/>
      <c r="E269" s="86"/>
      <c r="F269" s="86"/>
      <c r="G269" s="136"/>
      <c r="H269" s="129"/>
      <c r="I269" s="130"/>
      <c r="AB269" s="56"/>
    </row>
    <row r="270" spans="3:28">
      <c r="C270" s="56"/>
      <c r="D270" s="10"/>
      <c r="E270" s="86"/>
      <c r="F270" s="86"/>
      <c r="G270" s="136"/>
      <c r="H270" s="129"/>
      <c r="I270" s="130"/>
      <c r="AB270" s="56"/>
    </row>
    <row r="271" spans="3:28">
      <c r="C271" s="56"/>
      <c r="D271" s="10"/>
      <c r="E271" s="86"/>
      <c r="F271" s="86"/>
      <c r="G271" s="136"/>
      <c r="H271" s="129"/>
      <c r="I271" s="130"/>
      <c r="AB271" s="56"/>
    </row>
    <row r="272" spans="3:28">
      <c r="C272" s="56"/>
      <c r="D272" s="10"/>
      <c r="E272" s="86"/>
      <c r="F272" s="86"/>
      <c r="G272" s="136"/>
      <c r="H272" s="129"/>
      <c r="I272" s="130"/>
      <c r="AB272" s="56"/>
    </row>
    <row r="273" spans="3:28">
      <c r="C273" s="56"/>
      <c r="D273" s="10"/>
      <c r="E273" s="86"/>
      <c r="F273" s="86"/>
      <c r="G273" s="136"/>
      <c r="H273" s="129"/>
      <c r="I273" s="130"/>
      <c r="AB273" s="56"/>
    </row>
    <row r="274" spans="3:28">
      <c r="C274" s="56"/>
      <c r="D274" s="10"/>
      <c r="E274" s="86"/>
      <c r="F274" s="86"/>
      <c r="G274" s="136"/>
      <c r="H274" s="129"/>
      <c r="I274" s="130"/>
      <c r="AB274" s="56"/>
    </row>
    <row r="275" spans="3:28">
      <c r="C275" s="56"/>
      <c r="D275" s="10"/>
      <c r="E275" s="86"/>
      <c r="F275" s="86"/>
      <c r="G275" s="136"/>
      <c r="H275" s="129"/>
      <c r="I275" s="130"/>
      <c r="AB275" s="56"/>
    </row>
    <row r="276" spans="3:28">
      <c r="C276" s="56"/>
      <c r="D276" s="10"/>
      <c r="E276" s="86"/>
      <c r="F276" s="86"/>
      <c r="G276" s="136"/>
      <c r="H276" s="129"/>
      <c r="I276" s="130"/>
      <c r="AB276" s="56"/>
    </row>
    <row r="277" spans="3:28">
      <c r="C277" s="56"/>
      <c r="D277" s="10"/>
      <c r="E277" s="86"/>
      <c r="F277" s="86"/>
      <c r="G277" s="136"/>
      <c r="H277" s="129"/>
      <c r="I277" s="130"/>
      <c r="AB277" s="56"/>
    </row>
    <row r="278" spans="3:28">
      <c r="C278" s="56"/>
      <c r="D278" s="10"/>
      <c r="E278" s="86"/>
      <c r="F278" s="86"/>
      <c r="G278" s="136"/>
      <c r="H278" s="129"/>
      <c r="I278" s="130"/>
      <c r="AB278" s="56"/>
    </row>
    <row r="279" spans="3:28">
      <c r="C279" s="56"/>
      <c r="D279" s="10"/>
      <c r="E279" s="86"/>
      <c r="F279" s="86"/>
      <c r="G279" s="136"/>
      <c r="H279" s="129"/>
      <c r="I279" s="130"/>
      <c r="AB279" s="56"/>
    </row>
    <row r="280" spans="3:28">
      <c r="C280" s="56"/>
      <c r="D280" s="10"/>
      <c r="E280" s="86"/>
      <c r="F280" s="86"/>
      <c r="G280" s="136"/>
      <c r="H280" s="129"/>
      <c r="I280" s="130"/>
      <c r="AB280" s="56"/>
    </row>
    <row r="281" spans="3:28">
      <c r="C281" s="56"/>
      <c r="D281" s="10"/>
      <c r="E281" s="86"/>
      <c r="F281" s="86"/>
      <c r="G281" s="136"/>
      <c r="H281" s="129"/>
      <c r="I281" s="130"/>
      <c r="AB281" s="56"/>
    </row>
    <row r="282" spans="3:28">
      <c r="C282" s="56"/>
      <c r="D282" s="10"/>
      <c r="E282" s="86"/>
      <c r="F282" s="86"/>
      <c r="G282" s="136"/>
      <c r="H282" s="129"/>
      <c r="I282" s="130"/>
      <c r="AB282" s="56"/>
    </row>
    <row r="283" spans="3:28">
      <c r="C283" s="56"/>
      <c r="D283" s="10"/>
      <c r="E283" s="86"/>
      <c r="F283" s="86"/>
      <c r="G283" s="136"/>
      <c r="H283" s="129"/>
      <c r="I283" s="130"/>
      <c r="AB283" s="56"/>
    </row>
    <row r="284" spans="3:28">
      <c r="C284" s="56"/>
      <c r="D284" s="10"/>
      <c r="E284" s="86"/>
      <c r="F284" s="86"/>
      <c r="G284" s="136"/>
      <c r="H284" s="129"/>
      <c r="I284" s="130"/>
      <c r="AB284" s="56"/>
    </row>
    <row r="285" spans="3:28">
      <c r="C285" s="56"/>
      <c r="D285" s="10"/>
      <c r="E285" s="86"/>
      <c r="F285" s="86"/>
      <c r="G285" s="136"/>
      <c r="H285" s="129"/>
      <c r="I285" s="130"/>
      <c r="AB285" s="56"/>
    </row>
    <row r="286" spans="3:28">
      <c r="C286" s="56"/>
      <c r="D286" s="10"/>
      <c r="E286" s="86"/>
      <c r="F286" s="86"/>
      <c r="G286" s="136"/>
      <c r="H286" s="129"/>
      <c r="I286" s="130"/>
      <c r="AB286" s="56"/>
    </row>
    <row r="287" spans="3:28">
      <c r="C287" s="56"/>
      <c r="D287" s="10"/>
      <c r="E287" s="86"/>
      <c r="F287" s="86"/>
      <c r="G287" s="136"/>
      <c r="H287" s="129"/>
      <c r="I287" s="130"/>
      <c r="AB287" s="56"/>
    </row>
    <row r="288" spans="3:28">
      <c r="C288" s="56"/>
      <c r="D288" s="10"/>
      <c r="E288" s="86"/>
      <c r="F288" s="86"/>
      <c r="G288" s="136"/>
      <c r="H288" s="129"/>
      <c r="I288" s="130"/>
      <c r="AB288" s="56"/>
    </row>
    <row r="289" spans="3:28">
      <c r="C289" s="56"/>
      <c r="D289" s="10"/>
      <c r="E289" s="86"/>
      <c r="F289" s="86"/>
      <c r="G289" s="136"/>
      <c r="H289" s="129"/>
      <c r="I289" s="130"/>
      <c r="AB289" s="56"/>
    </row>
    <row r="290" spans="3:28">
      <c r="C290" s="56"/>
      <c r="D290" s="10"/>
      <c r="E290" s="86"/>
      <c r="F290" s="86"/>
      <c r="G290" s="136"/>
      <c r="H290" s="129"/>
      <c r="I290" s="130"/>
      <c r="AB290" s="56"/>
    </row>
    <row r="291" spans="3:28">
      <c r="C291" s="56"/>
      <c r="D291" s="10"/>
      <c r="E291" s="86"/>
      <c r="F291" s="86"/>
      <c r="G291" s="136"/>
      <c r="H291" s="129"/>
      <c r="I291" s="130"/>
      <c r="AB291" s="56"/>
    </row>
    <row r="292" spans="3:28">
      <c r="C292" s="56"/>
      <c r="D292" s="10"/>
      <c r="E292" s="86"/>
      <c r="F292" s="86"/>
      <c r="G292" s="136"/>
      <c r="H292" s="129"/>
      <c r="I292" s="130"/>
      <c r="AB292" s="56"/>
    </row>
    <row r="293" spans="3:28">
      <c r="C293" s="56"/>
      <c r="D293" s="10"/>
      <c r="E293" s="86"/>
      <c r="F293" s="86"/>
      <c r="G293" s="136"/>
      <c r="H293" s="129"/>
      <c r="I293" s="130"/>
      <c r="AB293" s="56"/>
    </row>
    <row r="294" spans="3:28">
      <c r="C294" s="56"/>
      <c r="D294" s="10"/>
      <c r="E294" s="86"/>
      <c r="F294" s="86"/>
      <c r="G294" s="136"/>
      <c r="H294" s="129"/>
      <c r="I294" s="130"/>
      <c r="AB294" s="56"/>
    </row>
    <row r="295" spans="3:28">
      <c r="C295" s="56"/>
      <c r="D295" s="10"/>
      <c r="E295" s="86"/>
      <c r="F295" s="86"/>
      <c r="G295" s="136"/>
      <c r="H295" s="129"/>
      <c r="I295" s="130"/>
      <c r="AB295" s="56"/>
    </row>
  </sheetData>
  <sheetProtection algorithmName="SHA-512" hashValue="odVbk/7wgF0lpqVpKM4F7QGYagmCHocjqxybg3LhAFjFBPzP0RIqJ1frmd2GemYpobwqRFu24GfO0dA6s0JJ3Q==" saltValue="IjKpPRlLPJ1+XiiGJjbRvg==" spinCount="100000" sheet="1" selectLockedCells="1"/>
  <mergeCells count="102">
    <mergeCell ref="A1:A5"/>
    <mergeCell ref="C1:C4"/>
    <mergeCell ref="D40:I40"/>
    <mergeCell ref="I124:I126"/>
    <mergeCell ref="D123:I123"/>
    <mergeCell ref="D120:I120"/>
    <mergeCell ref="H58:H61"/>
    <mergeCell ref="D57:I57"/>
    <mergeCell ref="D87:I87"/>
    <mergeCell ref="D79:I79"/>
    <mergeCell ref="D84:I84"/>
    <mergeCell ref="H85:H86"/>
    <mergeCell ref="C90:C91"/>
    <mergeCell ref="C98:I98"/>
    <mergeCell ref="G80:G81"/>
    <mergeCell ref="G85:G86"/>
    <mergeCell ref="D74:I74"/>
    <mergeCell ref="D92:I92"/>
    <mergeCell ref="D93:I93"/>
    <mergeCell ref="G32:G34"/>
    <mergeCell ref="G44:G46"/>
    <mergeCell ref="G48:G50"/>
    <mergeCell ref="G58:G61"/>
    <mergeCell ref="G75:G77"/>
    <mergeCell ref="D168:I168"/>
    <mergeCell ref="D138:I138"/>
    <mergeCell ref="D144:I144"/>
    <mergeCell ref="D147:I147"/>
    <mergeCell ref="D155:D157"/>
    <mergeCell ref="E155:E157"/>
    <mergeCell ref="F155:F157"/>
    <mergeCell ref="F151:F153"/>
    <mergeCell ref="G145:G146"/>
    <mergeCell ref="G148:G149"/>
    <mergeCell ref="G151:G153"/>
    <mergeCell ref="D162:I162"/>
    <mergeCell ref="D158:I158"/>
    <mergeCell ref="F44:F46"/>
    <mergeCell ref="D51:I51"/>
    <mergeCell ref="I58:I61"/>
    <mergeCell ref="D9:I9"/>
    <mergeCell ref="I44:I46"/>
    <mergeCell ref="D47:I47"/>
    <mergeCell ref="I48:I50"/>
    <mergeCell ref="F48:F50"/>
    <mergeCell ref="H48:H50"/>
    <mergeCell ref="D36:I36"/>
    <mergeCell ref="D43:I43"/>
    <mergeCell ref="H44:H46"/>
    <mergeCell ref="I32:I34"/>
    <mergeCell ref="F32:F34"/>
    <mergeCell ref="H32:H34"/>
    <mergeCell ref="D20:I20"/>
    <mergeCell ref="D31:I31"/>
    <mergeCell ref="D21:I21"/>
    <mergeCell ref="D29:I29"/>
    <mergeCell ref="C19:I19"/>
    <mergeCell ref="H136:H137"/>
    <mergeCell ref="H142:H143"/>
    <mergeCell ref="H145:H146"/>
    <mergeCell ref="H148:H149"/>
    <mergeCell ref="H75:H77"/>
    <mergeCell ref="H80:H81"/>
    <mergeCell ref="D101:I101"/>
    <mergeCell ref="D99:I99"/>
    <mergeCell ref="D105:I105"/>
    <mergeCell ref="D119:I119"/>
    <mergeCell ref="D113:I113"/>
    <mergeCell ref="I94:I96"/>
    <mergeCell ref="C118:I118"/>
    <mergeCell ref="D90:I90"/>
    <mergeCell ref="G88:G89"/>
    <mergeCell ref="G94:G96"/>
    <mergeCell ref="F94:F96"/>
    <mergeCell ref="H94:H96"/>
    <mergeCell ref="D127:I127"/>
    <mergeCell ref="F124:F126"/>
    <mergeCell ref="H124:H126"/>
    <mergeCell ref="H177:I177"/>
    <mergeCell ref="D150:I150"/>
    <mergeCell ref="D131:I131"/>
    <mergeCell ref="G155:G157"/>
    <mergeCell ref="G1:I1"/>
    <mergeCell ref="G2:H2"/>
    <mergeCell ref="D14:I14"/>
    <mergeCell ref="C6:I6"/>
    <mergeCell ref="C8:I8"/>
    <mergeCell ref="C13:I13"/>
    <mergeCell ref="D7:I7"/>
    <mergeCell ref="I52:I54"/>
    <mergeCell ref="H52:H54"/>
    <mergeCell ref="F58:F61"/>
    <mergeCell ref="E3:G3"/>
    <mergeCell ref="E4:G4"/>
    <mergeCell ref="G121:G122"/>
    <mergeCell ref="G124:G126"/>
    <mergeCell ref="G136:G137"/>
    <mergeCell ref="G139:G140"/>
    <mergeCell ref="G142:G143"/>
    <mergeCell ref="C155:C157"/>
    <mergeCell ref="I75:I77"/>
    <mergeCell ref="D177:E177"/>
  </mergeCells>
  <phoneticPr fontId="4" type="noConversion"/>
  <conditionalFormatting sqref="I3:I4">
    <cfRule type="expression" dxfId="203" priority="185" stopIfTrue="1">
      <formula>AND($I$3="")</formula>
    </cfRule>
  </conditionalFormatting>
  <conditionalFormatting sqref="F17">
    <cfRule type="expression" dxfId="202" priority="179">
      <formula>AND($F17="")</formula>
    </cfRule>
  </conditionalFormatting>
  <conditionalFormatting sqref="E17">
    <cfRule type="expression" dxfId="201" priority="178">
      <formula>AND($F17="")</formula>
    </cfRule>
  </conditionalFormatting>
  <conditionalFormatting sqref="F22">
    <cfRule type="expression" dxfId="200" priority="177">
      <formula>AND($F22="")</formula>
    </cfRule>
  </conditionalFormatting>
  <conditionalFormatting sqref="E22">
    <cfRule type="expression" dxfId="199" priority="176">
      <formula>AND($F22="")</formula>
    </cfRule>
  </conditionalFormatting>
  <conditionalFormatting sqref="E23">
    <cfRule type="expression" dxfId="198" priority="175">
      <formula>AND($F23="")</formula>
    </cfRule>
  </conditionalFormatting>
  <conditionalFormatting sqref="F23">
    <cfRule type="expression" dxfId="197" priority="174">
      <formula>AND($F23="")</formula>
    </cfRule>
  </conditionalFormatting>
  <conditionalFormatting sqref="I10 I132:I134 I85:I86">
    <cfRule type="expression" dxfId="196" priority="159" stopIfTrue="1">
      <formula>AND($I10&lt;&gt;"")</formula>
    </cfRule>
    <cfRule type="expression" dxfId="195" priority="165" stopIfTrue="1">
      <formula>AND($F10&lt;&gt;"")</formula>
    </cfRule>
  </conditionalFormatting>
  <conditionalFormatting sqref="I24">
    <cfRule type="expression" dxfId="194" priority="161">
      <formula>AND($F24&lt;&gt;"")</formula>
    </cfRule>
  </conditionalFormatting>
  <conditionalFormatting sqref="I15">
    <cfRule type="expression" dxfId="193" priority="157" stopIfTrue="1">
      <formula>AND($I15&lt;&gt;"")</formula>
    </cfRule>
    <cfRule type="expression" dxfId="192" priority="158" stopIfTrue="1">
      <formula>AND($F15&lt;&gt;"")</formula>
    </cfRule>
  </conditionalFormatting>
  <conditionalFormatting sqref="I22">
    <cfRule type="expression" dxfId="191" priority="150" stopIfTrue="1">
      <formula>AND($I22&lt;&gt;"")</formula>
    </cfRule>
    <cfRule type="expression" dxfId="190" priority="151" stopIfTrue="1">
      <formula>AND($F22&lt;&gt;"")</formula>
    </cfRule>
  </conditionalFormatting>
  <conditionalFormatting sqref="I24">
    <cfRule type="expression" dxfId="189" priority="149">
      <formula>AND($F24&lt;&gt;"")</formula>
    </cfRule>
  </conditionalFormatting>
  <conditionalFormatting sqref="I24">
    <cfRule type="expression" dxfId="188" priority="147" stopIfTrue="1">
      <formula>AND($I24&lt;&gt;"")</formula>
    </cfRule>
    <cfRule type="expression" dxfId="187" priority="148" stopIfTrue="1">
      <formula>AND($F24&lt;&gt;"")</formula>
    </cfRule>
  </conditionalFormatting>
  <conditionalFormatting sqref="I30">
    <cfRule type="expression" dxfId="186" priority="146">
      <formula>AND($F30&lt;&gt;"")</formula>
    </cfRule>
  </conditionalFormatting>
  <conditionalFormatting sqref="I30">
    <cfRule type="expression" dxfId="185" priority="144" stopIfTrue="1">
      <formula>AND($I30&lt;&gt;"")</formula>
    </cfRule>
    <cfRule type="expression" dxfId="184" priority="145" stopIfTrue="1">
      <formula>AND($F30&lt;&gt;"")</formula>
    </cfRule>
  </conditionalFormatting>
  <conditionalFormatting sqref="I32:I34">
    <cfRule type="expression" dxfId="183" priority="143">
      <formula>AND($F32&lt;&gt;"")</formula>
    </cfRule>
  </conditionalFormatting>
  <conditionalFormatting sqref="I32:I34">
    <cfRule type="expression" dxfId="182" priority="141" stopIfTrue="1">
      <formula>AND($I32&lt;&gt;"")</formula>
    </cfRule>
    <cfRule type="expression" dxfId="181" priority="142" stopIfTrue="1">
      <formula>AND($F32&lt;&gt;"")</formula>
    </cfRule>
  </conditionalFormatting>
  <conditionalFormatting sqref="I35">
    <cfRule type="expression" dxfId="180" priority="140">
      <formula>AND($F35&lt;&gt;"")</formula>
    </cfRule>
  </conditionalFormatting>
  <conditionalFormatting sqref="I35">
    <cfRule type="expression" dxfId="179" priority="138" stopIfTrue="1">
      <formula>AND($I35&lt;&gt;"")</formula>
    </cfRule>
    <cfRule type="expression" dxfId="178" priority="139" stopIfTrue="1">
      <formula>AND($F35&lt;&gt;"")</formula>
    </cfRule>
  </conditionalFormatting>
  <conditionalFormatting sqref="I37">
    <cfRule type="expression" dxfId="177" priority="137">
      <formula>AND($F37&lt;&gt;"")</formula>
    </cfRule>
  </conditionalFormatting>
  <conditionalFormatting sqref="I37">
    <cfRule type="expression" dxfId="176" priority="135" stopIfTrue="1">
      <formula>AND($I37&lt;&gt;"")</formula>
    </cfRule>
    <cfRule type="expression" dxfId="175" priority="136" stopIfTrue="1">
      <formula>AND($F37&lt;&gt;"")</formula>
    </cfRule>
  </conditionalFormatting>
  <conditionalFormatting sqref="I38">
    <cfRule type="expression" dxfId="174" priority="134">
      <formula>AND($F38&lt;&gt;"")</formula>
    </cfRule>
  </conditionalFormatting>
  <conditionalFormatting sqref="I38">
    <cfRule type="expression" dxfId="173" priority="132" stopIfTrue="1">
      <formula>AND($I38&lt;&gt;"")</formula>
    </cfRule>
    <cfRule type="expression" dxfId="172" priority="133" stopIfTrue="1">
      <formula>AND($F38&lt;&gt;"")</formula>
    </cfRule>
  </conditionalFormatting>
  <conditionalFormatting sqref="I41">
    <cfRule type="expression" dxfId="171" priority="131">
      <formula>AND($F41&lt;&gt;"")</formula>
    </cfRule>
  </conditionalFormatting>
  <conditionalFormatting sqref="I41">
    <cfRule type="expression" dxfId="170" priority="129" stopIfTrue="1">
      <formula>AND($I41&lt;&gt;"")</formula>
    </cfRule>
    <cfRule type="expression" dxfId="169" priority="130" stopIfTrue="1">
      <formula>AND($F41&lt;&gt;"")</formula>
    </cfRule>
  </conditionalFormatting>
  <conditionalFormatting sqref="I44">
    <cfRule type="expression" dxfId="168" priority="126" stopIfTrue="1">
      <formula>AND($I$44&lt;&gt;"")</formula>
    </cfRule>
    <cfRule type="expression" dxfId="167" priority="127" stopIfTrue="1">
      <formula>AND($F44&lt;&gt;"")</formula>
    </cfRule>
  </conditionalFormatting>
  <conditionalFormatting sqref="I52:I56">
    <cfRule type="expression" dxfId="166" priority="121" stopIfTrue="1">
      <formula>AND($I52&lt;&gt;"")</formula>
    </cfRule>
  </conditionalFormatting>
  <conditionalFormatting sqref="I58">
    <cfRule type="expression" dxfId="165" priority="118" stopIfTrue="1">
      <formula>AND($I58&lt;&gt;"")</formula>
    </cfRule>
    <cfRule type="expression" dxfId="164" priority="119" stopIfTrue="1">
      <formula>AND($F58&lt;&gt;"")</formula>
    </cfRule>
  </conditionalFormatting>
  <conditionalFormatting sqref="I83">
    <cfRule type="expression" dxfId="163" priority="104" stopIfTrue="1">
      <formula>AND($I83&lt;&gt;"")</formula>
    </cfRule>
    <cfRule type="expression" dxfId="162" priority="105" stopIfTrue="1">
      <formula>AND($F83&lt;&gt;"")</formula>
    </cfRule>
  </conditionalFormatting>
  <conditionalFormatting sqref="I100">
    <cfRule type="expression" dxfId="161" priority="96" stopIfTrue="1">
      <formula>AND($I100&lt;&gt;"")</formula>
    </cfRule>
    <cfRule type="expression" dxfId="160" priority="97" stopIfTrue="1">
      <formula>AND($F100&lt;&gt;"")</formula>
    </cfRule>
  </conditionalFormatting>
  <conditionalFormatting sqref="I102">
    <cfRule type="expression" dxfId="159" priority="94" stopIfTrue="1">
      <formula>AND($I102&lt;&gt;"")</formula>
    </cfRule>
    <cfRule type="expression" dxfId="158" priority="95" stopIfTrue="1">
      <formula>AND($F102&lt;&gt;"")</formula>
    </cfRule>
  </conditionalFormatting>
  <conditionalFormatting sqref="I103">
    <cfRule type="expression" dxfId="157" priority="92" stopIfTrue="1">
      <formula>AND($I103&lt;&gt;"")</formula>
    </cfRule>
    <cfRule type="expression" dxfId="156" priority="93" stopIfTrue="1">
      <formula>AND($F103&lt;&gt;"")</formula>
    </cfRule>
  </conditionalFormatting>
  <conditionalFormatting sqref="I104">
    <cfRule type="expression" dxfId="155" priority="90" stopIfTrue="1">
      <formula>AND($I104&lt;&gt;"")</formula>
    </cfRule>
    <cfRule type="expression" dxfId="154" priority="91" stopIfTrue="1">
      <formula>AND($F104&lt;&gt;"")</formula>
    </cfRule>
  </conditionalFormatting>
  <conditionalFormatting sqref="I108">
    <cfRule type="expression" dxfId="153" priority="88" stopIfTrue="1">
      <formula>AND($I108&lt;&gt;"")</formula>
    </cfRule>
    <cfRule type="expression" dxfId="152" priority="89" stopIfTrue="1">
      <formula>AND($F108&lt;&gt;"")</formula>
    </cfRule>
  </conditionalFormatting>
  <conditionalFormatting sqref="I110">
    <cfRule type="expression" dxfId="151" priority="86" stopIfTrue="1">
      <formula>AND($I110&lt;&gt;"")</formula>
    </cfRule>
    <cfRule type="expression" dxfId="150" priority="87" stopIfTrue="1">
      <formula>AND($F110&lt;&gt;"")</formula>
    </cfRule>
  </conditionalFormatting>
  <conditionalFormatting sqref="I112">
    <cfRule type="expression" dxfId="149" priority="84" stopIfTrue="1">
      <formula>AND($I112&lt;&gt;"")</formula>
    </cfRule>
    <cfRule type="expression" dxfId="148" priority="85" stopIfTrue="1">
      <formula>AND($F112&lt;&gt;"")</formula>
    </cfRule>
  </conditionalFormatting>
  <conditionalFormatting sqref="I114">
    <cfRule type="expression" dxfId="147" priority="82" stopIfTrue="1">
      <formula>AND($I114&lt;&gt;"")</formula>
    </cfRule>
    <cfRule type="expression" dxfId="146" priority="83" stopIfTrue="1">
      <formula>AND($F114&lt;&gt;"")</formula>
    </cfRule>
  </conditionalFormatting>
  <conditionalFormatting sqref="I115">
    <cfRule type="expression" dxfId="145" priority="80" stopIfTrue="1">
      <formula>AND($I115&lt;&gt;"")</formula>
    </cfRule>
    <cfRule type="expression" dxfId="144" priority="81" stopIfTrue="1">
      <formula>AND($F115&lt;&gt;"")</formula>
    </cfRule>
  </conditionalFormatting>
  <conditionalFormatting sqref="I117">
    <cfRule type="expression" dxfId="143" priority="78" stopIfTrue="1">
      <formula>AND($I117&lt;&gt;"")</formula>
    </cfRule>
    <cfRule type="expression" dxfId="142" priority="79" stopIfTrue="1">
      <formula>AND($F117&lt;&gt;"")</formula>
    </cfRule>
  </conditionalFormatting>
  <conditionalFormatting sqref="I136">
    <cfRule type="expression" dxfId="141" priority="74" stopIfTrue="1">
      <formula>AND($I136&lt;&gt;"")</formula>
    </cfRule>
    <cfRule type="expression" dxfId="140" priority="75" stopIfTrue="1">
      <formula>AND($F136&lt;&gt;"")</formula>
    </cfRule>
  </conditionalFormatting>
  <conditionalFormatting sqref="I151">
    <cfRule type="expression" dxfId="139" priority="72" stopIfTrue="1">
      <formula>AND($I151&lt;&gt;"")</formula>
    </cfRule>
    <cfRule type="expression" dxfId="138" priority="73" stopIfTrue="1">
      <formula>AND($F151&lt;&gt;"")</formula>
    </cfRule>
  </conditionalFormatting>
  <conditionalFormatting sqref="I153">
    <cfRule type="expression" dxfId="137" priority="70" stopIfTrue="1">
      <formula>AND($I153&lt;&gt;"")</formula>
    </cfRule>
    <cfRule type="expression" dxfId="136" priority="71" stopIfTrue="1">
      <formula>AND($F151&lt;&gt;"")</formula>
    </cfRule>
  </conditionalFormatting>
  <conditionalFormatting sqref="I48">
    <cfRule type="expression" dxfId="135" priority="66" stopIfTrue="1">
      <formula>AND($I$48&lt;&gt;"")</formula>
    </cfRule>
    <cfRule type="expression" dxfId="134" priority="67" stopIfTrue="1">
      <formula>AND($F48&lt;&gt;"")</formula>
    </cfRule>
  </conditionalFormatting>
  <conditionalFormatting sqref="E3">
    <cfRule type="expression" dxfId="133" priority="65">
      <formula>AND($E$3="")</formula>
    </cfRule>
  </conditionalFormatting>
  <conditionalFormatting sqref="F88:F89">
    <cfRule type="expression" dxfId="132" priority="62">
      <formula>SUM($F$88:$F$89) &gt;15</formula>
    </cfRule>
  </conditionalFormatting>
  <conditionalFormatting sqref="I52:I54">
    <cfRule type="expression" dxfId="131" priority="122" stopIfTrue="1">
      <formula>AND(SUM($F$52:$F$54)&lt;&gt;0)</formula>
    </cfRule>
  </conditionalFormatting>
  <conditionalFormatting sqref="I94">
    <cfRule type="expression" dxfId="130" priority="60" stopIfTrue="1">
      <formula>AND($I94&lt;&gt;"")</formula>
    </cfRule>
    <cfRule type="expression" dxfId="129" priority="61" stopIfTrue="1">
      <formula>AND($F94&lt;&gt;"")</formula>
    </cfRule>
  </conditionalFormatting>
  <conditionalFormatting sqref="I155">
    <cfRule type="expression" dxfId="128" priority="58" stopIfTrue="1">
      <formula>AND($I155&lt;&gt;"")</formula>
    </cfRule>
    <cfRule type="expression" dxfId="127" priority="59" stopIfTrue="1">
      <formula>AND($F$155&lt;&gt;"",$F$155&lt;&gt;3)</formula>
    </cfRule>
  </conditionalFormatting>
  <conditionalFormatting sqref="I156">
    <cfRule type="expression" dxfId="126" priority="47">
      <formula>AND($F$155&lt;&gt;$H$156, VALUE($F$155)  &lt;&gt;   VALUE(LEFT(ROUNDDOWN($H$156,0),1)))</formula>
    </cfRule>
    <cfRule type="expression" dxfId="125" priority="51">
      <formula>$F$155=3</formula>
    </cfRule>
  </conditionalFormatting>
  <conditionalFormatting sqref="I157">
    <cfRule type="expression" dxfId="124" priority="49" stopIfTrue="1">
      <formula>AND($I157&lt;&gt;"")</formula>
    </cfRule>
    <cfRule type="expression" dxfId="123" priority="50" stopIfTrue="1">
      <formula>AND($F$155&lt;&gt;"",$F$155&lt;&gt;3)</formula>
    </cfRule>
  </conditionalFormatting>
  <conditionalFormatting sqref="H156">
    <cfRule type="expression" dxfId="122" priority="48">
      <formula>AND($F$155&lt;&gt;$H$156, VALUE($F$155)  &lt;&gt;   VALUE(LEFT(ROUNDDOWN($H$156,0),1)))</formula>
    </cfRule>
  </conditionalFormatting>
  <conditionalFormatting sqref="I18">
    <cfRule type="expression" dxfId="121" priority="29" stopIfTrue="1">
      <formula>AND($I18&lt;&gt;"")</formula>
    </cfRule>
    <cfRule type="expression" dxfId="120" priority="30" stopIfTrue="1">
      <formula>AND($F18&lt;&gt;"")</formula>
    </cfRule>
  </conditionalFormatting>
  <conditionalFormatting sqref="I137">
    <cfRule type="expression" dxfId="119" priority="27" stopIfTrue="1">
      <formula>AND($I137&lt;&gt;"")</formula>
    </cfRule>
    <cfRule type="expression" dxfId="118" priority="28" stopIfTrue="1">
      <formula>AND($F137&lt;&gt;"")</formula>
    </cfRule>
  </conditionalFormatting>
  <conditionalFormatting sqref="I142">
    <cfRule type="expression" dxfId="117" priority="25" stopIfTrue="1">
      <formula>AND($I142&lt;&gt;"")</formula>
    </cfRule>
    <cfRule type="expression" dxfId="116" priority="26" stopIfTrue="1">
      <formula>AND($F142&lt;&gt;"")</formula>
    </cfRule>
  </conditionalFormatting>
  <conditionalFormatting sqref="I143">
    <cfRule type="expression" dxfId="115" priority="23" stopIfTrue="1">
      <formula>AND($I143&lt;&gt;"")</formula>
    </cfRule>
    <cfRule type="expression" dxfId="114" priority="24" stopIfTrue="1">
      <formula>AND($F143&lt;&gt;"")</formula>
    </cfRule>
  </conditionalFormatting>
  <conditionalFormatting sqref="I75:I77">
    <cfRule type="expression" dxfId="113" priority="21" stopIfTrue="1">
      <formula>AND($I75&lt;&gt;"")</formula>
    </cfRule>
  </conditionalFormatting>
  <conditionalFormatting sqref="I75:I77">
    <cfRule type="expression" dxfId="112" priority="22" stopIfTrue="1">
      <formula>AND(SUM($F$75:$F$77)&lt;&gt;0)</formula>
    </cfRule>
  </conditionalFormatting>
  <conditionalFormatting sqref="I145">
    <cfRule type="expression" dxfId="111" priority="19" stopIfTrue="1">
      <formula>AND($I145&lt;&gt;"")</formula>
    </cfRule>
    <cfRule type="expression" dxfId="110" priority="20" stopIfTrue="1">
      <formula>AND($F145&lt;&gt;"")</formula>
    </cfRule>
  </conditionalFormatting>
  <conditionalFormatting sqref="I146">
    <cfRule type="expression" dxfId="109" priority="17" stopIfTrue="1">
      <formula>AND($I146&lt;&gt;"")</formula>
    </cfRule>
    <cfRule type="expression" dxfId="108" priority="18" stopIfTrue="1">
      <formula>AND($F146&lt;&gt;"")</formula>
    </cfRule>
  </conditionalFormatting>
  <conditionalFormatting sqref="I148">
    <cfRule type="expression" dxfId="107" priority="15" stopIfTrue="1">
      <formula>AND($I148&lt;&gt;"")</formula>
    </cfRule>
    <cfRule type="expression" dxfId="106" priority="16" stopIfTrue="1">
      <formula>AND($F148&lt;&gt;"")</formula>
    </cfRule>
  </conditionalFormatting>
  <conditionalFormatting sqref="I149">
    <cfRule type="expression" dxfId="105" priority="13" stopIfTrue="1">
      <formula>AND($I149&lt;&gt;"")</formula>
    </cfRule>
    <cfRule type="expression" dxfId="104" priority="14" stopIfTrue="1">
      <formula>AND($F149&lt;&gt;"")</formula>
    </cfRule>
  </conditionalFormatting>
  <conditionalFormatting sqref="E4">
    <cfRule type="expression" dxfId="103" priority="12" stopIfTrue="1">
      <formula>AND($E$4=0)</formula>
    </cfRule>
  </conditionalFormatting>
  <conditionalFormatting sqref="I80">
    <cfRule type="expression" dxfId="102" priority="106" stopIfTrue="1">
      <formula>AND($I80&lt;&gt;"")</formula>
    </cfRule>
    <cfRule type="expression" dxfId="101" priority="107" stopIfTrue="1">
      <formula>AND($F80&lt;&gt;"")</formula>
    </cfRule>
  </conditionalFormatting>
  <conditionalFormatting sqref="I81">
    <cfRule type="expression" dxfId="100" priority="10" stopIfTrue="1">
      <formula>AND($I81&lt;&gt;"")</formula>
    </cfRule>
    <cfRule type="expression" dxfId="99" priority="11" stopIfTrue="1">
      <formula>AND($F81&lt;&gt;"")</formula>
    </cfRule>
  </conditionalFormatting>
  <conditionalFormatting sqref="I11">
    <cfRule type="expression" dxfId="98" priority="7">
      <formula>AND($I11&lt;&gt;"")</formula>
    </cfRule>
    <cfRule type="expression" dxfId="97" priority="8">
      <formula>AND($F11&lt;&gt;"")</formula>
    </cfRule>
  </conditionalFormatting>
  <conditionalFormatting sqref="I12">
    <cfRule type="expression" dxfId="96" priority="5">
      <formula>AND($I12&lt;&gt;"")</formula>
    </cfRule>
    <cfRule type="expression" dxfId="95" priority="6">
      <formula>AND($F12&lt;&gt;"")</formula>
    </cfRule>
  </conditionalFormatting>
  <conditionalFormatting sqref="I26">
    <cfRule type="expression" dxfId="94" priority="3">
      <formula>AND($I26&lt;&gt;"")</formula>
    </cfRule>
    <cfRule type="expression" dxfId="93" priority="4">
      <formula>AND($F26&lt;&gt;"")</formula>
    </cfRule>
  </conditionalFormatting>
  <conditionalFormatting sqref="I27">
    <cfRule type="expression" dxfId="92" priority="1">
      <formula>AND($I27&lt;&gt;"")</formula>
    </cfRule>
    <cfRule type="expression" dxfId="91" priority="2">
      <formula>AND($F27&lt;&gt;"")</formula>
    </cfRule>
  </conditionalFormatting>
  <dataValidations count="20">
    <dataValidation type="list" allowBlank="1" showErrorMessage="1" error="Enter Points Available or Leave Blank." sqref="F85:F86 F24:F28 F145:F146 F142:F143 F62:F73 F18 F30 F132:F134 F37:F39 F41:F42 F35 F148:F149 F15:F16 F100 F102:F104 F106:F112 F114:F117 F160:F161 F97 F128 F130 F154 F52:F56 F121:F122 F136:F137 F139:F140 F169:F170 F163:F167 F75:F78 F11:F12 F80:F83" xr:uid="{00000000-0002-0000-0300-000000000000}">
      <formula1>$E11</formula1>
    </dataValidation>
    <dataValidation type="list" allowBlank="1" showErrorMessage="1" error="Enter Points Available or Leave Blank." sqref="F151:F153" xr:uid="{00000000-0002-0000-0300-000001000000}">
      <formula1>"5, 7, 10"</formula1>
    </dataValidation>
    <dataValidation type="list" allowBlank="1" showErrorMessage="1" error="Enter Points Available or Leave Blank." sqref="F32:F34" xr:uid="{00000000-0002-0000-0300-000002000000}">
      <formula1>"1, 4, 6"</formula1>
    </dataValidation>
    <dataValidation type="list" allowBlank="1" showErrorMessage="1" error="Enter Points Available or Leave Blank." sqref="F17" xr:uid="{00000000-0002-0000-0300-000003000000}">
      <formula1>"4"</formula1>
    </dataValidation>
    <dataValidation type="list" allowBlank="1" showErrorMessage="1" error="Enter Points Available or Leave Blank." sqref="F22:F23" xr:uid="{00000000-0002-0000-0300-000004000000}">
      <formula1>"5"</formula1>
    </dataValidation>
    <dataValidation type="list" allowBlank="1" showInputMessage="1" showErrorMessage="1" error="Enter Points Claimed or leave Blank." sqref="F129 F10" xr:uid="{00000000-0002-0000-0300-000005000000}">
      <formula1>$E10</formula1>
    </dataValidation>
    <dataValidation type="list" allowBlank="1" showErrorMessage="1" error="Enter Points Available or Leave Blank." sqref="F94:F96" xr:uid="{00000000-0002-0000-0300-000006000000}">
      <formula1>"2,4,7"</formula1>
    </dataValidation>
    <dataValidation type="list" allowBlank="1" showErrorMessage="1" error="Enter Points Available or Leave Blank." sqref="F124:F126" xr:uid="{00000000-0002-0000-0300-000007000000}">
      <formula1>"3,5,8"</formula1>
    </dataValidation>
    <dataValidation type="decimal" allowBlank="1" showInputMessage="1" showErrorMessage="1" sqref="I151" xr:uid="{00000000-0002-0000-0300-000008000000}">
      <formula1>0</formula1>
      <formula2>10000</formula2>
    </dataValidation>
    <dataValidation type="whole" allowBlank="1" showInputMessage="1" showErrorMessage="1" sqref="I153" xr:uid="{00000000-0002-0000-0300-000009000000}">
      <formula1>0</formula1>
      <formula2>10000</formula2>
    </dataValidation>
    <dataValidation type="list" allowBlank="1" showInputMessage="1" showErrorMessage="1" sqref="F89" xr:uid="{00000000-0002-0000-0300-00000B000000}">
      <formula1>"0,2,4,6,8,10,12,14"</formula1>
    </dataValidation>
    <dataValidation type="list" allowBlank="1" showErrorMessage="1" error="Enter Points Available or Leave Blank." sqref="F48:F50" xr:uid="{00000000-0002-0000-0300-00000C000000}">
      <formula1>"2,5,10"</formula1>
    </dataValidation>
    <dataValidation type="list" allowBlank="1" showErrorMessage="1" error="Enter Points Available or Leave Blank." sqref="F44:F46" xr:uid="{00000000-0002-0000-0300-00000D000000}">
      <formula1>"5,8,10"</formula1>
    </dataValidation>
    <dataValidation type="list" allowBlank="1" showInputMessage="1" showErrorMessage="1" sqref="F88" xr:uid="{00000000-0002-0000-0300-00000E000000}">
      <formula1>"0,3,6,9,12,15"</formula1>
    </dataValidation>
    <dataValidation type="list" allowBlank="1" showInputMessage="1" showErrorMessage="1" sqref="F91" xr:uid="{00000000-0002-0000-0300-00000F000000}">
      <formula1>"0,5,10"</formula1>
    </dataValidation>
    <dataValidation type="list" allowBlank="1" showErrorMessage="1" error="Enter Points Available or Leave Blank." sqref="F141" xr:uid="{00000000-0002-0000-0300-000011000000}">
      <formula1>"0,1,2,3,4,5,6"</formula1>
    </dataValidation>
    <dataValidation type="list" allowBlank="1" showErrorMessage="1" error="Enter Points Available or Leave Blank." sqref="F58:F61" xr:uid="{00000000-0002-0000-0300-000012000000}">
      <formula1>"10,8,6,4"</formula1>
    </dataValidation>
    <dataValidation type="list" allowBlank="1" showErrorMessage="1" error="Enter Points Available or Leave Blank." sqref="F159" xr:uid="{2E4FD5E5-A334-4834-89D0-D88BF4A42521}">
      <formula1>"1,2,3"</formula1>
    </dataValidation>
    <dataValidation type="list" allowBlank="1" showInputMessage="1" showErrorMessage="1" sqref="H154" xr:uid="{E407DA50-4DD4-41CA-8807-1C42CD1282D5}">
      <formula1>"9"</formula1>
    </dataValidation>
    <dataValidation type="list" allowBlank="1" showErrorMessage="1" error="Enter Points Available or Leave Blank." sqref="F155:F157" xr:uid="{777C4CB7-3778-4CA7-8A84-AF6E0418E3E9}">
      <formula1>"1,2,3,4,5,6,7,8,9"</formula1>
    </dataValidation>
  </dataValidations>
  <pageMargins left="0.44" right="0.25" top="0.52" bottom="0.51" header="0.5" footer="0.26"/>
  <pageSetup scale="66" fitToHeight="8" orientation="landscape" r:id="rId1"/>
  <headerFooter alignWithMargins="0">
    <oddFooter>&amp;L&amp;8© 2013 Home Innovation Research Labs&amp;C&amp;8Home Innovation Research Labs authorizes use of this document only by participants in its
NGBS Green Certification Program or to facilitate Home Innovation certificate issuance&amp;R&amp;8Page &amp;Pof &amp;N</oddFooter>
  </headerFooter>
  <ignoredErrors>
    <ignoredError sqref="C7 C9:C12 C15:C17 C20:C23 C18 C28:C29 C51 C90 C134:C135 C154:C157 C79 C36 C40 C92 C99:C101 C119:C120 C127 C83:C84 C87 C113 C150"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3E743-B6D4-4E70-9BBC-42F5D2D92C94}">
  <sheetPr codeName="Sheet5">
    <pageSetUpPr fitToPage="1"/>
  </sheetPr>
  <dimension ref="A1:BB498"/>
  <sheetViews>
    <sheetView zoomScaleNormal="100" workbookViewId="0">
      <pane ySplit="5" topLeftCell="A166" activePane="bottomLeft" state="frozen"/>
      <selection pane="bottomLeft" activeCell="G169" sqref="G169"/>
    </sheetView>
  </sheetViews>
  <sheetFormatPr baseColWidth="10" defaultColWidth="8.83203125" defaultRowHeight="15"/>
  <cols>
    <col min="1" max="1" width="3.6640625" style="224" customWidth="1"/>
    <col min="2" max="2" width="3.6640625" style="223" customWidth="1"/>
    <col min="3" max="3" width="12.6640625" customWidth="1"/>
    <col min="4" max="4" width="55.6640625" style="2" customWidth="1"/>
    <col min="5" max="7" width="10.6640625" style="5" customWidth="1"/>
    <col min="8" max="8" width="40.6640625" style="4" customWidth="1"/>
    <col min="9" max="9" width="30.6640625" style="4" hidden="1" customWidth="1"/>
    <col min="10" max="10" width="15.6640625" style="6" customWidth="1"/>
    <col min="11" max="11" width="30.6640625" style="6" customWidth="1"/>
    <col min="12" max="12" width="30.6640625" style="33" customWidth="1"/>
    <col min="13" max="30" width="9.1640625" style="56"/>
  </cols>
  <sheetData>
    <row r="1" spans="1:54" ht="60" customHeight="1">
      <c r="A1" s="426" t="s">
        <v>488</v>
      </c>
      <c r="B1" s="426"/>
      <c r="C1" s="57"/>
      <c r="D1" s="10"/>
      <c r="E1" s="9">
        <f>startYear</f>
        <v>2020</v>
      </c>
      <c r="F1" s="35"/>
      <c r="G1" s="35"/>
      <c r="H1" s="291" t="str">
        <f>CONCATENATE(copyright,AllRightsReserved)</f>
        <v>© 2019, 2020, 2021 Home Innovation Research Labs, Inc. All rights reserved. This document is protected by U.S. copyright law. Requirements from ICC 700-2020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I1" s="291"/>
      <c r="J1" s="291"/>
      <c r="K1" s="35"/>
      <c r="L1" s="35"/>
      <c r="M1" s="57"/>
      <c r="AE1" s="56"/>
      <c r="AF1" s="56"/>
      <c r="AG1" s="56"/>
      <c r="AH1" s="56"/>
      <c r="AI1" s="56"/>
      <c r="AJ1" s="56"/>
      <c r="AK1" s="56"/>
      <c r="AL1" s="56"/>
      <c r="AM1" s="56"/>
      <c r="AN1" s="56"/>
      <c r="AO1" s="56"/>
      <c r="AP1" s="56"/>
      <c r="AQ1" s="56"/>
      <c r="AR1" s="56"/>
      <c r="AS1" s="56"/>
      <c r="AT1" s="56"/>
      <c r="AU1" s="56"/>
      <c r="AV1" s="56"/>
      <c r="AW1" s="56"/>
      <c r="AX1" s="56"/>
      <c r="AY1" s="56"/>
      <c r="AZ1" s="56"/>
      <c r="BA1" s="56"/>
      <c r="BB1" s="56"/>
    </row>
    <row r="2" spans="1:54" ht="60" customHeight="1">
      <c r="A2" s="425" t="s">
        <v>486</v>
      </c>
      <c r="B2" s="424" t="s">
        <v>489</v>
      </c>
      <c r="C2" s="57"/>
      <c r="D2" s="13" t="str">
        <f>LandDevelopmentHeading</f>
        <v>NGBS Scoring for LAND DEVELOPMENT
ICC 700-2020 National Green Building Standard®</v>
      </c>
      <c r="E2" s="86"/>
      <c r="F2" s="197"/>
      <c r="G2" s="197"/>
      <c r="H2" s="330" t="s">
        <v>273</v>
      </c>
      <c r="I2" s="330"/>
      <c r="J2" s="330"/>
      <c r="K2" s="90"/>
      <c r="L2" s="285" t="str">
        <f>"Version "&amp;startVersion&amp;CHAR(10)&amp;"Revised "&amp;CHAR(13)&amp;TEXT(startRevisionDate,"mmmm dd, yyyy")</f>
        <v>Version 1.2.1
Revised _x000D_October 26, 2022</v>
      </c>
      <c r="N2" s="119"/>
      <c r="AE2" s="56"/>
      <c r="AF2" s="56"/>
      <c r="AG2" s="56"/>
      <c r="AH2" s="56"/>
      <c r="AI2" s="56"/>
      <c r="AJ2" s="56"/>
      <c r="AK2" s="56"/>
      <c r="AL2" s="56"/>
      <c r="AM2" s="56"/>
      <c r="AN2" s="56"/>
      <c r="AO2" s="56"/>
      <c r="AP2" s="56"/>
      <c r="AQ2" s="56"/>
      <c r="AR2" s="56"/>
      <c r="AS2" s="56"/>
      <c r="AT2" s="56"/>
      <c r="AU2" s="56"/>
      <c r="AV2" s="56"/>
      <c r="AW2" s="56"/>
      <c r="AX2" s="56"/>
      <c r="AY2" s="56"/>
      <c r="AZ2" s="56"/>
      <c r="BA2" s="56"/>
      <c r="BB2" s="56"/>
    </row>
    <row r="3" spans="1:54" ht="15" customHeight="1">
      <c r="A3" s="425"/>
      <c r="B3" s="424"/>
      <c r="C3" s="57"/>
      <c r="D3" s="110" t="s">
        <v>184</v>
      </c>
      <c r="E3" s="433" t="str">
        <f>CommunityName &amp;""</f>
        <v/>
      </c>
      <c r="F3" s="433"/>
      <c r="G3" s="433"/>
      <c r="H3" s="433"/>
      <c r="I3" s="202"/>
      <c r="J3" s="160" t="s">
        <v>90</v>
      </c>
      <c r="K3" s="434" t="str">
        <f>ProjectStatus &amp;""</f>
        <v/>
      </c>
      <c r="L3" s="434"/>
      <c r="AE3" s="56"/>
      <c r="AF3" s="56"/>
      <c r="AG3" s="56"/>
      <c r="AH3" s="56"/>
      <c r="AI3" s="56"/>
      <c r="AJ3" s="56"/>
      <c r="AK3" s="56"/>
      <c r="AL3" s="56"/>
      <c r="AM3" s="56"/>
      <c r="AN3" s="56"/>
      <c r="AO3" s="56"/>
      <c r="AP3" s="56"/>
      <c r="AQ3" s="56"/>
      <c r="AR3" s="56"/>
      <c r="AS3" s="56"/>
      <c r="AT3" s="56"/>
      <c r="AU3" s="56"/>
      <c r="AV3" s="56"/>
      <c r="AW3" s="56"/>
      <c r="AX3" s="56"/>
      <c r="AY3" s="56"/>
      <c r="AZ3" s="56"/>
      <c r="BA3" s="56"/>
      <c r="BB3" s="56"/>
    </row>
    <row r="4" spans="1:54" s="34" customFormat="1" ht="15" customHeight="1">
      <c r="A4" s="425"/>
      <c r="B4" s="424"/>
      <c r="C4" s="198"/>
      <c r="D4" s="110" t="s">
        <v>153</v>
      </c>
      <c r="E4" s="358">
        <f>LOA.PointsClaimed</f>
        <v>216</v>
      </c>
      <c r="F4" s="358"/>
      <c r="G4" s="358"/>
      <c r="H4" s="358"/>
      <c r="I4" s="123"/>
      <c r="J4" s="159" t="s">
        <v>154</v>
      </c>
      <c r="K4" s="434" t="str">
        <f>F175</f>
        <v>4 STARS</v>
      </c>
      <c r="L4" s="434"/>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row>
    <row r="5" spans="1:54" s="77" customFormat="1" ht="30" customHeight="1">
      <c r="A5" s="227"/>
      <c r="B5" s="228"/>
      <c r="C5" s="182" t="s">
        <v>277</v>
      </c>
      <c r="D5" s="183" t="s">
        <v>469</v>
      </c>
      <c r="E5" s="184" t="s">
        <v>47</v>
      </c>
      <c r="F5" s="184" t="s">
        <v>46</v>
      </c>
      <c r="G5" s="183" t="s">
        <v>188</v>
      </c>
      <c r="H5" s="183" t="s">
        <v>101</v>
      </c>
      <c r="I5" s="183" t="s">
        <v>189</v>
      </c>
      <c r="J5" s="185" t="s">
        <v>58</v>
      </c>
      <c r="K5" s="186" t="s">
        <v>272</v>
      </c>
      <c r="L5" s="187" t="s">
        <v>468</v>
      </c>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row>
    <row r="6" spans="1:54" s="1" customFormat="1" ht="18.75" customHeight="1">
      <c r="A6" s="223" t="str">
        <f>Scoring!A6 &amp; ""</f>
        <v/>
      </c>
      <c r="B6" s="223" t="s">
        <v>490</v>
      </c>
      <c r="C6" s="376" t="s">
        <v>49</v>
      </c>
      <c r="D6" s="376"/>
      <c r="E6" s="376"/>
      <c r="F6" s="376"/>
      <c r="G6" s="376"/>
      <c r="H6" s="376"/>
      <c r="I6" s="376"/>
      <c r="J6" s="376"/>
      <c r="K6" s="376"/>
      <c r="L6" s="435"/>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row>
    <row r="7" spans="1:54" s="1" customFormat="1" ht="30" customHeight="1">
      <c r="A7" s="223" t="str">
        <f>Scoring!A7 &amp; ""</f>
        <v/>
      </c>
      <c r="B7" s="223" t="s">
        <v>490</v>
      </c>
      <c r="C7" s="181" t="s">
        <v>325</v>
      </c>
      <c r="D7" s="394" t="s">
        <v>327</v>
      </c>
      <c r="E7" s="395"/>
      <c r="F7" s="395"/>
      <c r="G7" s="395"/>
      <c r="H7" s="395"/>
      <c r="I7" s="395"/>
      <c r="J7" s="395"/>
      <c r="K7" s="395"/>
      <c r="L7" s="396"/>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row>
    <row r="8" spans="1:54" s="1" customFormat="1" ht="18.75" customHeight="1">
      <c r="A8" s="223" t="str">
        <f>Scoring!A8 &amp; ""</f>
        <v/>
      </c>
      <c r="B8" s="223" t="s">
        <v>484</v>
      </c>
      <c r="C8" s="362" t="s">
        <v>50</v>
      </c>
      <c r="D8" s="362"/>
      <c r="E8" s="362"/>
      <c r="F8" s="362"/>
      <c r="G8" s="362"/>
      <c r="H8" s="362"/>
      <c r="I8" s="362"/>
      <c r="J8" s="362"/>
      <c r="K8" s="362"/>
      <c r="L8" s="363"/>
      <c r="M8" s="121"/>
      <c r="N8" s="121"/>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row>
    <row r="9" spans="1:54" s="1" customFormat="1" ht="15" customHeight="1">
      <c r="A9" s="223" t="str">
        <f>Scoring!A9 &amp; ""</f>
        <v/>
      </c>
      <c r="B9" s="223" t="s">
        <v>490</v>
      </c>
      <c r="C9" s="166" t="s">
        <v>326</v>
      </c>
      <c r="D9" s="397" t="s">
        <v>328</v>
      </c>
      <c r="E9" s="398"/>
      <c r="F9" s="398"/>
      <c r="G9" s="398"/>
      <c r="H9" s="398"/>
      <c r="I9" s="398"/>
      <c r="J9" s="398"/>
      <c r="K9" s="398"/>
      <c r="L9" s="399"/>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row>
    <row r="10" spans="1:54" s="1" customFormat="1" ht="30" customHeight="1">
      <c r="A10" s="223" t="str">
        <f>Scoring!A10 &amp; ""</f>
        <v/>
      </c>
      <c r="B10" s="223" t="str">
        <f>IF(F10&gt;0,"P","NP")</f>
        <v>NP</v>
      </c>
      <c r="C10" s="166">
        <v>401.1</v>
      </c>
      <c r="D10" s="165" t="s">
        <v>104</v>
      </c>
      <c r="E10" s="51">
        <v>7</v>
      </c>
      <c r="F10" s="51">
        <f>Scoring!F10</f>
        <v>0</v>
      </c>
      <c r="G10" s="40"/>
      <c r="H10" s="55" t="s">
        <v>505</v>
      </c>
      <c r="I10" s="82"/>
      <c r="J10" s="55" t="s">
        <v>6</v>
      </c>
      <c r="K10" s="50"/>
      <c r="L10" s="21" t="str">
        <f>Scoring!I10 &amp; ""</f>
        <v/>
      </c>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row>
    <row r="11" spans="1:54" s="1" customFormat="1" ht="32">
      <c r="A11" s="223" t="str">
        <f>Scoring!A11 &amp; ""</f>
        <v/>
      </c>
      <c r="B11" s="223" t="str">
        <f t="shared" ref="B11:B12" si="0">IF(F11&gt;0,"P","NP")</f>
        <v>NP</v>
      </c>
      <c r="C11" s="166">
        <v>401.2</v>
      </c>
      <c r="D11" s="165" t="s">
        <v>105</v>
      </c>
      <c r="E11" s="16">
        <v>7</v>
      </c>
      <c r="F11" s="51">
        <f>Scoring!F11</f>
        <v>0</v>
      </c>
      <c r="G11" s="40"/>
      <c r="H11" s="21" t="s">
        <v>506</v>
      </c>
      <c r="I11" s="82"/>
      <c r="J11" s="21" t="s">
        <v>628</v>
      </c>
      <c r="K11" s="50"/>
      <c r="L11" s="21" t="str">
        <f>Scoring!I11 &amp; ""</f>
        <v/>
      </c>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row>
    <row r="12" spans="1:54" s="1" customFormat="1" ht="48">
      <c r="A12" s="223" t="str">
        <f>Scoring!A12 &amp; ""</f>
        <v/>
      </c>
      <c r="B12" s="223" t="str">
        <f t="shared" si="0"/>
        <v>NP</v>
      </c>
      <c r="C12" s="166">
        <v>401.3</v>
      </c>
      <c r="D12" s="165" t="s">
        <v>106</v>
      </c>
      <c r="E12" s="16">
        <v>8</v>
      </c>
      <c r="F12" s="51">
        <f>Scoring!F12</f>
        <v>0</v>
      </c>
      <c r="G12" s="40"/>
      <c r="H12" s="21" t="s">
        <v>507</v>
      </c>
      <c r="I12" s="82"/>
      <c r="J12" s="21" t="s">
        <v>629</v>
      </c>
      <c r="K12" s="50"/>
      <c r="L12" s="21" t="str">
        <f>Scoring!I12 &amp; ""</f>
        <v/>
      </c>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row>
    <row r="13" spans="1:54" s="1" customFormat="1" ht="18.75" customHeight="1">
      <c r="A13" s="223" t="str">
        <f>Scoring!A13 &amp; ""</f>
        <v/>
      </c>
      <c r="B13" s="223" t="s">
        <v>484</v>
      </c>
      <c r="C13" s="362" t="s">
        <v>51</v>
      </c>
      <c r="D13" s="362"/>
      <c r="E13" s="362"/>
      <c r="F13" s="362"/>
      <c r="G13" s="362"/>
      <c r="H13" s="362"/>
      <c r="I13" s="362"/>
      <c r="J13" s="362"/>
      <c r="K13" s="362"/>
      <c r="L13" s="363"/>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row>
    <row r="14" spans="1:54" s="1" customFormat="1" ht="15" customHeight="1">
      <c r="A14" s="223" t="str">
        <f>Scoring!A14 &amp; ""</f>
        <v/>
      </c>
      <c r="B14" s="223" t="s">
        <v>490</v>
      </c>
      <c r="C14" s="166" t="s">
        <v>487</v>
      </c>
      <c r="D14" s="361" t="s">
        <v>329</v>
      </c>
      <c r="E14" s="387"/>
      <c r="F14" s="387"/>
      <c r="G14" s="387"/>
      <c r="H14" s="387"/>
      <c r="I14" s="387"/>
      <c r="J14" s="387"/>
      <c r="K14" s="387"/>
      <c r="L14" s="388"/>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row>
    <row r="15" spans="1:54" s="1" customFormat="1" ht="64">
      <c r="A15" s="223" t="str">
        <f>Scoring!A15 &amp; ""</f>
        <v/>
      </c>
      <c r="B15" s="223" t="str">
        <f>IF(F15&gt;0,"P","NP")</f>
        <v>NP</v>
      </c>
      <c r="C15" s="166" t="s">
        <v>284</v>
      </c>
      <c r="D15" s="165" t="s">
        <v>192</v>
      </c>
      <c r="E15" s="51">
        <v>4</v>
      </c>
      <c r="F15" s="51">
        <f>Scoring!F15</f>
        <v>0</v>
      </c>
      <c r="G15" s="40"/>
      <c r="H15" s="55" t="s">
        <v>20</v>
      </c>
      <c r="I15" s="82"/>
      <c r="J15" s="55" t="s">
        <v>107</v>
      </c>
      <c r="K15" s="50"/>
      <c r="L15" s="55" t="str">
        <f>Scoring!I15 &amp; ""</f>
        <v/>
      </c>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row>
    <row r="16" spans="1:54" s="1" customFormat="1" ht="48">
      <c r="A16" s="223" t="str">
        <f>Scoring!A16 &amp; ""</f>
        <v/>
      </c>
      <c r="B16" s="223" t="str">
        <f t="shared" ref="B16:B78" si="1">IF(F16&gt;0,"P","NP")</f>
        <v>NP</v>
      </c>
      <c r="C16" s="166" t="s">
        <v>285</v>
      </c>
      <c r="D16" s="165" t="s">
        <v>428</v>
      </c>
      <c r="E16" s="51">
        <v>3</v>
      </c>
      <c r="F16" s="51">
        <f>Scoring!F16</f>
        <v>0</v>
      </c>
      <c r="G16" s="40"/>
      <c r="H16" s="55" t="s">
        <v>21</v>
      </c>
      <c r="I16" s="82"/>
      <c r="J16" s="82"/>
      <c r="K16" s="50"/>
      <c r="L16" s="55" t="str">
        <f>Scoring!I16 &amp; ""</f>
        <v/>
      </c>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row>
    <row r="17" spans="1:54" s="1" customFormat="1" ht="64">
      <c r="A17" s="223" t="str">
        <f>Scoring!A17 &amp; ""</f>
        <v/>
      </c>
      <c r="B17" s="223" t="str">
        <f t="shared" si="1"/>
        <v>NP</v>
      </c>
      <c r="C17" s="166" t="s">
        <v>286</v>
      </c>
      <c r="D17" s="165" t="s">
        <v>193</v>
      </c>
      <c r="E17" s="51" t="s">
        <v>78</v>
      </c>
      <c r="F17" s="16">
        <f>Scoring!F17</f>
        <v>0</v>
      </c>
      <c r="G17" s="40"/>
      <c r="H17" s="55" t="s">
        <v>504</v>
      </c>
      <c r="I17" s="82"/>
      <c r="J17" s="82"/>
      <c r="K17" s="50"/>
      <c r="L17" s="55" t="str">
        <f>Scoring!I17 &amp; ""</f>
        <v/>
      </c>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row>
    <row r="18" spans="1:54" s="1" customFormat="1" ht="75" customHeight="1">
      <c r="A18" s="223" t="str">
        <f>Scoring!A18 &amp; ""</f>
        <v/>
      </c>
      <c r="B18" s="223" t="str">
        <f t="shared" si="1"/>
        <v>NP</v>
      </c>
      <c r="C18" s="166" t="s">
        <v>287</v>
      </c>
      <c r="D18" s="165" t="s">
        <v>194</v>
      </c>
      <c r="E18" s="51">
        <v>6</v>
      </c>
      <c r="F18" s="51">
        <f>Scoring!F18</f>
        <v>0</v>
      </c>
      <c r="G18" s="40"/>
      <c r="H18" s="55" t="s">
        <v>429</v>
      </c>
      <c r="I18" s="82"/>
      <c r="J18" s="55" t="s">
        <v>430</v>
      </c>
      <c r="K18" s="50"/>
      <c r="L18" s="55" t="str">
        <f>Scoring!I18 &amp; ""</f>
        <v/>
      </c>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row>
    <row r="19" spans="1:54" s="1" customFormat="1" ht="18.75" customHeight="1">
      <c r="A19" s="223" t="str">
        <f>Scoring!A19 &amp; ""</f>
        <v/>
      </c>
      <c r="B19" s="223" t="s">
        <v>484</v>
      </c>
      <c r="C19" s="362" t="s">
        <v>53</v>
      </c>
      <c r="D19" s="362"/>
      <c r="E19" s="362"/>
      <c r="F19" s="362"/>
      <c r="G19" s="362"/>
      <c r="H19" s="362"/>
      <c r="I19" s="362"/>
      <c r="J19" s="362"/>
      <c r="K19" s="362"/>
      <c r="L19" s="363"/>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row>
    <row r="20" spans="1:54" s="1" customFormat="1" ht="45" customHeight="1">
      <c r="A20" s="223" t="str">
        <f>Scoring!A20 &amp; ""</f>
        <v/>
      </c>
      <c r="B20" s="223" t="s">
        <v>490</v>
      </c>
      <c r="C20" s="166" t="s">
        <v>288</v>
      </c>
      <c r="D20" s="361" t="s">
        <v>462</v>
      </c>
      <c r="E20" s="387"/>
      <c r="F20" s="387"/>
      <c r="G20" s="387"/>
      <c r="H20" s="387"/>
      <c r="I20" s="387"/>
      <c r="J20" s="387"/>
      <c r="K20" s="387"/>
      <c r="L20" s="388"/>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row>
    <row r="21" spans="1:54" s="1" customFormat="1" ht="15" customHeight="1">
      <c r="A21" s="223" t="str">
        <f>Scoring!A21 &amp; ""</f>
        <v/>
      </c>
      <c r="B21" s="223" t="str">
        <f>IF(SUM(F22:F27)&gt;0,"P","NP")</f>
        <v>NP</v>
      </c>
      <c r="C21" s="166" t="s">
        <v>289</v>
      </c>
      <c r="D21" s="194" t="s">
        <v>108</v>
      </c>
      <c r="E21" s="115"/>
      <c r="F21" s="115"/>
      <c r="G21" s="115"/>
      <c r="H21" s="115"/>
      <c r="I21" s="115"/>
      <c r="J21" s="116"/>
      <c r="K21" s="116"/>
      <c r="L21" s="85"/>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row>
    <row r="22" spans="1:54" s="1" customFormat="1" ht="96">
      <c r="A22" s="223" t="str">
        <f>Scoring!A22 &amp; ""</f>
        <v/>
      </c>
      <c r="B22" s="223" t="str">
        <f t="shared" si="1"/>
        <v>NP</v>
      </c>
      <c r="C22" s="166" t="s">
        <v>278</v>
      </c>
      <c r="D22" s="167" t="s">
        <v>157</v>
      </c>
      <c r="E22" s="117" t="s">
        <v>79</v>
      </c>
      <c r="F22" s="16">
        <f>Scoring!F22</f>
        <v>0</v>
      </c>
      <c r="G22" s="40"/>
      <c r="H22" s="21" t="s">
        <v>508</v>
      </c>
      <c r="I22" s="82"/>
      <c r="J22" s="21" t="s">
        <v>7</v>
      </c>
      <c r="K22" s="50"/>
      <c r="L22" s="21" t="str">
        <f>Scoring!I22 &amp; ""</f>
        <v/>
      </c>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row>
    <row r="23" spans="1:54" s="1" customFormat="1" ht="48">
      <c r="A23" s="223" t="str">
        <f>Scoring!A23 &amp; ""</f>
        <v/>
      </c>
      <c r="B23" s="223" t="str">
        <f t="shared" si="1"/>
        <v>NP</v>
      </c>
      <c r="C23" s="166" t="s">
        <v>283</v>
      </c>
      <c r="D23" s="167" t="s">
        <v>109</v>
      </c>
      <c r="E23" s="117" t="s">
        <v>79</v>
      </c>
      <c r="F23" s="16">
        <f>Scoring!F23</f>
        <v>0</v>
      </c>
      <c r="G23" s="40"/>
      <c r="H23" s="21" t="s">
        <v>509</v>
      </c>
      <c r="I23" s="82"/>
      <c r="J23" s="16"/>
      <c r="K23" s="40"/>
      <c r="L23" s="21" t="str">
        <f>Scoring!I23 &amp; ""</f>
        <v/>
      </c>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1"/>
      <c r="AP23" s="121"/>
      <c r="AQ23" s="121"/>
      <c r="AR23" s="121"/>
      <c r="AS23" s="121"/>
      <c r="AT23" s="121"/>
      <c r="AU23" s="121"/>
      <c r="AV23" s="121"/>
      <c r="AW23" s="121"/>
      <c r="AX23" s="121"/>
      <c r="AY23" s="121"/>
      <c r="AZ23" s="121"/>
      <c r="BA23" s="121"/>
      <c r="BB23" s="121"/>
    </row>
    <row r="24" spans="1:54" s="1" customFormat="1" ht="48">
      <c r="A24" s="223" t="str">
        <f>Scoring!A24 &amp; ""</f>
        <v/>
      </c>
      <c r="B24" s="223" t="str">
        <f t="shared" si="1"/>
        <v>NP</v>
      </c>
      <c r="C24" s="166" t="s">
        <v>279</v>
      </c>
      <c r="D24" s="85" t="s">
        <v>110</v>
      </c>
      <c r="E24" s="16">
        <v>4</v>
      </c>
      <c r="F24" s="16">
        <f>Scoring!F24</f>
        <v>0</v>
      </c>
      <c r="G24" s="40"/>
      <c r="H24" s="21" t="s">
        <v>510</v>
      </c>
      <c r="I24" s="82"/>
      <c r="J24" s="21" t="s">
        <v>43</v>
      </c>
      <c r="K24" s="50"/>
      <c r="L24" s="21" t="str">
        <f>Scoring!I24 &amp; ""</f>
        <v/>
      </c>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c r="AZ24" s="121"/>
      <c r="BA24" s="121"/>
      <c r="BB24" s="121"/>
    </row>
    <row r="25" spans="1:54" s="1" customFormat="1" ht="80">
      <c r="A25" s="223" t="str">
        <f>Scoring!A25 &amp; ""</f>
        <v/>
      </c>
      <c r="B25" s="223" t="str">
        <f t="shared" si="1"/>
        <v>NP</v>
      </c>
      <c r="C25" s="166" t="s">
        <v>280</v>
      </c>
      <c r="D25" s="167" t="s">
        <v>111</v>
      </c>
      <c r="E25" s="16">
        <v>5</v>
      </c>
      <c r="F25" s="16">
        <f>Scoring!F25</f>
        <v>0</v>
      </c>
      <c r="G25" s="40"/>
      <c r="H25" s="21" t="s">
        <v>511</v>
      </c>
      <c r="I25" s="82"/>
      <c r="J25" s="16"/>
      <c r="K25" s="40"/>
      <c r="L25" s="21" t="str">
        <f>Scoring!I25 &amp; ""</f>
        <v/>
      </c>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row>
    <row r="26" spans="1:54" s="1" customFormat="1" ht="64">
      <c r="A26" s="223" t="str">
        <f>Scoring!A26 &amp; ""</f>
        <v/>
      </c>
      <c r="B26" s="223" t="str">
        <f t="shared" si="1"/>
        <v>NP</v>
      </c>
      <c r="C26" s="166" t="s">
        <v>281</v>
      </c>
      <c r="D26" s="167" t="s">
        <v>158</v>
      </c>
      <c r="E26" s="36">
        <v>3</v>
      </c>
      <c r="F26" s="16">
        <f>Scoring!F26</f>
        <v>0</v>
      </c>
      <c r="G26" s="40"/>
      <c r="H26" s="241" t="s">
        <v>512</v>
      </c>
      <c r="I26" s="82"/>
      <c r="J26" s="241" t="s">
        <v>631</v>
      </c>
      <c r="K26" s="40"/>
      <c r="L26" s="21" t="str">
        <f>Scoring!I26 &amp; ""</f>
        <v/>
      </c>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row>
    <row r="27" spans="1:54" s="1" customFormat="1" ht="64">
      <c r="A27" s="223" t="str">
        <f>Scoring!A27 &amp; ""</f>
        <v/>
      </c>
      <c r="B27" s="223" t="str">
        <f t="shared" si="1"/>
        <v>NP</v>
      </c>
      <c r="C27" s="166" t="s">
        <v>282</v>
      </c>
      <c r="D27" s="167" t="s">
        <v>159</v>
      </c>
      <c r="E27" s="36">
        <v>6</v>
      </c>
      <c r="F27" s="16">
        <f>Scoring!F27</f>
        <v>0</v>
      </c>
      <c r="G27" s="40"/>
      <c r="H27" s="241" t="s">
        <v>512</v>
      </c>
      <c r="I27" s="82"/>
      <c r="J27" s="241" t="s">
        <v>630</v>
      </c>
      <c r="K27" s="40"/>
      <c r="L27" s="21" t="str">
        <f>Scoring!I27 &amp; ""</f>
        <v/>
      </c>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row>
    <row r="28" spans="1:54" s="1" customFormat="1" ht="80">
      <c r="A28" s="223" t="str">
        <f>Scoring!A28 &amp; ""</f>
        <v/>
      </c>
      <c r="B28" s="223" t="str">
        <f t="shared" si="1"/>
        <v>NP</v>
      </c>
      <c r="C28" s="166" t="s">
        <v>290</v>
      </c>
      <c r="D28" s="165" t="s">
        <v>195</v>
      </c>
      <c r="E28" s="16">
        <v>6</v>
      </c>
      <c r="F28" s="16">
        <f>Scoring!F28</f>
        <v>0</v>
      </c>
      <c r="G28" s="40"/>
      <c r="H28" s="21" t="s">
        <v>513</v>
      </c>
      <c r="I28" s="82"/>
      <c r="J28" s="16"/>
      <c r="K28" s="40"/>
      <c r="L28" s="21" t="str">
        <f>Scoring!I28 &amp; ""</f>
        <v/>
      </c>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row>
    <row r="29" spans="1:54" s="1" customFormat="1" ht="15" customHeight="1">
      <c r="A29" s="223" t="str">
        <f>Scoring!A29 &amp; ""</f>
        <v/>
      </c>
      <c r="B29" s="223" t="str">
        <f>IF(SUM(F30:F35)&gt;0,"P","NP")</f>
        <v>NP</v>
      </c>
      <c r="C29" s="172" t="s">
        <v>291</v>
      </c>
      <c r="D29" s="361" t="s">
        <v>112</v>
      </c>
      <c r="E29" s="387"/>
      <c r="F29" s="387"/>
      <c r="G29" s="387"/>
      <c r="H29" s="387"/>
      <c r="I29" s="387"/>
      <c r="J29" s="387"/>
      <c r="K29" s="387"/>
      <c r="L29" s="388"/>
      <c r="M29" s="121"/>
      <c r="N29" s="121"/>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c r="AZ29" s="121"/>
      <c r="BA29" s="121"/>
      <c r="BB29" s="121"/>
    </row>
    <row r="30" spans="1:54" s="1" customFormat="1" ht="80">
      <c r="A30" s="223" t="str">
        <f>Scoring!A30 &amp; ""</f>
        <v/>
      </c>
      <c r="B30" s="223" t="str">
        <f t="shared" si="1"/>
        <v>NP</v>
      </c>
      <c r="C30" s="166" t="s">
        <v>292</v>
      </c>
      <c r="D30" s="167" t="s">
        <v>113</v>
      </c>
      <c r="E30" s="22">
        <v>5</v>
      </c>
      <c r="F30" s="16">
        <f>Scoring!F30</f>
        <v>0</v>
      </c>
      <c r="G30" s="40"/>
      <c r="H30" s="21" t="s">
        <v>514</v>
      </c>
      <c r="I30" s="82"/>
      <c r="J30" s="242" t="s">
        <v>114</v>
      </c>
      <c r="K30" s="52"/>
      <c r="L30" s="21" t="str">
        <f>Scoring!I30 &amp; ""</f>
        <v/>
      </c>
      <c r="M30" s="121"/>
      <c r="N30" s="121"/>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row>
    <row r="31" spans="1:54" s="1" customFormat="1" ht="15" customHeight="1">
      <c r="A31" s="223" t="str">
        <f>Scoring!A31 &amp; ""</f>
        <v/>
      </c>
      <c r="B31" s="223" t="str">
        <f>IF(F32&gt;0,"P","NP")</f>
        <v>NP</v>
      </c>
      <c r="C31" s="166" t="s">
        <v>293</v>
      </c>
      <c r="D31" s="364" t="s">
        <v>115</v>
      </c>
      <c r="E31" s="412"/>
      <c r="F31" s="412"/>
      <c r="G31" s="412"/>
      <c r="H31" s="412"/>
      <c r="I31" s="412"/>
      <c r="J31" s="412"/>
      <c r="K31" s="412"/>
      <c r="L31" s="413"/>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1"/>
      <c r="BA31" s="121"/>
      <c r="BB31" s="121"/>
    </row>
    <row r="32" spans="1:54" s="1" customFormat="1" ht="39.75" customHeight="1">
      <c r="A32" s="223" t="str">
        <f>Scoring!A32 &amp; ""</f>
        <v/>
      </c>
      <c r="B32" s="223" t="str">
        <f>B31</f>
        <v>NP</v>
      </c>
      <c r="C32" s="166" t="s">
        <v>294</v>
      </c>
      <c r="D32" s="168" t="s">
        <v>116</v>
      </c>
      <c r="E32" s="23">
        <v>1</v>
      </c>
      <c r="F32" s="405">
        <f>Scoring!F32</f>
        <v>0</v>
      </c>
      <c r="G32" s="383"/>
      <c r="H32" s="348" t="s">
        <v>515</v>
      </c>
      <c r="I32" s="400"/>
      <c r="J32" s="348" t="s">
        <v>3</v>
      </c>
      <c r="K32" s="408"/>
      <c r="L32" s="348" t="str">
        <f xml:space="preserve"> Scoring!I32 &amp; ""</f>
        <v>j</v>
      </c>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1"/>
      <c r="BA32" s="121"/>
      <c r="BB32" s="121"/>
    </row>
    <row r="33" spans="1:54" s="1" customFormat="1" ht="39.75" customHeight="1">
      <c r="A33" s="223" t="str">
        <f>Scoring!A33 &amp; ""</f>
        <v/>
      </c>
      <c r="B33" s="223" t="str">
        <f>B32</f>
        <v>NP</v>
      </c>
      <c r="C33" s="166" t="s">
        <v>295</v>
      </c>
      <c r="D33" s="168" t="s">
        <v>117</v>
      </c>
      <c r="E33" s="23">
        <v>4</v>
      </c>
      <c r="F33" s="382"/>
      <c r="G33" s="351"/>
      <c r="H33" s="329"/>
      <c r="I33" s="407"/>
      <c r="J33" s="329"/>
      <c r="K33" s="409"/>
      <c r="L33" s="329"/>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row>
    <row r="34" spans="1:54" s="1" customFormat="1" ht="39.75" customHeight="1">
      <c r="A34" s="223" t="str">
        <f>Scoring!A34 &amp; ""</f>
        <v/>
      </c>
      <c r="B34" s="223" t="str">
        <f>B33</f>
        <v>NP</v>
      </c>
      <c r="C34" s="166" t="s">
        <v>296</v>
      </c>
      <c r="D34" s="168" t="s">
        <v>118</v>
      </c>
      <c r="E34" s="23">
        <v>6</v>
      </c>
      <c r="F34" s="406"/>
      <c r="G34" s="352"/>
      <c r="H34" s="349"/>
      <c r="I34" s="401"/>
      <c r="J34" s="349"/>
      <c r="K34" s="410"/>
      <c r="L34" s="349"/>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1"/>
      <c r="BA34" s="121"/>
      <c r="BB34" s="121"/>
    </row>
    <row r="35" spans="1:54" s="1" customFormat="1" ht="45" customHeight="1">
      <c r="A35" s="223" t="str">
        <f>Scoring!A35 &amp; ""</f>
        <v/>
      </c>
      <c r="B35" s="223" t="str">
        <f t="shared" si="1"/>
        <v>NP</v>
      </c>
      <c r="C35" s="166" t="s">
        <v>297</v>
      </c>
      <c r="D35" s="167" t="s">
        <v>202</v>
      </c>
      <c r="E35" s="39">
        <v>6</v>
      </c>
      <c r="F35" s="51">
        <f>Scoring!F35</f>
        <v>0</v>
      </c>
      <c r="G35" s="40"/>
      <c r="H35" s="55" t="s">
        <v>516</v>
      </c>
      <c r="I35" s="82"/>
      <c r="J35" s="55" t="s">
        <v>82</v>
      </c>
      <c r="K35" s="50"/>
      <c r="L35" s="55" t="str">
        <f>Scoring!I35 &amp; ""</f>
        <v/>
      </c>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1"/>
      <c r="BA35" s="121"/>
      <c r="BB35" s="121"/>
    </row>
    <row r="36" spans="1:54" s="1" customFormat="1" ht="15" customHeight="1">
      <c r="A36" s="223" t="str">
        <f>Scoring!A36 &amp; ""</f>
        <v/>
      </c>
      <c r="B36" s="223" t="str">
        <f>IF(SUM(F37:F39)&gt;0,"P","NP")</f>
        <v>NP</v>
      </c>
      <c r="C36" s="166" t="s">
        <v>298</v>
      </c>
      <c r="D36" s="361" t="s">
        <v>466</v>
      </c>
      <c r="E36" s="387"/>
      <c r="F36" s="387"/>
      <c r="G36" s="387"/>
      <c r="H36" s="387"/>
      <c r="I36" s="387"/>
      <c r="J36" s="387"/>
      <c r="K36" s="387"/>
      <c r="L36" s="388"/>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row>
    <row r="37" spans="1:54" s="1" customFormat="1" ht="64">
      <c r="A37" s="223" t="str">
        <f>Scoring!A37 &amp; ""</f>
        <v/>
      </c>
      <c r="B37" s="223" t="str">
        <f t="shared" si="1"/>
        <v>NP</v>
      </c>
      <c r="C37" s="166" t="s">
        <v>299</v>
      </c>
      <c r="D37" s="167" t="s">
        <v>119</v>
      </c>
      <c r="E37" s="23">
        <v>4</v>
      </c>
      <c r="F37" s="16">
        <f>Scoring!F37</f>
        <v>0</v>
      </c>
      <c r="G37" s="40"/>
      <c r="H37" s="21" t="s">
        <v>517</v>
      </c>
      <c r="I37" s="82"/>
      <c r="J37" s="28" t="s">
        <v>270</v>
      </c>
      <c r="K37" s="50"/>
      <c r="L37" s="55" t="str">
        <f>Scoring!I37 &amp; ""</f>
        <v/>
      </c>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row>
    <row r="38" spans="1:54" s="1" customFormat="1" ht="160">
      <c r="A38" s="223" t="str">
        <f>Scoring!A38 &amp; ""</f>
        <v/>
      </c>
      <c r="B38" s="223" t="str">
        <f t="shared" si="1"/>
        <v>NP</v>
      </c>
      <c r="C38" s="166" t="s">
        <v>300</v>
      </c>
      <c r="D38" s="167" t="s">
        <v>160</v>
      </c>
      <c r="E38" s="23">
        <v>5</v>
      </c>
      <c r="F38" s="16">
        <f>Scoring!F38</f>
        <v>0</v>
      </c>
      <c r="G38" s="40"/>
      <c r="H38" s="21" t="s">
        <v>518</v>
      </c>
      <c r="I38" s="82"/>
      <c r="J38" s="21" t="s">
        <v>44</v>
      </c>
      <c r="K38" s="50"/>
      <c r="L38" s="55" t="str">
        <f>Scoring!I38 &amp; ""</f>
        <v/>
      </c>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row>
    <row r="39" spans="1:54" s="1" customFormat="1" ht="48">
      <c r="A39" s="223" t="str">
        <f>Scoring!A39 &amp; ""</f>
        <v/>
      </c>
      <c r="B39" s="223" t="str">
        <f t="shared" si="1"/>
        <v>NP</v>
      </c>
      <c r="C39" s="166" t="s">
        <v>301</v>
      </c>
      <c r="D39" s="167" t="s">
        <v>161</v>
      </c>
      <c r="E39" s="23">
        <v>4</v>
      </c>
      <c r="F39" s="16">
        <f>Scoring!F39</f>
        <v>0</v>
      </c>
      <c r="G39" s="40"/>
      <c r="H39" s="21" t="s">
        <v>519</v>
      </c>
      <c r="I39" s="82"/>
      <c r="J39" s="23"/>
      <c r="K39" s="48"/>
      <c r="L39" s="21" t="str">
        <f>Scoring!I39 &amp; ""</f>
        <v/>
      </c>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row>
    <row r="40" spans="1:54" s="1" customFormat="1" ht="30" customHeight="1">
      <c r="A40" s="223" t="str">
        <f>Scoring!A40 &amp; ""</f>
        <v/>
      </c>
      <c r="B40" s="223" t="str">
        <f>IF(SUM(F41:F50)&gt;0,"P","NP")</f>
        <v>P</v>
      </c>
      <c r="C40" s="166" t="s">
        <v>302</v>
      </c>
      <c r="D40" s="361" t="s">
        <v>185</v>
      </c>
      <c r="E40" s="387"/>
      <c r="F40" s="387"/>
      <c r="G40" s="387"/>
      <c r="H40" s="387"/>
      <c r="I40" s="387"/>
      <c r="J40" s="387"/>
      <c r="K40" s="387"/>
      <c r="L40" s="388"/>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row>
    <row r="41" spans="1:54" s="1" customFormat="1" ht="75" customHeight="1">
      <c r="A41" s="223" t="str">
        <f>Scoring!A41 &amp; ""</f>
        <v/>
      </c>
      <c r="B41" s="223" t="str">
        <f t="shared" si="1"/>
        <v>NP</v>
      </c>
      <c r="C41" s="166" t="s">
        <v>303</v>
      </c>
      <c r="D41" s="167" t="s">
        <v>203</v>
      </c>
      <c r="E41" s="23">
        <v>7</v>
      </c>
      <c r="F41" s="16">
        <f>Scoring!F41</f>
        <v>0</v>
      </c>
      <c r="G41" s="40"/>
      <c r="H41" s="21" t="s">
        <v>26</v>
      </c>
      <c r="I41" s="82"/>
      <c r="J41" s="17" t="s">
        <v>480</v>
      </c>
      <c r="K41" s="50"/>
      <c r="L41" s="21" t="str">
        <f>Scoring!I41 &amp; ""</f>
        <v/>
      </c>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1"/>
      <c r="AT41" s="121"/>
      <c r="AU41" s="121"/>
      <c r="AV41" s="121"/>
      <c r="AW41" s="121"/>
      <c r="AX41" s="121"/>
      <c r="AY41" s="121"/>
      <c r="AZ41" s="121"/>
      <c r="BA41" s="121"/>
      <c r="BB41" s="121"/>
    </row>
    <row r="42" spans="1:54" s="1" customFormat="1" ht="144">
      <c r="A42" s="223" t="str">
        <f>Scoring!A42 &amp; ""</f>
        <v/>
      </c>
      <c r="B42" s="223" t="str">
        <f t="shared" si="1"/>
        <v>P</v>
      </c>
      <c r="C42" s="166" t="s">
        <v>304</v>
      </c>
      <c r="D42" s="167" t="s">
        <v>204</v>
      </c>
      <c r="E42" s="23">
        <v>10</v>
      </c>
      <c r="F42" s="16">
        <f>Scoring!F42</f>
        <v>10</v>
      </c>
      <c r="G42" s="40"/>
      <c r="H42" s="21" t="s">
        <v>520</v>
      </c>
      <c r="I42" s="82"/>
      <c r="J42" s="23"/>
      <c r="K42" s="48"/>
      <c r="L42" s="21" t="str">
        <f>Scoring!I42 &amp; ""</f>
        <v/>
      </c>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c r="AV42" s="121"/>
      <c r="AW42" s="121"/>
      <c r="AX42" s="121"/>
      <c r="AY42" s="121"/>
      <c r="AZ42" s="121"/>
      <c r="BA42" s="121"/>
      <c r="BB42" s="121"/>
    </row>
    <row r="43" spans="1:54" s="1" customFormat="1" ht="30" customHeight="1">
      <c r="A43" s="223" t="str">
        <f>Scoring!A43 &amp; ""</f>
        <v/>
      </c>
      <c r="B43" s="223" t="str">
        <f>IF(F44&gt;0,"P","NP")</f>
        <v>NP</v>
      </c>
      <c r="C43" s="166" t="s">
        <v>305</v>
      </c>
      <c r="D43" s="364" t="s">
        <v>162</v>
      </c>
      <c r="E43" s="412"/>
      <c r="F43" s="412"/>
      <c r="G43" s="412"/>
      <c r="H43" s="412"/>
      <c r="I43" s="412"/>
      <c r="J43" s="412"/>
      <c r="K43" s="412"/>
      <c r="L43" s="413"/>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121"/>
      <c r="AX43" s="121"/>
      <c r="AY43" s="121"/>
      <c r="AZ43" s="121"/>
      <c r="BA43" s="121"/>
      <c r="BB43" s="121"/>
    </row>
    <row r="44" spans="1:54" s="1" customFormat="1" ht="21" customHeight="1">
      <c r="A44" s="223" t="str">
        <f>Scoring!A44 &amp; ""</f>
        <v/>
      </c>
      <c r="B44" s="223" t="str">
        <f>B43</f>
        <v>NP</v>
      </c>
      <c r="C44" s="166" t="s">
        <v>522</v>
      </c>
      <c r="D44" s="169" t="s">
        <v>163</v>
      </c>
      <c r="E44" s="24">
        <v>5</v>
      </c>
      <c r="F44" s="405">
        <f>Scoring!F44</f>
        <v>0</v>
      </c>
      <c r="G44" s="383"/>
      <c r="H44" s="348" t="s">
        <v>521</v>
      </c>
      <c r="I44" s="400">
        <f>Scoring!F44</f>
        <v>0</v>
      </c>
      <c r="J44" s="328" t="s">
        <v>92</v>
      </c>
      <c r="K44" s="408"/>
      <c r="L44" s="430">
        <f>Scoring!I44</f>
        <v>0</v>
      </c>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c r="AL44" s="121"/>
      <c r="AM44" s="121"/>
      <c r="AN44" s="121"/>
      <c r="AO44" s="121"/>
      <c r="AP44" s="121"/>
      <c r="AQ44" s="121"/>
      <c r="AR44" s="121"/>
      <c r="AS44" s="121"/>
      <c r="AT44" s="121"/>
      <c r="AU44" s="121"/>
      <c r="AV44" s="121"/>
      <c r="AW44" s="121"/>
      <c r="AX44" s="121"/>
      <c r="AY44" s="121"/>
      <c r="AZ44" s="121"/>
      <c r="BA44" s="121"/>
      <c r="BB44" s="121"/>
    </row>
    <row r="45" spans="1:54" s="1" customFormat="1" ht="21" customHeight="1">
      <c r="A45" s="223" t="str">
        <f>Scoring!A45 &amp; ""</f>
        <v/>
      </c>
      <c r="B45" s="223" t="str">
        <f>B44</f>
        <v>NP</v>
      </c>
      <c r="C45" s="166" t="s">
        <v>523</v>
      </c>
      <c r="D45" s="169" t="s">
        <v>164</v>
      </c>
      <c r="E45" s="24">
        <v>8</v>
      </c>
      <c r="F45" s="382"/>
      <c r="G45" s="351"/>
      <c r="H45" s="329"/>
      <c r="I45" s="407"/>
      <c r="J45" s="329"/>
      <c r="K45" s="409"/>
      <c r="L45" s="43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row>
    <row r="46" spans="1:54" s="1" customFormat="1" ht="21" customHeight="1">
      <c r="A46" s="223" t="str">
        <f>Scoring!A46 &amp; ""</f>
        <v/>
      </c>
      <c r="B46" s="223" t="str">
        <f>B45</f>
        <v>NP</v>
      </c>
      <c r="C46" s="166" t="s">
        <v>524</v>
      </c>
      <c r="D46" s="169" t="s">
        <v>165</v>
      </c>
      <c r="E46" s="95">
        <v>10</v>
      </c>
      <c r="F46" s="382"/>
      <c r="G46" s="351"/>
      <c r="H46" s="329"/>
      <c r="I46" s="407"/>
      <c r="J46" s="329"/>
      <c r="K46" s="409"/>
      <c r="L46" s="43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c r="AZ46" s="121"/>
      <c r="BA46" s="121"/>
      <c r="BB46" s="121"/>
    </row>
    <row r="47" spans="1:54" s="1" customFormat="1" ht="30" customHeight="1">
      <c r="A47" s="223" t="str">
        <f>Scoring!A47 &amp; ""</f>
        <v/>
      </c>
      <c r="B47" s="223" t="str">
        <f>IF(F48&gt;0,"P","NP")</f>
        <v>NP</v>
      </c>
      <c r="C47" s="166" t="s">
        <v>306</v>
      </c>
      <c r="D47" s="364" t="s">
        <v>467</v>
      </c>
      <c r="E47" s="412"/>
      <c r="F47" s="412"/>
      <c r="G47" s="412"/>
      <c r="H47" s="412"/>
      <c r="I47" s="412"/>
      <c r="J47" s="412"/>
      <c r="K47" s="412"/>
      <c r="L47" s="413"/>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c r="AM47" s="121"/>
      <c r="AN47" s="121"/>
      <c r="AO47" s="121"/>
      <c r="AP47" s="121"/>
      <c r="AQ47" s="121"/>
      <c r="AR47" s="121"/>
      <c r="AS47" s="121"/>
      <c r="AT47" s="121"/>
      <c r="AU47" s="121"/>
      <c r="AV47" s="121"/>
      <c r="AW47" s="121"/>
      <c r="AX47" s="121"/>
      <c r="AY47" s="121"/>
      <c r="AZ47" s="121"/>
      <c r="BA47" s="121"/>
      <c r="BB47" s="121"/>
    </row>
    <row r="48" spans="1:54" s="1" customFormat="1" ht="30" customHeight="1">
      <c r="A48" s="223" t="str">
        <f>Scoring!A48 &amp; ""</f>
        <v/>
      </c>
      <c r="B48" s="223" t="str">
        <f>B47</f>
        <v>NP</v>
      </c>
      <c r="C48" s="166" t="s">
        <v>307</v>
      </c>
      <c r="D48" s="170" t="s">
        <v>205</v>
      </c>
      <c r="E48" s="91">
        <v>2</v>
      </c>
      <c r="F48" s="382">
        <f>Scoring!F48</f>
        <v>0</v>
      </c>
      <c r="G48" s="351"/>
      <c r="H48" s="329" t="s">
        <v>525</v>
      </c>
      <c r="I48" s="407"/>
      <c r="J48" s="329" t="s">
        <v>92</v>
      </c>
      <c r="K48" s="409"/>
      <c r="L48" s="430">
        <f>Scoring!I48</f>
        <v>0</v>
      </c>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c r="AL48" s="121"/>
      <c r="AM48" s="121"/>
      <c r="AN48" s="121"/>
      <c r="AO48" s="121"/>
      <c r="AP48" s="121"/>
      <c r="AQ48" s="121"/>
      <c r="AR48" s="121"/>
      <c r="AS48" s="121"/>
      <c r="AT48" s="121"/>
      <c r="AU48" s="121"/>
      <c r="AV48" s="121"/>
      <c r="AW48" s="121"/>
      <c r="AX48" s="121"/>
      <c r="AY48" s="121"/>
      <c r="AZ48" s="121"/>
      <c r="BA48" s="121"/>
      <c r="BB48" s="121"/>
    </row>
    <row r="49" spans="1:54" s="1" customFormat="1" ht="30" customHeight="1">
      <c r="A49" s="223" t="str">
        <f>Scoring!A49 &amp; ""</f>
        <v/>
      </c>
      <c r="B49" s="223" t="str">
        <f>B48</f>
        <v>NP</v>
      </c>
      <c r="C49" s="166" t="s">
        <v>308</v>
      </c>
      <c r="D49" s="169" t="s">
        <v>206</v>
      </c>
      <c r="E49" s="24">
        <v>5</v>
      </c>
      <c r="F49" s="382"/>
      <c r="G49" s="351"/>
      <c r="H49" s="329"/>
      <c r="I49" s="407"/>
      <c r="J49" s="329"/>
      <c r="K49" s="409"/>
      <c r="L49" s="43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1"/>
      <c r="AN49" s="121"/>
      <c r="AO49" s="121"/>
      <c r="AP49" s="121"/>
      <c r="AQ49" s="121"/>
      <c r="AR49" s="121"/>
      <c r="AS49" s="121"/>
      <c r="AT49" s="121"/>
      <c r="AU49" s="121"/>
      <c r="AV49" s="121"/>
      <c r="AW49" s="121"/>
      <c r="AX49" s="121"/>
      <c r="AY49" s="121"/>
      <c r="AZ49" s="121"/>
      <c r="BA49" s="121"/>
      <c r="BB49" s="121"/>
    </row>
    <row r="50" spans="1:54" s="1" customFormat="1" ht="42" customHeight="1">
      <c r="A50" s="223" t="str">
        <f>Scoring!A50 &amp; ""</f>
        <v/>
      </c>
      <c r="B50" s="223" t="str">
        <f>B49</f>
        <v>NP</v>
      </c>
      <c r="C50" s="166" t="s">
        <v>309</v>
      </c>
      <c r="D50" s="169" t="s">
        <v>207</v>
      </c>
      <c r="E50" s="24">
        <v>10</v>
      </c>
      <c r="F50" s="382"/>
      <c r="G50" s="352"/>
      <c r="H50" s="349"/>
      <c r="I50" s="401"/>
      <c r="J50" s="349"/>
      <c r="K50" s="410"/>
      <c r="L50" s="431"/>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c r="AL50" s="121"/>
      <c r="AM50" s="121"/>
      <c r="AN50" s="121"/>
      <c r="AO50" s="121"/>
      <c r="AP50" s="121"/>
      <c r="AQ50" s="121"/>
      <c r="AR50" s="121"/>
      <c r="AS50" s="121"/>
      <c r="AT50" s="121"/>
      <c r="AU50" s="121"/>
      <c r="AV50" s="121"/>
      <c r="AW50" s="121"/>
      <c r="AX50" s="121"/>
      <c r="AY50" s="121"/>
      <c r="AZ50" s="121"/>
      <c r="BA50" s="121"/>
      <c r="BB50" s="121"/>
    </row>
    <row r="51" spans="1:54" s="1" customFormat="1" ht="15" customHeight="1">
      <c r="A51" s="223" t="str">
        <f>Scoring!A51 &amp; ""</f>
        <v/>
      </c>
      <c r="B51" s="223" t="str">
        <f>IF(SUM(F52:F78)&gt;0,"P","NP")</f>
        <v>NP</v>
      </c>
      <c r="C51" s="166" t="s">
        <v>310</v>
      </c>
      <c r="D51" s="361" t="s">
        <v>208</v>
      </c>
      <c r="E51" s="387"/>
      <c r="F51" s="387"/>
      <c r="G51" s="387"/>
      <c r="H51" s="387"/>
      <c r="I51" s="387"/>
      <c r="J51" s="387"/>
      <c r="K51" s="387"/>
      <c r="L51" s="388"/>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c r="AM51" s="121"/>
      <c r="AN51" s="121"/>
      <c r="AO51" s="121"/>
      <c r="AP51" s="121"/>
      <c r="AQ51" s="121"/>
      <c r="AR51" s="121"/>
      <c r="AS51" s="121"/>
      <c r="AT51" s="121"/>
      <c r="AU51" s="121"/>
      <c r="AV51" s="121"/>
      <c r="AW51" s="121"/>
      <c r="AX51" s="121"/>
      <c r="AY51" s="121"/>
      <c r="AZ51" s="121"/>
      <c r="BA51" s="121"/>
      <c r="BB51" s="121"/>
    </row>
    <row r="52" spans="1:54" s="1" customFormat="1" ht="60" customHeight="1">
      <c r="A52" s="223" t="str">
        <f>Scoring!A52 &amp; ""</f>
        <v/>
      </c>
      <c r="B52" s="223" t="str">
        <f t="shared" si="1"/>
        <v>NP</v>
      </c>
      <c r="C52" s="166" t="s">
        <v>311</v>
      </c>
      <c r="D52" s="167" t="s">
        <v>209</v>
      </c>
      <c r="E52" s="23">
        <v>6</v>
      </c>
      <c r="F52" s="16">
        <f>Scoring!F52</f>
        <v>0</v>
      </c>
      <c r="G52" s="40"/>
      <c r="H52" s="28" t="s">
        <v>526</v>
      </c>
      <c r="I52" s="82"/>
      <c r="J52" s="348" t="s">
        <v>45</v>
      </c>
      <c r="K52" s="408"/>
      <c r="L52" s="432" t="str">
        <f>Scoring!I52 &amp; ""</f>
        <v/>
      </c>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1"/>
      <c r="AO52" s="121"/>
      <c r="AP52" s="121"/>
      <c r="AQ52" s="121"/>
      <c r="AR52" s="121"/>
      <c r="AS52" s="121"/>
      <c r="AT52" s="121"/>
      <c r="AU52" s="121"/>
      <c r="AV52" s="121"/>
      <c r="AW52" s="121"/>
      <c r="AX52" s="121"/>
      <c r="AY52" s="121"/>
      <c r="AZ52" s="121"/>
      <c r="BA52" s="121"/>
      <c r="BB52" s="121"/>
    </row>
    <row r="53" spans="1:54" s="1" customFormat="1" ht="60" customHeight="1">
      <c r="A53" s="223" t="str">
        <f>Scoring!A53 &amp; ""</f>
        <v/>
      </c>
      <c r="B53" s="223" t="str">
        <f t="shared" si="1"/>
        <v>NP</v>
      </c>
      <c r="C53" s="166" t="s">
        <v>312</v>
      </c>
      <c r="D53" s="167" t="s">
        <v>210</v>
      </c>
      <c r="E53" s="23">
        <v>6</v>
      </c>
      <c r="F53" s="16">
        <f>Scoring!F53</f>
        <v>0</v>
      </c>
      <c r="G53" s="40"/>
      <c r="H53" s="28" t="s">
        <v>63</v>
      </c>
      <c r="I53" s="82"/>
      <c r="J53" s="329"/>
      <c r="K53" s="409"/>
      <c r="L53" s="432"/>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row>
    <row r="54" spans="1:54" s="1" customFormat="1" ht="60" customHeight="1">
      <c r="A54" s="223" t="str">
        <f>Scoring!A54 &amp; ""</f>
        <v/>
      </c>
      <c r="B54" s="223" t="str">
        <f t="shared" si="1"/>
        <v>NP</v>
      </c>
      <c r="C54" s="166" t="s">
        <v>313</v>
      </c>
      <c r="D54" s="167" t="s">
        <v>211</v>
      </c>
      <c r="E54" s="23">
        <v>7</v>
      </c>
      <c r="F54" s="16">
        <f>Scoring!F54</f>
        <v>0</v>
      </c>
      <c r="G54" s="40"/>
      <c r="H54" s="28" t="s">
        <v>527</v>
      </c>
      <c r="I54" s="82"/>
      <c r="J54" s="349"/>
      <c r="K54" s="410"/>
      <c r="L54" s="432"/>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c r="AM54" s="121"/>
      <c r="AN54" s="121"/>
      <c r="AO54" s="121"/>
      <c r="AP54" s="121"/>
      <c r="AQ54" s="121"/>
      <c r="AR54" s="121"/>
      <c r="AS54" s="121"/>
      <c r="AT54" s="121"/>
      <c r="AU54" s="121"/>
      <c r="AV54" s="121"/>
      <c r="AW54" s="121"/>
      <c r="AX54" s="121"/>
      <c r="AY54" s="121"/>
      <c r="AZ54" s="121"/>
      <c r="BA54" s="121"/>
      <c r="BB54" s="121"/>
    </row>
    <row r="55" spans="1:54" s="1" customFormat="1" ht="60" customHeight="1">
      <c r="A55" s="223" t="str">
        <f>Scoring!A55 &amp; ""</f>
        <v/>
      </c>
      <c r="B55" s="223" t="str">
        <f t="shared" si="1"/>
        <v>NP</v>
      </c>
      <c r="C55" s="166" t="s">
        <v>314</v>
      </c>
      <c r="D55" s="171" t="s">
        <v>212</v>
      </c>
      <c r="E55" s="23">
        <v>10</v>
      </c>
      <c r="F55" s="16">
        <f>Scoring!F55</f>
        <v>0</v>
      </c>
      <c r="G55" s="40"/>
      <c r="H55" s="21" t="s">
        <v>528</v>
      </c>
      <c r="I55" s="82"/>
      <c r="J55" s="16"/>
      <c r="K55" s="49"/>
      <c r="L55" s="85" t="str">
        <f>Scoring!I55 &amp; ""</f>
        <v/>
      </c>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1"/>
      <c r="AN55" s="121"/>
      <c r="AO55" s="121"/>
      <c r="AP55" s="121"/>
      <c r="AQ55" s="121"/>
      <c r="AR55" s="121"/>
      <c r="AS55" s="121"/>
      <c r="AT55" s="121"/>
      <c r="AU55" s="121"/>
      <c r="AV55" s="121"/>
      <c r="AW55" s="121"/>
      <c r="AX55" s="121"/>
      <c r="AY55" s="121"/>
      <c r="AZ55" s="121"/>
      <c r="BA55" s="121"/>
      <c r="BB55" s="121"/>
    </row>
    <row r="56" spans="1:54" s="1" customFormat="1" ht="60" customHeight="1">
      <c r="A56" s="223" t="str">
        <f>Scoring!A56 &amp; ""</f>
        <v/>
      </c>
      <c r="B56" s="223" t="str">
        <f t="shared" si="1"/>
        <v>NP</v>
      </c>
      <c r="C56" s="166" t="s">
        <v>315</v>
      </c>
      <c r="D56" s="171" t="s">
        <v>213</v>
      </c>
      <c r="E56" s="39">
        <v>6</v>
      </c>
      <c r="F56" s="16">
        <f>Scoring!F56</f>
        <v>0</v>
      </c>
      <c r="G56" s="50"/>
      <c r="H56" s="21" t="s">
        <v>529</v>
      </c>
      <c r="I56" s="82"/>
      <c r="J56" s="17"/>
      <c r="K56" s="79"/>
      <c r="L56" s="85" t="str">
        <f>Scoring!I56 &amp; ""</f>
        <v/>
      </c>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c r="AM56" s="121"/>
      <c r="AN56" s="121"/>
      <c r="AO56" s="121"/>
      <c r="AP56" s="121"/>
      <c r="AQ56" s="121"/>
      <c r="AR56" s="121"/>
      <c r="AS56" s="121"/>
      <c r="AT56" s="121"/>
      <c r="AU56" s="121"/>
      <c r="AV56" s="121"/>
      <c r="AW56" s="121"/>
      <c r="AX56" s="121"/>
      <c r="AY56" s="121"/>
      <c r="AZ56" s="121"/>
      <c r="BA56" s="121"/>
      <c r="BB56" s="121"/>
    </row>
    <row r="57" spans="1:54" s="1" customFormat="1" ht="15" customHeight="1">
      <c r="A57" s="223" t="str">
        <f>Scoring!A57 &amp; ""</f>
        <v/>
      </c>
      <c r="B57" s="223" t="str">
        <f>IF(F58&gt;0,"P","NP")</f>
        <v>NP</v>
      </c>
      <c r="C57" s="166" t="s">
        <v>316</v>
      </c>
      <c r="D57" s="364" t="s">
        <v>214</v>
      </c>
      <c r="E57" s="412"/>
      <c r="F57" s="412"/>
      <c r="G57" s="412"/>
      <c r="H57" s="412"/>
      <c r="I57" s="412"/>
      <c r="J57" s="412"/>
      <c r="K57" s="412"/>
      <c r="L57" s="413"/>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1"/>
      <c r="AN57" s="121"/>
      <c r="AO57" s="121"/>
      <c r="AP57" s="121"/>
      <c r="AQ57" s="121"/>
      <c r="AR57" s="121"/>
      <c r="AS57" s="121"/>
      <c r="AT57" s="121"/>
      <c r="AU57" s="121"/>
      <c r="AV57" s="121"/>
      <c r="AW57" s="121"/>
      <c r="AX57" s="121"/>
      <c r="AY57" s="121"/>
      <c r="AZ57" s="121"/>
      <c r="BA57" s="121"/>
      <c r="BB57" s="121"/>
    </row>
    <row r="58" spans="1:54" s="1" customFormat="1" ht="15" customHeight="1">
      <c r="A58" s="223" t="str">
        <f>Scoring!A58 &amp; ""</f>
        <v/>
      </c>
      <c r="B58" s="223" t="str">
        <f>B57</f>
        <v>NP</v>
      </c>
      <c r="C58" s="172" t="s">
        <v>330</v>
      </c>
      <c r="D58" s="168" t="s">
        <v>166</v>
      </c>
      <c r="E58" s="23">
        <v>10</v>
      </c>
      <c r="F58" s="405">
        <f>Scoring!F58</f>
        <v>0</v>
      </c>
      <c r="G58" s="383"/>
      <c r="H58" s="402" t="s">
        <v>530</v>
      </c>
      <c r="I58" s="400"/>
      <c r="J58" s="348" t="s">
        <v>4</v>
      </c>
      <c r="K58" s="408"/>
      <c r="L58" s="348" t="str">
        <f>Scoring!I58 &amp; ""</f>
        <v/>
      </c>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row>
    <row r="59" spans="1:54" s="1" customFormat="1" ht="15" customHeight="1">
      <c r="A59" s="223" t="str">
        <f>Scoring!A59 &amp; ""</f>
        <v/>
      </c>
      <c r="B59" s="223" t="str">
        <f>B58</f>
        <v>NP</v>
      </c>
      <c r="C59" s="172" t="s">
        <v>331</v>
      </c>
      <c r="D59" s="168" t="s">
        <v>167</v>
      </c>
      <c r="E59" s="23">
        <v>8</v>
      </c>
      <c r="F59" s="382"/>
      <c r="G59" s="351"/>
      <c r="H59" s="403"/>
      <c r="I59" s="407"/>
      <c r="J59" s="329"/>
      <c r="K59" s="409"/>
      <c r="L59" s="329"/>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121"/>
      <c r="AY59" s="121"/>
      <c r="AZ59" s="121"/>
      <c r="BA59" s="121"/>
      <c r="BB59" s="121"/>
    </row>
    <row r="60" spans="1:54" s="1" customFormat="1" ht="15" customHeight="1">
      <c r="A60" s="223" t="str">
        <f>Scoring!A60 &amp; ""</f>
        <v/>
      </c>
      <c r="B60" s="223" t="str">
        <f>B59</f>
        <v>NP</v>
      </c>
      <c r="C60" s="172" t="s">
        <v>333</v>
      </c>
      <c r="D60" s="168" t="s">
        <v>121</v>
      </c>
      <c r="E60" s="23">
        <v>6</v>
      </c>
      <c r="F60" s="382"/>
      <c r="G60" s="351"/>
      <c r="H60" s="403"/>
      <c r="I60" s="407"/>
      <c r="J60" s="329"/>
      <c r="K60" s="409"/>
      <c r="L60" s="329"/>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121"/>
      <c r="AY60" s="121"/>
      <c r="AZ60" s="121"/>
      <c r="BA60" s="121"/>
      <c r="BB60" s="121"/>
    </row>
    <row r="61" spans="1:54" s="1" customFormat="1" ht="15" customHeight="1">
      <c r="A61" s="223" t="str">
        <f>Scoring!A61 &amp; ""</f>
        <v/>
      </c>
      <c r="B61" s="223" t="str">
        <f>B60</f>
        <v>NP</v>
      </c>
      <c r="C61" s="172" t="s">
        <v>332</v>
      </c>
      <c r="D61" s="168" t="s">
        <v>122</v>
      </c>
      <c r="E61" s="23">
        <v>4</v>
      </c>
      <c r="F61" s="406"/>
      <c r="G61" s="352"/>
      <c r="H61" s="404"/>
      <c r="I61" s="401"/>
      <c r="J61" s="349"/>
      <c r="K61" s="410"/>
      <c r="L61" s="349"/>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121"/>
      <c r="AY61" s="121"/>
      <c r="AZ61" s="121"/>
      <c r="BA61" s="121"/>
      <c r="BB61" s="121"/>
    </row>
    <row r="62" spans="1:54" s="1" customFormat="1" ht="60" customHeight="1">
      <c r="A62" s="223" t="str">
        <f>Scoring!A62 &amp; ""</f>
        <v/>
      </c>
      <c r="B62" s="223" t="str">
        <f t="shared" si="1"/>
        <v>NP</v>
      </c>
      <c r="C62" s="166" t="s">
        <v>334</v>
      </c>
      <c r="D62" s="167" t="s">
        <v>215</v>
      </c>
      <c r="E62" s="23">
        <v>6</v>
      </c>
      <c r="F62" s="16">
        <f>Scoring!F62</f>
        <v>0</v>
      </c>
      <c r="G62" s="40"/>
      <c r="H62" s="28" t="s">
        <v>531</v>
      </c>
      <c r="I62" s="82"/>
      <c r="J62" s="23"/>
      <c r="K62" s="48"/>
      <c r="L62" s="21" t="str">
        <f>Scoring!I62 &amp; ""</f>
        <v/>
      </c>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row>
    <row r="63" spans="1:54" s="1" customFormat="1" ht="60" customHeight="1">
      <c r="A63" s="223" t="str">
        <f>Scoring!A63 &amp; ""</f>
        <v/>
      </c>
      <c r="B63" s="223" t="str">
        <f t="shared" si="1"/>
        <v>NP</v>
      </c>
      <c r="C63" s="166" t="s">
        <v>335</v>
      </c>
      <c r="D63" s="167" t="s">
        <v>216</v>
      </c>
      <c r="E63" s="23">
        <v>2</v>
      </c>
      <c r="F63" s="16">
        <f>Scoring!F63</f>
        <v>0</v>
      </c>
      <c r="G63" s="40"/>
      <c r="H63" s="28" t="s">
        <v>531</v>
      </c>
      <c r="I63" s="82"/>
      <c r="J63" s="23"/>
      <c r="K63" s="48"/>
      <c r="L63" s="21" t="str">
        <f>Scoring!I63 &amp; ""</f>
        <v/>
      </c>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121"/>
      <c r="AY63" s="121"/>
      <c r="AZ63" s="121"/>
      <c r="BA63" s="121"/>
      <c r="BB63" s="121"/>
    </row>
    <row r="64" spans="1:54" s="1" customFormat="1" ht="60" customHeight="1">
      <c r="A64" s="223" t="str">
        <f>Scoring!A64 &amp; ""</f>
        <v/>
      </c>
      <c r="B64" s="223" t="str">
        <f t="shared" si="1"/>
        <v>NP</v>
      </c>
      <c r="C64" s="166" t="s">
        <v>336</v>
      </c>
      <c r="D64" s="167" t="s">
        <v>217</v>
      </c>
      <c r="E64" s="23">
        <v>4</v>
      </c>
      <c r="F64" s="16">
        <f>Scoring!F64</f>
        <v>0</v>
      </c>
      <c r="G64" s="40"/>
      <c r="H64" s="28" t="s">
        <v>531</v>
      </c>
      <c r="I64" s="82"/>
      <c r="J64" s="23"/>
      <c r="K64" s="48"/>
      <c r="L64" s="21" t="str">
        <f>Scoring!I64 &amp; ""</f>
        <v/>
      </c>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121"/>
      <c r="AY64" s="121"/>
      <c r="AZ64" s="121"/>
      <c r="BA64" s="121"/>
      <c r="BB64" s="121"/>
    </row>
    <row r="65" spans="1:54" s="1" customFormat="1" ht="60" customHeight="1">
      <c r="A65" s="223" t="str">
        <f>Scoring!A65 &amp; ""</f>
        <v/>
      </c>
      <c r="B65" s="223" t="str">
        <f t="shared" si="1"/>
        <v>NP</v>
      </c>
      <c r="C65" s="166" t="s">
        <v>340</v>
      </c>
      <c r="D65" s="167" t="s">
        <v>218</v>
      </c>
      <c r="E65" s="23">
        <v>4</v>
      </c>
      <c r="F65" s="16">
        <f>Scoring!F65</f>
        <v>0</v>
      </c>
      <c r="G65" s="40"/>
      <c r="H65" s="28" t="s">
        <v>532</v>
      </c>
      <c r="I65" s="82"/>
      <c r="J65" s="23"/>
      <c r="K65" s="48"/>
      <c r="L65" s="21" t="str">
        <f>Scoring!I65 &amp; ""</f>
        <v/>
      </c>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121"/>
      <c r="AY65" s="121"/>
      <c r="AZ65" s="121"/>
      <c r="BA65" s="121"/>
      <c r="BB65" s="121"/>
    </row>
    <row r="66" spans="1:54" s="1" customFormat="1" ht="60" customHeight="1">
      <c r="A66" s="223" t="str">
        <f>Scoring!A66 &amp; ""</f>
        <v/>
      </c>
      <c r="B66" s="223" t="str">
        <f t="shared" si="1"/>
        <v>NP</v>
      </c>
      <c r="C66" s="166" t="s">
        <v>337</v>
      </c>
      <c r="D66" s="167" t="s">
        <v>219</v>
      </c>
      <c r="E66" s="23">
        <v>5</v>
      </c>
      <c r="F66" s="16">
        <f>Scoring!F66</f>
        <v>0</v>
      </c>
      <c r="G66" s="40"/>
      <c r="H66" s="21" t="s">
        <v>532</v>
      </c>
      <c r="I66" s="82"/>
      <c r="J66" s="23"/>
      <c r="K66" s="48"/>
      <c r="L66" s="21" t="str">
        <f>Scoring!I66 &amp; ""</f>
        <v/>
      </c>
      <c r="M66" s="121"/>
      <c r="N66" s="121"/>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row>
    <row r="67" spans="1:54" s="1" customFormat="1" ht="60" customHeight="1">
      <c r="A67" s="223" t="str">
        <f>Scoring!A67 &amp; ""</f>
        <v/>
      </c>
      <c r="B67" s="223" t="str">
        <f t="shared" si="1"/>
        <v>NP</v>
      </c>
      <c r="C67" s="166" t="s">
        <v>338</v>
      </c>
      <c r="D67" s="167" t="s">
        <v>220</v>
      </c>
      <c r="E67" s="23">
        <v>4</v>
      </c>
      <c r="F67" s="16">
        <f>Scoring!F67</f>
        <v>0</v>
      </c>
      <c r="G67" s="40"/>
      <c r="H67" s="21" t="s">
        <v>532</v>
      </c>
      <c r="I67" s="82"/>
      <c r="J67" s="23"/>
      <c r="K67" s="48"/>
      <c r="L67" s="21" t="str">
        <f>Scoring!I67 &amp; ""</f>
        <v/>
      </c>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121"/>
      <c r="AY67" s="121"/>
      <c r="AZ67" s="121"/>
      <c r="BA67" s="121"/>
      <c r="BB67" s="121"/>
    </row>
    <row r="68" spans="1:54" s="1" customFormat="1" ht="60" customHeight="1">
      <c r="A68" s="223" t="str">
        <f>Scoring!A68 &amp; ""</f>
        <v/>
      </c>
      <c r="B68" s="223" t="str">
        <f t="shared" si="1"/>
        <v>NP</v>
      </c>
      <c r="C68" s="166" t="s">
        <v>339</v>
      </c>
      <c r="D68" s="167" t="s">
        <v>533</v>
      </c>
      <c r="E68" s="23">
        <v>4</v>
      </c>
      <c r="F68" s="16">
        <f>Scoring!F68</f>
        <v>0</v>
      </c>
      <c r="G68" s="40"/>
      <c r="H68" s="21" t="s">
        <v>531</v>
      </c>
      <c r="I68" s="82"/>
      <c r="J68" s="23"/>
      <c r="K68" s="48"/>
      <c r="L68" s="21" t="str">
        <f>Scoring!I68 &amp; ""</f>
        <v/>
      </c>
      <c r="M68" s="121"/>
      <c r="N68" s="121"/>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121"/>
      <c r="AY68" s="121"/>
      <c r="AZ68" s="121"/>
      <c r="BA68" s="121"/>
      <c r="BB68" s="121"/>
    </row>
    <row r="69" spans="1:54" s="1" customFormat="1" ht="60" customHeight="1">
      <c r="A69" s="223" t="str">
        <f>Scoring!A69 &amp; ""</f>
        <v/>
      </c>
      <c r="B69" s="223" t="str">
        <f t="shared" si="1"/>
        <v>NP</v>
      </c>
      <c r="C69" s="166" t="s">
        <v>341</v>
      </c>
      <c r="D69" s="167" t="s">
        <v>222</v>
      </c>
      <c r="E69" s="23">
        <v>4</v>
      </c>
      <c r="F69" s="16">
        <f>Scoring!F69</f>
        <v>0</v>
      </c>
      <c r="G69" s="40"/>
      <c r="H69" s="21" t="s">
        <v>534</v>
      </c>
      <c r="I69" s="82"/>
      <c r="J69" s="23"/>
      <c r="K69" s="48"/>
      <c r="L69" s="21" t="str">
        <f>Scoring!I69 &amp; ""</f>
        <v/>
      </c>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121"/>
      <c r="AY69" s="121"/>
      <c r="AZ69" s="121"/>
      <c r="BA69" s="121"/>
      <c r="BB69" s="121"/>
    </row>
    <row r="70" spans="1:54" s="1" customFormat="1" ht="60" customHeight="1">
      <c r="A70" s="223" t="str">
        <f>Scoring!A70 &amp; ""</f>
        <v/>
      </c>
      <c r="B70" s="223" t="str">
        <f t="shared" si="1"/>
        <v>NP</v>
      </c>
      <c r="C70" s="166" t="s">
        <v>342</v>
      </c>
      <c r="D70" s="167" t="s">
        <v>223</v>
      </c>
      <c r="E70" s="23">
        <v>6</v>
      </c>
      <c r="F70" s="16">
        <f>Scoring!F70</f>
        <v>0</v>
      </c>
      <c r="G70" s="40"/>
      <c r="H70" s="21" t="s">
        <v>535</v>
      </c>
      <c r="I70" s="82"/>
      <c r="J70" s="23"/>
      <c r="K70" s="48"/>
      <c r="L70" s="21" t="str">
        <f>Scoring!I70 &amp; ""</f>
        <v/>
      </c>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121"/>
      <c r="AY70" s="121"/>
      <c r="AZ70" s="121"/>
      <c r="BA70" s="121"/>
      <c r="BB70" s="121"/>
    </row>
    <row r="71" spans="1:54" s="1" customFormat="1" ht="60" customHeight="1">
      <c r="A71" s="223" t="str">
        <f>Scoring!A71 &amp; ""</f>
        <v/>
      </c>
      <c r="B71" s="223" t="str">
        <f t="shared" si="1"/>
        <v>NP</v>
      </c>
      <c r="C71" s="166" t="s">
        <v>343</v>
      </c>
      <c r="D71" s="167" t="s">
        <v>224</v>
      </c>
      <c r="E71" s="39">
        <v>4</v>
      </c>
      <c r="F71" s="16">
        <f>Scoring!F71</f>
        <v>0</v>
      </c>
      <c r="G71" s="40"/>
      <c r="H71" s="55" t="s">
        <v>536</v>
      </c>
      <c r="I71" s="82"/>
      <c r="J71" s="39"/>
      <c r="K71" s="48"/>
      <c r="L71" s="21" t="str">
        <f>Scoring!I71 &amp; ""</f>
        <v/>
      </c>
      <c r="M71" s="121"/>
      <c r="N71" s="121"/>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121"/>
      <c r="AY71" s="121"/>
      <c r="AZ71" s="121"/>
      <c r="BA71" s="121"/>
      <c r="BB71" s="121"/>
    </row>
    <row r="72" spans="1:54" s="1" customFormat="1" ht="60" customHeight="1">
      <c r="A72" s="223" t="str">
        <f>Scoring!A72 &amp; ""</f>
        <v/>
      </c>
      <c r="B72" s="223" t="str">
        <f t="shared" si="1"/>
        <v>NP</v>
      </c>
      <c r="C72" s="166" t="s">
        <v>344</v>
      </c>
      <c r="D72" s="167" t="s">
        <v>225</v>
      </c>
      <c r="E72" s="39">
        <v>7</v>
      </c>
      <c r="F72" s="16">
        <f>Scoring!F72</f>
        <v>0</v>
      </c>
      <c r="G72" s="40"/>
      <c r="H72" s="55" t="s">
        <v>537</v>
      </c>
      <c r="I72" s="82"/>
      <c r="J72" s="39"/>
      <c r="K72" s="48"/>
      <c r="L72" s="21" t="str">
        <f>Scoring!I72 &amp; ""</f>
        <v/>
      </c>
      <c r="M72" s="121"/>
      <c r="N72" s="121"/>
      <c r="O72" s="121"/>
      <c r="P72" s="121"/>
      <c r="Q72" s="121"/>
      <c r="R72" s="121"/>
      <c r="S72" s="121"/>
      <c r="T72" s="121"/>
      <c r="U72" s="121"/>
      <c r="V72" s="121"/>
      <c r="W72" s="121"/>
      <c r="X72" s="121"/>
      <c r="Y72" s="121"/>
      <c r="Z72" s="121"/>
      <c r="AA72" s="121"/>
      <c r="AB72" s="121"/>
      <c r="AC72" s="121"/>
      <c r="AD72" s="121"/>
      <c r="AE72" s="121"/>
      <c r="AF72" s="121"/>
      <c r="AG72" s="121"/>
      <c r="AH72" s="121"/>
      <c r="AI72" s="121"/>
    </row>
    <row r="73" spans="1:54" s="1" customFormat="1" ht="93" customHeight="1">
      <c r="A73" s="223" t="str">
        <f>Scoring!A73 &amp; ""</f>
        <v/>
      </c>
      <c r="B73" s="223" t="str">
        <f t="shared" si="1"/>
        <v>NP</v>
      </c>
      <c r="C73" s="166" t="s">
        <v>345</v>
      </c>
      <c r="D73" s="167" t="s">
        <v>226</v>
      </c>
      <c r="E73" s="39">
        <v>6</v>
      </c>
      <c r="F73" s="16">
        <f>Scoring!F73</f>
        <v>0</v>
      </c>
      <c r="G73" s="40"/>
      <c r="H73" s="55" t="s">
        <v>537</v>
      </c>
      <c r="I73" s="82"/>
      <c r="J73" s="39"/>
      <c r="K73" s="48"/>
      <c r="L73" s="21" t="str">
        <f>Scoring!I73 &amp; ""</f>
        <v/>
      </c>
      <c r="M73" s="121"/>
      <c r="N73" s="121"/>
      <c r="O73" s="121"/>
      <c r="P73" s="121"/>
      <c r="Q73" s="121"/>
      <c r="R73" s="121"/>
      <c r="S73" s="121"/>
      <c r="T73" s="121"/>
      <c r="U73" s="121"/>
      <c r="V73" s="121"/>
      <c r="W73" s="121"/>
      <c r="X73" s="121"/>
      <c r="Y73" s="121"/>
      <c r="Z73" s="121"/>
      <c r="AA73" s="121"/>
      <c r="AB73" s="121"/>
      <c r="AC73" s="121"/>
      <c r="AD73" s="121"/>
      <c r="AE73" s="121"/>
      <c r="AF73" s="121"/>
      <c r="AG73" s="121"/>
      <c r="AH73" s="121"/>
      <c r="AI73" s="121"/>
    </row>
    <row r="74" spans="1:54" s="1" customFormat="1">
      <c r="A74" s="223" t="str">
        <f>Scoring!A74 &amp; ""</f>
        <v/>
      </c>
      <c r="B74" s="223" t="str">
        <f>IF(SUM(F75:F78)&gt;0,"P","NP")</f>
        <v>NP</v>
      </c>
      <c r="C74" s="166" t="s">
        <v>346</v>
      </c>
      <c r="D74" s="364" t="s">
        <v>228</v>
      </c>
      <c r="E74" s="412"/>
      <c r="F74" s="412"/>
      <c r="G74" s="412"/>
      <c r="H74" s="412"/>
      <c r="I74" s="412"/>
      <c r="J74" s="412"/>
      <c r="K74" s="412"/>
      <c r="L74" s="413"/>
      <c r="M74" s="121"/>
      <c r="N74" s="121"/>
      <c r="O74" s="121"/>
      <c r="P74" s="121"/>
      <c r="Q74" s="121"/>
      <c r="R74" s="121"/>
      <c r="S74" s="121"/>
      <c r="T74" s="121"/>
      <c r="U74" s="121"/>
      <c r="V74" s="121"/>
      <c r="W74" s="121"/>
      <c r="X74" s="121"/>
      <c r="Y74" s="121"/>
      <c r="Z74" s="121"/>
      <c r="AA74" s="121"/>
      <c r="AB74" s="121"/>
      <c r="AC74" s="121"/>
      <c r="AD74" s="121"/>
      <c r="AE74" s="121"/>
      <c r="AF74" s="121"/>
      <c r="AG74" s="121"/>
      <c r="AH74" s="121"/>
      <c r="AI74" s="121"/>
    </row>
    <row r="75" spans="1:54" s="1" customFormat="1" ht="60" customHeight="1">
      <c r="A75" s="223" t="str">
        <f>Scoring!A75 &amp; ""</f>
        <v/>
      </c>
      <c r="B75" s="223" t="str">
        <f t="shared" si="1"/>
        <v>NP</v>
      </c>
      <c r="C75" s="166" t="s">
        <v>347</v>
      </c>
      <c r="D75" s="168" t="s">
        <v>227</v>
      </c>
      <c r="E75" s="39">
        <v>2</v>
      </c>
      <c r="F75" s="51">
        <f>Scoring!F75</f>
        <v>0</v>
      </c>
      <c r="G75" s="40"/>
      <c r="H75" s="328" t="s">
        <v>538</v>
      </c>
      <c r="I75" s="400"/>
      <c r="J75" s="328" t="s">
        <v>443</v>
      </c>
      <c r="K75" s="408"/>
      <c r="L75" s="328" t="str">
        <f>Scoring!I75 &amp; ""</f>
        <v/>
      </c>
      <c r="M75" s="121"/>
      <c r="N75" s="121"/>
      <c r="O75" s="121"/>
      <c r="P75" s="121"/>
      <c r="Q75" s="121"/>
      <c r="R75" s="121"/>
      <c r="S75" s="121"/>
      <c r="T75" s="121"/>
      <c r="U75" s="121"/>
      <c r="V75" s="121"/>
      <c r="W75" s="121"/>
      <c r="X75" s="121"/>
      <c r="Y75" s="121"/>
      <c r="Z75" s="121"/>
      <c r="AA75" s="121"/>
      <c r="AB75" s="121"/>
      <c r="AC75" s="121"/>
      <c r="AD75" s="121"/>
      <c r="AE75" s="121"/>
      <c r="AF75" s="121"/>
      <c r="AG75" s="121"/>
      <c r="AH75" s="121"/>
      <c r="AI75" s="121"/>
    </row>
    <row r="76" spans="1:54" s="1" customFormat="1" ht="60" customHeight="1">
      <c r="A76" s="223" t="str">
        <f>Scoring!A76 &amp; ""</f>
        <v/>
      </c>
      <c r="B76" s="223" t="str">
        <f t="shared" si="1"/>
        <v>NP</v>
      </c>
      <c r="C76" s="166" t="s">
        <v>348</v>
      </c>
      <c r="D76" s="168" t="s">
        <v>229</v>
      </c>
      <c r="E76" s="39">
        <v>2</v>
      </c>
      <c r="F76" s="51">
        <f>Scoring!F76</f>
        <v>0</v>
      </c>
      <c r="G76" s="40"/>
      <c r="H76" s="329"/>
      <c r="I76" s="407"/>
      <c r="J76" s="360"/>
      <c r="K76" s="409"/>
      <c r="L76" s="329"/>
      <c r="M76" s="121"/>
      <c r="N76" s="121"/>
      <c r="O76" s="121"/>
      <c r="P76" s="121"/>
      <c r="Q76" s="121"/>
      <c r="R76" s="121"/>
      <c r="S76" s="121"/>
      <c r="T76" s="121"/>
      <c r="U76" s="121"/>
      <c r="V76" s="121"/>
      <c r="W76" s="121"/>
      <c r="X76" s="121"/>
      <c r="Y76" s="121"/>
      <c r="Z76" s="121"/>
      <c r="AA76" s="121"/>
      <c r="AB76" s="121"/>
      <c r="AC76" s="121"/>
      <c r="AD76" s="121"/>
      <c r="AE76" s="121"/>
      <c r="AF76" s="121"/>
      <c r="AG76" s="121"/>
      <c r="AH76" s="121"/>
      <c r="AI76" s="121"/>
    </row>
    <row r="77" spans="1:54" s="1" customFormat="1" ht="60" customHeight="1">
      <c r="A77" s="223" t="str">
        <f>Scoring!A77 &amp; ""</f>
        <v/>
      </c>
      <c r="B77" s="223" t="str">
        <f t="shared" si="1"/>
        <v>NP</v>
      </c>
      <c r="C77" s="166" t="s">
        <v>349</v>
      </c>
      <c r="D77" s="173" t="s">
        <v>445</v>
      </c>
      <c r="E77" s="39">
        <v>2</v>
      </c>
      <c r="F77" s="51">
        <f>Scoring!F77</f>
        <v>0</v>
      </c>
      <c r="G77" s="40"/>
      <c r="H77" s="349"/>
      <c r="I77" s="401"/>
      <c r="J77" s="359"/>
      <c r="K77" s="410"/>
      <c r="L77" s="349"/>
      <c r="M77" s="121"/>
      <c r="N77" s="121"/>
      <c r="O77" s="121"/>
      <c r="P77" s="121"/>
      <c r="Q77" s="121"/>
      <c r="R77" s="121"/>
      <c r="S77" s="121"/>
      <c r="T77" s="121"/>
      <c r="U77" s="121"/>
      <c r="V77" s="121"/>
      <c r="W77" s="121"/>
      <c r="X77" s="121"/>
      <c r="Y77" s="121"/>
      <c r="Z77" s="121"/>
      <c r="AA77" s="121"/>
      <c r="AB77" s="121"/>
      <c r="AC77" s="121"/>
      <c r="AD77" s="121"/>
      <c r="AE77" s="121"/>
      <c r="AF77" s="121"/>
      <c r="AG77" s="121"/>
      <c r="AH77" s="121"/>
      <c r="AI77" s="121"/>
    </row>
    <row r="78" spans="1:54" s="1" customFormat="1" ht="60" customHeight="1">
      <c r="A78" s="223" t="str">
        <f>Scoring!A78 &amp; ""</f>
        <v/>
      </c>
      <c r="B78" s="223" t="str">
        <f t="shared" si="1"/>
        <v>NP</v>
      </c>
      <c r="C78" s="166" t="s">
        <v>350</v>
      </c>
      <c r="D78" s="173" t="s">
        <v>446</v>
      </c>
      <c r="E78" s="39">
        <v>6</v>
      </c>
      <c r="F78" s="51">
        <f>Scoring!F78</f>
        <v>0</v>
      </c>
      <c r="G78" s="40"/>
      <c r="H78" s="82" t="s">
        <v>11</v>
      </c>
      <c r="I78" s="82"/>
      <c r="J78" s="39"/>
      <c r="K78" s="48"/>
      <c r="L78" s="55" t="str">
        <f>Scoring!I78 &amp; ""</f>
        <v/>
      </c>
      <c r="M78" s="121"/>
      <c r="N78" s="121"/>
      <c r="O78" s="121"/>
      <c r="P78" s="121"/>
      <c r="Q78" s="121"/>
      <c r="R78" s="121"/>
      <c r="S78" s="121"/>
      <c r="T78" s="121"/>
      <c r="U78" s="121"/>
      <c r="V78" s="121"/>
      <c r="W78" s="121"/>
      <c r="X78" s="121"/>
      <c r="Y78" s="121"/>
      <c r="Z78" s="121"/>
      <c r="AA78" s="121"/>
      <c r="AB78" s="121"/>
      <c r="AC78" s="121"/>
      <c r="AD78" s="121"/>
      <c r="AE78" s="121"/>
      <c r="AF78" s="121"/>
      <c r="AG78" s="121"/>
      <c r="AH78" s="121"/>
      <c r="AI78" s="121"/>
    </row>
    <row r="79" spans="1:54" s="1" customFormat="1" ht="15" customHeight="1">
      <c r="A79" s="223" t="str">
        <f>Scoring!A79 &amp; ""</f>
        <v/>
      </c>
      <c r="B79" s="223" t="str">
        <f>IF(SUM(F80:F82)&gt;0,"P","NP")</f>
        <v>NP</v>
      </c>
      <c r="C79" s="166" t="s">
        <v>351</v>
      </c>
      <c r="D79" s="361" t="s">
        <v>123</v>
      </c>
      <c r="E79" s="387"/>
      <c r="F79" s="387"/>
      <c r="G79" s="387"/>
      <c r="H79" s="387"/>
      <c r="I79" s="387"/>
      <c r="J79" s="387"/>
      <c r="K79" s="387"/>
      <c r="L79" s="388"/>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row>
    <row r="80" spans="1:54" s="1" customFormat="1" ht="40" customHeight="1">
      <c r="A80" s="223" t="str">
        <f>Scoring!A80 &amp; ""</f>
        <v/>
      </c>
      <c r="B80" s="223" t="str">
        <f t="shared" ref="B80:B117" si="2">IF(F80&gt;0,"P","NP")</f>
        <v>NP</v>
      </c>
      <c r="C80" s="166" t="s">
        <v>354</v>
      </c>
      <c r="D80" s="165" t="s">
        <v>230</v>
      </c>
      <c r="E80" s="39">
        <v>6</v>
      </c>
      <c r="F80" s="51">
        <f>Scoring!F80</f>
        <v>0</v>
      </c>
      <c r="G80" s="40"/>
      <c r="H80" s="328" t="s">
        <v>539</v>
      </c>
      <c r="I80" s="400"/>
      <c r="J80" s="328" t="s">
        <v>8</v>
      </c>
      <c r="K80" s="53"/>
      <c r="L80" s="55" t="str">
        <f>Scoring!I80 &amp; ""</f>
        <v/>
      </c>
      <c r="M80" s="121"/>
      <c r="N80" s="121"/>
      <c r="O80" s="121"/>
      <c r="P80" s="121"/>
      <c r="Q80" s="121"/>
      <c r="R80" s="121"/>
      <c r="S80" s="121"/>
      <c r="T80" s="121"/>
      <c r="U80" s="121"/>
      <c r="V80" s="121"/>
      <c r="W80" s="121"/>
      <c r="X80" s="121"/>
      <c r="Y80" s="121"/>
      <c r="Z80" s="121"/>
      <c r="AA80" s="121"/>
      <c r="AB80" s="121"/>
      <c r="AC80" s="121"/>
      <c r="AD80" s="121"/>
      <c r="AE80" s="121"/>
      <c r="AF80" s="121"/>
      <c r="AG80" s="121"/>
      <c r="AH80" s="121"/>
      <c r="AI80" s="121"/>
    </row>
    <row r="81" spans="1:35" s="1" customFormat="1" ht="32">
      <c r="A81" s="223" t="str">
        <f>Scoring!A81 &amp; ""</f>
        <v/>
      </c>
      <c r="B81" s="223" t="str">
        <f t="shared" si="2"/>
        <v>NP</v>
      </c>
      <c r="C81" s="166" t="s">
        <v>355</v>
      </c>
      <c r="D81" s="165" t="s">
        <v>231</v>
      </c>
      <c r="E81" s="39">
        <v>3</v>
      </c>
      <c r="F81" s="51">
        <f>Scoring!F81</f>
        <v>0</v>
      </c>
      <c r="G81" s="40"/>
      <c r="H81" s="349"/>
      <c r="I81" s="401"/>
      <c r="J81" s="349"/>
      <c r="K81" s="53"/>
      <c r="L81" s="55" t="str">
        <f>Scoring!I81 &amp; ""</f>
        <v/>
      </c>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row>
    <row r="82" spans="1:35" s="1" customFormat="1" ht="40" customHeight="1">
      <c r="A82" s="223" t="str">
        <f>Scoring!A82 &amp; ""</f>
        <v/>
      </c>
      <c r="B82" s="223" t="str">
        <f t="shared" si="2"/>
        <v>NP</v>
      </c>
      <c r="C82" s="166" t="s">
        <v>356</v>
      </c>
      <c r="D82" s="165" t="s">
        <v>232</v>
      </c>
      <c r="E82" s="39">
        <v>3</v>
      </c>
      <c r="F82" s="51">
        <f>Scoring!F82</f>
        <v>0</v>
      </c>
      <c r="G82" s="40"/>
      <c r="H82" s="55" t="s">
        <v>447</v>
      </c>
      <c r="I82" s="82"/>
      <c r="J82" s="82"/>
      <c r="K82" s="50"/>
      <c r="L82" s="55" t="str">
        <f>Scoring!I82 &amp;""</f>
        <v/>
      </c>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row>
    <row r="83" spans="1:35" s="1" customFormat="1" ht="90" customHeight="1">
      <c r="A83" s="223" t="str">
        <f>Scoring!A83 &amp; ""</f>
        <v/>
      </c>
      <c r="B83" s="223" t="str">
        <f t="shared" si="2"/>
        <v>NP</v>
      </c>
      <c r="C83" s="166" t="s">
        <v>352</v>
      </c>
      <c r="D83" s="174" t="s">
        <v>233</v>
      </c>
      <c r="E83" s="23">
        <v>6</v>
      </c>
      <c r="F83" s="16">
        <f>Scoring!F83</f>
        <v>0</v>
      </c>
      <c r="G83" s="40"/>
      <c r="H83" s="21" t="s">
        <v>30</v>
      </c>
      <c r="I83" s="82"/>
      <c r="J83" s="21" t="s">
        <v>150</v>
      </c>
      <c r="K83" s="50"/>
      <c r="L83" s="21" t="str">
        <f>Scoring!I83 &amp; ""</f>
        <v/>
      </c>
      <c r="M83" s="121"/>
      <c r="N83" s="121"/>
      <c r="O83" s="121"/>
      <c r="P83" s="121"/>
      <c r="Q83" s="121"/>
      <c r="R83" s="121"/>
      <c r="S83" s="121"/>
      <c r="T83" s="121"/>
      <c r="U83" s="121"/>
      <c r="V83" s="121"/>
      <c r="W83" s="121"/>
      <c r="X83" s="121"/>
      <c r="Y83" s="121"/>
      <c r="Z83" s="121"/>
      <c r="AA83" s="121"/>
      <c r="AB83" s="121"/>
      <c r="AC83" s="121"/>
      <c r="AD83" s="121"/>
      <c r="AE83" s="121"/>
      <c r="AF83" s="121"/>
      <c r="AG83" s="121"/>
      <c r="AH83" s="121"/>
      <c r="AI83" s="121"/>
    </row>
    <row r="84" spans="1:35" s="1" customFormat="1" ht="15" customHeight="1">
      <c r="A84" s="223" t="str">
        <f>Scoring!A84 &amp; ""</f>
        <v/>
      </c>
      <c r="B84" s="223" t="str">
        <f>IF(SUM(F85:F86)&gt;0,"P","NP")</f>
        <v>NP</v>
      </c>
      <c r="C84" s="166" t="s">
        <v>353</v>
      </c>
      <c r="D84" s="361" t="s">
        <v>234</v>
      </c>
      <c r="E84" s="387"/>
      <c r="F84" s="387"/>
      <c r="G84" s="387"/>
      <c r="H84" s="387"/>
      <c r="I84" s="387"/>
      <c r="J84" s="387"/>
      <c r="K84" s="387"/>
      <c r="L84" s="388"/>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row>
    <row r="85" spans="1:35" s="1" customFormat="1" ht="40" customHeight="1">
      <c r="A85" s="223" t="str">
        <f>Scoring!A85 &amp; ""</f>
        <v/>
      </c>
      <c r="B85" s="223" t="str">
        <f t="shared" si="2"/>
        <v>NP</v>
      </c>
      <c r="C85" s="166" t="s">
        <v>357</v>
      </c>
      <c r="D85" s="175" t="s">
        <v>235</v>
      </c>
      <c r="E85" s="92">
        <v>12</v>
      </c>
      <c r="F85" s="93">
        <f>Scoring!F85</f>
        <v>0</v>
      </c>
      <c r="G85" s="40"/>
      <c r="H85" s="328" t="s">
        <v>540</v>
      </c>
      <c r="I85" s="400"/>
      <c r="J85" s="328" t="s">
        <v>42</v>
      </c>
      <c r="K85" s="53"/>
      <c r="L85" s="94" t="str">
        <f>Scoring!I85 &amp; ""</f>
        <v/>
      </c>
      <c r="M85" s="121"/>
      <c r="N85" s="121"/>
      <c r="O85" s="121"/>
      <c r="P85" s="121"/>
      <c r="Q85" s="121"/>
      <c r="R85" s="121"/>
      <c r="S85" s="121"/>
      <c r="T85" s="121"/>
      <c r="U85" s="121"/>
      <c r="V85" s="121"/>
      <c r="W85" s="121"/>
      <c r="X85" s="121"/>
      <c r="Y85" s="121"/>
      <c r="Z85" s="121"/>
      <c r="AA85" s="121"/>
      <c r="AB85" s="121"/>
      <c r="AC85" s="121"/>
      <c r="AD85" s="121"/>
      <c r="AE85" s="121"/>
      <c r="AF85" s="121"/>
      <c r="AG85" s="121"/>
      <c r="AH85" s="121"/>
      <c r="AI85" s="121"/>
    </row>
    <row r="86" spans="1:35" s="1" customFormat="1" ht="40" customHeight="1">
      <c r="A86" s="223" t="str">
        <f>Scoring!A86 &amp; ""</f>
        <v/>
      </c>
      <c r="B86" s="223" t="str">
        <f t="shared" si="2"/>
        <v>NP</v>
      </c>
      <c r="C86" s="166" t="s">
        <v>358</v>
      </c>
      <c r="D86" s="176" t="s">
        <v>236</v>
      </c>
      <c r="E86" s="23">
        <v>10</v>
      </c>
      <c r="F86" s="93">
        <f>Scoring!F86</f>
        <v>0</v>
      </c>
      <c r="G86" s="40"/>
      <c r="H86" s="349"/>
      <c r="I86" s="401"/>
      <c r="J86" s="349"/>
      <c r="K86" s="53"/>
      <c r="L86" s="94" t="str">
        <f>Scoring!I86 &amp; ""</f>
        <v/>
      </c>
      <c r="M86" s="121"/>
      <c r="N86" s="121"/>
      <c r="O86" s="121"/>
      <c r="P86" s="121"/>
      <c r="Q86" s="121"/>
      <c r="R86" s="121"/>
      <c r="S86" s="121"/>
      <c r="T86" s="121"/>
      <c r="U86" s="121"/>
      <c r="V86" s="121"/>
      <c r="W86" s="121"/>
      <c r="X86" s="121"/>
      <c r="Y86" s="121"/>
      <c r="Z86" s="121"/>
      <c r="AA86" s="121"/>
      <c r="AB86" s="121"/>
      <c r="AC86" s="121"/>
      <c r="AD86" s="121"/>
      <c r="AE86" s="121"/>
      <c r="AF86" s="121"/>
      <c r="AG86" s="121"/>
      <c r="AH86" s="121"/>
      <c r="AI86" s="121"/>
    </row>
    <row r="87" spans="1:35" s="1" customFormat="1" ht="45" customHeight="1">
      <c r="A87" s="223" t="str">
        <f>Scoring!A87 &amp; ""</f>
        <v/>
      </c>
      <c r="B87" s="223" t="str">
        <f>IF(SUM(F88:F89)&gt;0,"P","NP")</f>
        <v>NP</v>
      </c>
      <c r="C87" s="166" t="s">
        <v>359</v>
      </c>
      <c r="D87" s="361" t="s">
        <v>237</v>
      </c>
      <c r="E87" s="387"/>
      <c r="F87" s="387"/>
      <c r="G87" s="387"/>
      <c r="H87" s="387"/>
      <c r="I87" s="387"/>
      <c r="J87" s="387"/>
      <c r="K87" s="387"/>
      <c r="L87" s="388"/>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row>
    <row r="88" spans="1:35" s="1" customFormat="1" ht="75" customHeight="1">
      <c r="A88" s="223" t="str">
        <f>Scoring!A88 &amp; ""</f>
        <v/>
      </c>
      <c r="B88" s="223" t="str">
        <f>IF(F88&gt;0,"P","NP")</f>
        <v>NP</v>
      </c>
      <c r="C88" s="166" t="s">
        <v>360</v>
      </c>
      <c r="D88" s="167" t="s">
        <v>168</v>
      </c>
      <c r="E88" s="23" t="s">
        <v>156</v>
      </c>
      <c r="F88" s="16">
        <f>Scoring!F88</f>
        <v>0</v>
      </c>
      <c r="G88" s="40"/>
      <c r="H88" s="328" t="s">
        <v>187</v>
      </c>
      <c r="I88" s="400"/>
      <c r="J88" s="23"/>
      <c r="K88" s="48"/>
      <c r="L88" s="21" t="str">
        <f>Scoring!I88 &amp; ""</f>
        <v/>
      </c>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row>
    <row r="89" spans="1:35" s="1" customFormat="1" ht="75" customHeight="1">
      <c r="A89" s="223" t="str">
        <f>Scoring!A89 &amp; ""</f>
        <v/>
      </c>
      <c r="B89" s="223" t="str">
        <f t="shared" si="2"/>
        <v>NP</v>
      </c>
      <c r="C89" s="166" t="s">
        <v>361</v>
      </c>
      <c r="D89" s="167" t="s">
        <v>169</v>
      </c>
      <c r="E89" s="23">
        <v>2</v>
      </c>
      <c r="F89" s="16">
        <f>Scoring!F89</f>
        <v>0</v>
      </c>
      <c r="G89" s="40"/>
      <c r="H89" s="349"/>
      <c r="I89" s="401"/>
      <c r="J89" s="23"/>
      <c r="K89" s="48"/>
      <c r="L89" s="21" t="str">
        <f>Scoring!I89 &amp; ""</f>
        <v/>
      </c>
      <c r="M89" s="121"/>
      <c r="N89" s="121"/>
      <c r="O89" s="121"/>
      <c r="P89" s="121"/>
      <c r="Q89" s="121"/>
      <c r="R89" s="121"/>
      <c r="S89" s="121"/>
      <c r="T89" s="121"/>
      <c r="U89" s="121"/>
      <c r="V89" s="121"/>
      <c r="W89" s="121"/>
      <c r="X89" s="121"/>
      <c r="Y89" s="121"/>
      <c r="Z89" s="121"/>
      <c r="AA89" s="121"/>
      <c r="AB89" s="121"/>
      <c r="AC89" s="121"/>
      <c r="AD89" s="121"/>
      <c r="AE89" s="121"/>
      <c r="AF89" s="121"/>
      <c r="AG89" s="121"/>
      <c r="AH89" s="121"/>
      <c r="AI89" s="121"/>
    </row>
    <row r="90" spans="1:35" s="1" customFormat="1" ht="30" customHeight="1">
      <c r="A90" s="223" t="str">
        <f>Scoring!A90 &amp; ""</f>
        <v/>
      </c>
      <c r="B90" s="223" t="str">
        <f>IF(F91&gt;0,"P","NP")</f>
        <v>P</v>
      </c>
      <c r="C90" s="411" t="s">
        <v>362</v>
      </c>
      <c r="D90" s="364" t="s">
        <v>238</v>
      </c>
      <c r="E90" s="412"/>
      <c r="F90" s="412"/>
      <c r="G90" s="412"/>
      <c r="H90" s="412"/>
      <c r="I90" s="412"/>
      <c r="J90" s="412"/>
      <c r="K90" s="412"/>
      <c r="L90" s="413"/>
      <c r="M90" s="121"/>
      <c r="N90" s="121"/>
      <c r="O90" s="121"/>
      <c r="P90" s="121"/>
      <c r="Q90" s="121"/>
      <c r="R90" s="121"/>
      <c r="S90" s="121"/>
      <c r="T90" s="121"/>
      <c r="U90" s="121"/>
      <c r="V90" s="121"/>
      <c r="W90" s="121"/>
      <c r="X90" s="121"/>
      <c r="Y90" s="121"/>
      <c r="Z90" s="121"/>
      <c r="AA90" s="121"/>
      <c r="AB90" s="121"/>
      <c r="AC90" s="121"/>
      <c r="AD90" s="121"/>
      <c r="AE90" s="121"/>
      <c r="AF90" s="121"/>
      <c r="AG90" s="121"/>
      <c r="AH90" s="121"/>
      <c r="AI90" s="121"/>
    </row>
    <row r="91" spans="1:35" s="1" customFormat="1" ht="45" customHeight="1">
      <c r="A91" s="223" t="str">
        <f>Scoring!A91 &amp; ""</f>
        <v/>
      </c>
      <c r="B91" s="223" t="str">
        <f>IF(F91&gt;0,"P","NP")</f>
        <v>P</v>
      </c>
      <c r="C91" s="411"/>
      <c r="D91" s="171" t="s">
        <v>170</v>
      </c>
      <c r="E91" s="51" t="s">
        <v>171</v>
      </c>
      <c r="F91" s="16">
        <f>Scoring!F91</f>
        <v>10</v>
      </c>
      <c r="G91" s="40"/>
      <c r="H91" s="21" t="s">
        <v>541</v>
      </c>
      <c r="I91" s="82"/>
      <c r="J91" s="39"/>
      <c r="K91" s="48"/>
      <c r="L91" s="55" t="str">
        <f>Scoring!I91&amp; ""</f>
        <v/>
      </c>
      <c r="M91" s="121"/>
      <c r="N91" s="121"/>
      <c r="O91" s="121"/>
      <c r="P91" s="121"/>
      <c r="Q91" s="121"/>
      <c r="R91" s="121"/>
      <c r="S91" s="121"/>
      <c r="T91" s="121"/>
      <c r="U91" s="121"/>
      <c r="V91" s="121"/>
      <c r="W91" s="121"/>
      <c r="X91" s="121"/>
      <c r="Y91" s="121"/>
      <c r="Z91" s="121"/>
      <c r="AA91" s="121"/>
      <c r="AB91" s="121"/>
      <c r="AC91" s="121"/>
      <c r="AD91" s="121"/>
      <c r="AE91" s="121"/>
      <c r="AF91" s="121"/>
      <c r="AG91" s="121"/>
      <c r="AH91" s="121"/>
      <c r="AI91" s="121"/>
    </row>
    <row r="92" spans="1:35" s="1" customFormat="1">
      <c r="A92" s="223" t="str">
        <f>Scoring!A92 &amp; ""</f>
        <v/>
      </c>
      <c r="B92" s="223" t="str">
        <f>IF(SUM(F94:F97)&gt;0,"P","NP")</f>
        <v>P</v>
      </c>
      <c r="C92" s="172" t="s">
        <v>363</v>
      </c>
      <c r="D92" s="325" t="s">
        <v>172</v>
      </c>
      <c r="E92" s="392"/>
      <c r="F92" s="392"/>
      <c r="G92" s="392"/>
      <c r="H92" s="392"/>
      <c r="I92" s="392"/>
      <c r="J92" s="392"/>
      <c r="K92" s="392"/>
      <c r="L92" s="393"/>
      <c r="M92" s="121"/>
      <c r="N92" s="121"/>
      <c r="O92" s="121"/>
      <c r="P92" s="121"/>
      <c r="Q92" s="121"/>
      <c r="R92" s="121"/>
      <c r="S92" s="121"/>
      <c r="T92" s="121"/>
      <c r="U92" s="121"/>
      <c r="V92" s="121"/>
      <c r="W92" s="121"/>
      <c r="X92" s="121"/>
      <c r="Y92" s="121"/>
      <c r="Z92" s="121"/>
      <c r="AA92" s="121"/>
      <c r="AB92" s="121"/>
      <c r="AC92" s="121"/>
      <c r="AD92" s="121"/>
      <c r="AE92" s="121"/>
      <c r="AF92" s="121"/>
      <c r="AG92" s="121"/>
      <c r="AH92" s="121"/>
      <c r="AI92" s="121"/>
    </row>
    <row r="93" spans="1:35" s="1" customFormat="1" ht="15.75" customHeight="1">
      <c r="A93" s="223" t="str">
        <f>Scoring!A93 &amp; ""</f>
        <v/>
      </c>
      <c r="B93" s="223" t="str">
        <f>IF(SUM(F94:F97)&gt;0,"P","NP")</f>
        <v>P</v>
      </c>
      <c r="C93" s="172" t="s">
        <v>364</v>
      </c>
      <c r="D93" s="364" t="s">
        <v>239</v>
      </c>
      <c r="E93" s="412"/>
      <c r="F93" s="412"/>
      <c r="G93" s="412"/>
      <c r="H93" s="412"/>
      <c r="I93" s="412"/>
      <c r="J93" s="412"/>
      <c r="K93" s="412"/>
      <c r="L93" s="413"/>
      <c r="M93" s="121"/>
      <c r="N93" s="121"/>
      <c r="O93" s="121"/>
      <c r="P93" s="121"/>
      <c r="Q93" s="121"/>
      <c r="R93" s="121"/>
      <c r="S93" s="121"/>
      <c r="T93" s="121"/>
      <c r="U93" s="121"/>
      <c r="V93" s="121"/>
      <c r="W93" s="121"/>
      <c r="X93" s="121"/>
      <c r="Y93" s="121"/>
      <c r="Z93" s="121"/>
      <c r="AA93" s="121"/>
      <c r="AB93" s="121"/>
      <c r="AC93" s="121"/>
      <c r="AD93" s="121"/>
      <c r="AE93" s="121"/>
      <c r="AF93" s="121"/>
      <c r="AG93" s="121"/>
      <c r="AH93" s="121"/>
      <c r="AI93" s="121"/>
    </row>
    <row r="94" spans="1:35" s="1" customFormat="1" ht="30" customHeight="1">
      <c r="A94" s="223" t="str">
        <f>Scoring!A94 &amp; ""</f>
        <v/>
      </c>
      <c r="B94" s="223" t="str">
        <f t="shared" si="2"/>
        <v>NP</v>
      </c>
      <c r="C94" s="166" t="s">
        <v>365</v>
      </c>
      <c r="D94" s="168" t="s">
        <v>240</v>
      </c>
      <c r="E94" s="25">
        <v>2</v>
      </c>
      <c r="F94" s="405">
        <f>Scoring!F94</f>
        <v>0</v>
      </c>
      <c r="G94" s="383"/>
      <c r="H94" s="348" t="s">
        <v>542</v>
      </c>
      <c r="I94" s="400"/>
      <c r="J94" s="328" t="s">
        <v>9</v>
      </c>
      <c r="K94" s="408"/>
      <c r="L94" s="328" t="str">
        <f>Scoring!I94 &amp; ""</f>
        <v/>
      </c>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row>
    <row r="95" spans="1:35" s="1" customFormat="1" ht="30" customHeight="1">
      <c r="A95" s="223" t="str">
        <f>Scoring!A95 &amp; ""</f>
        <v/>
      </c>
      <c r="B95" s="223" t="str">
        <f t="shared" si="2"/>
        <v>NP</v>
      </c>
      <c r="C95" s="166" t="s">
        <v>366</v>
      </c>
      <c r="D95" s="168" t="s">
        <v>241</v>
      </c>
      <c r="E95" s="25">
        <v>4</v>
      </c>
      <c r="F95" s="382"/>
      <c r="G95" s="351"/>
      <c r="H95" s="329"/>
      <c r="I95" s="407"/>
      <c r="J95" s="329"/>
      <c r="K95" s="409"/>
      <c r="L95" s="329"/>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row>
    <row r="96" spans="1:35" s="1" customFormat="1" ht="30" customHeight="1">
      <c r="A96" s="223" t="str">
        <f>Scoring!A96 &amp; ""</f>
        <v/>
      </c>
      <c r="B96" s="223" t="str">
        <f t="shared" si="2"/>
        <v>NP</v>
      </c>
      <c r="C96" s="166" t="s">
        <v>367</v>
      </c>
      <c r="D96" s="168" t="s">
        <v>242</v>
      </c>
      <c r="E96" s="25">
        <v>7</v>
      </c>
      <c r="F96" s="406"/>
      <c r="G96" s="352"/>
      <c r="H96" s="349"/>
      <c r="I96" s="401"/>
      <c r="J96" s="349"/>
      <c r="K96" s="410"/>
      <c r="L96" s="349"/>
      <c r="M96" s="121"/>
      <c r="N96" s="121"/>
      <c r="O96" s="121"/>
      <c r="P96" s="121"/>
      <c r="Q96" s="121"/>
      <c r="R96" s="121"/>
      <c r="S96" s="121"/>
      <c r="T96" s="121"/>
      <c r="U96" s="121"/>
      <c r="V96" s="121"/>
      <c r="W96" s="121"/>
      <c r="X96" s="121"/>
      <c r="Y96" s="121"/>
      <c r="Z96" s="121"/>
      <c r="AA96" s="121"/>
      <c r="AB96" s="121"/>
      <c r="AC96" s="121"/>
      <c r="AD96" s="121"/>
      <c r="AE96" s="121"/>
      <c r="AF96" s="121"/>
      <c r="AG96" s="121"/>
      <c r="AH96" s="121"/>
      <c r="AI96" s="121"/>
    </row>
    <row r="97" spans="1:35" s="1" customFormat="1" ht="144">
      <c r="A97" s="223" t="str">
        <f>Scoring!A97 &amp; ""</f>
        <v/>
      </c>
      <c r="B97" s="223" t="str">
        <f t="shared" si="2"/>
        <v>P</v>
      </c>
      <c r="C97" s="166" t="s">
        <v>368</v>
      </c>
      <c r="D97" s="85" t="s">
        <v>124</v>
      </c>
      <c r="E97" s="23">
        <v>10</v>
      </c>
      <c r="F97" s="16">
        <f>Scoring!F97</f>
        <v>10</v>
      </c>
      <c r="G97" s="40"/>
      <c r="H97" s="21" t="s">
        <v>543</v>
      </c>
      <c r="I97" s="82"/>
      <c r="J97" s="17"/>
      <c r="K97" s="50"/>
      <c r="L97" s="21" t="str">
        <f>Scoring!I97 &amp; ""</f>
        <v/>
      </c>
      <c r="M97" s="121"/>
      <c r="N97" s="121"/>
      <c r="O97" s="121"/>
      <c r="P97" s="121"/>
      <c r="Q97" s="121"/>
      <c r="R97" s="121"/>
      <c r="S97" s="121"/>
      <c r="T97" s="121"/>
      <c r="U97" s="121"/>
      <c r="V97" s="121"/>
      <c r="W97" s="121"/>
      <c r="X97" s="121"/>
      <c r="Y97" s="121"/>
      <c r="Z97" s="121"/>
      <c r="AA97" s="121"/>
      <c r="AB97" s="121"/>
      <c r="AC97" s="121"/>
      <c r="AD97" s="121"/>
      <c r="AE97" s="121"/>
      <c r="AF97" s="121"/>
      <c r="AG97" s="121"/>
      <c r="AH97" s="121"/>
      <c r="AI97" s="121"/>
    </row>
    <row r="98" spans="1:35" s="1" customFormat="1" ht="18.75" customHeight="1">
      <c r="A98" s="223" t="str">
        <f>Scoring!A98 &amp; ""</f>
        <v/>
      </c>
      <c r="B98" s="223" t="s">
        <v>484</v>
      </c>
      <c r="C98" s="390" t="s">
        <v>173</v>
      </c>
      <c r="D98" s="390"/>
      <c r="E98" s="390"/>
      <c r="F98" s="390"/>
      <c r="G98" s="390"/>
      <c r="H98" s="390"/>
      <c r="I98" s="390"/>
      <c r="J98" s="390"/>
      <c r="K98" s="390"/>
      <c r="L98" s="391"/>
      <c r="M98" s="121"/>
      <c r="N98" s="121"/>
      <c r="O98" s="121"/>
      <c r="P98" s="121"/>
      <c r="Q98" s="121"/>
      <c r="R98" s="121"/>
      <c r="S98" s="121"/>
      <c r="T98" s="121"/>
      <c r="U98" s="121"/>
      <c r="V98" s="121"/>
      <c r="W98" s="121"/>
      <c r="X98" s="121"/>
      <c r="Y98" s="121"/>
      <c r="Z98" s="121"/>
      <c r="AA98" s="121"/>
      <c r="AB98" s="121"/>
      <c r="AC98" s="121"/>
      <c r="AD98" s="121"/>
      <c r="AE98" s="121"/>
      <c r="AF98" s="121"/>
      <c r="AG98" s="121"/>
      <c r="AH98" s="121"/>
      <c r="AI98" s="121"/>
    </row>
    <row r="99" spans="1:35" s="1" customFormat="1" ht="15" customHeight="1">
      <c r="A99" s="223" t="str">
        <f>Scoring!A99 &amp; ""</f>
        <v/>
      </c>
      <c r="B99" s="223" t="s">
        <v>490</v>
      </c>
      <c r="C99" s="172" t="s">
        <v>369</v>
      </c>
      <c r="D99" s="361" t="s">
        <v>174</v>
      </c>
      <c r="E99" s="387"/>
      <c r="F99" s="387"/>
      <c r="G99" s="387"/>
      <c r="H99" s="387"/>
      <c r="I99" s="387"/>
      <c r="J99" s="387"/>
      <c r="K99" s="387"/>
      <c r="L99" s="388"/>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row>
    <row r="100" spans="1:35" s="1" customFormat="1" ht="75" customHeight="1">
      <c r="A100" s="223" t="str">
        <f>Scoring!A100 &amp; ""</f>
        <v/>
      </c>
      <c r="B100" s="223" t="str">
        <f t="shared" si="2"/>
        <v>NP</v>
      </c>
      <c r="C100" s="166" t="s">
        <v>370</v>
      </c>
      <c r="D100" s="174" t="s">
        <v>175</v>
      </c>
      <c r="E100" s="39">
        <v>5</v>
      </c>
      <c r="F100" s="51">
        <f>Scoring!F100</f>
        <v>0</v>
      </c>
      <c r="G100" s="40"/>
      <c r="H100" s="55" t="s">
        <v>68</v>
      </c>
      <c r="I100" s="82"/>
      <c r="J100" s="55" t="s">
        <v>52</v>
      </c>
      <c r="K100" s="50"/>
      <c r="L100" s="55" t="str">
        <f>Scoring!I100 &amp; ""</f>
        <v/>
      </c>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row>
    <row r="101" spans="1:35" s="1" customFormat="1" ht="15" customHeight="1">
      <c r="A101" s="223" t="str">
        <f>Scoring!A101 &amp; ""</f>
        <v/>
      </c>
      <c r="B101" s="223" t="str">
        <f>IF(SUM(F102:F104)&gt;0,"P","NP")</f>
        <v>NP</v>
      </c>
      <c r="C101" s="166" t="s">
        <v>371</v>
      </c>
      <c r="D101" s="361" t="s">
        <v>125</v>
      </c>
      <c r="E101" s="387"/>
      <c r="F101" s="387"/>
      <c r="G101" s="387"/>
      <c r="H101" s="387"/>
      <c r="I101" s="387"/>
      <c r="J101" s="387"/>
      <c r="K101" s="387"/>
      <c r="L101" s="388"/>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row>
    <row r="102" spans="1:35" s="1" customFormat="1" ht="45" customHeight="1">
      <c r="A102" s="223" t="str">
        <f>Scoring!A102 &amp; ""</f>
        <v/>
      </c>
      <c r="B102" s="223" t="str">
        <f>IF(F102&gt;0,"P","NP")</f>
        <v>NP</v>
      </c>
      <c r="C102" s="166" t="s">
        <v>372</v>
      </c>
      <c r="D102" s="167" t="s">
        <v>126</v>
      </c>
      <c r="E102" s="23">
        <v>4</v>
      </c>
      <c r="F102" s="16">
        <f>Scoring!F102</f>
        <v>0</v>
      </c>
      <c r="G102" s="40"/>
      <c r="H102" s="21" t="s">
        <v>544</v>
      </c>
      <c r="I102" s="65"/>
      <c r="J102" s="21" t="s">
        <v>151</v>
      </c>
      <c r="K102" s="50"/>
      <c r="L102" s="55" t="str">
        <f>Scoring!I102 &amp; ""</f>
        <v/>
      </c>
      <c r="M102" s="121"/>
      <c r="N102" s="121"/>
      <c r="O102" s="121"/>
      <c r="P102" s="121"/>
      <c r="Q102" s="121"/>
      <c r="R102" s="121"/>
      <c r="S102" s="121"/>
      <c r="T102" s="121"/>
      <c r="U102" s="121"/>
      <c r="V102" s="121"/>
      <c r="W102" s="121"/>
      <c r="X102" s="121"/>
      <c r="Y102" s="121"/>
      <c r="Z102" s="121"/>
      <c r="AA102" s="121"/>
      <c r="AB102" s="121"/>
      <c r="AC102" s="121"/>
      <c r="AD102" s="121"/>
      <c r="AE102" s="121"/>
      <c r="AF102" s="121"/>
      <c r="AG102" s="121"/>
      <c r="AH102" s="121"/>
      <c r="AI102" s="121"/>
    </row>
    <row r="103" spans="1:35" s="1" customFormat="1" ht="45" customHeight="1">
      <c r="A103" s="223" t="str">
        <f>Scoring!A103 &amp; ""</f>
        <v/>
      </c>
      <c r="B103" s="223" t="str">
        <f t="shared" si="2"/>
        <v>NP</v>
      </c>
      <c r="C103" s="166" t="s">
        <v>373</v>
      </c>
      <c r="D103" s="167" t="s">
        <v>127</v>
      </c>
      <c r="E103" s="23">
        <v>5</v>
      </c>
      <c r="F103" s="16">
        <f>Scoring!F103</f>
        <v>0</v>
      </c>
      <c r="G103" s="40"/>
      <c r="H103" s="21" t="s">
        <v>544</v>
      </c>
      <c r="I103" s="65"/>
      <c r="J103" s="21" t="s">
        <v>151</v>
      </c>
      <c r="K103" s="50"/>
      <c r="L103" s="55" t="str">
        <f>Scoring!I103 &amp; ""</f>
        <v/>
      </c>
      <c r="M103" s="121"/>
      <c r="N103" s="121"/>
      <c r="O103" s="121"/>
      <c r="P103" s="121"/>
      <c r="Q103" s="121"/>
      <c r="R103" s="121"/>
      <c r="S103" s="121"/>
      <c r="T103" s="121"/>
      <c r="U103" s="121"/>
      <c r="V103" s="121"/>
      <c r="W103" s="121"/>
      <c r="X103" s="121"/>
      <c r="Y103" s="121"/>
      <c r="Z103" s="121"/>
      <c r="AA103" s="121"/>
      <c r="AB103" s="121"/>
      <c r="AC103" s="121"/>
      <c r="AD103" s="121"/>
      <c r="AE103" s="121"/>
      <c r="AF103" s="121"/>
      <c r="AG103" s="121"/>
      <c r="AH103" s="121"/>
      <c r="AI103" s="121"/>
    </row>
    <row r="104" spans="1:35" s="1" customFormat="1" ht="45" customHeight="1">
      <c r="A104" s="223" t="str">
        <f>Scoring!A104 &amp; ""</f>
        <v/>
      </c>
      <c r="B104" s="223" t="str">
        <f t="shared" si="2"/>
        <v>NP</v>
      </c>
      <c r="C104" s="166" t="s">
        <v>374</v>
      </c>
      <c r="D104" s="167" t="s">
        <v>128</v>
      </c>
      <c r="E104" s="23">
        <v>4</v>
      </c>
      <c r="F104" s="16">
        <f>Scoring!F104</f>
        <v>0</v>
      </c>
      <c r="G104" s="40"/>
      <c r="H104" s="21" t="s">
        <v>545</v>
      </c>
      <c r="I104" s="82"/>
      <c r="J104" s="21" t="s">
        <v>151</v>
      </c>
      <c r="K104" s="50"/>
      <c r="L104" s="55" t="str">
        <f>Scoring!I104 &amp; ""</f>
        <v/>
      </c>
      <c r="M104" s="121"/>
      <c r="N104" s="121"/>
      <c r="O104" s="121"/>
      <c r="P104" s="121"/>
      <c r="Q104" s="121"/>
      <c r="R104" s="121"/>
      <c r="S104" s="121"/>
      <c r="T104" s="121"/>
      <c r="U104" s="121"/>
      <c r="V104" s="121"/>
      <c r="W104" s="121"/>
      <c r="X104" s="121"/>
      <c r="Y104" s="121"/>
      <c r="Z104" s="121"/>
      <c r="AA104" s="121"/>
      <c r="AB104" s="121"/>
      <c r="AC104" s="121"/>
      <c r="AD104" s="121"/>
      <c r="AE104" s="121"/>
      <c r="AF104" s="121"/>
      <c r="AG104" s="121"/>
      <c r="AH104" s="121"/>
      <c r="AI104" s="121"/>
    </row>
    <row r="105" spans="1:35" s="1" customFormat="1" ht="15" customHeight="1">
      <c r="A105" s="223" t="str">
        <f>Scoring!A105 &amp; ""</f>
        <v/>
      </c>
      <c r="B105" s="223" t="str">
        <f>IF(SUM(F106:F112)&gt;0,"P","NP")</f>
        <v>NP</v>
      </c>
      <c r="C105" s="172" t="s">
        <v>375</v>
      </c>
      <c r="D105" s="325" t="s">
        <v>243</v>
      </c>
      <c r="E105" s="392"/>
      <c r="F105" s="392"/>
      <c r="G105" s="392"/>
      <c r="H105" s="392"/>
      <c r="I105" s="392"/>
      <c r="J105" s="392"/>
      <c r="K105" s="392"/>
      <c r="L105" s="393"/>
      <c r="M105" s="121"/>
      <c r="N105" s="121"/>
      <c r="O105" s="121"/>
      <c r="P105" s="121"/>
      <c r="Q105" s="121"/>
      <c r="R105" s="121"/>
      <c r="S105" s="121"/>
      <c r="T105" s="121"/>
      <c r="U105" s="121"/>
      <c r="V105" s="121"/>
      <c r="W105" s="121"/>
      <c r="X105" s="121"/>
      <c r="Y105" s="121"/>
      <c r="Z105" s="121"/>
      <c r="AA105" s="121"/>
      <c r="AB105" s="121"/>
      <c r="AC105" s="121"/>
      <c r="AD105" s="121"/>
      <c r="AE105" s="121"/>
      <c r="AF105" s="121"/>
      <c r="AG105" s="121"/>
      <c r="AH105" s="121"/>
      <c r="AI105" s="121"/>
    </row>
    <row r="106" spans="1:35" s="1" customFormat="1" ht="16">
      <c r="A106" s="223" t="str">
        <f>Scoring!A106 &amp; ""</f>
        <v/>
      </c>
      <c r="B106" s="223" t="str">
        <f t="shared" si="2"/>
        <v>NP</v>
      </c>
      <c r="C106" s="166" t="s">
        <v>376</v>
      </c>
      <c r="D106" s="167" t="s">
        <v>493</v>
      </c>
      <c r="E106" s="23">
        <v>5</v>
      </c>
      <c r="F106" s="16">
        <f>Scoring!F106</f>
        <v>0</v>
      </c>
      <c r="G106" s="40"/>
      <c r="H106" s="21" t="s">
        <v>546</v>
      </c>
      <c r="I106" s="82"/>
      <c r="J106" s="23"/>
      <c r="K106" s="48"/>
      <c r="L106" s="21" t="str">
        <f>Scoring!I106 &amp; ""</f>
        <v/>
      </c>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row>
    <row r="107" spans="1:35" s="1" customFormat="1" ht="48">
      <c r="A107" s="223" t="str">
        <f>Scoring!A107 &amp; ""</f>
        <v/>
      </c>
      <c r="B107" s="223" t="str">
        <f t="shared" si="2"/>
        <v>NP</v>
      </c>
      <c r="C107" s="166" t="s">
        <v>377</v>
      </c>
      <c r="D107" s="167" t="s">
        <v>130</v>
      </c>
      <c r="E107" s="23">
        <v>4</v>
      </c>
      <c r="F107" s="16">
        <f>Scoring!F107</f>
        <v>0</v>
      </c>
      <c r="G107" s="40"/>
      <c r="H107" s="21" t="s">
        <v>547</v>
      </c>
      <c r="I107" s="82"/>
      <c r="J107" s="23"/>
      <c r="K107" s="48"/>
      <c r="L107" s="21" t="str">
        <f>Scoring!I107 &amp; ""</f>
        <v/>
      </c>
      <c r="M107" s="121"/>
      <c r="N107" s="121"/>
      <c r="O107" s="121"/>
      <c r="P107" s="121"/>
      <c r="Q107" s="121"/>
      <c r="R107" s="121"/>
      <c r="S107" s="121"/>
      <c r="T107" s="121"/>
      <c r="U107" s="121"/>
      <c r="V107" s="121"/>
      <c r="W107" s="121"/>
      <c r="X107" s="121"/>
      <c r="Y107" s="121"/>
      <c r="Z107" s="121"/>
      <c r="AA107" s="121"/>
      <c r="AB107" s="121"/>
      <c r="AC107" s="121"/>
      <c r="AD107" s="121"/>
      <c r="AE107" s="121"/>
      <c r="AF107" s="121"/>
      <c r="AG107" s="121"/>
      <c r="AH107" s="121"/>
      <c r="AI107" s="121"/>
    </row>
    <row r="108" spans="1:35" s="1" customFormat="1" ht="32">
      <c r="A108" s="223" t="str">
        <f>Scoring!A108 &amp; ""</f>
        <v/>
      </c>
      <c r="B108" s="223" t="str">
        <f t="shared" si="2"/>
        <v>NP</v>
      </c>
      <c r="C108" s="166" t="s">
        <v>378</v>
      </c>
      <c r="D108" s="167" t="s">
        <v>131</v>
      </c>
      <c r="E108" s="23">
        <v>5</v>
      </c>
      <c r="F108" s="16">
        <f>Scoring!F108</f>
        <v>0</v>
      </c>
      <c r="G108" s="40"/>
      <c r="H108" s="21" t="s">
        <v>548</v>
      </c>
      <c r="I108" s="82"/>
      <c r="J108" s="21" t="s">
        <v>151</v>
      </c>
      <c r="K108" s="50"/>
      <c r="L108" s="21" t="str">
        <f>Scoring!I108 &amp; ""</f>
        <v/>
      </c>
      <c r="M108" s="121"/>
      <c r="N108" s="121"/>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row>
    <row r="109" spans="1:35" s="1" customFormat="1" ht="60.75" customHeight="1">
      <c r="A109" s="223" t="str">
        <f>Scoring!A109 &amp; ""</f>
        <v/>
      </c>
      <c r="B109" s="223" t="str">
        <f t="shared" si="2"/>
        <v>NP</v>
      </c>
      <c r="C109" s="166" t="s">
        <v>379</v>
      </c>
      <c r="D109" s="167" t="s">
        <v>132</v>
      </c>
      <c r="E109" s="23">
        <v>5</v>
      </c>
      <c r="F109" s="16">
        <f>Scoring!F109</f>
        <v>0</v>
      </c>
      <c r="G109" s="40"/>
      <c r="H109" s="21" t="s">
        <v>549</v>
      </c>
      <c r="I109" s="82"/>
      <c r="J109" s="23"/>
      <c r="K109" s="48"/>
      <c r="L109" s="21" t="str">
        <f>Scoring!I109 &amp; ""</f>
        <v/>
      </c>
      <c r="M109" s="121"/>
      <c r="N109" s="121"/>
      <c r="O109" s="121"/>
      <c r="P109" s="121"/>
      <c r="Q109" s="121"/>
      <c r="R109" s="121"/>
      <c r="S109" s="121"/>
      <c r="T109" s="121"/>
      <c r="U109" s="121"/>
      <c r="V109" s="121"/>
      <c r="W109" s="121"/>
      <c r="X109" s="121"/>
      <c r="Y109" s="121"/>
      <c r="Z109" s="121"/>
      <c r="AA109" s="121"/>
      <c r="AB109" s="121"/>
      <c r="AC109" s="121"/>
      <c r="AD109" s="121"/>
      <c r="AE109" s="121"/>
      <c r="AF109" s="121"/>
      <c r="AG109" s="121"/>
      <c r="AH109" s="121"/>
      <c r="AI109" s="121"/>
    </row>
    <row r="110" spans="1:35" s="1" customFormat="1" ht="80">
      <c r="A110" s="223" t="str">
        <f>Scoring!A110 &amp; ""</f>
        <v/>
      </c>
      <c r="B110" s="223" t="str">
        <f t="shared" si="2"/>
        <v>NP</v>
      </c>
      <c r="C110" s="166" t="s">
        <v>550</v>
      </c>
      <c r="D110" s="167" t="s">
        <v>463</v>
      </c>
      <c r="E110" s="23">
        <v>4</v>
      </c>
      <c r="F110" s="16">
        <f>Scoring!F110</f>
        <v>0</v>
      </c>
      <c r="G110" s="40"/>
      <c r="H110" s="21" t="s">
        <v>33</v>
      </c>
      <c r="I110" s="82"/>
      <c r="J110" s="21" t="s">
        <v>10</v>
      </c>
      <c r="K110" s="50"/>
      <c r="L110" s="21" t="str">
        <f>Scoring!I110 &amp; ""</f>
        <v/>
      </c>
      <c r="M110" s="121"/>
      <c r="N110" s="121"/>
      <c r="O110" s="121"/>
      <c r="P110" s="121"/>
      <c r="Q110" s="121"/>
      <c r="R110" s="121"/>
      <c r="S110" s="121"/>
      <c r="T110" s="121"/>
      <c r="U110" s="121"/>
      <c r="V110" s="121"/>
      <c r="W110" s="121"/>
      <c r="X110" s="121"/>
      <c r="Y110" s="121"/>
      <c r="Z110" s="121"/>
      <c r="AA110" s="121"/>
      <c r="AB110" s="121"/>
      <c r="AC110" s="121"/>
      <c r="AD110" s="121"/>
      <c r="AE110" s="121"/>
      <c r="AF110" s="121"/>
      <c r="AG110" s="121"/>
      <c r="AH110" s="121"/>
      <c r="AI110" s="121"/>
    </row>
    <row r="111" spans="1:35" s="1" customFormat="1" ht="28.5" customHeight="1">
      <c r="A111" s="223" t="str">
        <f>Scoring!A111 &amp; ""</f>
        <v/>
      </c>
      <c r="B111" s="223" t="str">
        <f t="shared" si="2"/>
        <v>NP</v>
      </c>
      <c r="C111" s="166" t="s">
        <v>380</v>
      </c>
      <c r="D111" s="167" t="s">
        <v>176</v>
      </c>
      <c r="E111" s="23">
        <v>4</v>
      </c>
      <c r="F111" s="16">
        <f>Scoring!F111</f>
        <v>0</v>
      </c>
      <c r="G111" s="40"/>
      <c r="H111" s="21" t="s">
        <v>34</v>
      </c>
      <c r="I111" s="82"/>
      <c r="J111" s="23"/>
      <c r="K111" s="48"/>
      <c r="L111" s="21" t="str">
        <f>Scoring!I111&amp; ""</f>
        <v/>
      </c>
      <c r="M111" s="121"/>
      <c r="N111" s="121"/>
      <c r="O111" s="121"/>
      <c r="P111" s="121"/>
      <c r="Q111" s="121"/>
      <c r="R111" s="121"/>
      <c r="S111" s="121"/>
      <c r="T111" s="121"/>
      <c r="U111" s="121"/>
      <c r="V111" s="121"/>
      <c r="W111" s="121"/>
      <c r="X111" s="121"/>
      <c r="Y111" s="121"/>
      <c r="Z111" s="121"/>
      <c r="AA111" s="121"/>
      <c r="AB111" s="121"/>
      <c r="AC111" s="121"/>
      <c r="AD111" s="121"/>
      <c r="AE111" s="121"/>
      <c r="AF111" s="121"/>
      <c r="AG111" s="121"/>
      <c r="AH111" s="121"/>
      <c r="AI111" s="121"/>
    </row>
    <row r="112" spans="1:35" s="1" customFormat="1" ht="128">
      <c r="A112" s="223" t="str">
        <f>Scoring!A112 &amp; ""</f>
        <v/>
      </c>
      <c r="B112" s="223" t="str">
        <f t="shared" si="2"/>
        <v>NP</v>
      </c>
      <c r="C112" s="166" t="s">
        <v>381</v>
      </c>
      <c r="D112" s="167" t="s">
        <v>133</v>
      </c>
      <c r="E112" s="23">
        <v>4</v>
      </c>
      <c r="F112" s="16">
        <f>Scoring!F112</f>
        <v>0</v>
      </c>
      <c r="G112" s="40"/>
      <c r="H112" s="21" t="s">
        <v>551</v>
      </c>
      <c r="I112" s="82"/>
      <c r="J112" s="17" t="s">
        <v>151</v>
      </c>
      <c r="K112" s="50"/>
      <c r="L112" s="21" t="str">
        <f>Scoring!I112 &amp; ""</f>
        <v/>
      </c>
      <c r="M112" s="121"/>
      <c r="N112" s="121"/>
      <c r="O112" s="121"/>
      <c r="P112" s="121"/>
      <c r="Q112" s="121"/>
      <c r="R112" s="121"/>
      <c r="S112" s="121"/>
      <c r="T112" s="121"/>
      <c r="U112" s="121"/>
      <c r="V112" s="121"/>
      <c r="W112" s="121"/>
      <c r="X112" s="121"/>
      <c r="Y112" s="121"/>
      <c r="Z112" s="121"/>
      <c r="AA112" s="121"/>
      <c r="AB112" s="121"/>
      <c r="AC112" s="121"/>
      <c r="AD112" s="121"/>
      <c r="AE112" s="121"/>
      <c r="AF112" s="121"/>
      <c r="AG112" s="121"/>
      <c r="AH112" s="121"/>
      <c r="AI112" s="121"/>
    </row>
    <row r="113" spans="1:35" s="1" customFormat="1" ht="15" customHeight="1">
      <c r="A113" s="223" t="str">
        <f>Scoring!A113 &amp; ""</f>
        <v/>
      </c>
      <c r="B113" s="223" t="str">
        <f t="shared" si="2"/>
        <v>NP</v>
      </c>
      <c r="C113" s="172" t="s">
        <v>382</v>
      </c>
      <c r="D113" s="325" t="s">
        <v>134</v>
      </c>
      <c r="E113" s="392"/>
      <c r="F113" s="392"/>
      <c r="G113" s="392"/>
      <c r="H113" s="392"/>
      <c r="I113" s="392"/>
      <c r="J113" s="392"/>
      <c r="K113" s="392"/>
      <c r="L113" s="393"/>
      <c r="M113" s="121"/>
      <c r="N113" s="121"/>
      <c r="O113" s="121"/>
      <c r="P113" s="121"/>
      <c r="Q113" s="121"/>
      <c r="R113" s="121"/>
      <c r="S113" s="121"/>
      <c r="T113" s="121"/>
      <c r="U113" s="121"/>
      <c r="V113" s="121"/>
      <c r="W113" s="121"/>
      <c r="X113" s="121"/>
      <c r="Y113" s="121"/>
      <c r="Z113" s="121"/>
      <c r="AA113" s="121"/>
      <c r="AB113" s="121"/>
      <c r="AC113" s="121"/>
      <c r="AD113" s="121"/>
      <c r="AE113" s="121"/>
      <c r="AF113" s="121"/>
      <c r="AG113" s="121"/>
      <c r="AH113" s="121"/>
      <c r="AI113" s="121"/>
    </row>
    <row r="114" spans="1:35" s="1" customFormat="1" ht="45" customHeight="1">
      <c r="A114" s="223" t="str">
        <f>Scoring!A114 &amp; ""</f>
        <v/>
      </c>
      <c r="B114" s="223" t="str">
        <f t="shared" si="2"/>
        <v>NP</v>
      </c>
      <c r="C114" s="166" t="s">
        <v>383</v>
      </c>
      <c r="D114" s="167" t="s">
        <v>135</v>
      </c>
      <c r="E114" s="23">
        <v>5</v>
      </c>
      <c r="F114" s="16">
        <f>Scoring!F114</f>
        <v>0</v>
      </c>
      <c r="G114" s="40"/>
      <c r="H114" s="21" t="s">
        <v>70</v>
      </c>
      <c r="I114" s="82"/>
      <c r="J114" s="21" t="s">
        <v>151</v>
      </c>
      <c r="K114" s="50"/>
      <c r="L114" s="21" t="str">
        <f>Scoring!I114 &amp; ""</f>
        <v/>
      </c>
      <c r="M114" s="121"/>
      <c r="N114" s="121"/>
      <c r="O114" s="121"/>
      <c r="P114" s="121"/>
      <c r="Q114" s="121"/>
      <c r="R114" s="121"/>
      <c r="S114" s="121"/>
      <c r="T114" s="121"/>
      <c r="U114" s="121"/>
      <c r="V114" s="121"/>
      <c r="W114" s="121"/>
      <c r="X114" s="121"/>
      <c r="Y114" s="121"/>
      <c r="Z114" s="121"/>
      <c r="AA114" s="121"/>
      <c r="AB114" s="121"/>
      <c r="AC114" s="121"/>
      <c r="AD114" s="121"/>
      <c r="AE114" s="121"/>
      <c r="AF114" s="121"/>
      <c r="AG114" s="121"/>
      <c r="AH114" s="121"/>
      <c r="AI114" s="121"/>
    </row>
    <row r="115" spans="1:35" s="1" customFormat="1" ht="45" customHeight="1">
      <c r="A115" s="223" t="str">
        <f>Scoring!A115 &amp; ""</f>
        <v/>
      </c>
      <c r="B115" s="223" t="str">
        <f t="shared" si="2"/>
        <v>NP</v>
      </c>
      <c r="C115" s="166" t="s">
        <v>384</v>
      </c>
      <c r="D115" s="167" t="s">
        <v>136</v>
      </c>
      <c r="E115" s="23">
        <v>5</v>
      </c>
      <c r="F115" s="16">
        <f>Scoring!F115</f>
        <v>0</v>
      </c>
      <c r="G115" s="40"/>
      <c r="H115" s="21" t="s">
        <v>35</v>
      </c>
      <c r="I115" s="82"/>
      <c r="J115" s="21" t="s">
        <v>151</v>
      </c>
      <c r="K115" s="50"/>
      <c r="L115" s="21" t="str">
        <f>Scoring!I115 &amp; ""</f>
        <v/>
      </c>
      <c r="M115" s="121"/>
      <c r="N115" s="121"/>
      <c r="O115" s="121"/>
      <c r="P115" s="121"/>
      <c r="Q115" s="121"/>
      <c r="R115" s="121"/>
      <c r="S115" s="121"/>
      <c r="T115" s="121"/>
      <c r="U115" s="121"/>
      <c r="V115" s="121"/>
      <c r="W115" s="121"/>
      <c r="X115" s="121"/>
      <c r="Y115" s="121"/>
      <c r="Z115" s="121"/>
      <c r="AA115" s="121"/>
      <c r="AB115" s="121"/>
      <c r="AC115" s="121"/>
      <c r="AD115" s="121"/>
      <c r="AE115" s="121"/>
      <c r="AF115" s="121"/>
      <c r="AG115" s="121"/>
      <c r="AH115" s="121"/>
      <c r="AI115" s="121"/>
    </row>
    <row r="116" spans="1:35" s="1" customFormat="1" ht="45" customHeight="1">
      <c r="A116" s="223" t="str">
        <f>Scoring!A116 &amp; ""</f>
        <v/>
      </c>
      <c r="B116" s="223" t="str">
        <f t="shared" si="2"/>
        <v>NP</v>
      </c>
      <c r="C116" s="166" t="s">
        <v>385</v>
      </c>
      <c r="D116" s="167" t="s">
        <v>137</v>
      </c>
      <c r="E116" s="23">
        <v>6</v>
      </c>
      <c r="F116" s="16">
        <f>Scoring!F116</f>
        <v>0</v>
      </c>
      <c r="G116" s="40"/>
      <c r="H116" s="21" t="s">
        <v>71</v>
      </c>
      <c r="I116" s="82"/>
      <c r="J116" s="244"/>
      <c r="K116" s="48"/>
      <c r="L116" s="21" t="str">
        <f>Scoring!I116 &amp; ""</f>
        <v/>
      </c>
      <c r="M116" s="121"/>
      <c r="N116" s="121"/>
      <c r="O116" s="121"/>
      <c r="P116" s="121"/>
      <c r="Q116" s="121"/>
      <c r="R116" s="121"/>
      <c r="S116" s="121"/>
      <c r="T116" s="121"/>
      <c r="U116" s="121"/>
      <c r="V116" s="121"/>
      <c r="W116" s="121"/>
      <c r="X116" s="121"/>
      <c r="Y116" s="121"/>
      <c r="Z116" s="121"/>
      <c r="AA116" s="121"/>
      <c r="AB116" s="121"/>
      <c r="AC116" s="121"/>
      <c r="AD116" s="121"/>
      <c r="AE116" s="121"/>
      <c r="AF116" s="121"/>
      <c r="AG116" s="121"/>
      <c r="AH116" s="121"/>
      <c r="AI116" s="121"/>
    </row>
    <row r="117" spans="1:35" s="1" customFormat="1" ht="60" customHeight="1">
      <c r="A117" s="223" t="str">
        <f>Scoring!A117 &amp; ""</f>
        <v/>
      </c>
      <c r="B117" s="223" t="str">
        <f t="shared" si="2"/>
        <v>NP</v>
      </c>
      <c r="C117" s="166" t="s">
        <v>386</v>
      </c>
      <c r="D117" s="167" t="s">
        <v>138</v>
      </c>
      <c r="E117" s="23">
        <v>5</v>
      </c>
      <c r="F117" s="16">
        <f>Scoring!F117</f>
        <v>0</v>
      </c>
      <c r="G117" s="40"/>
      <c r="H117" s="21" t="s">
        <v>72</v>
      </c>
      <c r="I117" s="82"/>
      <c r="J117" s="21" t="s">
        <v>449</v>
      </c>
      <c r="K117" s="50"/>
      <c r="L117" s="21" t="str">
        <f>Scoring!I117 &amp; ""</f>
        <v/>
      </c>
      <c r="M117" s="121"/>
      <c r="N117" s="121"/>
      <c r="O117" s="121"/>
      <c r="P117" s="121"/>
      <c r="Q117" s="121"/>
      <c r="R117" s="121"/>
      <c r="S117" s="121"/>
      <c r="T117" s="121"/>
      <c r="U117" s="121"/>
      <c r="V117" s="121"/>
      <c r="W117" s="121"/>
      <c r="X117" s="121"/>
      <c r="Y117" s="121"/>
      <c r="Z117" s="121"/>
      <c r="AA117" s="121"/>
      <c r="AB117" s="121"/>
      <c r="AC117" s="121"/>
      <c r="AD117" s="121"/>
      <c r="AE117" s="121"/>
      <c r="AF117" s="121"/>
      <c r="AG117" s="121"/>
      <c r="AH117" s="121"/>
      <c r="AI117" s="121"/>
    </row>
    <row r="118" spans="1:35" s="1" customFormat="1" ht="18.75" customHeight="1">
      <c r="A118" s="223" t="str">
        <f>Scoring!A118 &amp; ""</f>
        <v/>
      </c>
      <c r="B118" s="223" t="s">
        <v>484</v>
      </c>
      <c r="C118" s="362" t="s">
        <v>12</v>
      </c>
      <c r="D118" s="362"/>
      <c r="E118" s="362"/>
      <c r="F118" s="362"/>
      <c r="G118" s="362"/>
      <c r="H118" s="362"/>
      <c r="I118" s="362"/>
      <c r="J118" s="362"/>
      <c r="K118" s="362"/>
      <c r="L118" s="363"/>
      <c r="M118" s="121"/>
      <c r="N118" s="121"/>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row>
    <row r="119" spans="1:35" s="1" customFormat="1" ht="30" customHeight="1">
      <c r="A119" s="223" t="str">
        <f>Scoring!A119 &amp; ""</f>
        <v/>
      </c>
      <c r="B119" s="223" t="s">
        <v>490</v>
      </c>
      <c r="C119" s="166" t="s">
        <v>387</v>
      </c>
      <c r="D119" s="361" t="s">
        <v>464</v>
      </c>
      <c r="E119" s="387"/>
      <c r="F119" s="387"/>
      <c r="G119" s="387"/>
      <c r="H119" s="387"/>
      <c r="I119" s="387"/>
      <c r="J119" s="387"/>
      <c r="K119" s="387"/>
      <c r="L119" s="388"/>
      <c r="M119" s="121"/>
      <c r="N119" s="121"/>
      <c r="O119" s="121"/>
      <c r="P119" s="121"/>
      <c r="Q119" s="121"/>
      <c r="R119" s="121"/>
      <c r="S119" s="121"/>
      <c r="T119" s="121"/>
      <c r="U119" s="121"/>
      <c r="V119" s="121"/>
      <c r="W119" s="121"/>
      <c r="X119" s="121"/>
      <c r="Y119" s="121"/>
      <c r="Z119" s="121"/>
      <c r="AA119" s="121"/>
      <c r="AB119" s="121"/>
      <c r="AC119" s="121"/>
      <c r="AD119" s="121"/>
      <c r="AE119" s="121"/>
      <c r="AF119" s="121"/>
      <c r="AG119" s="121"/>
      <c r="AH119" s="121"/>
      <c r="AI119" s="121"/>
    </row>
    <row r="120" spans="1:35" s="1" customFormat="1" ht="15" customHeight="1">
      <c r="A120" s="223" t="str">
        <f>Scoring!A120 &amp; ""</f>
        <v/>
      </c>
      <c r="B120" s="223" t="str">
        <f>IF(SUM(F121:F126)&gt;0,"P","NP")</f>
        <v>P</v>
      </c>
      <c r="C120" s="166" t="s">
        <v>388</v>
      </c>
      <c r="D120" s="361" t="s">
        <v>186</v>
      </c>
      <c r="E120" s="387"/>
      <c r="F120" s="387"/>
      <c r="G120" s="387"/>
      <c r="H120" s="387"/>
      <c r="I120" s="387"/>
      <c r="J120" s="387"/>
      <c r="K120" s="387"/>
      <c r="L120" s="388"/>
      <c r="M120" s="121"/>
      <c r="N120" s="121"/>
      <c r="O120" s="121"/>
      <c r="P120" s="121"/>
      <c r="Q120" s="121"/>
      <c r="R120" s="121"/>
      <c r="S120" s="121"/>
      <c r="T120" s="121"/>
      <c r="U120" s="121"/>
      <c r="V120" s="121"/>
      <c r="W120" s="121"/>
      <c r="X120" s="121"/>
      <c r="Y120" s="121"/>
      <c r="Z120" s="121"/>
      <c r="AA120" s="121"/>
      <c r="AB120" s="121"/>
      <c r="AC120" s="121"/>
      <c r="AD120" s="121"/>
      <c r="AE120" s="121"/>
      <c r="AF120" s="121"/>
      <c r="AG120" s="121"/>
      <c r="AH120" s="121"/>
      <c r="AI120" s="121"/>
    </row>
    <row r="121" spans="1:35" s="1" customFormat="1" ht="45" customHeight="1">
      <c r="A121" s="223" t="str">
        <f>Scoring!A121 &amp; ""</f>
        <v/>
      </c>
      <c r="B121" s="223" t="str">
        <f t="shared" ref="B121:B170" si="3">IF(F121&gt;0,"P","NP")</f>
        <v>NP</v>
      </c>
      <c r="C121" s="166" t="s">
        <v>389</v>
      </c>
      <c r="D121" s="167" t="s">
        <v>465</v>
      </c>
      <c r="E121" s="25">
        <v>5</v>
      </c>
      <c r="F121" s="16">
        <f>Scoring!F121</f>
        <v>0</v>
      </c>
      <c r="G121" s="40"/>
      <c r="H121" s="355" t="s">
        <v>552</v>
      </c>
      <c r="I121" s="66"/>
      <c r="J121" s="23"/>
      <c r="K121" s="48"/>
      <c r="L121" s="21" t="str">
        <f>Scoring!I121 &amp; ""</f>
        <v/>
      </c>
      <c r="M121" s="121"/>
      <c r="N121" s="121"/>
      <c r="O121" s="121"/>
      <c r="P121" s="121"/>
      <c r="Q121" s="121"/>
      <c r="R121" s="121"/>
      <c r="S121" s="121"/>
      <c r="T121" s="121"/>
      <c r="U121" s="121"/>
      <c r="V121" s="121"/>
      <c r="W121" s="121"/>
      <c r="X121" s="121"/>
      <c r="Y121" s="121"/>
      <c r="Z121" s="121"/>
      <c r="AA121" s="121"/>
      <c r="AB121" s="121"/>
      <c r="AC121" s="121"/>
      <c r="AD121" s="121"/>
      <c r="AE121" s="121"/>
      <c r="AF121" s="121"/>
      <c r="AG121" s="121"/>
      <c r="AH121" s="121"/>
      <c r="AI121" s="121"/>
    </row>
    <row r="122" spans="1:35" s="1" customFormat="1" ht="45" customHeight="1">
      <c r="A122" s="223" t="str">
        <f>Scoring!A122 &amp; ""</f>
        <v/>
      </c>
      <c r="B122" s="223" t="str">
        <f t="shared" si="3"/>
        <v>NP</v>
      </c>
      <c r="C122" s="166" t="s">
        <v>390</v>
      </c>
      <c r="D122" s="167" t="s">
        <v>177</v>
      </c>
      <c r="E122" s="23">
        <v>5</v>
      </c>
      <c r="F122" s="16">
        <f>Scoring!F122</f>
        <v>0</v>
      </c>
      <c r="G122" s="40"/>
      <c r="H122" s="355"/>
      <c r="I122" s="66"/>
      <c r="J122" s="23"/>
      <c r="K122" s="48"/>
      <c r="L122" s="21" t="str">
        <f>Scoring!I122 &amp; ""</f>
        <v/>
      </c>
      <c r="M122" s="121"/>
      <c r="N122" s="121"/>
      <c r="O122" s="121"/>
      <c r="P122" s="121"/>
      <c r="Q122" s="121"/>
      <c r="R122" s="121"/>
      <c r="S122" s="121"/>
      <c r="T122" s="121"/>
      <c r="U122" s="121"/>
      <c r="V122" s="121"/>
      <c r="W122" s="121"/>
      <c r="X122" s="121"/>
      <c r="Y122" s="121"/>
      <c r="Z122" s="121"/>
      <c r="AA122" s="121"/>
      <c r="AB122" s="121"/>
      <c r="AC122" s="121"/>
      <c r="AD122" s="121"/>
      <c r="AE122" s="121"/>
      <c r="AF122" s="121"/>
      <c r="AG122" s="121"/>
      <c r="AH122" s="121"/>
      <c r="AI122" s="121"/>
    </row>
    <row r="123" spans="1:35" s="1" customFormat="1" ht="15" customHeight="1">
      <c r="A123" s="223" t="str">
        <f>Scoring!A123 &amp; ""</f>
        <v/>
      </c>
      <c r="B123" s="223" t="str">
        <f>IF(F124&gt;0,"P","NP")</f>
        <v>P</v>
      </c>
      <c r="C123" s="166" t="s">
        <v>391</v>
      </c>
      <c r="D123" s="364" t="s">
        <v>139</v>
      </c>
      <c r="E123" s="412"/>
      <c r="F123" s="412"/>
      <c r="G123" s="412"/>
      <c r="H123" s="412"/>
      <c r="I123" s="412"/>
      <c r="J123" s="412"/>
      <c r="K123" s="412"/>
      <c r="L123" s="413"/>
      <c r="M123" s="121"/>
      <c r="N123" s="121"/>
      <c r="O123" s="121"/>
      <c r="P123" s="121"/>
      <c r="Q123" s="121"/>
      <c r="R123" s="121"/>
      <c r="S123" s="121"/>
      <c r="T123" s="121"/>
      <c r="U123" s="121"/>
      <c r="V123" s="121"/>
      <c r="W123" s="121"/>
      <c r="X123" s="121"/>
      <c r="Y123" s="121"/>
      <c r="Z123" s="121"/>
      <c r="AA123" s="121"/>
      <c r="AB123" s="121"/>
      <c r="AC123" s="121"/>
      <c r="AD123" s="121"/>
      <c r="AE123" s="121"/>
      <c r="AF123" s="121"/>
      <c r="AG123" s="121"/>
      <c r="AH123" s="121"/>
      <c r="AI123" s="121"/>
    </row>
    <row r="124" spans="1:35" s="1" customFormat="1" ht="15" customHeight="1">
      <c r="A124" s="223" t="str">
        <f>Scoring!A124 &amp; ""</f>
        <v/>
      </c>
      <c r="B124" s="223" t="str">
        <f>B123</f>
        <v>P</v>
      </c>
      <c r="C124" s="166" t="s">
        <v>392</v>
      </c>
      <c r="D124" s="168" t="s">
        <v>140</v>
      </c>
      <c r="E124" s="23">
        <v>3</v>
      </c>
      <c r="F124" s="405">
        <f>Scoring!F124</f>
        <v>8</v>
      </c>
      <c r="G124" s="383"/>
      <c r="H124" s="415" t="s">
        <v>553</v>
      </c>
      <c r="I124" s="415"/>
      <c r="J124" s="367"/>
      <c r="K124" s="414"/>
      <c r="L124" s="355" t="str">
        <f>Scoring!I124 &amp; ""</f>
        <v/>
      </c>
      <c r="M124" s="121"/>
      <c r="N124" s="121"/>
      <c r="O124" s="121"/>
      <c r="P124" s="121"/>
      <c r="Q124" s="121"/>
      <c r="R124" s="121"/>
      <c r="S124" s="121"/>
      <c r="T124" s="121"/>
      <c r="U124" s="121"/>
      <c r="V124" s="121"/>
      <c r="W124" s="121"/>
      <c r="X124" s="121"/>
      <c r="Y124" s="121"/>
      <c r="Z124" s="121"/>
      <c r="AA124" s="121"/>
      <c r="AB124" s="121"/>
      <c r="AC124" s="121"/>
      <c r="AD124" s="121"/>
      <c r="AE124" s="121"/>
      <c r="AF124" s="121"/>
      <c r="AG124" s="121"/>
      <c r="AH124" s="121"/>
      <c r="AI124" s="121"/>
    </row>
    <row r="125" spans="1:35" s="1" customFormat="1" ht="15" customHeight="1">
      <c r="A125" s="223" t="str">
        <f>Scoring!A125 &amp; ""</f>
        <v/>
      </c>
      <c r="B125" s="223" t="str">
        <f t="shared" ref="B125:B126" si="4">B124</f>
        <v>P</v>
      </c>
      <c r="C125" s="166" t="s">
        <v>393</v>
      </c>
      <c r="D125" s="168" t="s">
        <v>141</v>
      </c>
      <c r="E125" s="23">
        <v>5</v>
      </c>
      <c r="F125" s="382"/>
      <c r="G125" s="351"/>
      <c r="H125" s="415"/>
      <c r="I125" s="415"/>
      <c r="J125" s="368"/>
      <c r="K125" s="414"/>
      <c r="L125" s="355"/>
      <c r="M125" s="121"/>
      <c r="N125" s="121"/>
      <c r="O125" s="121"/>
      <c r="P125" s="121"/>
      <c r="Q125" s="121"/>
      <c r="R125" s="121"/>
      <c r="S125" s="121"/>
      <c r="T125" s="121"/>
      <c r="U125" s="121"/>
      <c r="V125" s="121"/>
      <c r="W125" s="121"/>
      <c r="X125" s="121"/>
      <c r="Y125" s="121"/>
      <c r="Z125" s="121"/>
      <c r="AA125" s="121"/>
      <c r="AB125" s="121"/>
      <c r="AC125" s="121"/>
      <c r="AD125" s="121"/>
      <c r="AE125" s="121"/>
      <c r="AF125" s="121"/>
      <c r="AG125" s="121"/>
      <c r="AH125" s="121"/>
      <c r="AI125" s="121"/>
    </row>
    <row r="126" spans="1:35" s="1" customFormat="1" ht="15" customHeight="1">
      <c r="A126" s="223" t="str">
        <f>Scoring!A126 &amp; ""</f>
        <v/>
      </c>
      <c r="B126" s="223" t="str">
        <f t="shared" si="4"/>
        <v>P</v>
      </c>
      <c r="C126" s="166" t="s">
        <v>394</v>
      </c>
      <c r="D126" s="168" t="s">
        <v>142</v>
      </c>
      <c r="E126" s="23">
        <v>8</v>
      </c>
      <c r="F126" s="406"/>
      <c r="G126" s="352"/>
      <c r="H126" s="415"/>
      <c r="I126" s="415"/>
      <c r="J126" s="369"/>
      <c r="K126" s="414"/>
      <c r="L126" s="355"/>
      <c r="M126" s="121"/>
      <c r="N126" s="121"/>
      <c r="O126" s="121"/>
      <c r="P126" s="121"/>
      <c r="Q126" s="121"/>
      <c r="R126" s="121"/>
      <c r="S126" s="121"/>
      <c r="T126" s="121"/>
      <c r="U126" s="121"/>
      <c r="V126" s="121"/>
      <c r="W126" s="121"/>
      <c r="X126" s="121"/>
      <c r="Y126" s="121"/>
      <c r="Z126" s="121"/>
      <c r="AA126" s="121"/>
      <c r="AB126" s="121"/>
      <c r="AC126" s="121"/>
      <c r="AD126" s="121"/>
      <c r="AE126" s="121"/>
      <c r="AF126" s="121"/>
      <c r="AG126" s="121"/>
      <c r="AH126" s="121"/>
      <c r="AI126" s="121"/>
    </row>
    <row r="127" spans="1:35" s="1" customFormat="1" ht="15" customHeight="1">
      <c r="A127" s="223" t="str">
        <f>Scoring!A127 &amp; ""</f>
        <v/>
      </c>
      <c r="B127" s="223" t="str">
        <f>IF(SUM(F128:F129)&gt;0,"P","NP")</f>
        <v>P</v>
      </c>
      <c r="C127" s="166" t="s">
        <v>395</v>
      </c>
      <c r="D127" s="361" t="s">
        <v>84</v>
      </c>
      <c r="E127" s="387"/>
      <c r="F127" s="387"/>
      <c r="G127" s="387"/>
      <c r="H127" s="387"/>
      <c r="I127" s="387"/>
      <c r="J127" s="387"/>
      <c r="K127" s="387"/>
      <c r="L127" s="388"/>
      <c r="M127" s="121"/>
      <c r="N127" s="121"/>
      <c r="O127" s="121"/>
      <c r="P127" s="121"/>
      <c r="Q127" s="121"/>
      <c r="R127" s="121"/>
      <c r="S127" s="121"/>
      <c r="T127" s="121"/>
      <c r="U127" s="121"/>
      <c r="V127" s="121"/>
      <c r="W127" s="121"/>
      <c r="X127" s="121"/>
      <c r="Y127" s="121"/>
      <c r="Z127" s="121"/>
      <c r="AA127" s="121"/>
      <c r="AB127" s="121"/>
      <c r="AC127" s="121"/>
      <c r="AD127" s="121"/>
      <c r="AE127" s="121"/>
      <c r="AF127" s="121"/>
      <c r="AG127" s="121"/>
      <c r="AH127" s="121"/>
      <c r="AI127" s="121"/>
    </row>
    <row r="128" spans="1:35" s="1" customFormat="1" ht="144">
      <c r="A128" s="223" t="str">
        <f>Scoring!A128 &amp; ""</f>
        <v/>
      </c>
      <c r="B128" s="223" t="str">
        <f t="shared" si="3"/>
        <v>P</v>
      </c>
      <c r="C128" s="166" t="s">
        <v>396</v>
      </c>
      <c r="D128" s="177" t="s">
        <v>451</v>
      </c>
      <c r="E128" s="23">
        <v>6</v>
      </c>
      <c r="F128" s="16">
        <f>Scoring!F128</f>
        <v>6</v>
      </c>
      <c r="G128" s="40"/>
      <c r="H128" s="21" t="s">
        <v>73</v>
      </c>
      <c r="I128" s="82"/>
      <c r="J128" s="23"/>
      <c r="K128" s="48"/>
      <c r="L128" s="21" t="str">
        <f>Scoring!I128 &amp; ""</f>
        <v/>
      </c>
      <c r="M128" s="121"/>
      <c r="N128" s="121"/>
      <c r="O128" s="121"/>
      <c r="P128" s="121"/>
      <c r="Q128" s="121"/>
      <c r="R128" s="121"/>
      <c r="S128" s="121"/>
      <c r="T128" s="121"/>
      <c r="U128" s="121"/>
      <c r="V128" s="121"/>
      <c r="W128" s="121"/>
      <c r="X128" s="121"/>
      <c r="Y128" s="121"/>
      <c r="Z128" s="121"/>
      <c r="AA128" s="121"/>
      <c r="AB128" s="121"/>
      <c r="AC128" s="121"/>
      <c r="AD128" s="121"/>
      <c r="AE128" s="121"/>
      <c r="AF128" s="121"/>
      <c r="AG128" s="121"/>
      <c r="AH128" s="121"/>
      <c r="AI128" s="121"/>
    </row>
    <row r="129" spans="1:35" s="1" customFormat="1" ht="45" customHeight="1">
      <c r="A129" s="223" t="str">
        <f>Scoring!A129 &amp; ""</f>
        <v/>
      </c>
      <c r="B129" s="223" t="str">
        <f t="shared" si="3"/>
        <v>P</v>
      </c>
      <c r="C129" s="166" t="s">
        <v>397</v>
      </c>
      <c r="D129" s="167" t="s">
        <v>143</v>
      </c>
      <c r="E129" s="16">
        <v>8</v>
      </c>
      <c r="F129" s="16">
        <f>Scoring!F129</f>
        <v>8</v>
      </c>
      <c r="G129" s="40"/>
      <c r="H129" s="245" t="s">
        <v>97</v>
      </c>
      <c r="I129" s="65"/>
      <c r="J129" s="26"/>
      <c r="K129" s="54"/>
      <c r="L129" s="21" t="str">
        <f>Scoring!I129 &amp; ""</f>
        <v/>
      </c>
      <c r="M129" s="121"/>
      <c r="N129" s="121"/>
      <c r="O129" s="121"/>
      <c r="P129" s="121"/>
      <c r="Q129" s="121"/>
      <c r="R129" s="121"/>
      <c r="S129" s="121"/>
      <c r="T129" s="121"/>
      <c r="U129" s="121"/>
      <c r="V129" s="121"/>
      <c r="W129" s="121"/>
      <c r="X129" s="121"/>
      <c r="Y129" s="121"/>
      <c r="Z129" s="121"/>
      <c r="AA129" s="121"/>
      <c r="AB129" s="121"/>
      <c r="AC129" s="121"/>
      <c r="AD129" s="121"/>
      <c r="AE129" s="121"/>
      <c r="AF129" s="121"/>
      <c r="AG129" s="121"/>
      <c r="AH129" s="121"/>
      <c r="AI129" s="121"/>
    </row>
    <row r="130" spans="1:35" s="1" customFormat="1" ht="105" customHeight="1">
      <c r="A130" s="223" t="str">
        <f>Scoring!A130 &amp; ""</f>
        <v/>
      </c>
      <c r="B130" s="223" t="str">
        <f t="shared" si="3"/>
        <v>P</v>
      </c>
      <c r="C130" s="166" t="s">
        <v>398</v>
      </c>
      <c r="D130" s="178" t="s">
        <v>244</v>
      </c>
      <c r="E130" s="16">
        <v>10</v>
      </c>
      <c r="F130" s="16">
        <f>Scoring!F130</f>
        <v>10</v>
      </c>
      <c r="G130" s="40"/>
      <c r="H130" s="21" t="s">
        <v>450</v>
      </c>
      <c r="I130" s="66"/>
      <c r="J130" s="16"/>
      <c r="K130" s="40"/>
      <c r="L130" s="21" t="str">
        <f>Scoring!I130 &amp; ""</f>
        <v/>
      </c>
      <c r="M130" s="121"/>
      <c r="N130" s="121"/>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row>
    <row r="131" spans="1:35" s="1" customFormat="1" ht="15" customHeight="1">
      <c r="A131" s="223" t="str">
        <f>Scoring!A131 &amp; ""</f>
        <v/>
      </c>
      <c r="B131" s="223" t="str">
        <f>IF(SUM(F132:F133)&gt;0,"P","NP")</f>
        <v>P</v>
      </c>
      <c r="C131" s="166" t="s">
        <v>399</v>
      </c>
      <c r="D131" s="179" t="s">
        <v>178</v>
      </c>
      <c r="E131" s="161"/>
      <c r="F131" s="161"/>
      <c r="G131" s="96"/>
      <c r="H131" s="161"/>
      <c r="I131" s="96"/>
      <c r="J131" s="20"/>
      <c r="K131" s="58"/>
      <c r="L131" s="14"/>
      <c r="M131" s="121"/>
      <c r="N131" s="121"/>
      <c r="O131" s="121"/>
      <c r="P131" s="121"/>
      <c r="Q131" s="121"/>
      <c r="R131" s="121"/>
      <c r="S131" s="121"/>
      <c r="T131" s="121"/>
      <c r="U131" s="121"/>
      <c r="V131" s="121"/>
      <c r="W131" s="121"/>
      <c r="X131" s="121"/>
      <c r="Y131" s="121"/>
      <c r="Z131" s="121"/>
      <c r="AA131" s="121"/>
      <c r="AB131" s="121"/>
      <c r="AC131" s="121"/>
      <c r="AD131" s="121"/>
      <c r="AE131" s="121"/>
      <c r="AF131" s="121"/>
      <c r="AG131" s="121"/>
      <c r="AH131" s="121"/>
      <c r="AI131" s="121"/>
    </row>
    <row r="132" spans="1:35" s="1" customFormat="1" ht="96">
      <c r="A132" s="223" t="str">
        <f>Scoring!A132 &amp; ""</f>
        <v/>
      </c>
      <c r="B132" s="223" t="str">
        <f t="shared" si="3"/>
        <v>P</v>
      </c>
      <c r="C132" s="166" t="s">
        <v>400</v>
      </c>
      <c r="D132" s="167" t="s">
        <v>245</v>
      </c>
      <c r="E132" s="23">
        <v>10</v>
      </c>
      <c r="F132" s="16">
        <f>Scoring!F132</f>
        <v>10</v>
      </c>
      <c r="G132" s="40"/>
      <c r="H132" s="21" t="s">
        <v>36</v>
      </c>
      <c r="I132" s="82"/>
      <c r="J132" s="21" t="s">
        <v>10</v>
      </c>
      <c r="K132" s="50"/>
      <c r="L132" s="21" t="str">
        <f>Scoring!I132 &amp; ""</f>
        <v/>
      </c>
      <c r="M132" s="121"/>
      <c r="N132" s="121"/>
      <c r="O132" s="121"/>
      <c r="P132" s="121"/>
      <c r="Q132" s="121"/>
      <c r="R132" s="121"/>
      <c r="S132" s="121"/>
      <c r="T132" s="121"/>
      <c r="U132" s="121"/>
      <c r="V132" s="121"/>
      <c r="W132" s="121"/>
      <c r="X132" s="121"/>
      <c r="Y132" s="121"/>
      <c r="Z132" s="121"/>
      <c r="AA132" s="121"/>
      <c r="AB132" s="121"/>
      <c r="AC132" s="121"/>
      <c r="AD132" s="121"/>
      <c r="AE132" s="121"/>
      <c r="AF132" s="121"/>
      <c r="AG132" s="121"/>
      <c r="AH132" s="121"/>
      <c r="AI132" s="121"/>
    </row>
    <row r="133" spans="1:35" s="1" customFormat="1" ht="80">
      <c r="A133" s="223" t="str">
        <f>Scoring!A133 &amp; ""</f>
        <v/>
      </c>
      <c r="B133" s="223" t="str">
        <f t="shared" si="3"/>
        <v>P</v>
      </c>
      <c r="C133" s="166" t="s">
        <v>401</v>
      </c>
      <c r="D133" s="167" t="s">
        <v>246</v>
      </c>
      <c r="E133" s="23">
        <v>10</v>
      </c>
      <c r="F133" s="16">
        <f>Scoring!F133</f>
        <v>10</v>
      </c>
      <c r="G133" s="40"/>
      <c r="H133" s="21" t="s">
        <v>37</v>
      </c>
      <c r="I133" s="82"/>
      <c r="J133" s="21" t="s">
        <v>10</v>
      </c>
      <c r="K133" s="50"/>
      <c r="L133" s="21" t="str">
        <f>Scoring!I133 &amp; ""</f>
        <v/>
      </c>
      <c r="M133" s="121"/>
      <c r="N133" s="121"/>
      <c r="O133" s="121"/>
      <c r="P133" s="121"/>
      <c r="Q133" s="121"/>
      <c r="R133" s="121"/>
      <c r="S133" s="121"/>
      <c r="T133" s="121"/>
      <c r="U133" s="121"/>
      <c r="V133" s="121"/>
      <c r="W133" s="121"/>
      <c r="X133" s="121"/>
      <c r="Y133" s="121"/>
      <c r="Z133" s="121"/>
      <c r="AA133" s="121"/>
      <c r="AB133" s="121"/>
      <c r="AC133" s="121"/>
      <c r="AD133" s="121"/>
      <c r="AE133" s="121"/>
      <c r="AF133" s="121"/>
      <c r="AG133" s="121"/>
      <c r="AH133" s="121"/>
      <c r="AI133" s="121"/>
    </row>
    <row r="134" spans="1:35" s="1" customFormat="1" ht="84" customHeight="1">
      <c r="A134" s="223" t="str">
        <f>Scoring!A134 &amp; ""</f>
        <v/>
      </c>
      <c r="B134" s="223" t="str">
        <f t="shared" si="3"/>
        <v>P</v>
      </c>
      <c r="C134" s="166" t="s">
        <v>402</v>
      </c>
      <c r="D134" s="165" t="s">
        <v>179</v>
      </c>
      <c r="E134" s="23">
        <v>8</v>
      </c>
      <c r="F134" s="16">
        <f>Scoring!F134</f>
        <v>8</v>
      </c>
      <c r="G134" s="40"/>
      <c r="H134" s="21" t="s">
        <v>74</v>
      </c>
      <c r="I134" s="82"/>
      <c r="J134" s="21" t="s">
        <v>10</v>
      </c>
      <c r="K134" s="50"/>
      <c r="L134" s="21" t="str">
        <f>Scoring!I134 &amp; ""</f>
        <v/>
      </c>
      <c r="M134" s="121"/>
      <c r="N134" s="121"/>
      <c r="O134" s="121"/>
      <c r="P134" s="121"/>
      <c r="Q134" s="121"/>
      <c r="R134" s="121"/>
      <c r="S134" s="121"/>
      <c r="T134" s="121"/>
      <c r="U134" s="121"/>
      <c r="V134" s="121"/>
      <c r="W134" s="121"/>
      <c r="X134" s="121"/>
      <c r="Y134" s="121"/>
      <c r="Z134" s="121"/>
      <c r="AA134" s="121"/>
      <c r="AB134" s="121"/>
      <c r="AC134" s="121"/>
      <c r="AD134" s="121"/>
      <c r="AE134" s="121"/>
      <c r="AF134" s="121"/>
      <c r="AG134" s="121"/>
      <c r="AH134" s="121"/>
      <c r="AI134" s="121"/>
    </row>
    <row r="135" spans="1:35" s="1" customFormat="1">
      <c r="A135" s="223" t="str">
        <f>Scoring!A135 &amp; ""</f>
        <v/>
      </c>
      <c r="B135" s="223" t="str">
        <f>IF(SUM(F136:F149)&gt;0,"P","NP")</f>
        <v>P</v>
      </c>
      <c r="C135" s="166" t="s">
        <v>403</v>
      </c>
      <c r="D135" s="179" t="s">
        <v>180</v>
      </c>
      <c r="E135" s="161"/>
      <c r="F135" s="161"/>
      <c r="G135" s="96"/>
      <c r="H135" s="161"/>
      <c r="I135" s="96"/>
      <c r="J135" s="20"/>
      <c r="K135" s="58"/>
      <c r="L135" s="14"/>
      <c r="M135" s="121"/>
      <c r="N135" s="121"/>
      <c r="O135" s="121"/>
      <c r="P135" s="121"/>
      <c r="Q135" s="121"/>
      <c r="R135" s="121"/>
      <c r="S135" s="121"/>
      <c r="T135" s="121"/>
      <c r="U135" s="121"/>
      <c r="V135" s="121"/>
      <c r="W135" s="121"/>
      <c r="X135" s="121"/>
      <c r="Y135" s="121"/>
      <c r="Z135" s="121"/>
      <c r="AA135" s="121"/>
      <c r="AB135" s="121"/>
      <c r="AC135" s="121"/>
      <c r="AD135" s="121"/>
      <c r="AE135" s="121"/>
      <c r="AF135" s="121"/>
      <c r="AG135" s="121"/>
      <c r="AH135" s="121"/>
      <c r="AI135" s="121"/>
    </row>
    <row r="136" spans="1:35" s="1" customFormat="1" ht="60.75" customHeight="1">
      <c r="A136" s="223" t="str">
        <f>Scoring!A136 &amp; ""</f>
        <v/>
      </c>
      <c r="B136" s="223" t="str">
        <f t="shared" si="3"/>
        <v>NP</v>
      </c>
      <c r="C136" s="166" t="s">
        <v>404</v>
      </c>
      <c r="D136" s="167" t="s">
        <v>144</v>
      </c>
      <c r="E136" s="23">
        <v>5</v>
      </c>
      <c r="F136" s="16">
        <f>Scoring!F136</f>
        <v>0</v>
      </c>
      <c r="G136" s="40"/>
      <c r="H136" s="328" t="s">
        <v>75</v>
      </c>
      <c r="I136" s="400"/>
      <c r="J136" s="328" t="s">
        <v>59</v>
      </c>
      <c r="K136" s="50"/>
      <c r="L136" s="21" t="str">
        <f>Scoring!I136 &amp; ""</f>
        <v/>
      </c>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row>
    <row r="137" spans="1:35" s="1" customFormat="1" ht="45" customHeight="1">
      <c r="A137" s="223" t="str">
        <f>Scoring!A137 &amp; ""</f>
        <v/>
      </c>
      <c r="B137" s="223" t="str">
        <f t="shared" si="3"/>
        <v>NP</v>
      </c>
      <c r="C137" s="166" t="s">
        <v>405</v>
      </c>
      <c r="D137" s="167" t="s">
        <v>247</v>
      </c>
      <c r="E137" s="23">
        <v>7</v>
      </c>
      <c r="F137" s="16">
        <f>Scoring!F137</f>
        <v>0</v>
      </c>
      <c r="G137" s="88"/>
      <c r="H137" s="349"/>
      <c r="I137" s="401"/>
      <c r="J137" s="349"/>
      <c r="K137" s="50"/>
      <c r="L137" s="21" t="str">
        <f>Scoring!I137 &amp; ""</f>
        <v/>
      </c>
      <c r="M137" s="121"/>
      <c r="N137" s="121"/>
      <c r="O137" s="121"/>
      <c r="P137" s="121"/>
      <c r="Q137" s="121"/>
      <c r="R137" s="121"/>
      <c r="S137" s="121"/>
      <c r="T137" s="121"/>
      <c r="U137" s="121"/>
      <c r="V137" s="121"/>
      <c r="W137" s="121"/>
      <c r="X137" s="121"/>
      <c r="Y137" s="121"/>
      <c r="Z137" s="121"/>
      <c r="AA137" s="121"/>
      <c r="AB137" s="121"/>
      <c r="AC137" s="121"/>
      <c r="AD137" s="121"/>
      <c r="AE137" s="121"/>
      <c r="AF137" s="121"/>
      <c r="AG137" s="121"/>
      <c r="AH137" s="121"/>
      <c r="AI137" s="121"/>
    </row>
    <row r="138" spans="1:35" s="1" customFormat="1" ht="15" customHeight="1">
      <c r="A138" s="223" t="str">
        <f>Scoring!A138 &amp; ""</f>
        <v/>
      </c>
      <c r="B138" s="223" t="str">
        <f>IF(SUM(F139:F140)&gt;0,"P","NP")</f>
        <v>P</v>
      </c>
      <c r="C138" s="166" t="s">
        <v>406</v>
      </c>
      <c r="D138" s="364" t="s">
        <v>248</v>
      </c>
      <c r="E138" s="412"/>
      <c r="F138" s="412"/>
      <c r="G138" s="412"/>
      <c r="H138" s="412"/>
      <c r="I138" s="412"/>
      <c r="J138" s="412"/>
      <c r="K138" s="412"/>
      <c r="L138" s="413"/>
      <c r="M138" s="121"/>
      <c r="N138" s="121"/>
      <c r="O138" s="121"/>
      <c r="P138" s="121"/>
      <c r="Q138" s="121"/>
      <c r="R138" s="121"/>
      <c r="S138" s="121"/>
      <c r="T138" s="121"/>
      <c r="U138" s="121"/>
      <c r="V138" s="121"/>
      <c r="W138" s="121"/>
      <c r="X138" s="121"/>
      <c r="Y138" s="121"/>
      <c r="Z138" s="121"/>
      <c r="AA138" s="121"/>
      <c r="AB138" s="121"/>
      <c r="AC138" s="121"/>
      <c r="AD138" s="121"/>
      <c r="AE138" s="121"/>
      <c r="AF138" s="121"/>
      <c r="AG138" s="121"/>
      <c r="AH138" s="121"/>
      <c r="AI138" s="121"/>
    </row>
    <row r="139" spans="1:35" s="1" customFormat="1" ht="45" customHeight="1">
      <c r="A139" s="223" t="str">
        <f>Scoring!A139 &amp; ""</f>
        <v/>
      </c>
      <c r="B139" s="223" t="str">
        <f t="shared" si="3"/>
        <v>NP</v>
      </c>
      <c r="C139" s="166" t="s">
        <v>407</v>
      </c>
      <c r="D139" s="168" t="s">
        <v>249</v>
      </c>
      <c r="E139" s="39">
        <v>5</v>
      </c>
      <c r="F139" s="51">
        <f>Scoring!F139</f>
        <v>0</v>
      </c>
      <c r="G139" s="40"/>
      <c r="H139" s="328" t="s">
        <v>38</v>
      </c>
      <c r="I139" s="82"/>
      <c r="J139" s="39"/>
      <c r="K139" s="48"/>
      <c r="L139" s="55" t="str">
        <f>Scoring!I139 &amp; ""</f>
        <v/>
      </c>
      <c r="M139" s="121"/>
      <c r="N139" s="121"/>
      <c r="O139" s="121"/>
      <c r="P139" s="121"/>
      <c r="Q139" s="121"/>
      <c r="R139" s="121"/>
      <c r="S139" s="121"/>
      <c r="T139" s="121"/>
      <c r="U139" s="121"/>
      <c r="V139" s="121"/>
      <c r="W139" s="121"/>
      <c r="X139" s="121"/>
      <c r="Y139" s="121"/>
      <c r="Z139" s="121"/>
      <c r="AA139" s="121"/>
      <c r="AB139" s="121"/>
      <c r="AC139" s="121"/>
      <c r="AD139" s="121"/>
      <c r="AE139" s="121"/>
      <c r="AF139" s="121"/>
      <c r="AG139" s="121"/>
      <c r="AH139" s="121"/>
      <c r="AI139" s="121"/>
    </row>
    <row r="140" spans="1:35" s="1" customFormat="1" ht="45" customHeight="1">
      <c r="A140" s="223" t="str">
        <f>Scoring!A140 &amp; ""</f>
        <v/>
      </c>
      <c r="B140" s="223" t="str">
        <f t="shared" si="3"/>
        <v>P</v>
      </c>
      <c r="C140" s="166" t="s">
        <v>408</v>
      </c>
      <c r="D140" s="168" t="s">
        <v>181</v>
      </c>
      <c r="E140" s="39">
        <v>10</v>
      </c>
      <c r="F140" s="51">
        <f>Scoring!F140</f>
        <v>10</v>
      </c>
      <c r="G140" s="40"/>
      <c r="H140" s="349"/>
      <c r="I140" s="82"/>
      <c r="J140" s="39"/>
      <c r="K140" s="48"/>
      <c r="L140" s="55" t="str">
        <f>Scoring!I140 &amp; ""</f>
        <v/>
      </c>
      <c r="M140" s="121"/>
      <c r="N140" s="121"/>
      <c r="O140" s="121"/>
      <c r="P140" s="121"/>
      <c r="Q140" s="121"/>
      <c r="R140" s="121"/>
      <c r="S140" s="121"/>
      <c r="T140" s="121"/>
      <c r="U140" s="121"/>
      <c r="V140" s="121"/>
      <c r="W140" s="121"/>
      <c r="X140" s="121"/>
      <c r="Y140" s="121"/>
      <c r="Z140" s="121"/>
      <c r="AA140" s="121"/>
      <c r="AB140" s="121"/>
      <c r="AC140" s="121"/>
      <c r="AD140" s="121"/>
      <c r="AE140" s="121"/>
      <c r="AF140" s="121"/>
      <c r="AG140" s="121"/>
      <c r="AH140" s="121"/>
      <c r="AI140" s="121"/>
    </row>
    <row r="141" spans="1:35" s="1" customFormat="1" ht="60" customHeight="1">
      <c r="A141" s="223" t="str">
        <f>Scoring!A141 &amp; ""</f>
        <v/>
      </c>
      <c r="B141" s="223" t="str">
        <f t="shared" si="3"/>
        <v>NP</v>
      </c>
      <c r="C141" s="166" t="s">
        <v>409</v>
      </c>
      <c r="D141" s="167" t="s">
        <v>250</v>
      </c>
      <c r="E141" s="16" t="s">
        <v>182</v>
      </c>
      <c r="F141" s="51">
        <f>Scoring!F141</f>
        <v>0</v>
      </c>
      <c r="G141" s="40"/>
      <c r="H141" s="66" t="s">
        <v>452</v>
      </c>
      <c r="I141" s="66"/>
      <c r="J141" s="23"/>
      <c r="K141" s="48"/>
      <c r="L141" s="55" t="str">
        <f>Scoring!I141 &amp; ""</f>
        <v/>
      </c>
      <c r="M141" s="121"/>
      <c r="N141" s="121"/>
      <c r="O141" s="121"/>
      <c r="P141" s="121"/>
      <c r="Q141" s="121"/>
      <c r="R141" s="121"/>
      <c r="S141" s="121"/>
      <c r="T141" s="121"/>
      <c r="U141" s="121"/>
      <c r="V141" s="121"/>
      <c r="W141" s="121"/>
      <c r="X141" s="121"/>
      <c r="Y141" s="121"/>
      <c r="Z141" s="121"/>
      <c r="AA141" s="121"/>
      <c r="AB141" s="121"/>
      <c r="AC141" s="121"/>
      <c r="AD141" s="121"/>
      <c r="AE141" s="121"/>
      <c r="AF141" s="121"/>
      <c r="AG141" s="121"/>
      <c r="AH141" s="121"/>
      <c r="AI141" s="121"/>
    </row>
    <row r="142" spans="1:35" s="1" customFormat="1" ht="30" customHeight="1">
      <c r="A142" s="223" t="str">
        <f>Scoring!A142 &amp; ""</f>
        <v/>
      </c>
      <c r="B142" s="223" t="str">
        <f t="shared" si="3"/>
        <v>NP</v>
      </c>
      <c r="C142" s="166" t="s">
        <v>410</v>
      </c>
      <c r="D142" s="167" t="s">
        <v>251</v>
      </c>
      <c r="E142" s="23">
        <v>5</v>
      </c>
      <c r="F142" s="51">
        <f>Scoring!F142</f>
        <v>0</v>
      </c>
      <c r="G142" s="40"/>
      <c r="H142" s="400" t="s">
        <v>99</v>
      </c>
      <c r="I142" s="82"/>
      <c r="J142" s="328" t="s">
        <v>453</v>
      </c>
      <c r="K142" s="50"/>
      <c r="L142" s="21" t="str">
        <f>Scoring!I142 &amp; ""</f>
        <v/>
      </c>
      <c r="M142" s="121"/>
      <c r="N142" s="121"/>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row>
    <row r="143" spans="1:35" s="1" customFormat="1" ht="30" customHeight="1">
      <c r="A143" s="223" t="str">
        <f>Scoring!A143 &amp; ""</f>
        <v/>
      </c>
      <c r="B143" s="223" t="str">
        <f t="shared" si="3"/>
        <v>NP</v>
      </c>
      <c r="C143" s="166" t="s">
        <v>411</v>
      </c>
      <c r="D143" s="167" t="s">
        <v>145</v>
      </c>
      <c r="E143" s="23">
        <v>5</v>
      </c>
      <c r="F143" s="51">
        <f>Scoring!F143</f>
        <v>0</v>
      </c>
      <c r="G143" s="40"/>
      <c r="H143" s="401"/>
      <c r="I143" s="82"/>
      <c r="J143" s="349"/>
      <c r="K143" s="50"/>
      <c r="L143" s="21" t="str">
        <f>Scoring!I143 &amp; ""</f>
        <v/>
      </c>
      <c r="M143" s="121"/>
      <c r="N143" s="121"/>
      <c r="O143" s="121"/>
      <c r="P143" s="121"/>
      <c r="Q143" s="121"/>
      <c r="R143" s="121"/>
      <c r="S143" s="121"/>
      <c r="T143" s="121"/>
      <c r="U143" s="121"/>
      <c r="V143" s="121"/>
      <c r="W143" s="121"/>
      <c r="X143" s="121"/>
      <c r="Y143" s="121"/>
      <c r="Z143" s="121"/>
      <c r="AA143" s="121"/>
      <c r="AB143" s="121"/>
      <c r="AC143" s="121"/>
      <c r="AD143" s="121"/>
      <c r="AE143" s="121"/>
      <c r="AF143" s="121"/>
      <c r="AG143" s="121"/>
      <c r="AH143" s="121"/>
      <c r="AI143" s="121"/>
    </row>
    <row r="144" spans="1:35" s="1" customFormat="1" ht="15" customHeight="1">
      <c r="A144" s="223" t="str">
        <f>Scoring!A144 &amp; ""</f>
        <v/>
      </c>
      <c r="B144" s="223" t="str">
        <f>IF(SUM(F145:F146)&gt;0,"P","NP")</f>
        <v>NP</v>
      </c>
      <c r="C144" s="166" t="s">
        <v>412</v>
      </c>
      <c r="D144" s="364" t="s">
        <v>252</v>
      </c>
      <c r="E144" s="412"/>
      <c r="F144" s="412"/>
      <c r="G144" s="412"/>
      <c r="H144" s="412"/>
      <c r="I144" s="412"/>
      <c r="J144" s="412"/>
      <c r="K144" s="412"/>
      <c r="L144" s="413"/>
      <c r="M144" s="121"/>
      <c r="N144" s="121"/>
      <c r="O144" s="121"/>
      <c r="P144" s="121"/>
      <c r="Q144" s="121"/>
      <c r="R144" s="121"/>
      <c r="S144" s="121"/>
      <c r="T144" s="121"/>
      <c r="U144" s="121"/>
      <c r="V144" s="121"/>
      <c r="W144" s="121"/>
      <c r="X144" s="121"/>
      <c r="Y144" s="121"/>
      <c r="Z144" s="121"/>
      <c r="AA144" s="121"/>
      <c r="AB144" s="121"/>
      <c r="AC144" s="121"/>
      <c r="AD144" s="121"/>
      <c r="AE144" s="121"/>
      <c r="AF144" s="121"/>
      <c r="AG144" s="121"/>
      <c r="AH144" s="121"/>
      <c r="AI144" s="121"/>
    </row>
    <row r="145" spans="1:35" s="1" customFormat="1" ht="75" customHeight="1">
      <c r="A145" s="223" t="str">
        <f>Scoring!A145 &amp; ""</f>
        <v/>
      </c>
      <c r="B145" s="223" t="str">
        <f t="shared" si="3"/>
        <v>NP</v>
      </c>
      <c r="C145" s="166" t="s">
        <v>413</v>
      </c>
      <c r="D145" s="168" t="s">
        <v>253</v>
      </c>
      <c r="E145" s="39">
        <v>10</v>
      </c>
      <c r="F145" s="51">
        <f>Scoring!F145</f>
        <v>0</v>
      </c>
      <c r="G145" s="40"/>
      <c r="H145" s="328" t="s">
        <v>554</v>
      </c>
      <c r="I145" s="400"/>
      <c r="J145" s="355" t="s">
        <v>455</v>
      </c>
      <c r="K145" s="50"/>
      <c r="L145" s="21" t="str">
        <f>Scoring!I145 &amp; ""</f>
        <v/>
      </c>
      <c r="M145" s="121"/>
      <c r="N145" s="121"/>
      <c r="O145" s="121"/>
      <c r="P145" s="121"/>
      <c r="Q145" s="121"/>
      <c r="R145" s="121"/>
      <c r="S145" s="121"/>
      <c r="T145" s="121"/>
      <c r="U145" s="121"/>
      <c r="V145" s="121"/>
      <c r="W145" s="121"/>
      <c r="X145" s="121"/>
      <c r="Y145" s="121"/>
      <c r="Z145" s="121"/>
      <c r="AA145" s="121"/>
      <c r="AB145" s="121"/>
      <c r="AC145" s="121"/>
      <c r="AD145" s="121"/>
      <c r="AE145" s="121"/>
      <c r="AF145" s="121"/>
      <c r="AG145" s="121"/>
      <c r="AH145" s="121"/>
      <c r="AI145" s="121"/>
    </row>
    <row r="146" spans="1:35" s="1" customFormat="1" ht="75" customHeight="1">
      <c r="A146" s="223" t="str">
        <f>Scoring!A146 &amp; ""</f>
        <v/>
      </c>
      <c r="B146" s="223" t="str">
        <f t="shared" si="3"/>
        <v>NP</v>
      </c>
      <c r="C146" s="166" t="s">
        <v>414</v>
      </c>
      <c r="D146" s="168" t="s">
        <v>254</v>
      </c>
      <c r="E146" s="39">
        <v>4</v>
      </c>
      <c r="F146" s="51">
        <f>Scoring!F146</f>
        <v>0</v>
      </c>
      <c r="G146" s="40"/>
      <c r="H146" s="349"/>
      <c r="I146" s="401"/>
      <c r="J146" s="358"/>
      <c r="K146" s="40"/>
      <c r="L146" s="21" t="str">
        <f>Scoring!I146 &amp; ""</f>
        <v/>
      </c>
      <c r="M146" s="121"/>
      <c r="N146" s="121"/>
      <c r="O146" s="121"/>
      <c r="P146" s="121"/>
      <c r="Q146" s="121"/>
      <c r="R146" s="121"/>
      <c r="S146" s="121"/>
      <c r="T146" s="121"/>
      <c r="U146" s="121"/>
      <c r="V146" s="121"/>
      <c r="W146" s="121"/>
      <c r="X146" s="121"/>
      <c r="Y146" s="121"/>
      <c r="Z146" s="121"/>
      <c r="AA146" s="121"/>
      <c r="AB146" s="121"/>
      <c r="AC146" s="121"/>
      <c r="AD146" s="121"/>
      <c r="AE146" s="121"/>
      <c r="AF146" s="121"/>
      <c r="AG146" s="121"/>
      <c r="AH146" s="121"/>
      <c r="AI146" s="121"/>
    </row>
    <row r="147" spans="1:35" s="1" customFormat="1" ht="15" customHeight="1">
      <c r="A147" s="223" t="str">
        <f>Scoring!A147 &amp; ""</f>
        <v/>
      </c>
      <c r="B147" s="223" t="str">
        <f>IF(SUM(F148:F149)&gt;0,"P","NP")</f>
        <v>NP</v>
      </c>
      <c r="C147" s="166" t="s">
        <v>415</v>
      </c>
      <c r="D147" s="364" t="s">
        <v>256</v>
      </c>
      <c r="E147" s="412"/>
      <c r="F147" s="412"/>
      <c r="G147" s="412"/>
      <c r="H147" s="412"/>
      <c r="I147" s="412"/>
      <c r="J147" s="412"/>
      <c r="K147" s="412"/>
      <c r="L147" s="413"/>
      <c r="M147" s="121"/>
      <c r="N147" s="121"/>
      <c r="O147" s="121"/>
      <c r="P147" s="121"/>
      <c r="Q147" s="121"/>
      <c r="R147" s="121"/>
      <c r="S147" s="121"/>
      <c r="T147" s="121"/>
      <c r="U147" s="121"/>
      <c r="V147" s="121"/>
      <c r="W147" s="121"/>
      <c r="X147" s="121"/>
      <c r="Y147" s="121"/>
      <c r="Z147" s="121"/>
      <c r="AA147" s="121"/>
      <c r="AB147" s="121"/>
      <c r="AC147" s="121"/>
      <c r="AD147" s="121"/>
      <c r="AE147" s="121"/>
      <c r="AF147" s="121"/>
      <c r="AG147" s="121"/>
      <c r="AH147" s="121"/>
      <c r="AI147" s="121"/>
    </row>
    <row r="148" spans="1:35" s="1" customFormat="1" ht="75" customHeight="1">
      <c r="A148" s="223" t="str">
        <f>Scoring!A148 &amp; ""</f>
        <v/>
      </c>
      <c r="B148" s="223" t="str">
        <f t="shared" si="3"/>
        <v>NP</v>
      </c>
      <c r="C148" s="166" t="s">
        <v>416</v>
      </c>
      <c r="D148" s="168" t="s">
        <v>253</v>
      </c>
      <c r="E148" s="58">
        <v>6</v>
      </c>
      <c r="F148" s="51">
        <f>Scoring!F148</f>
        <v>0</v>
      </c>
      <c r="G148" s="40"/>
      <c r="H148" s="355" t="s">
        <v>555</v>
      </c>
      <c r="I148" s="82"/>
      <c r="J148" s="328" t="s">
        <v>457</v>
      </c>
      <c r="K148" s="50"/>
      <c r="L148" s="21" t="str">
        <f>Scoring!I148 &amp; ""</f>
        <v/>
      </c>
      <c r="M148" s="121"/>
      <c r="N148" s="121"/>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row>
    <row r="149" spans="1:35" s="1" customFormat="1" ht="75" customHeight="1">
      <c r="A149" s="223" t="str">
        <f>Scoring!A149 &amp; ""</f>
        <v/>
      </c>
      <c r="B149" s="223" t="str">
        <f t="shared" si="3"/>
        <v>NP</v>
      </c>
      <c r="C149" s="166" t="s">
        <v>417</v>
      </c>
      <c r="D149" s="168" t="s">
        <v>255</v>
      </c>
      <c r="E149" s="58">
        <v>2</v>
      </c>
      <c r="F149" s="51">
        <f>Scoring!F149</f>
        <v>0</v>
      </c>
      <c r="G149" s="40"/>
      <c r="H149" s="355"/>
      <c r="I149" s="82"/>
      <c r="J149" s="359"/>
      <c r="K149" s="40"/>
      <c r="L149" s="21" t="str">
        <f>Scoring!I149 &amp; ""</f>
        <v/>
      </c>
      <c r="M149" s="121"/>
      <c r="N149" s="121"/>
      <c r="O149" s="121"/>
      <c r="P149" s="121"/>
      <c r="Q149" s="121"/>
      <c r="R149" s="121"/>
      <c r="S149" s="121"/>
      <c r="T149" s="121"/>
      <c r="U149" s="121"/>
      <c r="V149" s="121"/>
      <c r="W149" s="121"/>
      <c r="X149" s="121"/>
      <c r="Y149" s="121"/>
      <c r="Z149" s="121"/>
      <c r="AA149" s="121"/>
      <c r="AB149" s="121"/>
      <c r="AC149" s="121"/>
      <c r="AD149" s="121"/>
      <c r="AE149" s="121"/>
      <c r="AF149" s="121"/>
      <c r="AG149" s="121"/>
      <c r="AH149" s="121"/>
      <c r="AI149" s="121"/>
    </row>
    <row r="150" spans="1:35" s="1" customFormat="1">
      <c r="A150" s="223" t="str">
        <f>Scoring!A150 &amp; ""</f>
        <v/>
      </c>
      <c r="B150" s="223" t="str">
        <f>IF(F151&gt;0,"P","NP")</f>
        <v>NP</v>
      </c>
      <c r="C150" s="166" t="s">
        <v>418</v>
      </c>
      <c r="D150" s="325" t="s">
        <v>257</v>
      </c>
      <c r="E150" s="392"/>
      <c r="F150" s="392"/>
      <c r="G150" s="392"/>
      <c r="H150" s="392"/>
      <c r="I150" s="392"/>
      <c r="J150" s="392"/>
      <c r="K150" s="392"/>
      <c r="L150" s="393"/>
      <c r="M150" s="121"/>
      <c r="N150" s="121"/>
      <c r="O150" s="121"/>
      <c r="P150" s="121"/>
      <c r="Q150" s="121"/>
      <c r="R150" s="121"/>
      <c r="S150" s="121"/>
      <c r="T150" s="121"/>
      <c r="U150" s="121"/>
      <c r="V150" s="121"/>
      <c r="W150" s="121"/>
      <c r="X150" s="121"/>
      <c r="Y150" s="121"/>
      <c r="Z150" s="121"/>
      <c r="AA150" s="121"/>
      <c r="AB150" s="121"/>
      <c r="AC150" s="121"/>
      <c r="AD150" s="121"/>
      <c r="AE150" s="121"/>
      <c r="AF150" s="121"/>
      <c r="AG150" s="121"/>
      <c r="AH150" s="121"/>
      <c r="AI150" s="121"/>
    </row>
    <row r="151" spans="1:35" s="1" customFormat="1" ht="27" customHeight="1">
      <c r="A151" s="223" t="str">
        <f>Scoring!A151 &amp; ""</f>
        <v/>
      </c>
      <c r="B151" s="223" t="str">
        <f>B150</f>
        <v>NP</v>
      </c>
      <c r="C151" s="166" t="s">
        <v>419</v>
      </c>
      <c r="D151" s="168" t="s">
        <v>146</v>
      </c>
      <c r="E151" s="23">
        <v>5</v>
      </c>
      <c r="F151" s="405">
        <f>Scoring!F151</f>
        <v>0</v>
      </c>
      <c r="G151" s="383"/>
      <c r="H151" s="416" t="s">
        <v>556</v>
      </c>
      <c r="I151" s="419"/>
      <c r="J151" s="75" t="s">
        <v>93</v>
      </c>
      <c r="K151" s="408"/>
      <c r="L151" s="71">
        <f>Scoring!I151</f>
        <v>0</v>
      </c>
      <c r="M151" s="121"/>
      <c r="N151" s="121"/>
      <c r="O151" s="121"/>
      <c r="P151" s="121"/>
      <c r="Q151" s="121"/>
      <c r="R151" s="121"/>
      <c r="S151" s="121"/>
      <c r="T151" s="121"/>
      <c r="U151" s="121"/>
      <c r="V151" s="121"/>
      <c r="W151" s="121"/>
      <c r="X151" s="121"/>
      <c r="Y151" s="121"/>
      <c r="Z151" s="121"/>
      <c r="AA151" s="121"/>
      <c r="AB151" s="121"/>
      <c r="AC151" s="121"/>
      <c r="AD151" s="121"/>
      <c r="AE151" s="121"/>
      <c r="AF151" s="121"/>
      <c r="AG151" s="121"/>
      <c r="AH151" s="121"/>
      <c r="AI151" s="121"/>
    </row>
    <row r="152" spans="1:35" s="1" customFormat="1" ht="27" customHeight="1">
      <c r="A152" s="223" t="str">
        <f>Scoring!A152 &amp; ""</f>
        <v/>
      </c>
      <c r="B152" s="223" t="str">
        <f t="shared" ref="B152:B153" si="5">B151</f>
        <v>NP</v>
      </c>
      <c r="C152" s="166" t="s">
        <v>420</v>
      </c>
      <c r="D152" s="168" t="s">
        <v>147</v>
      </c>
      <c r="E152" s="23">
        <v>7</v>
      </c>
      <c r="F152" s="382"/>
      <c r="G152" s="351"/>
      <c r="H152" s="416"/>
      <c r="I152" s="420"/>
      <c r="J152" s="72">
        <f>Scoring!H152</f>
        <v>0</v>
      </c>
      <c r="K152" s="409"/>
      <c r="L152" s="67"/>
      <c r="M152" s="121"/>
      <c r="N152" s="121"/>
      <c r="O152" s="121"/>
      <c r="P152" s="121"/>
      <c r="Q152" s="121"/>
      <c r="R152" s="121"/>
      <c r="S152" s="121"/>
      <c r="T152" s="121"/>
      <c r="U152" s="121"/>
      <c r="V152" s="121"/>
      <c r="W152" s="121"/>
      <c r="X152" s="121"/>
      <c r="Y152" s="121"/>
      <c r="Z152" s="121"/>
      <c r="AA152" s="121"/>
      <c r="AB152" s="121"/>
      <c r="AC152" s="121"/>
      <c r="AD152" s="121"/>
      <c r="AE152" s="121"/>
      <c r="AF152" s="121"/>
      <c r="AG152" s="121"/>
      <c r="AH152" s="121"/>
      <c r="AI152" s="121"/>
    </row>
    <row r="153" spans="1:35" s="1" customFormat="1" ht="27" customHeight="1">
      <c r="A153" s="223" t="str">
        <f>Scoring!A153 &amp; ""</f>
        <v/>
      </c>
      <c r="B153" s="223" t="str">
        <f t="shared" si="5"/>
        <v>NP</v>
      </c>
      <c r="C153" s="166" t="s">
        <v>421</v>
      </c>
      <c r="D153" s="168" t="s">
        <v>148</v>
      </c>
      <c r="E153" s="23">
        <v>10</v>
      </c>
      <c r="F153" s="406"/>
      <c r="G153" s="352"/>
      <c r="H153" s="416"/>
      <c r="I153" s="421"/>
      <c r="J153" s="76" t="s">
        <v>91</v>
      </c>
      <c r="K153" s="410"/>
      <c r="L153" s="70">
        <f>Scoring!I153</f>
        <v>0</v>
      </c>
      <c r="M153" s="121"/>
      <c r="N153" s="121"/>
      <c r="O153" s="121"/>
      <c r="P153" s="121"/>
      <c r="Q153" s="121"/>
      <c r="R153" s="121"/>
      <c r="S153" s="121"/>
      <c r="T153" s="121"/>
      <c r="U153" s="121"/>
      <c r="V153" s="121"/>
      <c r="W153" s="121"/>
      <c r="X153" s="121"/>
      <c r="Y153" s="121"/>
      <c r="Z153" s="121"/>
      <c r="AA153" s="121"/>
      <c r="AB153" s="121"/>
      <c r="AC153" s="121"/>
      <c r="AD153" s="121"/>
      <c r="AE153" s="121"/>
      <c r="AF153" s="121"/>
      <c r="AG153" s="121"/>
      <c r="AH153" s="121"/>
      <c r="AI153" s="121"/>
    </row>
    <row r="154" spans="1:35" s="1" customFormat="1" ht="90" customHeight="1">
      <c r="A154" s="223" t="str">
        <f>Scoring!A154 &amp; ""</f>
        <v/>
      </c>
      <c r="B154" s="223" t="str">
        <f t="shared" si="3"/>
        <v>NP</v>
      </c>
      <c r="C154" s="166" t="s">
        <v>422</v>
      </c>
      <c r="D154" s="180" t="s">
        <v>183</v>
      </c>
      <c r="E154" s="32">
        <v>9</v>
      </c>
      <c r="F154" s="16">
        <f>Scoring!F154</f>
        <v>0</v>
      </c>
      <c r="G154" s="40"/>
      <c r="H154" s="246" t="s">
        <v>557</v>
      </c>
      <c r="I154" s="87"/>
      <c r="J154" s="23"/>
      <c r="K154" s="48"/>
      <c r="L154" s="21" t="str">
        <f>Scoring!I154 &amp; ""</f>
        <v/>
      </c>
      <c r="M154" s="121"/>
      <c r="N154" s="121"/>
      <c r="O154" s="121"/>
      <c r="P154" s="121"/>
      <c r="Q154" s="121"/>
      <c r="R154" s="121"/>
      <c r="S154" s="121"/>
      <c r="T154" s="121"/>
      <c r="U154" s="121"/>
      <c r="V154" s="121"/>
      <c r="W154" s="121"/>
      <c r="X154" s="121"/>
      <c r="Y154" s="121"/>
      <c r="Z154" s="121"/>
      <c r="AA154" s="121"/>
      <c r="AB154" s="121"/>
      <c r="AC154" s="121"/>
      <c r="AD154" s="121"/>
      <c r="AE154" s="121"/>
      <c r="AF154" s="121"/>
      <c r="AG154" s="121"/>
      <c r="AH154" s="121"/>
      <c r="AI154" s="121"/>
    </row>
    <row r="155" spans="1:35" s="1" customFormat="1" ht="45" customHeight="1">
      <c r="A155" s="223" t="str">
        <f>Scoring!A155 &amp; ""</f>
        <v/>
      </c>
      <c r="B155" s="223" t="str">
        <f t="shared" si="3"/>
        <v>NP</v>
      </c>
      <c r="C155" s="411" t="s">
        <v>423</v>
      </c>
      <c r="D155" s="417" t="s">
        <v>258</v>
      </c>
      <c r="E155" s="381" t="s">
        <v>271</v>
      </c>
      <c r="F155" s="381">
        <f>Scoring!F155</f>
        <v>0</v>
      </c>
      <c r="G155" s="383"/>
      <c r="H155" s="328" t="s">
        <v>558</v>
      </c>
      <c r="I155" s="400"/>
      <c r="J155" s="73" t="s">
        <v>644</v>
      </c>
      <c r="K155" s="427"/>
      <c r="L155" s="70">
        <f>Scoring!I155</f>
        <v>0</v>
      </c>
      <c r="M155" s="121"/>
      <c r="N155" s="121"/>
      <c r="O155" s="121"/>
      <c r="P155" s="121"/>
      <c r="Q155" s="121"/>
      <c r="R155" s="121"/>
      <c r="S155" s="121"/>
      <c r="T155" s="121"/>
      <c r="U155" s="121"/>
      <c r="V155" s="121"/>
      <c r="W155" s="121"/>
      <c r="X155" s="121"/>
      <c r="Y155" s="121"/>
      <c r="Z155" s="121"/>
      <c r="AA155" s="121"/>
      <c r="AB155" s="121"/>
      <c r="AC155" s="121"/>
      <c r="AD155" s="121"/>
      <c r="AE155" s="121"/>
      <c r="AF155" s="121"/>
      <c r="AG155" s="121"/>
      <c r="AH155" s="121"/>
      <c r="AI155" s="121"/>
    </row>
    <row r="156" spans="1:35" s="1" customFormat="1" ht="30" customHeight="1">
      <c r="A156" s="223" t="str">
        <f>Scoring!A156 &amp; ""</f>
        <v/>
      </c>
      <c r="B156" s="223" t="str">
        <f>B155</f>
        <v>NP</v>
      </c>
      <c r="C156" s="411"/>
      <c r="D156" s="418"/>
      <c r="E156" s="382"/>
      <c r="F156" s="382"/>
      <c r="G156" s="351"/>
      <c r="H156" s="329"/>
      <c r="I156" s="407"/>
      <c r="J156" s="189">
        <f>Scoring!H156</f>
        <v>0</v>
      </c>
      <c r="K156" s="428"/>
      <c r="L156" s="74" t="str">
        <f>IF($F155=3,"The selected 3 points  means the open space is outside of the community or 30% of the community is set aside as open space", "Your selection doesn't match the square footage calculation for points")</f>
        <v>Your selection doesn't match the square footage calculation for points</v>
      </c>
      <c r="M156" s="121"/>
      <c r="N156" s="121"/>
      <c r="O156" s="121"/>
      <c r="P156" s="121"/>
      <c r="Q156" s="121"/>
      <c r="R156" s="121"/>
      <c r="S156" s="121"/>
      <c r="T156" s="121"/>
      <c r="U156" s="121"/>
      <c r="V156" s="121"/>
      <c r="W156" s="121"/>
      <c r="X156" s="121"/>
      <c r="Y156" s="121"/>
      <c r="Z156" s="121"/>
      <c r="AA156" s="121"/>
      <c r="AB156" s="121"/>
      <c r="AC156" s="121"/>
      <c r="AD156" s="121"/>
      <c r="AE156" s="121"/>
      <c r="AF156" s="121"/>
      <c r="AG156" s="121"/>
      <c r="AH156" s="121"/>
      <c r="AI156" s="121"/>
    </row>
    <row r="157" spans="1:35" s="1" customFormat="1" ht="45" customHeight="1">
      <c r="A157" s="223" t="str">
        <f>Scoring!A157 &amp; ""</f>
        <v/>
      </c>
      <c r="B157" s="223" t="str">
        <f>B156</f>
        <v>NP</v>
      </c>
      <c r="C157" s="411"/>
      <c r="D157" s="418"/>
      <c r="E157" s="382"/>
      <c r="F157" s="406"/>
      <c r="G157" s="352"/>
      <c r="H157" s="329"/>
      <c r="I157" s="401"/>
      <c r="J157" s="73" t="s">
        <v>645</v>
      </c>
      <c r="K157" s="429"/>
      <c r="L157" s="70">
        <f>Scoring!I157</f>
        <v>0</v>
      </c>
      <c r="M157" s="121"/>
      <c r="N157" s="121"/>
      <c r="O157" s="121"/>
      <c r="P157" s="121"/>
      <c r="Q157" s="121"/>
      <c r="R157" s="121"/>
      <c r="S157" s="121"/>
      <c r="T157" s="121"/>
      <c r="U157" s="121"/>
      <c r="V157" s="121"/>
      <c r="W157" s="121"/>
      <c r="X157" s="121"/>
      <c r="Y157" s="121"/>
      <c r="Z157" s="121"/>
      <c r="AA157" s="121"/>
      <c r="AB157" s="121"/>
      <c r="AC157" s="121"/>
      <c r="AD157" s="121"/>
      <c r="AE157" s="121"/>
      <c r="AF157" s="121"/>
      <c r="AG157" s="121"/>
      <c r="AH157" s="121"/>
      <c r="AI157" s="121"/>
    </row>
    <row r="158" spans="1:35" s="1" customFormat="1" ht="15" customHeight="1">
      <c r="A158" s="223" t="str">
        <f>Scoring!A158 &amp; ""</f>
        <v/>
      </c>
      <c r="B158" s="223" t="str">
        <f>IF(SUM(F159:F161)&gt;0,"P","NP")</f>
        <v>NP</v>
      </c>
      <c r="C158" s="166" t="s">
        <v>424</v>
      </c>
      <c r="D158" s="361" t="s">
        <v>149</v>
      </c>
      <c r="E158" s="422"/>
      <c r="F158" s="422"/>
      <c r="G158" s="422"/>
      <c r="H158" s="422"/>
      <c r="I158" s="422"/>
      <c r="J158" s="422"/>
      <c r="K158" s="422"/>
      <c r="L158" s="423"/>
      <c r="M158" s="121"/>
      <c r="N158" s="121"/>
      <c r="O158" s="121"/>
      <c r="P158" s="121"/>
      <c r="Q158" s="121"/>
      <c r="R158" s="121"/>
      <c r="S158" s="121"/>
      <c r="T158" s="121"/>
      <c r="U158" s="121"/>
      <c r="V158" s="121"/>
      <c r="W158" s="121"/>
      <c r="X158" s="121"/>
      <c r="Y158" s="121"/>
      <c r="Z158" s="121"/>
      <c r="AA158" s="121"/>
      <c r="AB158" s="121"/>
      <c r="AC158" s="121"/>
      <c r="AD158" s="121"/>
      <c r="AE158" s="121"/>
      <c r="AF158" s="121"/>
      <c r="AG158" s="121"/>
      <c r="AH158" s="121"/>
      <c r="AI158" s="121"/>
    </row>
    <row r="159" spans="1:35" s="1" customFormat="1" ht="45" customHeight="1">
      <c r="A159" s="223" t="str">
        <f>Scoring!A159 &amp; ""</f>
        <v/>
      </c>
      <c r="B159" s="223" t="str">
        <f t="shared" si="3"/>
        <v>NP</v>
      </c>
      <c r="C159" s="166" t="s">
        <v>425</v>
      </c>
      <c r="D159" s="173" t="s">
        <v>259</v>
      </c>
      <c r="E159" s="22" t="s">
        <v>260</v>
      </c>
      <c r="F159" s="51">
        <f>Scoring!F159</f>
        <v>0</v>
      </c>
      <c r="G159" s="40"/>
      <c r="H159" s="328" t="s">
        <v>557</v>
      </c>
      <c r="I159" s="82"/>
      <c r="J159" s="39"/>
      <c r="K159" s="48"/>
      <c r="L159" s="55" t="str">
        <f>Scoring!I159 &amp; ""</f>
        <v/>
      </c>
      <c r="M159" s="121"/>
      <c r="N159" s="121"/>
      <c r="O159" s="121"/>
      <c r="P159" s="121"/>
      <c r="Q159" s="121"/>
      <c r="R159" s="121"/>
      <c r="S159" s="121"/>
      <c r="T159" s="121"/>
      <c r="U159" s="121"/>
      <c r="V159" s="121"/>
      <c r="W159" s="121"/>
      <c r="X159" s="121"/>
      <c r="Y159" s="121"/>
      <c r="Z159" s="121"/>
      <c r="AA159" s="121"/>
      <c r="AB159" s="121"/>
      <c r="AC159" s="121"/>
      <c r="AD159" s="121"/>
      <c r="AE159" s="121"/>
      <c r="AF159" s="121"/>
      <c r="AG159" s="121"/>
      <c r="AH159" s="121"/>
      <c r="AI159" s="121"/>
    </row>
    <row r="160" spans="1:35" s="1" customFormat="1" ht="45" customHeight="1">
      <c r="A160" s="223" t="str">
        <f>Scoring!A160 &amp; ""</f>
        <v/>
      </c>
      <c r="B160" s="223" t="str">
        <f t="shared" si="3"/>
        <v>NP</v>
      </c>
      <c r="C160" s="166" t="s">
        <v>426</v>
      </c>
      <c r="D160" s="173" t="s">
        <v>261</v>
      </c>
      <c r="E160" s="62">
        <v>1</v>
      </c>
      <c r="F160" s="51">
        <f>Scoring!F160</f>
        <v>0</v>
      </c>
      <c r="G160" s="40"/>
      <c r="H160" s="329"/>
      <c r="I160" s="82"/>
      <c r="J160" s="39"/>
      <c r="K160" s="48"/>
      <c r="L160" s="55" t="str">
        <f>Scoring!I160 &amp; ""</f>
        <v/>
      </c>
      <c r="M160" s="121"/>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row>
    <row r="161" spans="1:35" s="1" customFormat="1" ht="45" customHeight="1">
      <c r="A161" s="223" t="str">
        <f>Scoring!A161 &amp; ""</f>
        <v/>
      </c>
      <c r="B161" s="223" t="str">
        <f>IF(F161&gt;0,"P","NP")</f>
        <v>NP</v>
      </c>
      <c r="C161" s="166" t="s">
        <v>427</v>
      </c>
      <c r="D161" s="173" t="s">
        <v>262</v>
      </c>
      <c r="E161" s="62">
        <v>1</v>
      </c>
      <c r="F161" s="51">
        <f>Scoring!F161</f>
        <v>0</v>
      </c>
      <c r="G161" s="40"/>
      <c r="H161" s="349"/>
      <c r="I161" s="82"/>
      <c r="J161" s="39"/>
      <c r="K161" s="48"/>
      <c r="L161" s="55" t="str">
        <f>Scoring!I161 &amp; ""</f>
        <v/>
      </c>
      <c r="M161" s="121"/>
      <c r="N161" s="121"/>
      <c r="O161" s="121"/>
      <c r="P161" s="121"/>
      <c r="Q161" s="121"/>
      <c r="R161" s="121"/>
      <c r="S161" s="121"/>
      <c r="T161" s="121"/>
      <c r="U161" s="121"/>
      <c r="V161" s="121"/>
      <c r="W161" s="121"/>
      <c r="X161" s="121"/>
      <c r="Y161" s="121"/>
      <c r="Z161" s="121"/>
      <c r="AA161" s="121"/>
      <c r="AB161" s="121"/>
      <c r="AC161" s="121"/>
      <c r="AD161" s="121"/>
      <c r="AE161" s="121"/>
      <c r="AF161" s="121"/>
      <c r="AG161" s="121"/>
      <c r="AH161" s="121"/>
      <c r="AI161" s="121"/>
    </row>
    <row r="162" spans="1:35" s="1" customFormat="1" ht="15" customHeight="1">
      <c r="A162" s="223" t="str">
        <f>Scoring!A162 &amp; ""</f>
        <v/>
      </c>
      <c r="B162" s="223" t="str">
        <f>IF(SUM(F163:F167)&gt;0,"P","NP")</f>
        <v>P</v>
      </c>
      <c r="C162" s="166" t="s">
        <v>559</v>
      </c>
      <c r="D162" s="361" t="s">
        <v>569</v>
      </c>
      <c r="E162" s="387"/>
      <c r="F162" s="387"/>
      <c r="G162" s="387"/>
      <c r="H162" s="387"/>
      <c r="I162" s="387"/>
      <c r="J162" s="387"/>
      <c r="K162" s="387"/>
      <c r="L162" s="388"/>
      <c r="M162" s="121"/>
      <c r="N162" s="121"/>
      <c r="O162" s="121"/>
      <c r="P162" s="121"/>
      <c r="Q162" s="121"/>
      <c r="R162" s="121"/>
      <c r="S162" s="121"/>
      <c r="T162" s="121"/>
      <c r="U162" s="121"/>
      <c r="V162" s="121"/>
      <c r="W162" s="121"/>
      <c r="X162" s="121"/>
      <c r="Y162" s="121"/>
      <c r="Z162" s="121"/>
      <c r="AA162" s="121"/>
      <c r="AB162" s="121"/>
      <c r="AC162" s="121"/>
      <c r="AD162" s="121"/>
      <c r="AE162" s="121"/>
      <c r="AF162" s="121"/>
      <c r="AG162" s="121"/>
      <c r="AH162" s="121"/>
      <c r="AI162" s="121"/>
    </row>
    <row r="163" spans="1:35" s="1" customFormat="1" ht="60" customHeight="1">
      <c r="A163" s="223" t="str">
        <f>Scoring!A163 &amp; ""</f>
        <v/>
      </c>
      <c r="B163" s="223" t="str">
        <f t="shared" si="3"/>
        <v>P</v>
      </c>
      <c r="C163" s="166" t="s">
        <v>560</v>
      </c>
      <c r="D163" s="168" t="s">
        <v>263</v>
      </c>
      <c r="E163" s="63">
        <v>6</v>
      </c>
      <c r="F163" s="51">
        <f>Scoring!F163</f>
        <v>6</v>
      </c>
      <c r="G163" s="40"/>
      <c r="H163" s="55" t="s">
        <v>459</v>
      </c>
      <c r="I163" s="82"/>
      <c r="J163" s="39"/>
      <c r="K163" s="48"/>
      <c r="L163" s="55" t="str">
        <f>Scoring!I163 &amp; ""</f>
        <v/>
      </c>
      <c r="M163" s="121"/>
      <c r="N163" s="121"/>
      <c r="O163" s="121"/>
      <c r="P163" s="121"/>
      <c r="Q163" s="121"/>
      <c r="R163" s="121"/>
      <c r="S163" s="121"/>
      <c r="T163" s="121"/>
      <c r="U163" s="121"/>
      <c r="V163" s="121"/>
      <c r="W163" s="121"/>
      <c r="X163" s="121"/>
      <c r="Y163" s="121"/>
      <c r="Z163" s="121"/>
      <c r="AA163" s="121"/>
      <c r="AB163" s="121"/>
      <c r="AC163" s="121"/>
      <c r="AD163" s="121"/>
      <c r="AE163" s="121"/>
      <c r="AF163" s="121"/>
      <c r="AG163" s="121"/>
      <c r="AH163" s="121"/>
      <c r="AI163" s="121"/>
    </row>
    <row r="164" spans="1:35" s="1" customFormat="1" ht="60" customHeight="1">
      <c r="A164" s="223" t="str">
        <f>Scoring!A164 &amp; ""</f>
        <v/>
      </c>
      <c r="B164" s="223" t="str">
        <f t="shared" si="3"/>
        <v>P</v>
      </c>
      <c r="C164" s="166" t="s">
        <v>561</v>
      </c>
      <c r="D164" s="168" t="s">
        <v>264</v>
      </c>
      <c r="E164" s="63">
        <v>5</v>
      </c>
      <c r="F164" s="51">
        <f>Scoring!F164</f>
        <v>5</v>
      </c>
      <c r="G164" s="40"/>
      <c r="H164" s="55" t="s">
        <v>460</v>
      </c>
      <c r="I164" s="82"/>
      <c r="J164" s="39"/>
      <c r="K164" s="48"/>
      <c r="L164" s="55" t="str">
        <f>Scoring!I164 &amp; ""</f>
        <v/>
      </c>
      <c r="M164" s="121"/>
      <c r="N164" s="121"/>
      <c r="O164" s="121"/>
      <c r="P164" s="121"/>
      <c r="Q164" s="121"/>
      <c r="R164" s="121"/>
      <c r="S164" s="121"/>
      <c r="T164" s="121"/>
      <c r="U164" s="121"/>
      <c r="V164" s="121"/>
      <c r="W164" s="121"/>
      <c r="X164" s="121"/>
      <c r="Y164" s="121"/>
      <c r="Z164" s="121"/>
      <c r="AA164" s="121"/>
      <c r="AB164" s="121"/>
      <c r="AC164" s="121"/>
      <c r="AD164" s="121"/>
      <c r="AE164" s="121"/>
      <c r="AF164" s="121"/>
      <c r="AG164" s="121"/>
      <c r="AH164" s="121"/>
      <c r="AI164" s="121"/>
    </row>
    <row r="165" spans="1:35" s="1" customFormat="1" ht="60" customHeight="1">
      <c r="A165" s="223" t="str">
        <f>Scoring!A165 &amp; ""</f>
        <v/>
      </c>
      <c r="B165" s="223" t="str">
        <f t="shared" si="3"/>
        <v>NP</v>
      </c>
      <c r="C165" s="166" t="s">
        <v>562</v>
      </c>
      <c r="D165" s="168" t="s">
        <v>265</v>
      </c>
      <c r="E165" s="63">
        <v>3</v>
      </c>
      <c r="F165" s="51">
        <f>Scoring!F165</f>
        <v>0</v>
      </c>
      <c r="G165" s="40"/>
      <c r="H165" s="55" t="s">
        <v>459</v>
      </c>
      <c r="I165" s="82"/>
      <c r="J165" s="39"/>
      <c r="K165" s="48"/>
      <c r="L165" s="55" t="str">
        <f>Scoring!I165 &amp; ""</f>
        <v/>
      </c>
      <c r="M165" s="121"/>
      <c r="N165" s="121"/>
      <c r="O165" s="121"/>
      <c r="P165" s="121"/>
      <c r="Q165" s="121"/>
      <c r="R165" s="121"/>
      <c r="S165" s="121"/>
      <c r="T165" s="121"/>
      <c r="U165" s="121"/>
      <c r="V165" s="121"/>
      <c r="W165" s="121"/>
      <c r="X165" s="121"/>
      <c r="Y165" s="121"/>
      <c r="Z165" s="121"/>
      <c r="AA165" s="121"/>
      <c r="AB165" s="121"/>
      <c r="AC165" s="121"/>
      <c r="AD165" s="121"/>
      <c r="AE165" s="121"/>
      <c r="AF165" s="121"/>
      <c r="AG165" s="121"/>
      <c r="AH165" s="121"/>
      <c r="AI165" s="121"/>
    </row>
    <row r="166" spans="1:35" s="1" customFormat="1" ht="60" customHeight="1">
      <c r="A166" s="223" t="str">
        <f>Scoring!A166 &amp; ""</f>
        <v/>
      </c>
      <c r="B166" s="223" t="str">
        <f t="shared" si="3"/>
        <v>P</v>
      </c>
      <c r="C166" s="166" t="s">
        <v>563</v>
      </c>
      <c r="D166" s="168" t="s">
        <v>267</v>
      </c>
      <c r="E166" s="63">
        <v>3</v>
      </c>
      <c r="F166" s="51">
        <f>Scoring!F166</f>
        <v>3</v>
      </c>
      <c r="G166" s="40"/>
      <c r="H166" s="55" t="s">
        <v>461</v>
      </c>
      <c r="I166" s="82"/>
      <c r="J166" s="39"/>
      <c r="K166" s="48"/>
      <c r="L166" s="55" t="str">
        <f>Scoring!I166 &amp; ""</f>
        <v/>
      </c>
      <c r="M166" s="121"/>
      <c r="N166" s="121"/>
      <c r="O166" s="121"/>
      <c r="P166" s="121"/>
      <c r="Q166" s="121"/>
      <c r="R166" s="121"/>
      <c r="S166" s="121"/>
      <c r="T166" s="121"/>
      <c r="U166" s="121"/>
      <c r="V166" s="121"/>
      <c r="W166" s="121"/>
      <c r="X166" s="121"/>
      <c r="Y166" s="121"/>
      <c r="Z166" s="121"/>
      <c r="AA166" s="121"/>
      <c r="AB166" s="121"/>
      <c r="AC166" s="121"/>
      <c r="AD166" s="121"/>
      <c r="AE166" s="121"/>
      <c r="AF166" s="121"/>
      <c r="AG166" s="121"/>
      <c r="AH166" s="121"/>
      <c r="AI166" s="121"/>
    </row>
    <row r="167" spans="1:35" s="1" customFormat="1" ht="60" customHeight="1">
      <c r="A167" s="223" t="str">
        <f>Scoring!A167 &amp; ""</f>
        <v/>
      </c>
      <c r="B167" s="223" t="str">
        <f t="shared" si="3"/>
        <v>P</v>
      </c>
      <c r="C167" s="166" t="s">
        <v>564</v>
      </c>
      <c r="D167" s="168" t="s">
        <v>266</v>
      </c>
      <c r="E167" s="63">
        <v>2</v>
      </c>
      <c r="F167" s="51">
        <f>Scoring!F167</f>
        <v>2</v>
      </c>
      <c r="G167" s="40"/>
      <c r="H167" s="55" t="s">
        <v>11</v>
      </c>
      <c r="I167" s="82"/>
      <c r="J167" s="39"/>
      <c r="K167" s="48"/>
      <c r="L167" s="55" t="str">
        <f>Scoring!I167 &amp; ""</f>
        <v/>
      </c>
      <c r="M167" s="121"/>
      <c r="N167" s="121"/>
      <c r="O167" s="121"/>
      <c r="P167" s="121"/>
      <c r="Q167" s="121"/>
      <c r="R167" s="121"/>
      <c r="S167" s="121"/>
      <c r="T167" s="121"/>
      <c r="U167" s="121"/>
      <c r="V167" s="121"/>
      <c r="W167" s="121"/>
      <c r="X167" s="121"/>
      <c r="Y167" s="121"/>
      <c r="Z167" s="121"/>
      <c r="AA167" s="121"/>
      <c r="AB167" s="121"/>
      <c r="AC167" s="121"/>
      <c r="AD167" s="121"/>
      <c r="AE167" s="121"/>
      <c r="AF167" s="121"/>
      <c r="AG167" s="121"/>
      <c r="AH167" s="121"/>
      <c r="AI167" s="121"/>
    </row>
    <row r="168" spans="1:35" s="1" customFormat="1" ht="15" customHeight="1">
      <c r="A168" s="223" t="str">
        <f>Scoring!A168 &amp; ""</f>
        <v/>
      </c>
      <c r="B168" s="223" t="str">
        <f>IF(SUM(F169:F170)&gt;0,"P","NP")</f>
        <v>P</v>
      </c>
      <c r="C168" s="166" t="s">
        <v>565</v>
      </c>
      <c r="D168" s="361" t="s">
        <v>566</v>
      </c>
      <c r="E168" s="387"/>
      <c r="F168" s="387"/>
      <c r="G168" s="387"/>
      <c r="H168" s="387"/>
      <c r="I168" s="387"/>
      <c r="J168" s="387"/>
      <c r="K168" s="387"/>
      <c r="L168" s="388"/>
      <c r="M168" s="121"/>
      <c r="N168" s="121"/>
      <c r="O168" s="121"/>
      <c r="P168" s="121"/>
      <c r="Q168" s="121"/>
      <c r="R168" s="121"/>
      <c r="S168" s="121"/>
      <c r="T168" s="121"/>
      <c r="U168" s="121"/>
      <c r="V168" s="121"/>
      <c r="W168" s="121"/>
      <c r="X168" s="121"/>
      <c r="Y168" s="121"/>
      <c r="Z168" s="121"/>
      <c r="AA168" s="121"/>
      <c r="AB168" s="121"/>
      <c r="AC168" s="121"/>
      <c r="AD168" s="121"/>
      <c r="AE168" s="121"/>
      <c r="AF168" s="121"/>
      <c r="AG168" s="121"/>
      <c r="AH168" s="121"/>
      <c r="AI168" s="121"/>
    </row>
    <row r="169" spans="1:35" s="1" customFormat="1" ht="60" customHeight="1">
      <c r="A169" s="223" t="str">
        <f>Scoring!A169 &amp; ""</f>
        <v/>
      </c>
      <c r="B169" s="223" t="str">
        <f t="shared" si="3"/>
        <v>P</v>
      </c>
      <c r="C169" s="166" t="s">
        <v>567</v>
      </c>
      <c r="D169" s="173" t="s">
        <v>268</v>
      </c>
      <c r="E169" s="63">
        <v>3</v>
      </c>
      <c r="F169" s="51">
        <v>100</v>
      </c>
      <c r="G169" s="40">
        <v>3</v>
      </c>
      <c r="H169" s="55" t="s">
        <v>11</v>
      </c>
      <c r="I169" s="82"/>
      <c r="J169" s="39"/>
      <c r="K169" s="48"/>
      <c r="L169" s="55" t="str">
        <f>Scoring!I169 &amp; ""</f>
        <v/>
      </c>
      <c r="M169" s="121"/>
      <c r="N169" s="121"/>
      <c r="O169" s="121"/>
      <c r="P169" s="121"/>
      <c r="Q169" s="121"/>
      <c r="R169" s="121"/>
      <c r="S169" s="121"/>
      <c r="T169" s="121"/>
      <c r="U169" s="121"/>
      <c r="V169" s="121"/>
      <c r="W169" s="121"/>
      <c r="X169" s="121"/>
      <c r="Y169" s="121"/>
      <c r="Z169" s="121"/>
      <c r="AA169" s="121"/>
      <c r="AB169" s="121"/>
      <c r="AC169" s="121"/>
      <c r="AD169" s="121"/>
      <c r="AE169" s="121"/>
      <c r="AF169" s="121"/>
      <c r="AG169" s="121"/>
      <c r="AH169" s="121"/>
      <c r="AI169" s="121"/>
    </row>
    <row r="170" spans="1:35" s="1" customFormat="1" ht="60" customHeight="1">
      <c r="A170" s="223" t="str">
        <f>Scoring!A170 &amp; ""</f>
        <v/>
      </c>
      <c r="B170" s="223" t="str">
        <f t="shared" si="3"/>
        <v>NP</v>
      </c>
      <c r="C170" s="166" t="s">
        <v>568</v>
      </c>
      <c r="D170" s="173" t="s">
        <v>269</v>
      </c>
      <c r="E170" s="63">
        <v>3</v>
      </c>
      <c r="F170" s="51">
        <f>Scoring!F170</f>
        <v>0</v>
      </c>
      <c r="G170" s="40"/>
      <c r="H170" s="55" t="s">
        <v>11</v>
      </c>
      <c r="I170" s="82"/>
      <c r="J170" s="39"/>
      <c r="K170" s="48"/>
      <c r="L170" s="55" t="str">
        <f>Scoring!I170 &amp; ""</f>
        <v/>
      </c>
      <c r="M170" s="121"/>
      <c r="N170" s="121"/>
      <c r="O170" s="121"/>
      <c r="P170" s="121"/>
      <c r="Q170" s="121"/>
      <c r="R170" s="121"/>
      <c r="S170" s="121"/>
      <c r="T170" s="121"/>
      <c r="U170" s="121"/>
      <c r="V170" s="121"/>
      <c r="W170" s="121"/>
      <c r="X170" s="121"/>
      <c r="Y170" s="121"/>
      <c r="Z170" s="121"/>
      <c r="AA170" s="121"/>
      <c r="AB170" s="121"/>
      <c r="AC170" s="121"/>
      <c r="AD170" s="121"/>
      <c r="AE170" s="121"/>
      <c r="AF170" s="121"/>
      <c r="AG170" s="121"/>
      <c r="AH170" s="121"/>
      <c r="AI170" s="121"/>
    </row>
    <row r="171" spans="1:35" s="1" customFormat="1" ht="14.25" customHeight="1">
      <c r="A171" s="236"/>
      <c r="B171" s="235"/>
      <c r="C171" s="121"/>
      <c r="D171" s="123"/>
      <c r="E171" s="13"/>
      <c r="F171" s="13"/>
      <c r="G171" s="13"/>
      <c r="H171" s="124"/>
      <c r="I171" s="124"/>
      <c r="J171" s="125"/>
      <c r="K171" s="125"/>
      <c r="L171" s="126"/>
      <c r="M171" s="121"/>
      <c r="N171" s="121"/>
      <c r="O171" s="121"/>
      <c r="P171" s="121"/>
      <c r="Q171" s="121"/>
      <c r="R171" s="121"/>
      <c r="S171" s="121"/>
      <c r="T171" s="121"/>
      <c r="U171" s="121"/>
      <c r="V171" s="121"/>
      <c r="W171" s="121"/>
      <c r="X171" s="121"/>
      <c r="Y171" s="121"/>
      <c r="Z171" s="121"/>
      <c r="AA171" s="121"/>
      <c r="AB171" s="121"/>
      <c r="AC171" s="121"/>
      <c r="AD171" s="121"/>
      <c r="AE171" s="121"/>
      <c r="AF171" s="121"/>
      <c r="AG171" s="121"/>
      <c r="AH171" s="121"/>
      <c r="AI171" s="121"/>
    </row>
    <row r="172" spans="1:35" s="1" customFormat="1" ht="15" customHeight="1">
      <c r="A172" s="135"/>
      <c r="B172" s="128"/>
      <c r="C172" s="121"/>
      <c r="D172" s="127"/>
      <c r="E172" s="123"/>
      <c r="F172" s="125"/>
      <c r="G172" s="125"/>
      <c r="H172" s="124"/>
      <c r="I172" s="124"/>
      <c r="J172" s="125"/>
      <c r="K172" s="125"/>
      <c r="L172" s="126"/>
      <c r="M172" s="121"/>
      <c r="N172" s="121"/>
      <c r="O172" s="121"/>
      <c r="P172" s="121"/>
      <c r="Q172" s="121"/>
      <c r="R172" s="121"/>
      <c r="S172" s="121"/>
      <c r="T172" s="121"/>
      <c r="U172" s="121"/>
      <c r="V172" s="121"/>
      <c r="W172" s="121"/>
      <c r="X172" s="121"/>
      <c r="Y172" s="121"/>
      <c r="Z172" s="121"/>
      <c r="AA172" s="121"/>
      <c r="AB172" s="121"/>
      <c r="AC172" s="121"/>
      <c r="AD172" s="121"/>
      <c r="AE172" s="121"/>
      <c r="AF172" s="121"/>
      <c r="AG172" s="121"/>
      <c r="AH172" s="121"/>
      <c r="AI172" s="121"/>
    </row>
    <row r="173" spans="1:35" s="8" customFormat="1" ht="15" customHeight="1">
      <c r="A173" s="135"/>
      <c r="B173" s="128"/>
      <c r="C173" s="122"/>
      <c r="D173" s="232" t="s">
        <v>492</v>
      </c>
      <c r="E173" s="135"/>
      <c r="F173" s="7">
        <f>SUM(F10:F170)</f>
        <v>216</v>
      </c>
      <c r="H173" s="234" t="s">
        <v>641</v>
      </c>
      <c r="I173" s="7">
        <f>SUM(G10:G170)</f>
        <v>3</v>
      </c>
      <c r="J173" s="7">
        <f>SUM(G10:G170)</f>
        <v>3</v>
      </c>
      <c r="M173" s="122"/>
      <c r="N173" s="122"/>
      <c r="O173" s="122"/>
      <c r="P173" s="122"/>
      <c r="Q173" s="122"/>
      <c r="R173" s="122"/>
      <c r="S173" s="122"/>
      <c r="T173" s="122"/>
      <c r="U173" s="122"/>
      <c r="V173" s="122"/>
      <c r="W173" s="122"/>
      <c r="X173" s="122"/>
      <c r="Y173" s="122"/>
      <c r="Z173" s="122"/>
      <c r="AA173" s="122"/>
      <c r="AB173" s="122"/>
      <c r="AC173" s="122"/>
      <c r="AD173" s="122"/>
      <c r="AE173" s="122"/>
      <c r="AF173" s="122"/>
      <c r="AG173" s="122"/>
      <c r="AH173" s="122"/>
      <c r="AI173" s="122"/>
    </row>
    <row r="174" spans="1:35" s="8" customFormat="1" ht="7.5" customHeight="1">
      <c r="A174" s="135"/>
      <c r="B174" s="128"/>
      <c r="C174" s="122"/>
      <c r="D174" s="233"/>
      <c r="E174" s="135"/>
      <c r="F174" s="133"/>
      <c r="G174" s="133"/>
      <c r="H174" s="132"/>
      <c r="I174" s="132"/>
      <c r="J174" s="128"/>
      <c r="K174" s="128"/>
      <c r="L174" s="126"/>
      <c r="M174" s="122"/>
      <c r="N174" s="122"/>
      <c r="O174" s="122"/>
      <c r="P174" s="122"/>
      <c r="Q174" s="122"/>
      <c r="R174" s="122"/>
      <c r="S174" s="122"/>
      <c r="T174" s="122"/>
      <c r="U174" s="122"/>
      <c r="V174" s="122"/>
      <c r="W174" s="122"/>
      <c r="X174" s="122"/>
      <c r="Y174" s="122"/>
      <c r="Z174" s="122"/>
      <c r="AA174" s="122"/>
      <c r="AB174" s="122"/>
      <c r="AC174" s="122"/>
      <c r="AD174" s="122"/>
    </row>
    <row r="175" spans="1:35" s="8" customFormat="1" ht="15" customHeight="1">
      <c r="A175" s="135"/>
      <c r="B175" s="128"/>
      <c r="C175" s="122"/>
      <c r="D175" s="232" t="s">
        <v>633</v>
      </c>
      <c r="E175" s="135"/>
      <c r="F175" s="7" t="str">
        <f>IF(LOA.PointsClaimed&gt;=176,"4 STARS",IF(LOA.PointsClaimed&gt;=149,"3 STARS",IF(LOA.PointsClaimed&gt;=122,"2 STARS",IF(LOA.PointsClaimed&gt;=95,"1 STAR","None"))))</f>
        <v>4 STARS</v>
      </c>
      <c r="G175" s="132"/>
      <c r="I175" s="132"/>
      <c r="J175" s="125"/>
      <c r="K175" s="125"/>
      <c r="L175" s="126"/>
      <c r="M175" s="122"/>
      <c r="N175" s="122"/>
      <c r="O175" s="122"/>
      <c r="P175" s="122"/>
      <c r="Q175" s="122"/>
      <c r="R175" s="122"/>
      <c r="S175" s="122"/>
      <c r="T175" s="122"/>
      <c r="U175" s="122"/>
      <c r="V175" s="122"/>
      <c r="W175" s="122"/>
      <c r="X175" s="122"/>
      <c r="Y175" s="122"/>
      <c r="Z175" s="122"/>
      <c r="AA175" s="122"/>
      <c r="AB175" s="122"/>
      <c r="AC175" s="122"/>
      <c r="AD175" s="122"/>
    </row>
    <row r="176" spans="1:35" ht="15" customHeight="1">
      <c r="A176" s="113"/>
      <c r="B176" s="128"/>
      <c r="C176" s="56"/>
      <c r="D176" s="10"/>
      <c r="E176" s="12"/>
      <c r="F176" s="86"/>
      <c r="G176" s="86"/>
      <c r="H176" s="136"/>
      <c r="I176" s="136"/>
      <c r="J176" s="129"/>
      <c r="K176" s="129"/>
      <c r="L176" s="130"/>
    </row>
    <row r="177" spans="1:31" ht="15" customHeight="1">
      <c r="A177" s="113"/>
      <c r="B177" s="128"/>
      <c r="C177" s="56"/>
      <c r="D177" s="10"/>
      <c r="E177" s="86"/>
      <c r="F177" s="12"/>
      <c r="G177" s="12"/>
      <c r="H177" s="10"/>
      <c r="I177" s="10"/>
      <c r="J177" s="12"/>
      <c r="K177" s="12"/>
      <c r="L177" s="131"/>
      <c r="AE177" s="56"/>
    </row>
    <row r="178" spans="1:31">
      <c r="A178" s="113"/>
      <c r="B178" s="128"/>
      <c r="C178" s="56"/>
      <c r="D178" s="10"/>
      <c r="E178" s="86"/>
      <c r="F178" s="86"/>
      <c r="G178" s="86"/>
      <c r="H178" s="136"/>
      <c r="I178" s="136"/>
      <c r="J178" s="129"/>
      <c r="K178" s="129"/>
      <c r="L178" s="130"/>
      <c r="AE178" s="56"/>
    </row>
    <row r="179" spans="1:31">
      <c r="A179" s="113"/>
      <c r="B179" s="128"/>
      <c r="C179" s="56"/>
      <c r="D179" s="10"/>
      <c r="E179" s="86"/>
      <c r="F179" s="86"/>
      <c r="G179" s="86"/>
      <c r="H179" s="136"/>
      <c r="I179" s="136"/>
      <c r="J179" s="129"/>
      <c r="K179" s="129"/>
      <c r="L179" s="130"/>
      <c r="AE179" s="56"/>
    </row>
    <row r="180" spans="1:31">
      <c r="A180" s="113"/>
      <c r="B180" s="128"/>
      <c r="C180" s="56"/>
      <c r="D180" s="10"/>
      <c r="E180" s="86"/>
      <c r="F180" s="86"/>
      <c r="G180" s="86"/>
      <c r="H180" s="136"/>
      <c r="I180" s="136"/>
      <c r="J180" s="129"/>
      <c r="K180" s="129"/>
      <c r="L180" s="130"/>
      <c r="AE180" s="56"/>
    </row>
    <row r="181" spans="1:31">
      <c r="A181" s="113"/>
      <c r="B181" s="128"/>
      <c r="C181" s="56"/>
      <c r="D181" s="10"/>
      <c r="E181" s="86"/>
      <c r="F181" s="86"/>
      <c r="G181" s="86"/>
      <c r="H181" s="136"/>
      <c r="I181" s="136"/>
      <c r="J181" s="129"/>
      <c r="K181" s="129"/>
      <c r="L181" s="130"/>
      <c r="AE181" s="56"/>
    </row>
    <row r="182" spans="1:31">
      <c r="A182" s="113"/>
      <c r="B182" s="128"/>
      <c r="C182" s="56"/>
      <c r="D182" s="10"/>
      <c r="E182" s="86"/>
      <c r="F182" s="86"/>
      <c r="G182" s="86"/>
      <c r="H182" s="136"/>
      <c r="I182" s="136"/>
      <c r="J182" s="129"/>
      <c r="K182" s="129"/>
      <c r="L182" s="130"/>
      <c r="AE182" s="56"/>
    </row>
    <row r="183" spans="1:31">
      <c r="A183" s="113"/>
      <c r="B183" s="128"/>
      <c r="C183" s="56"/>
      <c r="D183" s="10"/>
      <c r="E183" s="86"/>
      <c r="F183" s="86"/>
      <c r="G183" s="86"/>
      <c r="H183" s="136"/>
      <c r="I183" s="136"/>
      <c r="J183" s="129"/>
      <c r="K183" s="129"/>
      <c r="L183" s="130"/>
      <c r="AE183" s="56"/>
    </row>
    <row r="184" spans="1:31">
      <c r="A184" s="113"/>
      <c r="B184" s="128"/>
      <c r="C184" s="56"/>
      <c r="D184" s="10"/>
      <c r="E184" s="86"/>
      <c r="F184" s="86"/>
      <c r="G184" s="86"/>
      <c r="H184" s="136"/>
      <c r="I184" s="136"/>
      <c r="J184" s="129"/>
      <c r="K184" s="129"/>
      <c r="L184" s="130"/>
      <c r="AE184" s="56"/>
    </row>
    <row r="185" spans="1:31">
      <c r="A185" s="113"/>
      <c r="B185" s="128"/>
      <c r="C185" s="56"/>
      <c r="D185" s="10"/>
      <c r="E185" s="86"/>
      <c r="F185" s="86"/>
      <c r="G185" s="86"/>
      <c r="H185" s="136"/>
      <c r="I185" s="136"/>
      <c r="J185" s="129"/>
      <c r="K185" s="129"/>
      <c r="L185" s="130"/>
      <c r="AE185" s="56"/>
    </row>
    <row r="186" spans="1:31">
      <c r="A186" s="113"/>
      <c r="B186" s="128"/>
      <c r="C186" s="56"/>
      <c r="D186" s="10"/>
      <c r="E186" s="86"/>
      <c r="F186" s="86"/>
      <c r="G186" s="86"/>
      <c r="H186" s="136"/>
      <c r="I186" s="136"/>
      <c r="J186" s="129"/>
      <c r="K186" s="129"/>
      <c r="L186" s="130"/>
      <c r="AE186" s="56"/>
    </row>
    <row r="187" spans="1:31">
      <c r="A187" s="113"/>
      <c r="B187" s="128"/>
      <c r="C187" s="56"/>
      <c r="D187" s="10"/>
      <c r="E187" s="86"/>
      <c r="F187" s="86"/>
      <c r="G187" s="86"/>
      <c r="H187" s="136"/>
      <c r="I187" s="136"/>
      <c r="J187" s="129"/>
      <c r="K187" s="129"/>
      <c r="L187" s="130"/>
      <c r="AE187" s="56"/>
    </row>
    <row r="188" spans="1:31">
      <c r="A188" s="113"/>
      <c r="B188" s="128"/>
      <c r="C188" s="56"/>
      <c r="D188" s="10"/>
      <c r="E188" s="86"/>
      <c r="F188" s="86"/>
      <c r="G188" s="86"/>
      <c r="H188" s="136"/>
      <c r="I188" s="136"/>
      <c r="J188" s="129"/>
      <c r="K188" s="129"/>
      <c r="L188" s="130"/>
      <c r="AE188" s="56"/>
    </row>
    <row r="189" spans="1:31">
      <c r="A189" s="113"/>
      <c r="B189" s="128"/>
      <c r="C189" s="56"/>
      <c r="D189" s="10"/>
      <c r="E189" s="86"/>
      <c r="F189" s="86"/>
      <c r="G189" s="86"/>
      <c r="H189" s="136"/>
      <c r="I189" s="136"/>
      <c r="J189" s="129"/>
      <c r="K189" s="129"/>
      <c r="L189" s="130"/>
      <c r="AE189" s="56"/>
    </row>
    <row r="190" spans="1:31">
      <c r="A190" s="113"/>
      <c r="B190" s="128"/>
      <c r="C190" s="56"/>
      <c r="D190" s="10"/>
      <c r="E190" s="86"/>
      <c r="F190" s="86"/>
      <c r="G190" s="86"/>
      <c r="H190" s="136"/>
      <c r="I190" s="136"/>
      <c r="J190" s="129"/>
      <c r="K190" s="129"/>
      <c r="L190" s="130"/>
      <c r="AE190" s="56"/>
    </row>
    <row r="191" spans="1:31">
      <c r="A191" s="113"/>
      <c r="B191" s="128"/>
      <c r="C191" s="56"/>
      <c r="D191" s="10"/>
      <c r="E191" s="86"/>
      <c r="F191" s="86"/>
      <c r="G191" s="86"/>
      <c r="H191" s="136"/>
      <c r="I191" s="136"/>
      <c r="J191" s="129"/>
      <c r="K191" s="129"/>
      <c r="L191" s="130"/>
      <c r="AE191" s="56"/>
    </row>
    <row r="192" spans="1:31">
      <c r="A192" s="113"/>
      <c r="B192" s="128"/>
      <c r="C192" s="56"/>
      <c r="D192" s="10"/>
      <c r="E192" s="86"/>
      <c r="F192" s="86"/>
      <c r="G192" s="86"/>
      <c r="H192" s="136"/>
      <c r="I192" s="136"/>
      <c r="J192" s="129"/>
      <c r="K192" s="129"/>
      <c r="L192" s="130"/>
      <c r="AE192" s="56"/>
    </row>
    <row r="193" spans="1:31">
      <c r="A193" s="113"/>
      <c r="B193" s="128"/>
      <c r="C193" s="56"/>
      <c r="D193" s="10"/>
      <c r="E193" s="86"/>
      <c r="F193" s="86"/>
      <c r="G193" s="86"/>
      <c r="H193" s="136"/>
      <c r="I193" s="136"/>
      <c r="J193" s="129"/>
      <c r="K193" s="129"/>
      <c r="L193" s="130"/>
      <c r="AE193" s="56"/>
    </row>
    <row r="194" spans="1:31">
      <c r="A194" s="113"/>
      <c r="B194" s="128"/>
      <c r="C194" s="56"/>
      <c r="D194" s="10"/>
      <c r="E194" s="86"/>
      <c r="F194" s="86"/>
      <c r="G194" s="86"/>
      <c r="H194" s="136"/>
      <c r="I194" s="136"/>
      <c r="J194" s="129"/>
      <c r="K194" s="129"/>
      <c r="L194" s="130"/>
      <c r="AE194" s="56"/>
    </row>
    <row r="195" spans="1:31">
      <c r="A195" s="113"/>
      <c r="B195" s="128"/>
      <c r="C195" s="56"/>
      <c r="D195" s="10"/>
      <c r="E195" s="86"/>
      <c r="F195" s="86"/>
      <c r="G195" s="86"/>
      <c r="H195" s="136"/>
      <c r="I195" s="136"/>
      <c r="J195" s="129"/>
      <c r="K195" s="129"/>
      <c r="L195" s="130"/>
      <c r="AE195" s="56"/>
    </row>
    <row r="196" spans="1:31">
      <c r="A196" s="113"/>
      <c r="B196" s="128"/>
      <c r="C196" s="56"/>
      <c r="D196" s="10"/>
      <c r="E196" s="86"/>
      <c r="F196" s="86"/>
      <c r="G196" s="86"/>
      <c r="H196" s="136"/>
      <c r="I196" s="136"/>
      <c r="J196" s="129"/>
      <c r="K196" s="129"/>
      <c r="L196" s="130"/>
      <c r="AE196" s="56"/>
    </row>
    <row r="197" spans="1:31">
      <c r="A197" s="113"/>
      <c r="B197" s="128"/>
      <c r="C197" s="56"/>
      <c r="D197" s="10"/>
      <c r="E197" s="86"/>
      <c r="F197" s="86"/>
      <c r="G197" s="86"/>
      <c r="H197" s="136"/>
      <c r="I197" s="136"/>
      <c r="J197" s="129"/>
      <c r="K197" s="129"/>
      <c r="L197" s="130"/>
      <c r="AE197" s="56"/>
    </row>
    <row r="198" spans="1:31">
      <c r="A198" s="113"/>
      <c r="B198" s="128"/>
      <c r="C198" s="56"/>
      <c r="D198" s="10"/>
      <c r="E198" s="86"/>
      <c r="F198" s="86"/>
      <c r="G198" s="86"/>
      <c r="H198" s="136"/>
      <c r="I198" s="136"/>
      <c r="J198" s="129"/>
      <c r="K198" s="129"/>
      <c r="L198" s="130"/>
      <c r="AE198" s="56"/>
    </row>
    <row r="199" spans="1:31">
      <c r="A199" s="113"/>
      <c r="B199" s="128"/>
      <c r="C199" s="56"/>
      <c r="D199" s="10"/>
      <c r="E199" s="86"/>
      <c r="F199" s="86"/>
      <c r="G199" s="86"/>
      <c r="H199" s="136"/>
      <c r="I199" s="136"/>
      <c r="J199" s="129"/>
      <c r="K199" s="129"/>
      <c r="L199" s="130"/>
      <c r="AE199" s="56"/>
    </row>
    <row r="200" spans="1:31">
      <c r="A200" s="113"/>
      <c r="B200" s="128"/>
      <c r="C200" s="56"/>
      <c r="D200" s="10"/>
      <c r="E200" s="86"/>
      <c r="F200" s="86"/>
      <c r="G200" s="86"/>
      <c r="H200" s="136"/>
      <c r="I200" s="136"/>
      <c r="J200" s="129"/>
      <c r="K200" s="129"/>
      <c r="L200" s="130"/>
      <c r="AE200" s="56"/>
    </row>
    <row r="201" spans="1:31">
      <c r="A201" s="113"/>
      <c r="B201" s="128"/>
      <c r="C201" s="56"/>
      <c r="D201" s="10"/>
      <c r="E201" s="86"/>
      <c r="F201" s="86"/>
      <c r="G201" s="86"/>
      <c r="H201" s="136"/>
      <c r="I201" s="136"/>
      <c r="J201" s="129"/>
      <c r="K201" s="129"/>
      <c r="L201" s="130"/>
      <c r="AE201" s="56"/>
    </row>
    <row r="202" spans="1:31">
      <c r="A202" s="113"/>
      <c r="B202" s="128"/>
      <c r="C202" s="56"/>
      <c r="D202" s="10"/>
      <c r="E202" s="86"/>
      <c r="F202" s="86"/>
      <c r="G202" s="86"/>
      <c r="H202" s="136"/>
      <c r="I202" s="136"/>
      <c r="J202" s="129"/>
      <c r="K202" s="129"/>
      <c r="L202" s="130"/>
      <c r="AE202" s="56"/>
    </row>
    <row r="203" spans="1:31">
      <c r="A203" s="113"/>
      <c r="B203" s="128"/>
      <c r="C203" s="56"/>
      <c r="D203" s="10"/>
      <c r="E203" s="86"/>
      <c r="F203" s="86"/>
      <c r="G203" s="86"/>
      <c r="H203" s="136"/>
      <c r="I203" s="136"/>
      <c r="J203" s="129"/>
      <c r="K203" s="129"/>
      <c r="L203" s="130"/>
      <c r="AE203" s="56"/>
    </row>
    <row r="204" spans="1:31">
      <c r="A204" s="113"/>
      <c r="B204" s="128"/>
      <c r="C204" s="56"/>
      <c r="D204" s="10"/>
      <c r="E204" s="86"/>
      <c r="F204" s="86"/>
      <c r="G204" s="86"/>
      <c r="H204" s="136"/>
      <c r="I204" s="136"/>
      <c r="J204" s="129"/>
      <c r="K204" s="129"/>
      <c r="L204" s="130"/>
      <c r="AE204" s="56"/>
    </row>
    <row r="205" spans="1:31">
      <c r="A205" s="113"/>
      <c r="B205" s="128"/>
      <c r="C205" s="56"/>
      <c r="D205" s="10"/>
      <c r="E205" s="86"/>
      <c r="F205" s="86"/>
      <c r="G205" s="86"/>
      <c r="H205" s="136"/>
      <c r="I205" s="136"/>
      <c r="J205" s="129"/>
      <c r="K205" s="129"/>
      <c r="L205" s="130"/>
      <c r="AE205" s="56"/>
    </row>
    <row r="206" spans="1:31">
      <c r="A206" s="113"/>
      <c r="B206" s="128"/>
      <c r="C206" s="56"/>
      <c r="D206" s="10"/>
      <c r="E206" s="86"/>
      <c r="F206" s="86"/>
      <c r="G206" s="86"/>
      <c r="H206" s="136"/>
      <c r="I206" s="136"/>
      <c r="J206" s="129"/>
      <c r="K206" s="129"/>
      <c r="L206" s="130"/>
      <c r="AE206" s="56"/>
    </row>
    <row r="207" spans="1:31">
      <c r="A207" s="113"/>
      <c r="B207" s="128"/>
      <c r="C207" s="56"/>
      <c r="D207" s="10"/>
      <c r="E207" s="86"/>
      <c r="F207" s="86"/>
      <c r="G207" s="86"/>
      <c r="H207" s="136"/>
      <c r="I207" s="136"/>
      <c r="J207" s="129"/>
      <c r="K207" s="129"/>
      <c r="L207" s="130"/>
      <c r="AE207" s="56"/>
    </row>
    <row r="208" spans="1:31">
      <c r="A208" s="113"/>
      <c r="B208" s="128"/>
      <c r="C208" s="56"/>
      <c r="D208" s="10"/>
      <c r="E208" s="86"/>
      <c r="F208" s="86"/>
      <c r="G208" s="86"/>
      <c r="H208" s="136"/>
      <c r="I208" s="136"/>
      <c r="J208" s="129"/>
      <c r="K208" s="129"/>
      <c r="L208" s="130"/>
      <c r="AE208" s="56"/>
    </row>
    <row r="209" spans="1:31">
      <c r="A209" s="113"/>
      <c r="B209" s="128"/>
      <c r="C209" s="56"/>
      <c r="D209" s="10"/>
      <c r="E209" s="86"/>
      <c r="F209" s="86"/>
      <c r="G209" s="86"/>
      <c r="H209" s="136"/>
      <c r="I209" s="136"/>
      <c r="J209" s="129"/>
      <c r="K209" s="129"/>
      <c r="L209" s="130"/>
      <c r="AE209" s="56"/>
    </row>
    <row r="210" spans="1:31">
      <c r="A210" s="113"/>
      <c r="B210" s="128"/>
      <c r="C210" s="56"/>
      <c r="D210" s="10"/>
      <c r="E210" s="86"/>
      <c r="F210" s="86"/>
      <c r="G210" s="86"/>
      <c r="H210" s="136"/>
      <c r="I210" s="136"/>
      <c r="J210" s="129"/>
      <c r="K210" s="129"/>
      <c r="L210" s="130"/>
      <c r="AE210" s="56"/>
    </row>
    <row r="211" spans="1:31">
      <c r="A211" s="113"/>
      <c r="B211" s="128"/>
      <c r="C211" s="56"/>
      <c r="D211" s="10"/>
      <c r="E211" s="86"/>
      <c r="F211" s="86"/>
      <c r="G211" s="86"/>
      <c r="H211" s="136"/>
      <c r="I211" s="136"/>
      <c r="J211" s="129"/>
      <c r="K211" s="129"/>
      <c r="L211" s="130"/>
      <c r="AE211" s="56"/>
    </row>
    <row r="212" spans="1:31">
      <c r="A212" s="113"/>
      <c r="B212" s="128"/>
      <c r="C212" s="56"/>
      <c r="D212" s="10"/>
      <c r="E212" s="86"/>
      <c r="F212" s="86"/>
      <c r="G212" s="86"/>
      <c r="H212" s="136"/>
      <c r="I212" s="136"/>
      <c r="J212" s="129"/>
      <c r="K212" s="129"/>
      <c r="L212" s="130"/>
      <c r="AE212" s="56"/>
    </row>
    <row r="213" spans="1:31">
      <c r="A213" s="113"/>
      <c r="B213" s="128"/>
      <c r="C213" s="56"/>
      <c r="D213" s="10"/>
      <c r="E213" s="86"/>
      <c r="F213" s="86"/>
      <c r="G213" s="86"/>
      <c r="H213" s="136"/>
      <c r="I213" s="136"/>
      <c r="J213" s="129"/>
      <c r="K213" s="129"/>
      <c r="L213" s="130"/>
      <c r="AE213" s="56"/>
    </row>
    <row r="214" spans="1:31">
      <c r="A214" s="113"/>
      <c r="B214" s="128"/>
      <c r="C214" s="56"/>
      <c r="D214" s="10"/>
      <c r="E214" s="86"/>
      <c r="F214" s="86"/>
      <c r="G214" s="86"/>
      <c r="H214" s="136"/>
      <c r="I214" s="136"/>
      <c r="J214" s="129"/>
      <c r="K214" s="129"/>
      <c r="L214" s="130"/>
      <c r="AE214" s="56"/>
    </row>
    <row r="215" spans="1:31">
      <c r="A215" s="113"/>
      <c r="B215" s="128"/>
      <c r="C215" s="56"/>
      <c r="D215" s="10"/>
      <c r="E215" s="86"/>
      <c r="F215" s="86"/>
      <c r="G215" s="86"/>
      <c r="H215" s="136"/>
      <c r="I215" s="136"/>
      <c r="J215" s="129"/>
      <c r="K215" s="129"/>
      <c r="L215" s="130"/>
      <c r="AE215" s="56"/>
    </row>
    <row r="216" spans="1:31">
      <c r="A216" s="113"/>
      <c r="B216" s="128"/>
      <c r="C216" s="56"/>
      <c r="D216" s="10"/>
      <c r="E216" s="86"/>
      <c r="F216" s="86"/>
      <c r="G216" s="86"/>
      <c r="H216" s="136"/>
      <c r="I216" s="136"/>
      <c r="J216" s="129"/>
      <c r="K216" s="129"/>
      <c r="L216" s="130"/>
      <c r="AE216" s="56"/>
    </row>
    <row r="217" spans="1:31">
      <c r="A217" s="113"/>
      <c r="B217" s="128"/>
      <c r="C217" s="56"/>
      <c r="D217" s="10"/>
      <c r="E217" s="86"/>
      <c r="F217" s="86"/>
      <c r="G217" s="86"/>
      <c r="H217" s="136"/>
      <c r="I217" s="136"/>
      <c r="J217" s="129"/>
      <c r="K217" s="129"/>
      <c r="L217" s="130"/>
      <c r="AE217" s="56"/>
    </row>
    <row r="218" spans="1:31">
      <c r="A218" s="113"/>
      <c r="B218" s="128"/>
      <c r="C218" s="56"/>
      <c r="D218" s="10"/>
      <c r="E218" s="86"/>
      <c r="F218" s="86"/>
      <c r="G218" s="86"/>
      <c r="H218" s="136"/>
      <c r="I218" s="136"/>
      <c r="J218" s="129"/>
      <c r="K218" s="129"/>
      <c r="L218" s="130"/>
      <c r="AE218" s="56"/>
    </row>
    <row r="219" spans="1:31">
      <c r="A219" s="113"/>
      <c r="B219" s="128"/>
      <c r="C219" s="56"/>
      <c r="D219" s="10"/>
      <c r="E219" s="86"/>
      <c r="F219" s="86"/>
      <c r="G219" s="86"/>
      <c r="H219" s="136"/>
      <c r="I219" s="136"/>
      <c r="J219" s="129"/>
      <c r="K219" s="129"/>
      <c r="L219" s="130"/>
      <c r="AE219" s="56"/>
    </row>
    <row r="220" spans="1:31">
      <c r="A220" s="113"/>
      <c r="B220" s="128"/>
      <c r="C220" s="56"/>
      <c r="D220" s="10"/>
      <c r="E220" s="86"/>
      <c r="F220" s="86"/>
      <c r="G220" s="86"/>
      <c r="H220" s="136"/>
      <c r="I220" s="136"/>
      <c r="J220" s="129"/>
      <c r="K220" s="129"/>
      <c r="L220" s="130"/>
      <c r="AE220" s="56"/>
    </row>
    <row r="221" spans="1:31">
      <c r="A221" s="113"/>
      <c r="B221" s="128"/>
      <c r="C221" s="56"/>
      <c r="D221" s="10"/>
      <c r="E221" s="86"/>
      <c r="F221" s="86"/>
      <c r="G221" s="86"/>
      <c r="H221" s="136"/>
      <c r="I221" s="136"/>
      <c r="J221" s="129"/>
      <c r="K221" s="129"/>
      <c r="L221" s="130"/>
      <c r="AE221" s="56"/>
    </row>
    <row r="222" spans="1:31">
      <c r="A222" s="113"/>
      <c r="B222" s="128"/>
      <c r="C222" s="56"/>
      <c r="D222" s="10"/>
      <c r="E222" s="86"/>
      <c r="F222" s="86"/>
      <c r="G222" s="86"/>
      <c r="H222" s="136"/>
      <c r="I222" s="136"/>
      <c r="J222" s="129"/>
      <c r="K222" s="129"/>
      <c r="L222" s="130"/>
      <c r="AE222" s="56"/>
    </row>
    <row r="223" spans="1:31">
      <c r="A223" s="113"/>
      <c r="B223" s="128"/>
      <c r="C223" s="56"/>
      <c r="D223" s="10"/>
      <c r="E223" s="86"/>
      <c r="F223" s="86"/>
      <c r="G223" s="86"/>
      <c r="H223" s="136"/>
      <c r="I223" s="136"/>
      <c r="J223" s="129"/>
      <c r="K223" s="129"/>
      <c r="L223" s="130"/>
      <c r="AE223" s="56"/>
    </row>
    <row r="224" spans="1:31">
      <c r="A224" s="113"/>
      <c r="B224" s="128"/>
      <c r="C224" s="56"/>
      <c r="D224" s="10"/>
      <c r="E224" s="86"/>
      <c r="F224" s="86"/>
      <c r="G224" s="86"/>
      <c r="H224" s="136"/>
      <c r="I224" s="136"/>
      <c r="J224" s="129"/>
      <c r="K224" s="129"/>
      <c r="L224" s="130"/>
      <c r="AE224" s="56"/>
    </row>
    <row r="225" spans="1:31">
      <c r="A225" s="113"/>
      <c r="B225" s="128"/>
      <c r="C225" s="56"/>
      <c r="D225" s="10"/>
      <c r="E225" s="86"/>
      <c r="F225" s="86"/>
      <c r="G225" s="86"/>
      <c r="H225" s="136"/>
      <c r="I225" s="136"/>
      <c r="J225" s="129"/>
      <c r="K225" s="129"/>
      <c r="L225" s="130"/>
      <c r="AE225" s="56"/>
    </row>
    <row r="226" spans="1:31">
      <c r="A226" s="113"/>
      <c r="B226" s="128"/>
      <c r="C226" s="56"/>
      <c r="D226" s="10"/>
      <c r="E226" s="86"/>
      <c r="F226" s="86"/>
      <c r="G226" s="86"/>
      <c r="H226" s="136"/>
      <c r="I226" s="136"/>
      <c r="J226" s="129"/>
      <c r="K226" s="129"/>
      <c r="L226" s="130"/>
      <c r="AE226" s="56"/>
    </row>
    <row r="227" spans="1:31">
      <c r="A227" s="113"/>
      <c r="B227" s="128"/>
      <c r="C227" s="56"/>
      <c r="D227" s="10"/>
      <c r="E227" s="86"/>
      <c r="F227" s="86"/>
      <c r="G227" s="86"/>
      <c r="H227" s="136"/>
      <c r="I227" s="136"/>
      <c r="J227" s="129"/>
      <c r="K227" s="129"/>
      <c r="L227" s="130"/>
      <c r="AE227" s="56"/>
    </row>
    <row r="228" spans="1:31">
      <c r="A228" s="113"/>
      <c r="B228" s="128"/>
      <c r="C228" s="56"/>
      <c r="D228" s="10"/>
      <c r="E228" s="86"/>
      <c r="F228" s="86"/>
      <c r="G228" s="86"/>
      <c r="H228" s="136"/>
      <c r="I228" s="136"/>
      <c r="J228" s="129"/>
      <c r="K228" s="129"/>
      <c r="L228" s="130"/>
      <c r="AE228" s="56"/>
    </row>
    <row r="229" spans="1:31">
      <c r="A229" s="113"/>
      <c r="B229" s="128"/>
      <c r="C229" s="56"/>
      <c r="D229" s="10"/>
      <c r="E229" s="86"/>
      <c r="F229" s="86"/>
      <c r="G229" s="86"/>
      <c r="H229" s="136"/>
      <c r="I229" s="136"/>
      <c r="J229" s="129"/>
      <c r="K229" s="129"/>
      <c r="L229" s="130"/>
      <c r="AE229" s="56"/>
    </row>
    <row r="230" spans="1:31">
      <c r="A230" s="113"/>
      <c r="B230" s="128"/>
      <c r="C230" s="56"/>
      <c r="D230" s="10"/>
      <c r="E230" s="86"/>
      <c r="F230" s="86"/>
      <c r="G230" s="86"/>
      <c r="H230" s="136"/>
      <c r="I230" s="136"/>
      <c r="J230" s="129"/>
      <c r="K230" s="129"/>
      <c r="L230" s="130"/>
      <c r="AE230" s="56"/>
    </row>
    <row r="231" spans="1:31">
      <c r="A231" s="113"/>
      <c r="B231" s="128"/>
      <c r="C231" s="56"/>
      <c r="D231" s="10"/>
      <c r="E231" s="86"/>
      <c r="F231" s="86"/>
      <c r="G231" s="86"/>
      <c r="H231" s="136"/>
      <c r="I231" s="136"/>
      <c r="J231" s="129"/>
      <c r="K231" s="129"/>
      <c r="L231" s="130"/>
      <c r="AE231" s="56"/>
    </row>
    <row r="232" spans="1:31">
      <c r="A232" s="113"/>
      <c r="B232" s="128"/>
      <c r="C232" s="56"/>
      <c r="D232" s="10"/>
      <c r="E232" s="86"/>
      <c r="F232" s="86"/>
      <c r="G232" s="86"/>
      <c r="H232" s="136"/>
      <c r="I232" s="136"/>
      <c r="J232" s="129"/>
      <c r="K232" s="129"/>
      <c r="L232" s="130"/>
      <c r="AE232" s="56"/>
    </row>
    <row r="233" spans="1:31">
      <c r="A233" s="113"/>
      <c r="B233" s="128"/>
      <c r="C233" s="56"/>
      <c r="D233" s="10"/>
      <c r="E233" s="86"/>
      <c r="F233" s="86"/>
      <c r="G233" s="86"/>
      <c r="H233" s="136"/>
      <c r="I233" s="136"/>
      <c r="J233" s="129"/>
      <c r="K233" s="129"/>
      <c r="L233" s="130"/>
      <c r="AE233" s="56"/>
    </row>
    <row r="234" spans="1:31">
      <c r="A234" s="113"/>
      <c r="B234" s="128"/>
      <c r="C234" s="56"/>
      <c r="D234" s="10"/>
      <c r="E234" s="86"/>
      <c r="F234" s="86"/>
      <c r="G234" s="86"/>
      <c r="H234" s="136"/>
      <c r="I234" s="136"/>
      <c r="J234" s="129"/>
      <c r="K234" s="129"/>
      <c r="L234" s="130"/>
      <c r="AE234" s="56"/>
    </row>
    <row r="235" spans="1:31">
      <c r="A235" s="113"/>
      <c r="B235" s="128"/>
      <c r="C235" s="56"/>
      <c r="D235" s="10"/>
      <c r="E235" s="86"/>
      <c r="F235" s="86"/>
      <c r="G235" s="86"/>
      <c r="H235" s="136"/>
      <c r="I235" s="136"/>
      <c r="J235" s="129"/>
      <c r="K235" s="129"/>
      <c r="L235" s="130"/>
      <c r="AE235" s="56"/>
    </row>
    <row r="236" spans="1:31">
      <c r="A236" s="113"/>
      <c r="B236" s="128"/>
      <c r="C236" s="56"/>
      <c r="D236" s="10"/>
      <c r="E236" s="86"/>
      <c r="F236" s="86"/>
      <c r="G236" s="86"/>
      <c r="H236" s="136"/>
      <c r="I236" s="136"/>
      <c r="J236" s="129"/>
      <c r="K236" s="129"/>
      <c r="L236" s="130"/>
      <c r="AE236" s="56"/>
    </row>
    <row r="237" spans="1:31">
      <c r="A237" s="113"/>
      <c r="B237" s="128"/>
      <c r="C237" s="56"/>
      <c r="D237" s="10"/>
      <c r="E237" s="86"/>
      <c r="F237" s="86"/>
      <c r="G237" s="86"/>
      <c r="H237" s="136"/>
      <c r="I237" s="136"/>
      <c r="J237" s="129"/>
      <c r="K237" s="129"/>
      <c r="L237" s="130"/>
      <c r="AE237" s="56"/>
    </row>
    <row r="238" spans="1:31">
      <c r="A238" s="113"/>
      <c r="B238" s="128"/>
      <c r="C238" s="56"/>
      <c r="D238" s="10"/>
      <c r="E238" s="86"/>
      <c r="F238" s="86"/>
      <c r="G238" s="86"/>
      <c r="H238" s="136"/>
      <c r="I238" s="136"/>
      <c r="J238" s="129"/>
      <c r="K238" s="129"/>
      <c r="L238" s="130"/>
      <c r="AE238" s="56"/>
    </row>
    <row r="239" spans="1:31">
      <c r="A239" s="113"/>
      <c r="B239" s="128"/>
      <c r="C239" s="56"/>
      <c r="D239" s="10"/>
      <c r="E239" s="86"/>
      <c r="F239" s="86"/>
      <c r="G239" s="86"/>
      <c r="H239" s="136"/>
      <c r="I239" s="136"/>
      <c r="J239" s="129"/>
      <c r="K239" s="129"/>
      <c r="L239" s="130"/>
      <c r="AE239" s="56"/>
    </row>
    <row r="240" spans="1:31">
      <c r="A240" s="113"/>
      <c r="B240" s="128"/>
      <c r="C240" s="56"/>
      <c r="D240" s="10"/>
      <c r="E240" s="86"/>
      <c r="F240" s="86"/>
      <c r="G240" s="86"/>
      <c r="H240" s="136"/>
      <c r="I240" s="136"/>
      <c r="J240" s="129"/>
      <c r="K240" s="129"/>
      <c r="L240" s="130"/>
      <c r="AE240" s="56"/>
    </row>
    <row r="241" spans="1:31">
      <c r="A241" s="113"/>
      <c r="B241" s="128"/>
      <c r="C241" s="56"/>
      <c r="D241" s="10"/>
      <c r="E241" s="86"/>
      <c r="F241" s="86"/>
      <c r="G241" s="86"/>
      <c r="H241" s="136"/>
      <c r="I241" s="136"/>
      <c r="J241" s="129"/>
      <c r="K241" s="129"/>
      <c r="L241" s="130"/>
      <c r="AE241" s="56"/>
    </row>
    <row r="242" spans="1:31">
      <c r="A242" s="113"/>
      <c r="B242" s="128"/>
      <c r="C242" s="56"/>
      <c r="D242" s="10"/>
      <c r="E242" s="86"/>
      <c r="F242" s="86"/>
      <c r="G242" s="86"/>
      <c r="H242" s="136"/>
      <c r="I242" s="136"/>
      <c r="J242" s="129"/>
      <c r="K242" s="129"/>
      <c r="L242" s="130"/>
      <c r="AE242" s="56"/>
    </row>
    <row r="243" spans="1:31">
      <c r="A243" s="113"/>
      <c r="B243" s="128"/>
      <c r="C243" s="56"/>
      <c r="D243" s="10"/>
      <c r="E243" s="86"/>
      <c r="F243" s="86"/>
      <c r="G243" s="86"/>
      <c r="H243" s="136"/>
      <c r="I243" s="136"/>
      <c r="J243" s="129"/>
      <c r="K243" s="129"/>
      <c r="L243" s="130"/>
      <c r="AE243" s="56"/>
    </row>
    <row r="244" spans="1:31">
      <c r="A244" s="113"/>
      <c r="B244" s="128"/>
      <c r="C244" s="56"/>
      <c r="D244" s="10"/>
      <c r="E244" s="86"/>
      <c r="F244" s="86"/>
      <c r="G244" s="86"/>
      <c r="H244" s="136"/>
      <c r="I244" s="136"/>
      <c r="J244" s="129"/>
      <c r="K244" s="129"/>
      <c r="L244" s="130"/>
      <c r="AE244" s="56"/>
    </row>
    <row r="245" spans="1:31">
      <c r="A245" s="113"/>
      <c r="B245" s="128"/>
      <c r="C245" s="56"/>
      <c r="D245" s="10"/>
      <c r="E245" s="86"/>
      <c r="F245" s="86"/>
      <c r="G245" s="86"/>
      <c r="H245" s="136"/>
      <c r="I245" s="136"/>
      <c r="J245" s="129"/>
      <c r="K245" s="129"/>
      <c r="L245" s="130"/>
      <c r="AE245" s="56"/>
    </row>
    <row r="246" spans="1:31">
      <c r="A246" s="113"/>
      <c r="B246" s="128"/>
      <c r="C246" s="56"/>
      <c r="D246" s="10"/>
      <c r="E246" s="86"/>
      <c r="F246" s="86"/>
      <c r="G246" s="86"/>
      <c r="H246" s="136"/>
      <c r="I246" s="136"/>
      <c r="J246" s="129"/>
      <c r="K246" s="129"/>
      <c r="L246" s="130"/>
      <c r="AE246" s="56"/>
    </row>
    <row r="247" spans="1:31">
      <c r="A247" s="113"/>
      <c r="B247" s="128"/>
      <c r="C247" s="56"/>
      <c r="D247" s="10"/>
      <c r="E247" s="86"/>
      <c r="F247" s="86"/>
      <c r="G247" s="86"/>
      <c r="H247" s="136"/>
      <c r="I247" s="136"/>
      <c r="J247" s="129"/>
      <c r="K247" s="129"/>
      <c r="L247" s="130"/>
      <c r="AE247" s="56"/>
    </row>
    <row r="248" spans="1:31">
      <c r="A248" s="113"/>
      <c r="B248" s="128"/>
      <c r="C248" s="56"/>
      <c r="D248" s="10"/>
      <c r="E248" s="86"/>
      <c r="F248" s="86"/>
      <c r="G248" s="86"/>
      <c r="H248" s="136"/>
      <c r="I248" s="136"/>
      <c r="J248" s="129"/>
      <c r="K248" s="129"/>
      <c r="L248" s="130"/>
      <c r="AE248" s="56"/>
    </row>
    <row r="249" spans="1:31">
      <c r="A249" s="113"/>
      <c r="B249" s="128"/>
      <c r="C249" s="56"/>
      <c r="D249" s="10"/>
      <c r="E249" s="86"/>
      <c r="F249" s="86"/>
      <c r="G249" s="86"/>
      <c r="H249" s="136"/>
      <c r="I249" s="136"/>
      <c r="J249" s="129"/>
      <c r="K249" s="129"/>
      <c r="L249" s="130"/>
      <c r="AE249" s="56"/>
    </row>
    <row r="250" spans="1:31">
      <c r="A250" s="113"/>
      <c r="B250" s="128"/>
      <c r="C250" s="56"/>
      <c r="D250" s="10"/>
      <c r="E250" s="86"/>
      <c r="F250" s="86"/>
      <c r="G250" s="86"/>
      <c r="H250" s="136"/>
      <c r="I250" s="136"/>
      <c r="J250" s="129"/>
      <c r="K250" s="129"/>
      <c r="L250" s="130"/>
      <c r="AE250" s="56"/>
    </row>
    <row r="251" spans="1:31">
      <c r="A251" s="113"/>
      <c r="B251" s="128"/>
      <c r="C251" s="56"/>
      <c r="D251" s="10"/>
      <c r="E251" s="86"/>
      <c r="F251" s="86"/>
      <c r="G251" s="86"/>
      <c r="H251" s="136"/>
      <c r="I251" s="136"/>
      <c r="J251" s="129"/>
      <c r="K251" s="129"/>
      <c r="L251" s="130"/>
      <c r="AE251" s="56"/>
    </row>
    <row r="252" spans="1:31">
      <c r="A252" s="113"/>
      <c r="B252" s="128"/>
      <c r="C252" s="56"/>
      <c r="D252" s="10"/>
      <c r="E252" s="86"/>
      <c r="F252" s="86"/>
      <c r="G252" s="86"/>
      <c r="H252" s="136"/>
      <c r="I252" s="136"/>
      <c r="J252" s="129"/>
      <c r="K252" s="129"/>
      <c r="L252" s="130"/>
      <c r="AE252" s="56"/>
    </row>
    <row r="253" spans="1:31">
      <c r="A253" s="113"/>
      <c r="B253" s="128"/>
      <c r="C253" s="56"/>
      <c r="D253" s="10"/>
      <c r="E253" s="86"/>
      <c r="F253" s="86"/>
      <c r="G253" s="86"/>
      <c r="H253" s="136"/>
      <c r="I253" s="136"/>
      <c r="J253" s="129"/>
      <c r="K253" s="129"/>
      <c r="L253" s="130"/>
      <c r="AE253" s="56"/>
    </row>
    <row r="254" spans="1:31">
      <c r="A254" s="113"/>
      <c r="B254" s="128"/>
      <c r="C254" s="56"/>
      <c r="D254" s="10"/>
      <c r="E254" s="86"/>
      <c r="F254" s="86"/>
      <c r="G254" s="86"/>
      <c r="H254" s="136"/>
      <c r="I254" s="136"/>
      <c r="J254" s="129"/>
      <c r="K254" s="129"/>
      <c r="L254" s="130"/>
      <c r="AE254" s="56"/>
    </row>
    <row r="255" spans="1:31">
      <c r="A255" s="113"/>
      <c r="B255" s="128"/>
      <c r="C255" s="56"/>
      <c r="D255" s="10"/>
      <c r="E255" s="86"/>
      <c r="F255" s="86"/>
      <c r="G255" s="86"/>
      <c r="H255" s="136"/>
      <c r="I255" s="136"/>
      <c r="J255" s="129"/>
      <c r="K255" s="129"/>
      <c r="L255" s="130"/>
      <c r="AE255" s="56"/>
    </row>
    <row r="256" spans="1:31">
      <c r="A256" s="113"/>
      <c r="B256" s="128"/>
      <c r="C256" s="56"/>
      <c r="D256" s="10"/>
      <c r="E256" s="86"/>
      <c r="F256" s="86"/>
      <c r="G256" s="86"/>
      <c r="H256" s="136"/>
      <c r="I256" s="136"/>
      <c r="J256" s="129"/>
      <c r="K256" s="129"/>
      <c r="L256" s="130"/>
      <c r="AE256" s="56"/>
    </row>
    <row r="257" spans="1:31">
      <c r="A257" s="113"/>
      <c r="B257" s="128"/>
      <c r="C257" s="56"/>
      <c r="D257" s="10"/>
      <c r="E257" s="86"/>
      <c r="F257" s="86"/>
      <c r="G257" s="86"/>
      <c r="H257" s="136"/>
      <c r="I257" s="136"/>
      <c r="J257" s="129"/>
      <c r="K257" s="129"/>
      <c r="L257" s="130"/>
      <c r="AE257" s="56"/>
    </row>
    <row r="258" spans="1:31">
      <c r="A258" s="113"/>
      <c r="B258" s="128"/>
      <c r="C258" s="56"/>
      <c r="D258" s="10"/>
      <c r="E258" s="86"/>
      <c r="F258" s="86"/>
      <c r="G258" s="86"/>
      <c r="H258" s="136"/>
      <c r="I258" s="136"/>
      <c r="J258" s="129"/>
      <c r="K258" s="129"/>
      <c r="L258" s="130"/>
      <c r="AE258" s="56"/>
    </row>
    <row r="259" spans="1:31">
      <c r="A259" s="113"/>
      <c r="B259" s="128"/>
      <c r="C259" s="56"/>
      <c r="D259" s="10"/>
      <c r="E259" s="86"/>
      <c r="F259" s="86"/>
      <c r="G259" s="86"/>
      <c r="H259" s="136"/>
      <c r="I259" s="136"/>
      <c r="J259" s="129"/>
      <c r="K259" s="129"/>
      <c r="L259" s="130"/>
      <c r="AE259" s="56"/>
    </row>
    <row r="260" spans="1:31">
      <c r="A260" s="113"/>
      <c r="B260" s="128"/>
      <c r="C260" s="56"/>
      <c r="D260" s="10"/>
      <c r="E260" s="86"/>
      <c r="F260" s="86"/>
      <c r="G260" s="86"/>
      <c r="H260" s="136"/>
      <c r="I260" s="136"/>
      <c r="J260" s="129"/>
      <c r="K260" s="129"/>
      <c r="L260" s="130"/>
      <c r="AE260" s="56"/>
    </row>
    <row r="261" spans="1:31">
      <c r="A261" s="113"/>
      <c r="B261" s="128"/>
      <c r="C261" s="56"/>
      <c r="D261" s="10"/>
      <c r="E261" s="86"/>
      <c r="F261" s="86"/>
      <c r="G261" s="86"/>
      <c r="H261" s="136"/>
      <c r="I261" s="136"/>
      <c r="J261" s="129"/>
      <c r="K261" s="129"/>
      <c r="L261" s="130"/>
      <c r="AE261" s="56"/>
    </row>
    <row r="262" spans="1:31">
      <c r="A262" s="113"/>
      <c r="B262" s="128"/>
      <c r="C262" s="56"/>
      <c r="D262" s="10"/>
      <c r="E262" s="86"/>
      <c r="F262" s="86"/>
      <c r="G262" s="86"/>
      <c r="H262" s="136"/>
      <c r="I262" s="136"/>
      <c r="J262" s="129"/>
      <c r="K262" s="129"/>
      <c r="L262" s="130"/>
      <c r="AE262" s="56"/>
    </row>
    <row r="263" spans="1:31">
      <c r="A263" s="113"/>
      <c r="B263" s="128"/>
      <c r="C263" s="56"/>
      <c r="D263" s="10"/>
      <c r="E263" s="86"/>
      <c r="F263" s="86"/>
      <c r="G263" s="86"/>
      <c r="H263" s="136"/>
      <c r="I263" s="136"/>
      <c r="J263" s="129"/>
      <c r="K263" s="129"/>
      <c r="L263" s="130"/>
      <c r="AE263" s="56"/>
    </row>
    <row r="264" spans="1:31">
      <c r="A264" s="113"/>
      <c r="B264" s="128"/>
      <c r="C264" s="56"/>
      <c r="D264" s="10"/>
      <c r="E264" s="86"/>
      <c r="F264" s="86"/>
      <c r="G264" s="86"/>
      <c r="H264" s="136"/>
      <c r="I264" s="136"/>
      <c r="J264" s="129"/>
      <c r="K264" s="129"/>
      <c r="L264" s="130"/>
      <c r="AE264" s="56"/>
    </row>
    <row r="265" spans="1:31">
      <c r="A265" s="113"/>
      <c r="B265" s="128"/>
      <c r="C265" s="56"/>
      <c r="D265" s="10"/>
      <c r="E265" s="86"/>
      <c r="F265" s="86"/>
      <c r="G265" s="86"/>
      <c r="H265" s="136"/>
      <c r="I265" s="136"/>
      <c r="J265" s="129"/>
      <c r="K265" s="129"/>
      <c r="L265" s="130"/>
      <c r="AE265" s="56"/>
    </row>
    <row r="266" spans="1:31">
      <c r="A266" s="113"/>
      <c r="B266" s="128"/>
      <c r="C266" s="56"/>
      <c r="D266" s="10"/>
      <c r="E266" s="86"/>
      <c r="F266" s="86"/>
      <c r="G266" s="86"/>
      <c r="H266" s="136"/>
      <c r="I266" s="136"/>
      <c r="J266" s="129"/>
      <c r="K266" s="129"/>
      <c r="L266" s="130"/>
      <c r="AE266" s="56"/>
    </row>
    <row r="267" spans="1:31">
      <c r="A267" s="113"/>
      <c r="B267" s="128"/>
      <c r="C267" s="56"/>
      <c r="D267" s="10"/>
      <c r="E267" s="86"/>
      <c r="F267" s="86"/>
      <c r="G267" s="86"/>
      <c r="H267" s="136"/>
      <c r="I267" s="136"/>
      <c r="J267" s="129"/>
      <c r="K267" s="129"/>
      <c r="L267" s="130"/>
      <c r="AE267" s="56"/>
    </row>
    <row r="268" spans="1:31">
      <c r="A268" s="113"/>
      <c r="B268" s="128"/>
      <c r="C268" s="56"/>
      <c r="D268" s="10"/>
      <c r="E268" s="86"/>
      <c r="F268" s="86"/>
      <c r="G268" s="86"/>
      <c r="H268" s="136"/>
      <c r="I268" s="136"/>
      <c r="J268" s="129"/>
      <c r="K268" s="129"/>
      <c r="L268" s="130"/>
      <c r="AE268" s="56"/>
    </row>
    <row r="269" spans="1:31">
      <c r="A269" s="113"/>
      <c r="B269" s="128"/>
      <c r="C269" s="56"/>
      <c r="D269" s="10"/>
      <c r="E269" s="86"/>
      <c r="F269" s="86"/>
      <c r="G269" s="86"/>
      <c r="H269" s="136"/>
      <c r="I269" s="136"/>
      <c r="J269" s="129"/>
      <c r="K269" s="129"/>
      <c r="L269" s="130"/>
      <c r="AE269" s="56"/>
    </row>
    <row r="270" spans="1:31">
      <c r="A270" s="113"/>
      <c r="B270" s="128"/>
      <c r="C270" s="56"/>
      <c r="D270" s="10"/>
      <c r="E270" s="86"/>
      <c r="F270" s="86"/>
      <c r="G270" s="86"/>
      <c r="H270" s="136"/>
      <c r="I270" s="136"/>
      <c r="J270" s="129"/>
      <c r="K270" s="129"/>
      <c r="L270" s="130"/>
      <c r="AE270" s="56"/>
    </row>
    <row r="271" spans="1:31">
      <c r="A271" s="113"/>
      <c r="B271" s="128"/>
      <c r="C271" s="56"/>
      <c r="D271" s="10"/>
      <c r="E271" s="86"/>
      <c r="F271" s="86"/>
      <c r="G271" s="86"/>
      <c r="H271" s="136"/>
      <c r="I271" s="136"/>
      <c r="J271" s="129"/>
      <c r="K271" s="129"/>
      <c r="L271" s="130"/>
      <c r="AE271" s="56"/>
    </row>
    <row r="272" spans="1:31">
      <c r="A272" s="113"/>
      <c r="B272" s="128"/>
      <c r="C272" s="56"/>
      <c r="D272" s="10"/>
      <c r="E272" s="86"/>
      <c r="F272" s="86"/>
      <c r="G272" s="86"/>
      <c r="H272" s="136"/>
      <c r="I272" s="136"/>
      <c r="J272" s="129"/>
      <c r="K272" s="129"/>
      <c r="L272" s="130"/>
      <c r="AE272" s="56"/>
    </row>
    <row r="273" spans="1:31">
      <c r="A273" s="113"/>
      <c r="B273" s="128"/>
      <c r="C273" s="56"/>
      <c r="D273" s="10"/>
      <c r="E273" s="86"/>
      <c r="F273" s="86"/>
      <c r="G273" s="86"/>
      <c r="H273" s="136"/>
      <c r="I273" s="136"/>
      <c r="J273" s="129"/>
      <c r="K273" s="129"/>
      <c r="L273" s="130"/>
      <c r="AE273" s="56"/>
    </row>
    <row r="274" spans="1:31">
      <c r="A274" s="113"/>
      <c r="B274" s="128"/>
      <c r="C274" s="56"/>
      <c r="D274" s="10"/>
      <c r="E274" s="86"/>
      <c r="F274" s="86"/>
      <c r="G274" s="86"/>
      <c r="H274" s="136"/>
      <c r="I274" s="136"/>
      <c r="J274" s="129"/>
      <c r="K274" s="129"/>
      <c r="L274" s="130"/>
      <c r="AE274" s="56"/>
    </row>
    <row r="275" spans="1:31">
      <c r="A275" s="113"/>
      <c r="B275" s="128"/>
      <c r="C275" s="56"/>
      <c r="D275" s="10"/>
      <c r="E275" s="86"/>
      <c r="F275" s="86"/>
      <c r="G275" s="86"/>
      <c r="H275" s="136"/>
      <c r="I275" s="136"/>
      <c r="J275" s="129"/>
      <c r="K275" s="129"/>
      <c r="L275" s="130"/>
      <c r="AE275" s="56"/>
    </row>
    <row r="276" spans="1:31">
      <c r="A276" s="113"/>
      <c r="B276" s="128"/>
      <c r="C276" s="56"/>
      <c r="D276" s="10"/>
      <c r="E276" s="86"/>
      <c r="F276" s="86"/>
      <c r="G276" s="86"/>
      <c r="H276" s="136"/>
      <c r="I276" s="136"/>
      <c r="J276" s="129"/>
      <c r="K276" s="129"/>
      <c r="L276" s="130"/>
      <c r="AE276" s="56"/>
    </row>
    <row r="277" spans="1:31">
      <c r="A277" s="113"/>
      <c r="B277" s="128"/>
      <c r="C277" s="56"/>
      <c r="D277" s="10"/>
      <c r="E277" s="86"/>
      <c r="F277" s="86"/>
      <c r="G277" s="86"/>
      <c r="H277" s="136"/>
      <c r="I277" s="136"/>
      <c r="J277" s="129"/>
      <c r="K277" s="129"/>
      <c r="L277" s="130"/>
      <c r="AE277" s="56"/>
    </row>
    <row r="278" spans="1:31">
      <c r="A278" s="113"/>
      <c r="B278" s="128"/>
      <c r="C278" s="56"/>
      <c r="D278" s="10"/>
      <c r="E278" s="86"/>
      <c r="F278" s="86"/>
      <c r="G278" s="86"/>
      <c r="H278" s="136"/>
      <c r="I278" s="136"/>
      <c r="J278" s="129"/>
      <c r="K278" s="129"/>
      <c r="L278" s="130"/>
      <c r="AE278" s="56"/>
    </row>
    <row r="279" spans="1:31">
      <c r="A279" s="113"/>
      <c r="B279" s="128"/>
      <c r="C279" s="56"/>
      <c r="D279" s="10"/>
      <c r="E279" s="86"/>
      <c r="F279" s="86"/>
      <c r="G279" s="86"/>
      <c r="H279" s="136"/>
      <c r="I279" s="136"/>
      <c r="J279" s="129"/>
      <c r="K279" s="129"/>
      <c r="L279" s="130"/>
      <c r="AE279" s="56"/>
    </row>
    <row r="280" spans="1:31">
      <c r="A280" s="113"/>
      <c r="B280" s="128"/>
      <c r="C280" s="56"/>
      <c r="D280" s="10"/>
      <c r="E280" s="86"/>
      <c r="F280" s="86"/>
      <c r="G280" s="86"/>
      <c r="H280" s="136"/>
      <c r="I280" s="136"/>
      <c r="J280" s="129"/>
      <c r="K280" s="129"/>
      <c r="L280" s="130"/>
      <c r="AE280" s="56"/>
    </row>
    <row r="281" spans="1:31">
      <c r="A281" s="113"/>
      <c r="B281" s="128"/>
      <c r="C281" s="56"/>
      <c r="D281" s="10"/>
      <c r="E281" s="86"/>
      <c r="F281" s="86"/>
      <c r="G281" s="86"/>
      <c r="H281" s="136"/>
      <c r="I281" s="136"/>
      <c r="J281" s="129"/>
      <c r="K281" s="129"/>
      <c r="L281" s="130"/>
      <c r="AE281" s="56"/>
    </row>
    <row r="282" spans="1:31">
      <c r="A282" s="113"/>
      <c r="B282" s="128"/>
      <c r="C282" s="56"/>
      <c r="D282" s="10"/>
      <c r="E282" s="86"/>
      <c r="F282" s="86"/>
      <c r="G282" s="86"/>
      <c r="H282" s="136"/>
      <c r="I282" s="136"/>
      <c r="J282" s="129"/>
      <c r="K282" s="129"/>
      <c r="L282" s="130"/>
      <c r="AE282" s="56"/>
    </row>
    <row r="283" spans="1:31">
      <c r="A283" s="113"/>
      <c r="B283" s="128"/>
      <c r="C283" s="56"/>
      <c r="D283" s="10"/>
      <c r="E283" s="86"/>
      <c r="F283" s="86"/>
      <c r="G283" s="86"/>
      <c r="H283" s="136"/>
      <c r="I283" s="136"/>
      <c r="J283" s="129"/>
      <c r="K283" s="129"/>
      <c r="L283" s="130"/>
      <c r="AE283" s="56"/>
    </row>
    <row r="284" spans="1:31">
      <c r="A284" s="113"/>
      <c r="B284" s="128"/>
      <c r="C284" s="56"/>
      <c r="D284" s="10"/>
      <c r="E284" s="86"/>
      <c r="F284" s="86"/>
      <c r="G284" s="86"/>
      <c r="H284" s="136"/>
      <c r="I284" s="136"/>
      <c r="J284" s="129"/>
      <c r="K284" s="129"/>
      <c r="L284" s="130"/>
      <c r="AE284" s="56"/>
    </row>
    <row r="285" spans="1:31">
      <c r="A285" s="113"/>
      <c r="B285" s="128"/>
      <c r="C285" s="56"/>
      <c r="D285" s="10"/>
      <c r="E285" s="86"/>
      <c r="F285" s="86"/>
      <c r="G285" s="86"/>
      <c r="H285" s="136"/>
      <c r="I285" s="136"/>
      <c r="J285" s="129"/>
      <c r="K285" s="129"/>
      <c r="L285" s="130"/>
      <c r="AE285" s="56"/>
    </row>
    <row r="286" spans="1:31">
      <c r="A286" s="113"/>
      <c r="B286" s="128"/>
      <c r="C286" s="56"/>
      <c r="D286" s="10"/>
      <c r="E286" s="86"/>
      <c r="F286" s="86"/>
      <c r="G286" s="86"/>
      <c r="H286" s="136"/>
      <c r="I286" s="136"/>
      <c r="J286" s="129"/>
      <c r="K286" s="129"/>
      <c r="L286" s="130"/>
      <c r="AE286" s="56"/>
    </row>
    <row r="287" spans="1:31">
      <c r="A287" s="113"/>
      <c r="B287" s="128"/>
      <c r="C287" s="56"/>
      <c r="D287" s="10"/>
      <c r="E287" s="86"/>
      <c r="F287" s="86"/>
      <c r="G287" s="86"/>
      <c r="H287" s="136"/>
      <c r="I287" s="136"/>
      <c r="J287" s="129"/>
      <c r="K287" s="129"/>
      <c r="L287" s="130"/>
      <c r="AE287" s="56"/>
    </row>
    <row r="288" spans="1:31">
      <c r="A288" s="113"/>
      <c r="B288" s="128"/>
      <c r="C288" s="56"/>
      <c r="D288" s="10"/>
      <c r="E288" s="86"/>
      <c r="F288" s="86"/>
      <c r="G288" s="86"/>
      <c r="H288" s="136"/>
      <c r="I288" s="136"/>
      <c r="J288" s="129"/>
      <c r="K288" s="129"/>
      <c r="L288" s="130"/>
      <c r="AE288" s="56"/>
    </row>
    <row r="289" spans="1:31">
      <c r="A289" s="113"/>
      <c r="B289" s="128"/>
      <c r="C289" s="56"/>
      <c r="D289" s="10"/>
      <c r="E289" s="86"/>
      <c r="F289" s="86"/>
      <c r="G289" s="86"/>
      <c r="H289" s="136"/>
      <c r="I289" s="136"/>
      <c r="J289" s="129"/>
      <c r="K289" s="129"/>
      <c r="L289" s="130"/>
      <c r="AE289" s="56"/>
    </row>
    <row r="290" spans="1:31">
      <c r="A290" s="113"/>
      <c r="B290" s="128"/>
      <c r="C290" s="56"/>
      <c r="D290" s="10"/>
      <c r="E290" s="86"/>
      <c r="F290" s="86"/>
      <c r="G290" s="86"/>
      <c r="H290" s="136"/>
      <c r="I290" s="136"/>
      <c r="J290" s="129"/>
      <c r="K290" s="129"/>
      <c r="L290" s="130"/>
      <c r="AE290" s="56"/>
    </row>
    <row r="291" spans="1:31">
      <c r="A291" s="113"/>
      <c r="B291" s="128"/>
      <c r="C291" s="56"/>
      <c r="D291" s="10"/>
      <c r="E291" s="86"/>
      <c r="F291" s="86"/>
      <c r="G291" s="86"/>
      <c r="H291" s="136"/>
      <c r="I291" s="136"/>
      <c r="J291" s="129"/>
      <c r="K291" s="129"/>
      <c r="L291" s="130"/>
      <c r="AE291" s="56"/>
    </row>
    <row r="292" spans="1:31">
      <c r="A292" s="113"/>
      <c r="B292" s="128"/>
      <c r="C292" s="56"/>
      <c r="D292" s="10"/>
      <c r="E292" s="86"/>
      <c r="F292" s="86"/>
      <c r="G292" s="86"/>
      <c r="H292" s="136"/>
      <c r="I292" s="136"/>
      <c r="J292" s="129"/>
      <c r="K292" s="129"/>
      <c r="L292" s="130"/>
      <c r="AE292" s="56"/>
    </row>
    <row r="293" spans="1:31">
      <c r="A293" s="113"/>
      <c r="B293" s="128"/>
      <c r="C293" s="56"/>
      <c r="D293" s="10"/>
      <c r="E293" s="86"/>
      <c r="F293" s="86"/>
      <c r="G293" s="86"/>
      <c r="H293" s="136"/>
      <c r="I293" s="136"/>
      <c r="J293" s="129"/>
      <c r="K293" s="129"/>
      <c r="L293" s="130"/>
      <c r="AE293" s="56"/>
    </row>
    <row r="294" spans="1:31">
      <c r="A294" s="113"/>
      <c r="B294" s="128"/>
      <c r="C294" s="56"/>
      <c r="D294" s="10"/>
      <c r="E294" s="86"/>
      <c r="F294" s="86"/>
      <c r="G294" s="86"/>
      <c r="H294" s="136"/>
      <c r="I294" s="136"/>
      <c r="J294" s="129"/>
      <c r="K294" s="129"/>
      <c r="L294" s="130"/>
      <c r="AE294" s="56"/>
    </row>
    <row r="295" spans="1:31">
      <c r="A295" s="113"/>
      <c r="B295" s="128"/>
      <c r="C295" s="56"/>
      <c r="D295" s="10"/>
      <c r="E295" s="86"/>
      <c r="F295" s="86"/>
      <c r="G295" s="86"/>
      <c r="H295" s="136"/>
      <c r="I295" s="136"/>
      <c r="J295" s="129"/>
      <c r="K295" s="129"/>
      <c r="L295" s="130"/>
      <c r="AE295" s="56"/>
    </row>
    <row r="296" spans="1:31">
      <c r="A296" s="113"/>
      <c r="B296" s="128"/>
      <c r="C296" s="56"/>
      <c r="D296" s="10"/>
      <c r="E296" s="86"/>
      <c r="F296" s="86"/>
      <c r="G296" s="86"/>
      <c r="H296" s="136"/>
      <c r="I296" s="136"/>
      <c r="J296" s="129"/>
      <c r="K296" s="129"/>
      <c r="L296" s="130"/>
      <c r="AE296" s="56"/>
    </row>
    <row r="297" spans="1:31">
      <c r="A297" s="113"/>
      <c r="B297" s="128"/>
      <c r="C297" s="56"/>
      <c r="E297" s="86"/>
      <c r="F297" s="86"/>
      <c r="G297" s="86"/>
      <c r="H297" s="136"/>
      <c r="I297" s="136"/>
      <c r="J297" s="129"/>
      <c r="K297" s="129"/>
      <c r="L297" s="130"/>
    </row>
    <row r="298" spans="1:31">
      <c r="A298" s="113"/>
      <c r="B298" s="128"/>
      <c r="C298" s="56"/>
      <c r="E298" s="86"/>
      <c r="F298" s="86"/>
      <c r="G298" s="86"/>
      <c r="H298" s="136"/>
      <c r="I298" s="136"/>
      <c r="J298" s="129"/>
      <c r="K298" s="129"/>
      <c r="L298" s="130"/>
    </row>
    <row r="299" spans="1:31">
      <c r="A299" s="113"/>
      <c r="B299" s="128"/>
      <c r="C299" s="56"/>
      <c r="E299" s="86"/>
      <c r="F299" s="86"/>
      <c r="G299" s="86"/>
      <c r="H299" s="136"/>
      <c r="I299" s="136"/>
      <c r="J299" s="129"/>
      <c r="K299" s="129"/>
      <c r="L299" s="130"/>
    </row>
    <row r="300" spans="1:31">
      <c r="A300" s="113"/>
      <c r="B300" s="128"/>
      <c r="C300" s="56"/>
      <c r="E300" s="86"/>
      <c r="F300" s="86"/>
      <c r="G300" s="86"/>
      <c r="H300" s="136"/>
      <c r="I300" s="136"/>
      <c r="J300" s="129"/>
      <c r="K300" s="129"/>
      <c r="L300" s="130"/>
    </row>
    <row r="301" spans="1:31">
      <c r="A301" s="113"/>
      <c r="B301" s="128"/>
      <c r="C301" s="56"/>
      <c r="E301" s="86"/>
      <c r="F301" s="86"/>
      <c r="G301" s="86"/>
      <c r="H301" s="136"/>
      <c r="I301" s="136"/>
      <c r="J301" s="129"/>
      <c r="K301" s="129"/>
      <c r="L301" s="130"/>
    </row>
    <row r="302" spans="1:31">
      <c r="A302" s="113"/>
      <c r="B302" s="128"/>
      <c r="C302" s="56"/>
      <c r="E302" s="86"/>
      <c r="F302" s="86"/>
      <c r="G302" s="86"/>
      <c r="H302" s="136"/>
      <c r="I302" s="136"/>
      <c r="J302" s="129"/>
      <c r="K302" s="129"/>
      <c r="L302" s="130"/>
    </row>
    <row r="303" spans="1:31">
      <c r="A303" s="113"/>
      <c r="B303" s="128"/>
      <c r="C303" s="56"/>
      <c r="E303" s="86"/>
      <c r="F303" s="86"/>
      <c r="G303" s="86"/>
      <c r="H303" s="136"/>
      <c r="I303" s="136"/>
      <c r="J303" s="129"/>
      <c r="K303" s="129"/>
      <c r="L303" s="130"/>
    </row>
    <row r="304" spans="1:31">
      <c r="A304" s="113"/>
      <c r="B304" s="128"/>
      <c r="C304" s="56"/>
      <c r="E304" s="86"/>
      <c r="F304" s="86"/>
      <c r="G304" s="86"/>
      <c r="H304" s="136"/>
      <c r="I304" s="136"/>
      <c r="J304" s="129"/>
      <c r="K304" s="129"/>
      <c r="L304" s="130"/>
    </row>
    <row r="305" spans="1:12">
      <c r="A305" s="113"/>
      <c r="B305" s="128"/>
      <c r="C305" s="56"/>
      <c r="E305" s="86"/>
      <c r="F305" s="86"/>
      <c r="G305" s="86"/>
      <c r="H305" s="136"/>
      <c r="I305" s="136"/>
      <c r="J305" s="129"/>
      <c r="K305" s="129"/>
      <c r="L305" s="130"/>
    </row>
    <row r="306" spans="1:12">
      <c r="A306" s="113"/>
      <c r="B306" s="128"/>
      <c r="C306" s="56"/>
      <c r="E306" s="86"/>
      <c r="F306" s="86"/>
      <c r="G306" s="86"/>
      <c r="H306" s="136"/>
      <c r="I306" s="136"/>
      <c r="J306" s="129"/>
      <c r="K306" s="129"/>
      <c r="L306" s="130"/>
    </row>
    <row r="307" spans="1:12">
      <c r="A307" s="113"/>
      <c r="B307" s="128"/>
      <c r="C307" s="56"/>
      <c r="E307" s="86"/>
      <c r="F307" s="86"/>
      <c r="G307" s="86"/>
      <c r="H307" s="136"/>
      <c r="I307" s="136"/>
      <c r="J307" s="129"/>
      <c r="K307" s="129"/>
      <c r="L307" s="130"/>
    </row>
    <row r="308" spans="1:12">
      <c r="A308" s="113"/>
      <c r="B308" s="128"/>
      <c r="C308" s="56"/>
      <c r="E308" s="86"/>
      <c r="F308" s="86"/>
      <c r="G308" s="86"/>
      <c r="H308" s="136"/>
      <c r="I308" s="136"/>
      <c r="J308" s="129"/>
      <c r="K308" s="129"/>
      <c r="L308" s="130"/>
    </row>
    <row r="309" spans="1:12">
      <c r="A309" s="113"/>
      <c r="B309" s="128"/>
      <c r="C309" s="56"/>
      <c r="E309" s="86"/>
      <c r="F309" s="86"/>
      <c r="G309" s="86"/>
      <c r="H309" s="136"/>
      <c r="I309" s="136"/>
      <c r="J309" s="129"/>
      <c r="K309" s="129"/>
      <c r="L309" s="130"/>
    </row>
    <row r="310" spans="1:12">
      <c r="A310" s="113"/>
      <c r="B310" s="128"/>
      <c r="C310" s="56"/>
      <c r="E310" s="86"/>
      <c r="F310" s="86"/>
      <c r="G310" s="86"/>
      <c r="H310" s="136"/>
      <c r="I310" s="136"/>
      <c r="J310" s="129"/>
      <c r="K310" s="129"/>
      <c r="L310" s="130"/>
    </row>
    <row r="311" spans="1:12">
      <c r="A311" s="113"/>
      <c r="B311" s="128"/>
      <c r="C311" s="56"/>
      <c r="E311" s="86"/>
      <c r="F311" s="86"/>
      <c r="G311" s="86"/>
      <c r="H311" s="136"/>
      <c r="I311" s="136"/>
      <c r="J311" s="129"/>
      <c r="K311" s="129"/>
      <c r="L311" s="130"/>
    </row>
    <row r="312" spans="1:12">
      <c r="A312" s="113"/>
      <c r="B312" s="128"/>
      <c r="C312" s="56"/>
      <c r="E312" s="86"/>
      <c r="F312" s="86"/>
      <c r="G312" s="86"/>
      <c r="H312" s="136"/>
      <c r="I312" s="136"/>
      <c r="J312" s="129"/>
      <c r="K312" s="129"/>
      <c r="L312" s="130"/>
    </row>
    <row r="313" spans="1:12">
      <c r="A313" s="113"/>
      <c r="B313" s="128"/>
      <c r="C313" s="56"/>
      <c r="E313" s="86"/>
      <c r="F313" s="86"/>
      <c r="G313" s="86"/>
      <c r="H313" s="136"/>
      <c r="I313" s="136"/>
      <c r="J313" s="129"/>
      <c r="K313" s="129"/>
      <c r="L313" s="130"/>
    </row>
    <row r="314" spans="1:12">
      <c r="A314" s="113"/>
      <c r="B314" s="128"/>
      <c r="C314" s="56"/>
      <c r="E314" s="86"/>
      <c r="F314" s="86"/>
      <c r="G314" s="86"/>
      <c r="H314" s="136"/>
      <c r="I314" s="136"/>
      <c r="J314" s="129"/>
      <c r="K314" s="129"/>
      <c r="L314" s="130"/>
    </row>
    <row r="315" spans="1:12">
      <c r="A315" s="113"/>
      <c r="B315" s="128"/>
      <c r="C315" s="56"/>
      <c r="E315" s="86"/>
      <c r="F315" s="86"/>
      <c r="G315" s="86"/>
      <c r="H315" s="136"/>
      <c r="I315" s="136"/>
      <c r="J315" s="129"/>
      <c r="K315" s="129"/>
      <c r="L315" s="130"/>
    </row>
    <row r="316" spans="1:12">
      <c r="A316" s="113"/>
      <c r="B316" s="128"/>
      <c r="C316" s="56"/>
      <c r="E316" s="86"/>
      <c r="F316" s="86"/>
      <c r="G316" s="86"/>
      <c r="H316" s="136"/>
      <c r="I316" s="136"/>
      <c r="J316" s="129"/>
      <c r="K316" s="129"/>
      <c r="L316" s="130"/>
    </row>
    <row r="317" spans="1:12">
      <c r="A317" s="113"/>
      <c r="B317" s="128"/>
      <c r="C317" s="56"/>
      <c r="E317" s="86"/>
      <c r="F317" s="86"/>
      <c r="G317" s="86"/>
      <c r="H317" s="136"/>
      <c r="I317" s="136"/>
      <c r="J317" s="129"/>
      <c r="K317" s="129"/>
      <c r="L317" s="130"/>
    </row>
    <row r="318" spans="1:12">
      <c r="A318" s="113"/>
      <c r="B318" s="128"/>
      <c r="C318" s="56"/>
      <c r="E318" s="86"/>
      <c r="F318" s="86"/>
      <c r="G318" s="86"/>
      <c r="H318" s="136"/>
      <c r="I318" s="136"/>
      <c r="J318" s="129"/>
      <c r="K318" s="129"/>
      <c r="L318" s="130"/>
    </row>
    <row r="319" spans="1:12">
      <c r="A319" s="113"/>
      <c r="B319" s="128"/>
      <c r="C319" s="56"/>
      <c r="E319" s="86"/>
      <c r="F319" s="86"/>
      <c r="G319" s="86"/>
      <c r="H319" s="136"/>
      <c r="I319" s="136"/>
      <c r="J319" s="129"/>
      <c r="K319" s="129"/>
      <c r="L319" s="130"/>
    </row>
    <row r="320" spans="1:12">
      <c r="A320" s="113"/>
      <c r="B320" s="128"/>
      <c r="C320" s="56"/>
      <c r="E320" s="86"/>
      <c r="F320" s="86"/>
      <c r="G320" s="86"/>
      <c r="H320" s="136"/>
      <c r="I320" s="136"/>
      <c r="J320" s="129"/>
      <c r="K320" s="129"/>
      <c r="L320" s="130"/>
    </row>
    <row r="321" spans="1:12">
      <c r="A321" s="113"/>
      <c r="B321" s="128"/>
      <c r="C321" s="56"/>
      <c r="E321" s="86"/>
      <c r="F321" s="86"/>
      <c r="G321" s="86"/>
      <c r="H321" s="136"/>
      <c r="I321" s="136"/>
      <c r="J321" s="129"/>
      <c r="K321" s="129"/>
      <c r="L321" s="130"/>
    </row>
    <row r="322" spans="1:12">
      <c r="A322" s="113"/>
      <c r="B322" s="128"/>
      <c r="C322" s="56"/>
      <c r="E322" s="86"/>
      <c r="F322" s="86"/>
      <c r="G322" s="86"/>
      <c r="H322" s="136"/>
      <c r="I322" s="136"/>
      <c r="J322" s="129"/>
      <c r="K322" s="129"/>
      <c r="L322" s="130"/>
    </row>
    <row r="323" spans="1:12">
      <c r="A323" s="113"/>
      <c r="B323" s="128"/>
      <c r="C323" s="56"/>
      <c r="E323" s="86"/>
      <c r="F323" s="86"/>
      <c r="G323" s="86"/>
      <c r="H323" s="136"/>
      <c r="I323" s="136"/>
      <c r="J323" s="129"/>
      <c r="K323" s="129"/>
      <c r="L323" s="130"/>
    </row>
    <row r="324" spans="1:12">
      <c r="A324" s="113"/>
      <c r="B324" s="128"/>
      <c r="C324" s="56"/>
      <c r="E324" s="86"/>
      <c r="F324" s="86"/>
      <c r="G324" s="86"/>
      <c r="H324" s="136"/>
      <c r="I324" s="136"/>
      <c r="J324" s="129"/>
      <c r="K324" s="129"/>
      <c r="L324" s="130"/>
    </row>
    <row r="325" spans="1:12">
      <c r="A325" s="113"/>
      <c r="B325" s="128"/>
      <c r="C325" s="56"/>
      <c r="E325" s="86"/>
      <c r="F325" s="86"/>
      <c r="G325" s="86"/>
      <c r="H325" s="136"/>
      <c r="I325" s="136"/>
      <c r="J325" s="129"/>
      <c r="K325" s="129"/>
      <c r="L325" s="130"/>
    </row>
    <row r="326" spans="1:12">
      <c r="A326" s="113"/>
      <c r="B326" s="128"/>
      <c r="C326" s="56"/>
      <c r="E326" s="86"/>
      <c r="F326" s="86"/>
      <c r="G326" s="86"/>
      <c r="H326" s="136"/>
      <c r="I326" s="136"/>
      <c r="J326" s="129"/>
      <c r="K326" s="129"/>
      <c r="L326" s="130"/>
    </row>
    <row r="327" spans="1:12">
      <c r="A327" s="113"/>
      <c r="B327" s="128"/>
      <c r="C327" s="56"/>
      <c r="E327" s="86"/>
      <c r="F327" s="86"/>
      <c r="G327" s="86"/>
      <c r="H327" s="136"/>
      <c r="I327" s="136"/>
      <c r="J327" s="129"/>
      <c r="K327" s="129"/>
      <c r="L327" s="130"/>
    </row>
    <row r="328" spans="1:12">
      <c r="A328" s="113"/>
      <c r="B328" s="128"/>
      <c r="C328" s="56"/>
      <c r="E328" s="86"/>
      <c r="F328" s="86"/>
      <c r="G328" s="86"/>
      <c r="H328" s="136"/>
      <c r="I328" s="136"/>
      <c r="J328" s="129"/>
      <c r="K328" s="129"/>
      <c r="L328" s="130"/>
    </row>
    <row r="329" spans="1:12">
      <c r="A329" s="113"/>
      <c r="B329" s="128"/>
      <c r="C329" s="56"/>
      <c r="E329" s="86"/>
      <c r="F329" s="86"/>
      <c r="G329" s="86"/>
      <c r="H329" s="136"/>
      <c r="I329" s="136"/>
      <c r="J329" s="129"/>
      <c r="K329" s="129"/>
      <c r="L329" s="130"/>
    </row>
    <row r="330" spans="1:12">
      <c r="A330" s="113"/>
      <c r="B330" s="128"/>
      <c r="C330" s="56"/>
      <c r="E330" s="86"/>
      <c r="F330" s="86"/>
      <c r="G330" s="86"/>
      <c r="H330" s="136"/>
      <c r="I330" s="136"/>
      <c r="J330" s="129"/>
      <c r="K330" s="129"/>
      <c r="L330" s="130"/>
    </row>
    <row r="331" spans="1:12">
      <c r="A331" s="113"/>
      <c r="B331" s="128"/>
      <c r="C331" s="56"/>
      <c r="E331" s="86"/>
      <c r="F331" s="86"/>
      <c r="G331" s="86"/>
      <c r="H331" s="136"/>
      <c r="I331" s="136"/>
      <c r="J331" s="129"/>
      <c r="K331" s="129"/>
      <c r="L331" s="130"/>
    </row>
    <row r="332" spans="1:12">
      <c r="A332" s="113"/>
      <c r="B332" s="128"/>
      <c r="C332" s="56"/>
      <c r="E332" s="86"/>
      <c r="F332" s="86"/>
      <c r="G332" s="86"/>
      <c r="H332" s="136"/>
      <c r="I332" s="136"/>
      <c r="J332" s="129"/>
      <c r="K332" s="129"/>
      <c r="L332" s="130"/>
    </row>
    <row r="333" spans="1:12">
      <c r="A333" s="113"/>
      <c r="B333" s="128"/>
      <c r="C333" s="56"/>
      <c r="E333" s="86"/>
      <c r="F333" s="86"/>
      <c r="G333" s="86"/>
      <c r="H333" s="136"/>
      <c r="I333" s="136"/>
      <c r="J333" s="129"/>
      <c r="K333" s="129"/>
      <c r="L333" s="130"/>
    </row>
    <row r="334" spans="1:12">
      <c r="A334" s="113"/>
      <c r="B334" s="128"/>
      <c r="C334" s="56"/>
      <c r="E334" s="86"/>
      <c r="F334" s="86"/>
      <c r="G334" s="86"/>
      <c r="H334" s="136"/>
      <c r="I334" s="136"/>
      <c r="J334" s="129"/>
      <c r="K334" s="129"/>
      <c r="L334" s="130"/>
    </row>
    <row r="335" spans="1:12">
      <c r="A335" s="113"/>
      <c r="B335" s="128"/>
      <c r="C335" s="56"/>
      <c r="E335" s="86"/>
      <c r="F335" s="86"/>
      <c r="G335" s="86"/>
      <c r="H335" s="136"/>
      <c r="I335" s="136"/>
      <c r="J335" s="129"/>
      <c r="K335" s="129"/>
      <c r="L335" s="130"/>
    </row>
    <row r="336" spans="1:12">
      <c r="A336" s="113"/>
      <c r="B336" s="128"/>
      <c r="C336" s="56"/>
      <c r="E336" s="86"/>
      <c r="F336" s="86"/>
      <c r="G336" s="86"/>
      <c r="H336" s="136"/>
      <c r="I336" s="136"/>
      <c r="J336" s="129"/>
      <c r="K336" s="129"/>
      <c r="L336" s="130"/>
    </row>
    <row r="337" spans="1:12">
      <c r="A337" s="113"/>
      <c r="B337" s="128"/>
      <c r="C337" s="56"/>
      <c r="E337" s="86"/>
      <c r="F337" s="86"/>
      <c r="G337" s="86"/>
      <c r="H337" s="136"/>
      <c r="I337" s="136"/>
      <c r="J337" s="129"/>
      <c r="K337" s="129"/>
      <c r="L337" s="130"/>
    </row>
    <row r="338" spans="1:12">
      <c r="A338" s="113"/>
      <c r="B338" s="128"/>
      <c r="C338" s="56"/>
      <c r="E338" s="86"/>
      <c r="F338" s="86"/>
      <c r="G338" s="86"/>
      <c r="H338" s="136"/>
      <c r="I338" s="136"/>
      <c r="J338" s="129"/>
      <c r="K338" s="129"/>
      <c r="L338" s="130"/>
    </row>
    <row r="339" spans="1:12">
      <c r="A339" s="113"/>
      <c r="B339" s="128"/>
      <c r="C339" s="56"/>
      <c r="E339" s="86"/>
      <c r="F339" s="86"/>
      <c r="G339" s="86"/>
      <c r="H339" s="136"/>
      <c r="I339" s="136"/>
      <c r="J339" s="129"/>
      <c r="K339" s="129"/>
      <c r="L339" s="130"/>
    </row>
    <row r="340" spans="1:12">
      <c r="A340" s="113"/>
      <c r="B340" s="128"/>
      <c r="C340" s="56"/>
      <c r="E340" s="86"/>
      <c r="F340" s="86"/>
      <c r="G340" s="86"/>
      <c r="H340" s="136"/>
      <c r="I340" s="136"/>
      <c r="J340" s="129"/>
      <c r="K340" s="129"/>
      <c r="L340" s="130"/>
    </row>
    <row r="341" spans="1:12">
      <c r="A341" s="113"/>
      <c r="B341" s="128"/>
      <c r="C341" s="56"/>
      <c r="E341" s="86"/>
      <c r="F341" s="86"/>
      <c r="G341" s="86"/>
      <c r="H341" s="136"/>
      <c r="I341" s="136"/>
      <c r="J341" s="129"/>
      <c r="K341" s="129"/>
      <c r="L341" s="130"/>
    </row>
    <row r="342" spans="1:12">
      <c r="A342" s="113"/>
      <c r="B342" s="128"/>
      <c r="C342" s="56"/>
      <c r="E342" s="86"/>
      <c r="F342" s="86"/>
      <c r="G342" s="86"/>
      <c r="H342" s="136"/>
      <c r="I342" s="136"/>
      <c r="J342" s="129"/>
      <c r="K342" s="129"/>
      <c r="L342" s="130"/>
    </row>
    <row r="343" spans="1:12">
      <c r="A343" s="113"/>
      <c r="B343" s="128"/>
      <c r="C343" s="56"/>
      <c r="E343" s="86"/>
      <c r="F343" s="86"/>
      <c r="G343" s="86"/>
      <c r="H343" s="136"/>
      <c r="I343" s="136"/>
      <c r="J343" s="129"/>
      <c r="K343" s="129"/>
      <c r="L343" s="130"/>
    </row>
    <row r="344" spans="1:12">
      <c r="A344" s="113"/>
      <c r="B344" s="128"/>
      <c r="C344" s="56"/>
      <c r="E344" s="86"/>
      <c r="F344" s="86"/>
      <c r="G344" s="86"/>
      <c r="H344" s="136"/>
      <c r="I344" s="136"/>
      <c r="J344" s="129"/>
      <c r="K344" s="129"/>
      <c r="L344" s="130"/>
    </row>
    <row r="345" spans="1:12">
      <c r="A345" s="113"/>
      <c r="B345" s="128"/>
      <c r="C345" s="56"/>
      <c r="E345" s="86"/>
      <c r="F345" s="86"/>
      <c r="G345" s="86"/>
      <c r="H345" s="136"/>
      <c r="I345" s="136"/>
      <c r="J345" s="129"/>
      <c r="K345" s="129"/>
      <c r="L345" s="130"/>
    </row>
    <row r="346" spans="1:12">
      <c r="A346" s="113"/>
      <c r="B346" s="128"/>
      <c r="C346" s="56"/>
      <c r="E346" s="86"/>
      <c r="F346" s="86"/>
      <c r="G346" s="86"/>
      <c r="H346" s="136"/>
      <c r="I346" s="136"/>
      <c r="J346" s="129"/>
      <c r="K346" s="129"/>
      <c r="L346" s="130"/>
    </row>
    <row r="347" spans="1:12">
      <c r="A347" s="113"/>
      <c r="B347" s="128"/>
      <c r="C347" s="56"/>
      <c r="E347" s="86"/>
      <c r="F347" s="86"/>
      <c r="G347" s="86"/>
      <c r="H347" s="136"/>
      <c r="I347" s="136"/>
      <c r="J347" s="129"/>
      <c r="K347" s="129"/>
      <c r="L347" s="130"/>
    </row>
    <row r="348" spans="1:12">
      <c r="A348" s="113"/>
      <c r="B348" s="128"/>
      <c r="C348" s="56"/>
      <c r="E348" s="86"/>
      <c r="F348" s="86"/>
      <c r="G348" s="86"/>
      <c r="H348" s="136"/>
      <c r="I348" s="136"/>
      <c r="J348" s="129"/>
      <c r="K348" s="129"/>
      <c r="L348" s="130"/>
    </row>
    <row r="349" spans="1:12">
      <c r="A349" s="113"/>
      <c r="B349" s="128"/>
      <c r="C349" s="56"/>
      <c r="E349" s="86"/>
      <c r="F349" s="86"/>
      <c r="G349" s="86"/>
      <c r="H349" s="136"/>
      <c r="I349" s="136"/>
      <c r="J349" s="129"/>
      <c r="K349" s="129"/>
      <c r="L349" s="130"/>
    </row>
    <row r="350" spans="1:12">
      <c r="A350" s="113"/>
      <c r="B350" s="128"/>
      <c r="C350" s="56"/>
      <c r="E350" s="86"/>
      <c r="F350" s="86"/>
      <c r="G350" s="86"/>
      <c r="H350" s="136"/>
      <c r="I350" s="136"/>
      <c r="J350" s="129"/>
      <c r="K350" s="129"/>
      <c r="L350" s="130"/>
    </row>
    <row r="351" spans="1:12">
      <c r="A351" s="113"/>
      <c r="B351" s="128"/>
      <c r="C351" s="56"/>
      <c r="E351" s="86"/>
      <c r="F351" s="86"/>
      <c r="G351" s="86"/>
      <c r="H351" s="136"/>
      <c r="I351" s="136"/>
      <c r="J351" s="129"/>
      <c r="K351" s="129"/>
      <c r="L351" s="130"/>
    </row>
    <row r="352" spans="1:12">
      <c r="A352" s="113"/>
      <c r="B352" s="128"/>
      <c r="C352" s="56"/>
      <c r="E352" s="86"/>
      <c r="F352" s="86"/>
      <c r="G352" s="86"/>
      <c r="H352" s="136"/>
      <c r="I352" s="136"/>
      <c r="J352" s="129"/>
      <c r="K352" s="129"/>
      <c r="L352" s="130"/>
    </row>
    <row r="353" spans="1:12">
      <c r="A353" s="113"/>
      <c r="B353" s="128"/>
      <c r="C353" s="56"/>
      <c r="E353" s="86"/>
      <c r="F353" s="86"/>
      <c r="G353" s="86"/>
      <c r="H353" s="136"/>
      <c r="I353" s="136"/>
      <c r="J353" s="129"/>
      <c r="K353" s="129"/>
      <c r="L353" s="130"/>
    </row>
    <row r="354" spans="1:12">
      <c r="A354" s="113"/>
      <c r="B354" s="128"/>
      <c r="C354" s="56"/>
      <c r="E354" s="86"/>
      <c r="F354" s="86"/>
      <c r="G354" s="86"/>
      <c r="H354" s="136"/>
      <c r="I354" s="136"/>
      <c r="J354" s="129"/>
      <c r="K354" s="129"/>
      <c r="L354" s="130"/>
    </row>
    <row r="355" spans="1:12">
      <c r="A355" s="113"/>
      <c r="B355" s="128"/>
      <c r="C355" s="56"/>
      <c r="E355" s="86"/>
      <c r="F355" s="86"/>
      <c r="G355" s="86"/>
      <c r="H355" s="136"/>
      <c r="I355" s="136"/>
      <c r="J355" s="129"/>
      <c r="K355" s="129"/>
      <c r="L355" s="130"/>
    </row>
    <row r="356" spans="1:12">
      <c r="A356" s="113"/>
      <c r="B356" s="128"/>
      <c r="C356" s="56"/>
      <c r="E356" s="86"/>
      <c r="F356" s="86"/>
      <c r="G356" s="86"/>
      <c r="H356" s="136"/>
      <c r="I356" s="136"/>
      <c r="J356" s="129"/>
      <c r="K356" s="129"/>
      <c r="L356" s="130"/>
    </row>
    <row r="357" spans="1:12">
      <c r="A357" s="113"/>
      <c r="B357" s="128"/>
      <c r="C357" s="56"/>
      <c r="E357" s="86"/>
      <c r="F357" s="86"/>
      <c r="G357" s="86"/>
      <c r="H357" s="136"/>
      <c r="I357" s="136"/>
      <c r="J357" s="129"/>
      <c r="K357" s="129"/>
      <c r="L357" s="130"/>
    </row>
    <row r="358" spans="1:12">
      <c r="A358" s="113"/>
      <c r="B358" s="128"/>
      <c r="C358" s="56"/>
      <c r="E358" s="86"/>
      <c r="F358" s="86"/>
      <c r="G358" s="86"/>
      <c r="H358" s="136"/>
      <c r="I358" s="136"/>
      <c r="J358" s="129"/>
      <c r="K358" s="129"/>
      <c r="L358" s="130"/>
    </row>
    <row r="359" spans="1:12">
      <c r="A359" s="113"/>
      <c r="B359" s="128"/>
      <c r="C359" s="56"/>
      <c r="E359" s="86"/>
      <c r="F359" s="86"/>
      <c r="G359" s="86"/>
      <c r="H359" s="136"/>
      <c r="I359" s="136"/>
      <c r="J359" s="129"/>
      <c r="K359" s="129"/>
      <c r="L359" s="130"/>
    </row>
    <row r="360" spans="1:12">
      <c r="A360" s="113"/>
      <c r="B360" s="128"/>
      <c r="C360" s="56"/>
      <c r="E360" s="86"/>
      <c r="F360" s="86"/>
      <c r="G360" s="86"/>
      <c r="H360" s="136"/>
      <c r="I360" s="136"/>
      <c r="J360" s="129"/>
      <c r="K360" s="129"/>
      <c r="L360" s="130"/>
    </row>
    <row r="361" spans="1:12">
      <c r="A361" s="113"/>
      <c r="B361" s="128"/>
      <c r="C361" s="56"/>
      <c r="E361" s="86"/>
      <c r="F361" s="86"/>
      <c r="G361" s="86"/>
      <c r="H361" s="136"/>
      <c r="I361" s="136"/>
      <c r="J361" s="129"/>
      <c r="K361" s="129"/>
      <c r="L361" s="130"/>
    </row>
    <row r="362" spans="1:12">
      <c r="A362" s="113"/>
      <c r="B362" s="128"/>
      <c r="C362" s="56"/>
      <c r="E362" s="86"/>
      <c r="F362" s="86"/>
      <c r="G362" s="86"/>
      <c r="H362" s="136"/>
      <c r="I362" s="136"/>
      <c r="J362" s="129"/>
      <c r="K362" s="129"/>
      <c r="L362" s="130"/>
    </row>
    <row r="363" spans="1:12">
      <c r="A363" s="113"/>
      <c r="B363" s="128"/>
      <c r="C363" s="56"/>
      <c r="E363" s="86"/>
      <c r="F363" s="86"/>
      <c r="G363" s="86"/>
      <c r="H363" s="136"/>
      <c r="I363" s="136"/>
      <c r="J363" s="129"/>
      <c r="K363" s="129"/>
      <c r="L363" s="130"/>
    </row>
    <row r="364" spans="1:12">
      <c r="A364" s="113"/>
      <c r="B364" s="128"/>
      <c r="C364" s="56"/>
      <c r="E364" s="86"/>
      <c r="F364" s="86"/>
      <c r="G364" s="86"/>
      <c r="H364" s="136"/>
      <c r="I364" s="136"/>
      <c r="J364" s="129"/>
      <c r="K364" s="129"/>
      <c r="L364" s="130"/>
    </row>
    <row r="365" spans="1:12">
      <c r="A365" s="113"/>
      <c r="B365" s="128"/>
      <c r="C365" s="56"/>
      <c r="E365" s="86"/>
      <c r="F365" s="86"/>
      <c r="G365" s="86"/>
      <c r="H365" s="136"/>
      <c r="I365" s="136"/>
      <c r="J365" s="129"/>
      <c r="K365" s="129"/>
      <c r="L365" s="130"/>
    </row>
    <row r="366" spans="1:12">
      <c r="A366" s="113"/>
      <c r="B366" s="128"/>
      <c r="C366" s="56"/>
      <c r="E366" s="86"/>
      <c r="F366" s="86"/>
      <c r="G366" s="86"/>
      <c r="H366" s="136"/>
      <c r="I366" s="136"/>
      <c r="J366" s="129"/>
      <c r="K366" s="129"/>
      <c r="L366" s="130"/>
    </row>
    <row r="367" spans="1:12">
      <c r="A367" s="113"/>
      <c r="B367" s="128"/>
      <c r="C367" s="56"/>
      <c r="E367" s="86"/>
      <c r="F367" s="86"/>
      <c r="G367" s="86"/>
      <c r="H367" s="136"/>
      <c r="I367" s="136"/>
      <c r="J367" s="129"/>
      <c r="K367" s="129"/>
      <c r="L367" s="130"/>
    </row>
    <row r="368" spans="1:12">
      <c r="A368" s="113"/>
      <c r="B368" s="128"/>
      <c r="C368" s="56"/>
      <c r="E368" s="86"/>
      <c r="F368" s="86"/>
      <c r="G368" s="86"/>
      <c r="H368" s="136"/>
      <c r="I368" s="136"/>
      <c r="J368" s="129"/>
      <c r="K368" s="129"/>
      <c r="L368" s="130"/>
    </row>
    <row r="369" spans="1:12">
      <c r="A369" s="113"/>
      <c r="B369" s="128"/>
      <c r="C369" s="56"/>
      <c r="E369" s="86"/>
      <c r="F369" s="86"/>
      <c r="G369" s="86"/>
      <c r="H369" s="136"/>
      <c r="I369" s="136"/>
      <c r="J369" s="129"/>
      <c r="K369" s="129"/>
      <c r="L369" s="130"/>
    </row>
    <row r="370" spans="1:12">
      <c r="A370" s="113"/>
      <c r="B370" s="128"/>
      <c r="C370" s="56"/>
      <c r="E370" s="86"/>
      <c r="F370" s="86"/>
      <c r="G370" s="86"/>
      <c r="H370" s="136"/>
      <c r="I370" s="136"/>
      <c r="J370" s="129"/>
      <c r="K370" s="129"/>
      <c r="L370" s="130"/>
    </row>
    <row r="371" spans="1:12">
      <c r="A371" s="113"/>
      <c r="B371" s="128"/>
      <c r="C371" s="56"/>
      <c r="E371" s="86"/>
      <c r="F371" s="86"/>
      <c r="G371" s="86"/>
      <c r="H371" s="136"/>
      <c r="I371" s="136"/>
      <c r="J371" s="129"/>
      <c r="K371" s="129"/>
      <c r="L371" s="130"/>
    </row>
    <row r="372" spans="1:12">
      <c r="A372" s="113"/>
      <c r="B372" s="128"/>
      <c r="C372" s="56"/>
      <c r="E372" s="86"/>
      <c r="F372" s="86"/>
      <c r="G372" s="86"/>
      <c r="H372" s="136"/>
      <c r="I372" s="136"/>
      <c r="J372" s="129"/>
      <c r="K372" s="129"/>
      <c r="L372" s="130"/>
    </row>
    <row r="373" spans="1:12">
      <c r="A373" s="113"/>
      <c r="B373" s="128"/>
      <c r="C373" s="56"/>
      <c r="E373" s="86"/>
      <c r="F373" s="86"/>
      <c r="G373" s="86"/>
      <c r="H373" s="136"/>
      <c r="I373" s="136"/>
      <c r="J373" s="129"/>
      <c r="K373" s="129"/>
      <c r="L373" s="130"/>
    </row>
    <row r="374" spans="1:12">
      <c r="A374" s="113"/>
      <c r="B374" s="128"/>
      <c r="C374" s="56"/>
      <c r="E374" s="86"/>
      <c r="F374" s="86"/>
      <c r="G374" s="86"/>
      <c r="H374" s="136"/>
      <c r="I374" s="136"/>
      <c r="J374" s="129"/>
      <c r="K374" s="129"/>
      <c r="L374" s="130"/>
    </row>
    <row r="375" spans="1:12">
      <c r="A375" s="113"/>
      <c r="B375" s="128"/>
      <c r="C375" s="56"/>
      <c r="E375" s="86"/>
      <c r="F375" s="86"/>
      <c r="G375" s="86"/>
      <c r="H375" s="136"/>
      <c r="I375" s="136"/>
      <c r="J375" s="129"/>
      <c r="K375" s="129"/>
      <c r="L375" s="130"/>
    </row>
    <row r="376" spans="1:12">
      <c r="A376" s="113"/>
      <c r="B376" s="128"/>
      <c r="C376" s="56"/>
      <c r="E376" s="86"/>
      <c r="F376" s="86"/>
      <c r="G376" s="86"/>
      <c r="H376" s="136"/>
      <c r="I376" s="136"/>
      <c r="J376" s="129"/>
      <c r="K376" s="129"/>
      <c r="L376" s="130"/>
    </row>
    <row r="377" spans="1:12">
      <c r="A377" s="113"/>
      <c r="B377" s="128"/>
      <c r="C377" s="56"/>
      <c r="E377" s="86"/>
      <c r="F377" s="86"/>
      <c r="G377" s="86"/>
      <c r="H377" s="136"/>
      <c r="I377" s="136"/>
      <c r="J377" s="129"/>
      <c r="K377" s="129"/>
      <c r="L377" s="130"/>
    </row>
    <row r="378" spans="1:12">
      <c r="A378" s="113"/>
      <c r="B378" s="128"/>
      <c r="C378" s="56"/>
      <c r="E378" s="86"/>
      <c r="F378" s="86"/>
      <c r="G378" s="86"/>
      <c r="H378" s="136"/>
      <c r="I378" s="136"/>
      <c r="J378" s="129"/>
      <c r="K378" s="129"/>
      <c r="L378" s="130"/>
    </row>
    <row r="379" spans="1:12">
      <c r="A379" s="113"/>
      <c r="B379" s="128"/>
      <c r="C379" s="56"/>
      <c r="E379" s="86"/>
      <c r="F379" s="86"/>
      <c r="G379" s="86"/>
      <c r="H379" s="136"/>
      <c r="I379" s="136"/>
      <c r="J379" s="129"/>
      <c r="K379" s="129"/>
      <c r="L379" s="130"/>
    </row>
    <row r="380" spans="1:12">
      <c r="A380" s="113"/>
      <c r="B380" s="128"/>
      <c r="C380" s="56"/>
      <c r="E380" s="86"/>
      <c r="F380" s="86"/>
      <c r="G380" s="86"/>
      <c r="H380" s="136"/>
      <c r="I380" s="136"/>
      <c r="J380" s="129"/>
      <c r="K380" s="129"/>
      <c r="L380" s="130"/>
    </row>
    <row r="381" spans="1:12">
      <c r="A381" s="113"/>
      <c r="B381" s="128"/>
      <c r="C381" s="56"/>
      <c r="E381" s="86"/>
      <c r="F381" s="86"/>
      <c r="G381" s="86"/>
      <c r="H381" s="136"/>
      <c r="I381" s="136"/>
      <c r="J381" s="129"/>
      <c r="K381" s="129"/>
      <c r="L381" s="130"/>
    </row>
    <row r="382" spans="1:12">
      <c r="A382" s="113"/>
      <c r="B382" s="128"/>
      <c r="C382" s="56"/>
      <c r="E382" s="86"/>
      <c r="F382" s="86"/>
      <c r="G382" s="86"/>
      <c r="H382" s="136"/>
      <c r="I382" s="136"/>
      <c r="J382" s="129"/>
      <c r="K382" s="129"/>
      <c r="L382" s="130"/>
    </row>
    <row r="383" spans="1:12">
      <c r="A383" s="113"/>
      <c r="B383" s="128"/>
      <c r="C383" s="56"/>
      <c r="E383" s="86"/>
      <c r="F383" s="86"/>
      <c r="G383" s="86"/>
      <c r="H383" s="136"/>
      <c r="I383" s="136"/>
      <c r="J383" s="129"/>
      <c r="K383" s="129"/>
      <c r="L383" s="130"/>
    </row>
    <row r="384" spans="1:12">
      <c r="A384" s="113"/>
      <c r="B384" s="128"/>
      <c r="C384" s="56"/>
      <c r="E384" s="86"/>
      <c r="F384" s="86"/>
      <c r="G384" s="86"/>
      <c r="H384" s="136"/>
      <c r="I384" s="136"/>
      <c r="J384" s="129"/>
      <c r="K384" s="129"/>
      <c r="L384" s="130"/>
    </row>
    <row r="385" spans="1:12">
      <c r="A385" s="113"/>
      <c r="B385" s="128"/>
      <c r="C385" s="56"/>
      <c r="E385" s="86"/>
      <c r="F385" s="86"/>
      <c r="G385" s="86"/>
      <c r="H385" s="136"/>
      <c r="I385" s="136"/>
      <c r="J385" s="129"/>
      <c r="K385" s="129"/>
      <c r="L385" s="130"/>
    </row>
    <row r="386" spans="1:12">
      <c r="A386" s="113"/>
      <c r="B386" s="128"/>
      <c r="C386" s="56"/>
      <c r="E386" s="86"/>
      <c r="F386" s="86"/>
      <c r="G386" s="86"/>
      <c r="H386" s="136"/>
      <c r="I386" s="136"/>
      <c r="J386" s="129"/>
      <c r="K386" s="129"/>
      <c r="L386" s="130"/>
    </row>
    <row r="387" spans="1:12">
      <c r="A387" s="113"/>
      <c r="B387" s="128"/>
      <c r="C387" s="56"/>
      <c r="E387" s="86"/>
      <c r="F387" s="86"/>
      <c r="G387" s="86"/>
      <c r="H387" s="136"/>
      <c r="I387" s="136"/>
      <c r="J387" s="129"/>
      <c r="K387" s="129"/>
      <c r="L387" s="130"/>
    </row>
    <row r="388" spans="1:12">
      <c r="A388" s="113"/>
      <c r="B388" s="128"/>
      <c r="C388" s="56"/>
      <c r="E388" s="86"/>
      <c r="F388" s="86"/>
      <c r="G388" s="86"/>
      <c r="H388" s="136"/>
      <c r="I388" s="136"/>
      <c r="J388" s="129"/>
      <c r="K388" s="129"/>
      <c r="L388" s="130"/>
    </row>
    <row r="389" spans="1:12">
      <c r="A389" s="113"/>
      <c r="B389" s="128"/>
      <c r="C389" s="56"/>
      <c r="E389" s="86"/>
      <c r="F389" s="86"/>
      <c r="G389" s="86"/>
      <c r="H389" s="136"/>
      <c r="I389" s="136"/>
      <c r="J389" s="129"/>
      <c r="K389" s="129"/>
      <c r="L389" s="130"/>
    </row>
    <row r="390" spans="1:12">
      <c r="A390" s="113"/>
      <c r="B390" s="128"/>
      <c r="C390" s="56"/>
      <c r="E390" s="86"/>
      <c r="F390" s="86"/>
      <c r="G390" s="86"/>
      <c r="H390" s="136"/>
      <c r="I390" s="136"/>
      <c r="J390" s="129"/>
      <c r="K390" s="129"/>
      <c r="L390" s="130"/>
    </row>
    <row r="391" spans="1:12">
      <c r="A391" s="113"/>
      <c r="B391" s="128"/>
      <c r="C391" s="56"/>
      <c r="E391" s="86"/>
      <c r="F391" s="86"/>
      <c r="G391" s="86"/>
      <c r="H391" s="136"/>
      <c r="I391" s="136"/>
      <c r="J391" s="129"/>
      <c r="K391" s="129"/>
      <c r="L391" s="130"/>
    </row>
    <row r="392" spans="1:12">
      <c r="A392" s="113"/>
      <c r="B392" s="128"/>
      <c r="C392" s="56"/>
      <c r="E392" s="86"/>
      <c r="F392" s="86"/>
      <c r="G392" s="86"/>
      <c r="H392" s="136"/>
      <c r="I392" s="136"/>
      <c r="J392" s="129"/>
      <c r="K392" s="129"/>
      <c r="L392" s="130"/>
    </row>
    <row r="393" spans="1:12">
      <c r="A393" s="113"/>
      <c r="B393" s="128"/>
      <c r="C393" s="56"/>
      <c r="E393" s="86"/>
      <c r="F393" s="86"/>
      <c r="G393" s="86"/>
      <c r="H393" s="136"/>
      <c r="I393" s="136"/>
      <c r="J393" s="129"/>
      <c r="K393" s="129"/>
      <c r="L393" s="130"/>
    </row>
    <row r="394" spans="1:12">
      <c r="A394" s="113"/>
      <c r="B394" s="128"/>
      <c r="C394" s="56"/>
      <c r="E394" s="86"/>
      <c r="F394" s="86"/>
      <c r="G394" s="86"/>
      <c r="H394" s="136"/>
      <c r="I394" s="136"/>
      <c r="J394" s="129"/>
      <c r="K394" s="129"/>
      <c r="L394" s="130"/>
    </row>
    <row r="395" spans="1:12">
      <c r="A395" s="113"/>
      <c r="B395" s="128"/>
      <c r="C395" s="56"/>
      <c r="E395" s="86"/>
      <c r="F395" s="86"/>
      <c r="G395" s="86"/>
      <c r="H395" s="136"/>
      <c r="I395" s="136"/>
      <c r="J395" s="129"/>
      <c r="K395" s="129"/>
      <c r="L395" s="130"/>
    </row>
    <row r="396" spans="1:12">
      <c r="A396" s="113"/>
      <c r="B396" s="128"/>
      <c r="C396" s="56"/>
      <c r="E396" s="86"/>
      <c r="F396" s="86"/>
      <c r="G396" s="86"/>
      <c r="H396" s="136"/>
      <c r="I396" s="136"/>
      <c r="J396" s="129"/>
      <c r="K396" s="129"/>
      <c r="L396" s="130"/>
    </row>
    <row r="397" spans="1:12">
      <c r="A397" s="113"/>
      <c r="B397" s="128"/>
      <c r="C397" s="56"/>
      <c r="E397" s="86"/>
      <c r="F397" s="86"/>
      <c r="G397" s="86"/>
      <c r="H397" s="136"/>
      <c r="I397" s="136"/>
      <c r="J397" s="129"/>
      <c r="K397" s="129"/>
      <c r="L397" s="130"/>
    </row>
    <row r="398" spans="1:12">
      <c r="A398" s="113"/>
      <c r="B398" s="128"/>
      <c r="C398" s="56"/>
      <c r="E398" s="86"/>
      <c r="F398" s="86"/>
      <c r="G398" s="86"/>
      <c r="H398" s="136"/>
      <c r="I398" s="136"/>
      <c r="J398" s="129"/>
      <c r="K398" s="129"/>
      <c r="L398" s="130"/>
    </row>
    <row r="399" spans="1:12">
      <c r="A399" s="113"/>
      <c r="B399" s="128"/>
      <c r="C399" s="56"/>
      <c r="E399" s="86"/>
      <c r="F399" s="86"/>
      <c r="G399" s="86"/>
      <c r="H399" s="136"/>
      <c r="I399" s="136"/>
      <c r="J399" s="129"/>
      <c r="K399" s="129"/>
      <c r="L399" s="130"/>
    </row>
    <row r="400" spans="1:12">
      <c r="A400" s="113"/>
      <c r="B400" s="128"/>
      <c r="C400" s="56"/>
      <c r="E400" s="86"/>
      <c r="F400" s="86"/>
      <c r="G400" s="86"/>
      <c r="H400" s="136"/>
      <c r="I400" s="136"/>
      <c r="J400" s="129"/>
      <c r="K400" s="129"/>
      <c r="L400" s="130"/>
    </row>
    <row r="401" spans="1:12">
      <c r="A401" s="113"/>
      <c r="B401" s="128"/>
      <c r="C401" s="56"/>
      <c r="E401" s="86"/>
      <c r="F401" s="86"/>
      <c r="G401" s="86"/>
      <c r="H401" s="136"/>
      <c r="I401" s="136"/>
      <c r="J401" s="129"/>
      <c r="K401" s="129"/>
      <c r="L401" s="130"/>
    </row>
    <row r="402" spans="1:12">
      <c r="A402" s="113"/>
      <c r="B402" s="128"/>
      <c r="C402" s="56"/>
      <c r="E402" s="86"/>
      <c r="F402" s="86"/>
      <c r="G402" s="86"/>
      <c r="H402" s="136"/>
      <c r="I402" s="136"/>
      <c r="J402" s="129"/>
      <c r="K402" s="129"/>
      <c r="L402" s="130"/>
    </row>
    <row r="403" spans="1:12">
      <c r="A403" s="113"/>
      <c r="B403" s="128"/>
      <c r="C403" s="56"/>
      <c r="E403" s="86"/>
      <c r="F403" s="86"/>
      <c r="G403" s="86"/>
      <c r="H403" s="136"/>
      <c r="I403" s="136"/>
      <c r="J403" s="129"/>
      <c r="K403" s="129"/>
      <c r="L403" s="130"/>
    </row>
    <row r="404" spans="1:12">
      <c r="A404" s="113"/>
      <c r="B404" s="128"/>
      <c r="C404" s="56"/>
      <c r="E404" s="86"/>
      <c r="F404" s="86"/>
      <c r="G404" s="86"/>
      <c r="H404" s="136"/>
      <c r="I404" s="136"/>
      <c r="J404" s="129"/>
      <c r="K404" s="129"/>
      <c r="L404" s="130"/>
    </row>
    <row r="405" spans="1:12">
      <c r="A405" s="113"/>
      <c r="B405" s="128"/>
      <c r="C405" s="56"/>
      <c r="E405" s="86"/>
      <c r="F405" s="86"/>
      <c r="G405" s="86"/>
      <c r="H405" s="136"/>
      <c r="I405" s="136"/>
      <c r="J405" s="129"/>
      <c r="K405" s="129"/>
      <c r="L405" s="130"/>
    </row>
    <row r="406" spans="1:12">
      <c r="A406" s="113"/>
      <c r="B406" s="128"/>
      <c r="C406" s="56"/>
      <c r="E406" s="86"/>
      <c r="F406" s="86"/>
      <c r="G406" s="86"/>
      <c r="H406" s="136"/>
      <c r="I406" s="136"/>
      <c r="J406" s="129"/>
      <c r="K406" s="129"/>
      <c r="L406" s="130"/>
    </row>
    <row r="407" spans="1:12">
      <c r="A407" s="113"/>
      <c r="B407" s="128"/>
      <c r="C407" s="56"/>
      <c r="E407" s="86"/>
      <c r="F407" s="86"/>
      <c r="G407" s="86"/>
      <c r="H407" s="136"/>
      <c r="I407" s="136"/>
      <c r="J407" s="129"/>
      <c r="K407" s="129"/>
      <c r="L407" s="130"/>
    </row>
    <row r="408" spans="1:12">
      <c r="A408" s="113"/>
      <c r="B408" s="128"/>
      <c r="C408" s="56"/>
      <c r="E408" s="86"/>
      <c r="F408" s="86"/>
      <c r="G408" s="86"/>
      <c r="H408" s="136"/>
      <c r="I408" s="136"/>
      <c r="J408" s="129"/>
      <c r="K408" s="129"/>
      <c r="L408" s="130"/>
    </row>
    <row r="409" spans="1:12">
      <c r="A409" s="113"/>
      <c r="B409" s="128"/>
      <c r="C409" s="56"/>
      <c r="E409" s="86"/>
      <c r="F409" s="86"/>
      <c r="G409" s="86"/>
      <c r="H409" s="136"/>
      <c r="I409" s="136"/>
      <c r="J409" s="129"/>
      <c r="K409" s="129"/>
      <c r="L409" s="130"/>
    </row>
    <row r="410" spans="1:12">
      <c r="A410" s="113"/>
      <c r="B410" s="128"/>
      <c r="C410" s="56"/>
      <c r="E410" s="86"/>
      <c r="F410" s="86"/>
      <c r="G410" s="86"/>
      <c r="H410" s="136"/>
      <c r="I410" s="136"/>
      <c r="J410" s="129"/>
      <c r="K410" s="129"/>
      <c r="L410" s="130"/>
    </row>
    <row r="411" spans="1:12">
      <c r="A411" s="113"/>
      <c r="B411" s="128"/>
      <c r="C411" s="56"/>
      <c r="E411" s="86"/>
      <c r="F411" s="86"/>
      <c r="G411" s="86"/>
      <c r="H411" s="136"/>
      <c r="I411" s="136"/>
      <c r="J411" s="129"/>
      <c r="K411" s="129"/>
      <c r="L411" s="130"/>
    </row>
    <row r="412" spans="1:12">
      <c r="A412" s="113"/>
      <c r="B412" s="128"/>
      <c r="C412" s="56"/>
      <c r="E412" s="86"/>
      <c r="F412" s="86"/>
      <c r="G412" s="86"/>
      <c r="H412" s="136"/>
      <c r="I412" s="136"/>
      <c r="J412" s="129"/>
      <c r="K412" s="129"/>
      <c r="L412" s="130"/>
    </row>
    <row r="413" spans="1:12">
      <c r="A413" s="113"/>
      <c r="B413" s="128"/>
      <c r="C413" s="56"/>
      <c r="E413" s="86"/>
      <c r="F413" s="86"/>
      <c r="G413" s="86"/>
      <c r="H413" s="136"/>
      <c r="I413" s="136"/>
      <c r="J413" s="129"/>
      <c r="K413" s="129"/>
      <c r="L413" s="130"/>
    </row>
    <row r="414" spans="1:12">
      <c r="A414" s="113"/>
      <c r="B414" s="128"/>
      <c r="C414" s="56"/>
      <c r="E414" s="86"/>
      <c r="F414" s="86"/>
      <c r="G414" s="86"/>
      <c r="H414" s="136"/>
      <c r="I414" s="136"/>
      <c r="J414" s="129"/>
      <c r="K414" s="129"/>
      <c r="L414" s="130"/>
    </row>
    <row r="415" spans="1:12">
      <c r="A415" s="113"/>
      <c r="B415" s="128"/>
      <c r="C415" s="56"/>
      <c r="E415" s="86"/>
      <c r="F415" s="86"/>
      <c r="G415" s="86"/>
      <c r="H415" s="136"/>
      <c r="I415" s="136"/>
      <c r="J415" s="129"/>
      <c r="K415" s="129"/>
      <c r="L415" s="130"/>
    </row>
    <row r="416" spans="1:12">
      <c r="A416" s="113"/>
      <c r="B416" s="128"/>
      <c r="C416" s="56"/>
      <c r="E416" s="86"/>
      <c r="F416" s="86"/>
      <c r="G416" s="86"/>
      <c r="H416" s="136"/>
      <c r="I416" s="136"/>
      <c r="J416" s="129"/>
      <c r="K416" s="129"/>
      <c r="L416" s="130"/>
    </row>
    <row r="417" spans="1:12">
      <c r="A417" s="113"/>
      <c r="B417" s="128"/>
      <c r="C417" s="56"/>
      <c r="E417" s="86"/>
      <c r="F417" s="86"/>
      <c r="G417" s="86"/>
      <c r="H417" s="136"/>
      <c r="I417" s="136"/>
      <c r="J417" s="129"/>
      <c r="K417" s="129"/>
      <c r="L417" s="130"/>
    </row>
    <row r="418" spans="1:12">
      <c r="A418" s="113"/>
      <c r="B418" s="128"/>
      <c r="C418" s="56"/>
      <c r="E418" s="86"/>
      <c r="F418" s="86"/>
      <c r="G418" s="86"/>
      <c r="H418" s="136"/>
      <c r="I418" s="136"/>
      <c r="J418" s="129"/>
      <c r="K418" s="129"/>
      <c r="L418" s="130"/>
    </row>
    <row r="419" spans="1:12">
      <c r="A419" s="113"/>
      <c r="B419" s="128"/>
      <c r="C419" s="56"/>
      <c r="E419" s="86"/>
      <c r="F419" s="86"/>
      <c r="G419" s="86"/>
      <c r="H419" s="136"/>
      <c r="I419" s="136"/>
      <c r="J419" s="129"/>
      <c r="K419" s="129"/>
      <c r="L419" s="130"/>
    </row>
    <row r="420" spans="1:12">
      <c r="A420" s="113"/>
      <c r="B420" s="128"/>
      <c r="C420" s="56"/>
      <c r="E420" s="86"/>
      <c r="F420" s="86"/>
      <c r="G420" s="86"/>
      <c r="H420" s="136"/>
      <c r="I420" s="136"/>
      <c r="J420" s="129"/>
      <c r="K420" s="129"/>
      <c r="L420" s="130"/>
    </row>
    <row r="421" spans="1:12">
      <c r="A421" s="113"/>
      <c r="B421" s="128"/>
      <c r="C421" s="56"/>
      <c r="E421" s="86"/>
      <c r="F421" s="86"/>
      <c r="G421" s="86"/>
      <c r="H421" s="136"/>
      <c r="I421" s="136"/>
      <c r="J421" s="129"/>
      <c r="K421" s="129"/>
      <c r="L421" s="130"/>
    </row>
    <row r="422" spans="1:12">
      <c r="A422" s="113"/>
      <c r="B422" s="128"/>
      <c r="C422" s="56"/>
      <c r="E422" s="86"/>
      <c r="F422" s="86"/>
      <c r="G422" s="86"/>
      <c r="H422" s="136"/>
      <c r="I422" s="136"/>
      <c r="J422" s="129"/>
      <c r="K422" s="129"/>
      <c r="L422" s="130"/>
    </row>
    <row r="423" spans="1:12">
      <c r="A423" s="113"/>
      <c r="B423" s="128"/>
      <c r="C423" s="56"/>
      <c r="E423" s="86"/>
      <c r="F423" s="86"/>
      <c r="G423" s="86"/>
      <c r="H423" s="136"/>
      <c r="I423" s="136"/>
      <c r="J423" s="129"/>
      <c r="K423" s="129"/>
      <c r="L423" s="130"/>
    </row>
    <row r="424" spans="1:12">
      <c r="A424" s="113"/>
      <c r="B424" s="128"/>
      <c r="C424" s="56"/>
      <c r="E424" s="86"/>
      <c r="F424" s="86"/>
      <c r="G424" s="86"/>
      <c r="H424" s="136"/>
      <c r="I424" s="136"/>
      <c r="J424" s="129"/>
      <c r="K424" s="129"/>
      <c r="L424" s="130"/>
    </row>
    <row r="425" spans="1:12">
      <c r="A425" s="113"/>
      <c r="B425" s="128"/>
      <c r="C425" s="56"/>
      <c r="E425" s="86"/>
      <c r="F425" s="86"/>
      <c r="G425" s="86"/>
      <c r="H425" s="136"/>
      <c r="I425" s="136"/>
      <c r="J425" s="129"/>
      <c r="K425" s="129"/>
      <c r="L425" s="130"/>
    </row>
    <row r="426" spans="1:12">
      <c r="A426" s="113"/>
      <c r="B426" s="128"/>
      <c r="C426" s="56"/>
      <c r="E426" s="86"/>
      <c r="F426" s="86"/>
      <c r="G426" s="86"/>
      <c r="H426" s="136"/>
      <c r="I426" s="136"/>
      <c r="J426" s="129"/>
      <c r="K426" s="129"/>
      <c r="L426" s="130"/>
    </row>
    <row r="427" spans="1:12">
      <c r="A427" s="113"/>
      <c r="B427" s="128"/>
      <c r="C427" s="56"/>
      <c r="E427" s="86"/>
      <c r="F427" s="86"/>
      <c r="G427" s="86"/>
      <c r="H427" s="136"/>
      <c r="I427" s="136"/>
      <c r="J427" s="129"/>
      <c r="K427" s="129"/>
      <c r="L427" s="130"/>
    </row>
    <row r="428" spans="1:12">
      <c r="A428" s="113"/>
      <c r="B428" s="128"/>
      <c r="C428" s="56"/>
      <c r="E428" s="86"/>
      <c r="F428" s="86"/>
      <c r="G428" s="86"/>
      <c r="H428" s="136"/>
      <c r="I428" s="136"/>
      <c r="J428" s="129"/>
      <c r="K428" s="129"/>
      <c r="L428" s="130"/>
    </row>
    <row r="429" spans="1:12">
      <c r="A429" s="113"/>
      <c r="B429" s="128"/>
      <c r="C429" s="56"/>
      <c r="E429" s="86"/>
      <c r="F429" s="86"/>
      <c r="G429" s="86"/>
      <c r="H429" s="136"/>
      <c r="I429" s="136"/>
      <c r="J429" s="129"/>
      <c r="K429" s="129"/>
      <c r="L429" s="130"/>
    </row>
    <row r="430" spans="1:12">
      <c r="A430" s="113"/>
      <c r="B430" s="128"/>
      <c r="C430" s="56"/>
      <c r="E430" s="86"/>
      <c r="F430" s="86"/>
      <c r="G430" s="86"/>
      <c r="H430" s="136"/>
      <c r="I430" s="136"/>
      <c r="J430" s="129"/>
      <c r="K430" s="129"/>
      <c r="L430" s="130"/>
    </row>
    <row r="431" spans="1:12">
      <c r="A431" s="113"/>
      <c r="B431" s="128"/>
      <c r="C431" s="56"/>
      <c r="E431" s="86"/>
      <c r="F431" s="86"/>
      <c r="G431" s="86"/>
      <c r="H431" s="136"/>
      <c r="I431" s="136"/>
      <c r="J431" s="129"/>
      <c r="K431" s="129"/>
      <c r="L431" s="130"/>
    </row>
    <row r="432" spans="1:12">
      <c r="A432" s="113"/>
      <c r="B432" s="128"/>
      <c r="C432" s="56"/>
      <c r="E432" s="86"/>
      <c r="F432" s="86"/>
      <c r="G432" s="86"/>
      <c r="H432" s="136"/>
      <c r="I432" s="136"/>
      <c r="J432" s="129"/>
      <c r="K432" s="129"/>
      <c r="L432" s="130"/>
    </row>
    <row r="433" spans="1:12">
      <c r="A433" s="113"/>
      <c r="B433" s="128"/>
      <c r="C433" s="56"/>
      <c r="E433" s="86"/>
      <c r="F433" s="86"/>
      <c r="G433" s="86"/>
      <c r="H433" s="136"/>
      <c r="I433" s="136"/>
      <c r="J433" s="129"/>
      <c r="K433" s="129"/>
      <c r="L433" s="130"/>
    </row>
    <row r="434" spans="1:12">
      <c r="A434" s="113"/>
      <c r="B434" s="128"/>
      <c r="C434" s="56"/>
      <c r="E434" s="86"/>
      <c r="F434" s="86"/>
      <c r="G434" s="86"/>
      <c r="H434" s="136"/>
      <c r="I434" s="136"/>
      <c r="J434" s="129"/>
      <c r="K434" s="129"/>
      <c r="L434" s="130"/>
    </row>
    <row r="435" spans="1:12">
      <c r="A435" s="113"/>
      <c r="B435" s="128"/>
      <c r="C435" s="56"/>
      <c r="E435" s="86"/>
      <c r="F435" s="86"/>
      <c r="G435" s="86"/>
      <c r="H435" s="136"/>
      <c r="I435" s="136"/>
      <c r="J435" s="129"/>
      <c r="K435" s="129"/>
      <c r="L435" s="130"/>
    </row>
    <row r="436" spans="1:12">
      <c r="A436" s="113"/>
      <c r="B436" s="128"/>
      <c r="C436" s="56"/>
      <c r="E436" s="86"/>
      <c r="F436" s="86"/>
      <c r="G436" s="86"/>
      <c r="H436" s="136"/>
      <c r="I436" s="136"/>
      <c r="J436" s="129"/>
      <c r="K436" s="129"/>
      <c r="L436" s="130"/>
    </row>
    <row r="437" spans="1:12">
      <c r="A437" s="113"/>
      <c r="B437" s="128"/>
      <c r="C437" s="56"/>
      <c r="E437" s="86"/>
      <c r="F437" s="86"/>
      <c r="G437" s="86"/>
      <c r="H437" s="136"/>
      <c r="I437" s="136"/>
      <c r="J437" s="129"/>
      <c r="K437" s="129"/>
      <c r="L437" s="130"/>
    </row>
    <row r="438" spans="1:12">
      <c r="A438" s="113"/>
      <c r="B438" s="128"/>
      <c r="C438" s="56"/>
      <c r="E438" s="86"/>
      <c r="F438" s="86"/>
      <c r="G438" s="86"/>
      <c r="H438" s="136"/>
      <c r="I438" s="136"/>
      <c r="J438" s="129"/>
      <c r="K438" s="129"/>
      <c r="L438" s="130"/>
    </row>
    <row r="439" spans="1:12">
      <c r="A439" s="113"/>
      <c r="B439" s="128"/>
      <c r="C439" s="56"/>
      <c r="E439" s="86"/>
      <c r="F439" s="86"/>
      <c r="G439" s="86"/>
      <c r="H439" s="136"/>
      <c r="I439" s="136"/>
      <c r="J439" s="129"/>
      <c r="K439" s="129"/>
      <c r="L439" s="130"/>
    </row>
    <row r="440" spans="1:12">
      <c r="A440" s="113"/>
      <c r="B440" s="128"/>
      <c r="C440" s="56"/>
      <c r="E440" s="86"/>
      <c r="F440" s="86"/>
      <c r="G440" s="86"/>
      <c r="H440" s="136"/>
      <c r="I440" s="136"/>
      <c r="J440" s="129"/>
      <c r="K440" s="129"/>
      <c r="L440" s="130"/>
    </row>
    <row r="441" spans="1:12">
      <c r="A441" s="113"/>
      <c r="B441" s="128"/>
      <c r="C441" s="56"/>
      <c r="E441" s="86"/>
      <c r="F441" s="86"/>
      <c r="G441" s="86"/>
      <c r="H441" s="136"/>
      <c r="I441" s="136"/>
      <c r="J441" s="129"/>
      <c r="K441" s="129"/>
      <c r="L441" s="130"/>
    </row>
    <row r="442" spans="1:12">
      <c r="A442" s="113"/>
      <c r="B442" s="128"/>
      <c r="C442" s="56"/>
      <c r="E442" s="86"/>
      <c r="F442" s="86"/>
      <c r="G442" s="86"/>
      <c r="H442" s="136"/>
      <c r="I442" s="136"/>
      <c r="J442" s="129"/>
      <c r="K442" s="129"/>
      <c r="L442" s="130"/>
    </row>
    <row r="443" spans="1:12">
      <c r="A443" s="113"/>
      <c r="B443" s="128"/>
      <c r="C443" s="56"/>
      <c r="E443" s="86"/>
      <c r="F443" s="86"/>
      <c r="G443" s="86"/>
      <c r="H443" s="136"/>
      <c r="I443" s="136"/>
      <c r="J443" s="129"/>
      <c r="K443" s="129"/>
      <c r="L443" s="130"/>
    </row>
    <row r="444" spans="1:12">
      <c r="A444" s="113"/>
      <c r="B444" s="128"/>
      <c r="C444" s="56"/>
      <c r="E444" s="86"/>
      <c r="F444" s="86"/>
      <c r="G444" s="86"/>
      <c r="H444" s="136"/>
      <c r="I444" s="136"/>
      <c r="J444" s="129"/>
      <c r="K444" s="129"/>
      <c r="L444" s="130"/>
    </row>
    <row r="445" spans="1:12">
      <c r="A445" s="113"/>
      <c r="B445" s="128"/>
      <c r="C445" s="56"/>
      <c r="E445" s="86"/>
      <c r="F445" s="86"/>
      <c r="G445" s="86"/>
      <c r="H445" s="136"/>
      <c r="I445" s="136"/>
      <c r="J445" s="129"/>
      <c r="K445" s="129"/>
      <c r="L445" s="130"/>
    </row>
    <row r="446" spans="1:12">
      <c r="A446" s="113"/>
      <c r="B446" s="128"/>
      <c r="C446" s="56"/>
      <c r="E446" s="86"/>
      <c r="F446" s="86"/>
      <c r="G446" s="86"/>
      <c r="H446" s="136"/>
      <c r="I446" s="136"/>
      <c r="J446" s="129"/>
      <c r="K446" s="129"/>
      <c r="L446" s="130"/>
    </row>
    <row r="447" spans="1:12">
      <c r="A447" s="113"/>
      <c r="B447" s="128"/>
      <c r="C447" s="56"/>
      <c r="E447" s="86"/>
      <c r="F447" s="86"/>
      <c r="G447" s="86"/>
      <c r="H447" s="136"/>
      <c r="I447" s="136"/>
      <c r="J447" s="129"/>
      <c r="K447" s="129"/>
      <c r="L447" s="130"/>
    </row>
    <row r="448" spans="1:12">
      <c r="A448" s="113"/>
      <c r="B448" s="128"/>
      <c r="C448" s="56"/>
      <c r="E448" s="86"/>
      <c r="F448" s="86"/>
      <c r="G448" s="86"/>
      <c r="H448" s="136"/>
      <c r="I448" s="136"/>
      <c r="J448" s="129"/>
      <c r="K448" s="129"/>
      <c r="L448" s="130"/>
    </row>
    <row r="449" spans="1:12">
      <c r="A449" s="113"/>
      <c r="B449" s="128"/>
      <c r="C449" s="56"/>
      <c r="E449" s="86"/>
      <c r="F449" s="86"/>
      <c r="G449" s="86"/>
      <c r="H449" s="136"/>
      <c r="I449" s="136"/>
      <c r="J449" s="129"/>
      <c r="K449" s="129"/>
      <c r="L449" s="130"/>
    </row>
    <row r="450" spans="1:12">
      <c r="A450" s="113"/>
      <c r="B450" s="128"/>
      <c r="C450" s="56"/>
      <c r="E450" s="86"/>
      <c r="F450" s="86"/>
      <c r="G450" s="86"/>
      <c r="H450" s="136"/>
      <c r="I450" s="136"/>
      <c r="J450" s="129"/>
      <c r="K450" s="129"/>
      <c r="L450" s="130"/>
    </row>
    <row r="451" spans="1:12">
      <c r="A451" s="113"/>
      <c r="B451" s="128"/>
      <c r="C451" s="56"/>
      <c r="E451" s="86"/>
      <c r="F451" s="86"/>
      <c r="G451" s="86"/>
      <c r="H451" s="136"/>
      <c r="I451" s="136"/>
      <c r="J451" s="129"/>
      <c r="K451" s="129"/>
      <c r="L451" s="130"/>
    </row>
    <row r="452" spans="1:12">
      <c r="A452" s="113"/>
      <c r="B452" s="128"/>
      <c r="C452" s="56"/>
      <c r="E452" s="86"/>
      <c r="F452" s="86"/>
      <c r="G452" s="86"/>
      <c r="H452" s="136"/>
      <c r="I452" s="136"/>
      <c r="J452" s="129"/>
      <c r="K452" s="129"/>
      <c r="L452" s="130"/>
    </row>
    <row r="453" spans="1:12">
      <c r="A453" s="113"/>
      <c r="B453" s="128"/>
      <c r="C453" s="56"/>
      <c r="E453" s="86"/>
      <c r="F453" s="86"/>
      <c r="G453" s="86"/>
      <c r="H453" s="136"/>
      <c r="I453" s="136"/>
      <c r="J453" s="129"/>
      <c r="K453" s="129"/>
      <c r="L453" s="130"/>
    </row>
    <row r="454" spans="1:12">
      <c r="A454" s="113"/>
      <c r="B454" s="128"/>
      <c r="C454" s="56"/>
      <c r="E454" s="86"/>
      <c r="F454" s="86"/>
      <c r="G454" s="86"/>
      <c r="H454" s="136"/>
      <c r="I454" s="136"/>
      <c r="J454" s="129"/>
      <c r="K454" s="129"/>
      <c r="L454" s="130"/>
    </row>
    <row r="455" spans="1:12">
      <c r="A455" s="113"/>
      <c r="B455" s="128"/>
      <c r="C455" s="56"/>
      <c r="E455" s="86"/>
      <c r="F455" s="86"/>
      <c r="G455" s="86"/>
      <c r="H455" s="136"/>
      <c r="I455" s="136"/>
      <c r="J455" s="129"/>
      <c r="K455" s="129"/>
      <c r="L455" s="130"/>
    </row>
    <row r="456" spans="1:12">
      <c r="A456" s="113"/>
      <c r="B456" s="128"/>
      <c r="C456" s="56"/>
      <c r="E456" s="86"/>
      <c r="F456" s="86"/>
      <c r="G456" s="86"/>
      <c r="H456" s="136"/>
      <c r="I456" s="136"/>
      <c r="J456" s="129"/>
      <c r="K456" s="129"/>
      <c r="L456" s="130"/>
    </row>
    <row r="457" spans="1:12">
      <c r="A457" s="113"/>
      <c r="B457" s="128"/>
      <c r="C457" s="56"/>
      <c r="E457" s="86"/>
      <c r="F457" s="86"/>
      <c r="G457" s="86"/>
      <c r="H457" s="136"/>
      <c r="I457" s="136"/>
      <c r="J457" s="129"/>
      <c r="K457" s="129"/>
      <c r="L457" s="130"/>
    </row>
    <row r="458" spans="1:12">
      <c r="A458" s="113"/>
      <c r="B458" s="128"/>
      <c r="C458" s="56"/>
      <c r="E458" s="86"/>
      <c r="F458" s="86"/>
      <c r="G458" s="86"/>
      <c r="H458" s="136"/>
      <c r="I458" s="136"/>
      <c r="J458" s="129"/>
      <c r="K458" s="129"/>
      <c r="L458" s="130"/>
    </row>
    <row r="459" spans="1:12">
      <c r="A459" s="113"/>
      <c r="B459" s="128"/>
      <c r="C459" s="56"/>
      <c r="E459" s="86"/>
      <c r="F459" s="86"/>
      <c r="G459" s="86"/>
      <c r="H459" s="136"/>
      <c r="I459" s="136"/>
      <c r="J459" s="129"/>
      <c r="K459" s="129"/>
      <c r="L459" s="130"/>
    </row>
    <row r="460" spans="1:12">
      <c r="A460" s="113"/>
      <c r="B460" s="128"/>
      <c r="C460" s="56"/>
      <c r="E460" s="86"/>
      <c r="F460" s="86"/>
      <c r="G460" s="86"/>
      <c r="H460" s="136"/>
      <c r="I460" s="136"/>
      <c r="J460" s="129"/>
      <c r="K460" s="129"/>
      <c r="L460" s="130"/>
    </row>
    <row r="461" spans="1:12">
      <c r="A461" s="113"/>
      <c r="B461" s="128"/>
      <c r="C461" s="56"/>
      <c r="E461" s="86"/>
      <c r="F461" s="86"/>
      <c r="G461" s="86"/>
      <c r="H461" s="136"/>
      <c r="I461" s="136"/>
      <c r="J461" s="129"/>
      <c r="K461" s="129"/>
      <c r="L461" s="130"/>
    </row>
    <row r="462" spans="1:12">
      <c r="A462" s="113"/>
      <c r="B462" s="128"/>
      <c r="C462" s="56"/>
      <c r="E462" s="86"/>
      <c r="F462" s="86"/>
      <c r="G462" s="86"/>
      <c r="H462" s="136"/>
      <c r="I462" s="136"/>
      <c r="J462" s="129"/>
      <c r="K462" s="129"/>
      <c r="L462" s="130"/>
    </row>
    <row r="463" spans="1:12">
      <c r="A463" s="113"/>
      <c r="B463" s="128"/>
      <c r="C463" s="56"/>
      <c r="E463" s="86"/>
      <c r="F463" s="86"/>
      <c r="G463" s="86"/>
      <c r="H463" s="136"/>
      <c r="I463" s="136"/>
      <c r="J463" s="129"/>
      <c r="K463" s="129"/>
      <c r="L463" s="130"/>
    </row>
    <row r="464" spans="1:12">
      <c r="A464" s="113"/>
      <c r="B464" s="128"/>
      <c r="C464" s="56"/>
      <c r="E464" s="86"/>
      <c r="F464" s="86"/>
      <c r="G464" s="86"/>
      <c r="H464" s="136"/>
      <c r="I464" s="136"/>
      <c r="J464" s="129"/>
      <c r="K464" s="129"/>
      <c r="L464" s="130"/>
    </row>
    <row r="465" spans="1:12">
      <c r="A465" s="113"/>
      <c r="B465" s="128"/>
      <c r="C465" s="56"/>
      <c r="E465" s="86"/>
      <c r="F465" s="86"/>
      <c r="G465" s="86"/>
      <c r="H465" s="136"/>
      <c r="I465" s="136"/>
      <c r="J465" s="129"/>
      <c r="K465" s="129"/>
      <c r="L465" s="130"/>
    </row>
    <row r="466" spans="1:12">
      <c r="A466" s="113"/>
      <c r="B466" s="128"/>
      <c r="C466" s="56"/>
      <c r="E466" s="86"/>
      <c r="F466" s="86"/>
      <c r="G466" s="86"/>
      <c r="H466" s="136"/>
      <c r="I466" s="136"/>
      <c r="J466" s="129"/>
      <c r="K466" s="129"/>
      <c r="L466" s="130"/>
    </row>
    <row r="467" spans="1:12">
      <c r="A467" s="113"/>
      <c r="B467" s="128"/>
      <c r="C467" s="56"/>
      <c r="E467" s="86"/>
      <c r="F467" s="86"/>
      <c r="G467" s="86"/>
      <c r="H467" s="136"/>
      <c r="I467" s="136"/>
      <c r="J467" s="129"/>
      <c r="K467" s="129"/>
      <c r="L467" s="130"/>
    </row>
    <row r="468" spans="1:12">
      <c r="A468" s="113"/>
      <c r="B468" s="128"/>
      <c r="C468" s="56"/>
      <c r="E468" s="86"/>
      <c r="F468" s="86"/>
      <c r="G468" s="86"/>
      <c r="H468" s="136"/>
      <c r="I468" s="136"/>
      <c r="J468" s="129"/>
      <c r="K468" s="129"/>
      <c r="L468" s="130"/>
    </row>
    <row r="469" spans="1:12">
      <c r="A469" s="113"/>
      <c r="B469" s="128"/>
      <c r="C469" s="56"/>
      <c r="E469" s="86"/>
      <c r="F469" s="86"/>
      <c r="G469" s="86"/>
      <c r="H469" s="136"/>
      <c r="I469" s="136"/>
      <c r="J469" s="129"/>
      <c r="K469" s="129"/>
      <c r="L469" s="130"/>
    </row>
    <row r="470" spans="1:12">
      <c r="A470" s="113"/>
      <c r="B470" s="128"/>
      <c r="C470" s="56"/>
      <c r="E470" s="86"/>
      <c r="F470" s="86"/>
      <c r="G470" s="86"/>
      <c r="H470" s="136"/>
      <c r="I470" s="136"/>
      <c r="J470" s="129"/>
      <c r="K470" s="129"/>
      <c r="L470" s="130"/>
    </row>
    <row r="471" spans="1:12">
      <c r="A471" s="113"/>
      <c r="B471" s="128"/>
      <c r="C471" s="56"/>
      <c r="E471" s="86"/>
      <c r="F471" s="86"/>
      <c r="G471" s="86"/>
      <c r="H471" s="136"/>
      <c r="I471" s="136"/>
      <c r="J471" s="129"/>
      <c r="K471" s="129"/>
      <c r="L471" s="130"/>
    </row>
    <row r="472" spans="1:12">
      <c r="A472" s="113"/>
      <c r="B472" s="128"/>
      <c r="C472" s="56"/>
      <c r="E472" s="86"/>
      <c r="F472" s="86"/>
      <c r="G472" s="86"/>
      <c r="H472" s="136"/>
      <c r="I472" s="136"/>
      <c r="J472" s="129"/>
      <c r="K472" s="129"/>
      <c r="L472" s="130"/>
    </row>
    <row r="473" spans="1:12">
      <c r="A473" s="113"/>
      <c r="B473" s="128"/>
      <c r="C473" s="56"/>
      <c r="E473" s="86"/>
      <c r="F473" s="86"/>
      <c r="G473" s="86"/>
      <c r="H473" s="136"/>
      <c r="I473" s="136"/>
      <c r="J473" s="129"/>
      <c r="K473" s="129"/>
      <c r="L473" s="130"/>
    </row>
    <row r="474" spans="1:12">
      <c r="A474" s="113"/>
      <c r="B474" s="128"/>
      <c r="C474" s="56"/>
      <c r="E474" s="86"/>
      <c r="F474" s="86"/>
      <c r="G474" s="86"/>
      <c r="H474" s="136"/>
      <c r="I474" s="136"/>
      <c r="J474" s="129"/>
      <c r="K474" s="129"/>
      <c r="L474" s="130"/>
    </row>
    <row r="475" spans="1:12">
      <c r="A475" s="113"/>
      <c r="B475" s="128"/>
      <c r="C475" s="56"/>
      <c r="E475" s="86"/>
      <c r="F475" s="86"/>
      <c r="G475" s="86"/>
      <c r="H475" s="136"/>
      <c r="I475" s="136"/>
      <c r="J475" s="129"/>
      <c r="K475" s="129"/>
      <c r="L475" s="130"/>
    </row>
    <row r="476" spans="1:12">
      <c r="A476" s="113"/>
      <c r="B476" s="128"/>
      <c r="C476" s="56"/>
      <c r="E476" s="86"/>
      <c r="F476" s="86"/>
      <c r="G476" s="86"/>
      <c r="H476" s="136"/>
      <c r="I476" s="136"/>
      <c r="J476" s="129"/>
      <c r="K476" s="129"/>
      <c r="L476" s="130"/>
    </row>
    <row r="477" spans="1:12">
      <c r="A477" s="113"/>
      <c r="B477" s="128"/>
      <c r="C477" s="56"/>
      <c r="E477" s="86"/>
      <c r="F477" s="86"/>
      <c r="G477" s="86"/>
      <c r="H477" s="136"/>
      <c r="I477" s="136"/>
      <c r="J477" s="129"/>
      <c r="K477" s="129"/>
      <c r="L477" s="130"/>
    </row>
    <row r="478" spans="1:12">
      <c r="A478" s="113"/>
      <c r="B478" s="128"/>
      <c r="C478" s="56"/>
      <c r="E478" s="86"/>
      <c r="F478" s="86"/>
      <c r="G478" s="86"/>
      <c r="H478" s="136"/>
      <c r="I478" s="136"/>
      <c r="J478" s="129"/>
      <c r="K478" s="129"/>
      <c r="L478" s="130"/>
    </row>
    <row r="479" spans="1:12">
      <c r="A479" s="113"/>
      <c r="B479" s="128"/>
      <c r="C479" s="56"/>
      <c r="E479" s="86"/>
      <c r="F479" s="86"/>
      <c r="G479" s="86"/>
      <c r="H479" s="136"/>
      <c r="I479" s="136"/>
      <c r="J479" s="129"/>
      <c r="K479" s="129"/>
      <c r="L479" s="130"/>
    </row>
    <row r="480" spans="1:12">
      <c r="A480" s="113"/>
      <c r="B480" s="128"/>
      <c r="C480" s="56"/>
      <c r="E480" s="86"/>
      <c r="F480" s="86"/>
      <c r="G480" s="86"/>
      <c r="H480" s="136"/>
      <c r="I480" s="136"/>
      <c r="J480" s="129"/>
      <c r="K480" s="129"/>
      <c r="L480" s="130"/>
    </row>
    <row r="481" spans="1:12">
      <c r="A481" s="113"/>
      <c r="B481" s="128"/>
      <c r="C481" s="56"/>
      <c r="E481" s="86"/>
      <c r="F481" s="86"/>
      <c r="G481" s="86"/>
      <c r="H481" s="136"/>
      <c r="I481" s="136"/>
      <c r="J481" s="129"/>
      <c r="K481" s="129"/>
      <c r="L481" s="130"/>
    </row>
    <row r="482" spans="1:12">
      <c r="A482" s="113"/>
      <c r="B482" s="128"/>
      <c r="C482" s="56"/>
      <c r="E482" s="86"/>
      <c r="F482" s="86"/>
      <c r="G482" s="86"/>
      <c r="H482" s="136"/>
      <c r="I482" s="136"/>
      <c r="J482" s="129"/>
      <c r="K482" s="129"/>
      <c r="L482" s="130"/>
    </row>
    <row r="483" spans="1:12">
      <c r="A483" s="113"/>
      <c r="B483" s="128"/>
      <c r="C483" s="56"/>
      <c r="E483" s="86"/>
      <c r="F483" s="86"/>
      <c r="G483" s="86"/>
      <c r="H483" s="136"/>
      <c r="I483" s="136"/>
      <c r="J483" s="129"/>
      <c r="K483" s="129"/>
      <c r="L483" s="130"/>
    </row>
    <row r="484" spans="1:12">
      <c r="A484" s="113"/>
      <c r="B484" s="128"/>
      <c r="C484" s="56"/>
      <c r="E484" s="86"/>
      <c r="F484" s="86"/>
      <c r="G484" s="86"/>
      <c r="H484" s="136"/>
      <c r="I484" s="136"/>
      <c r="J484" s="129"/>
      <c r="K484" s="129"/>
      <c r="L484" s="130"/>
    </row>
    <row r="485" spans="1:12">
      <c r="A485" s="113"/>
      <c r="B485" s="128"/>
      <c r="C485" s="56"/>
      <c r="E485" s="86"/>
      <c r="F485" s="86"/>
      <c r="G485" s="86"/>
      <c r="H485" s="136"/>
      <c r="I485" s="136"/>
      <c r="J485" s="129"/>
      <c r="K485" s="129"/>
      <c r="L485" s="130"/>
    </row>
    <row r="486" spans="1:12">
      <c r="A486" s="113"/>
      <c r="B486" s="128"/>
      <c r="C486" s="56"/>
      <c r="E486" s="86"/>
      <c r="F486" s="86"/>
      <c r="G486" s="86"/>
      <c r="H486" s="136"/>
      <c r="I486" s="136"/>
      <c r="J486" s="129"/>
      <c r="K486" s="129"/>
      <c r="L486" s="130"/>
    </row>
    <row r="487" spans="1:12">
      <c r="A487" s="113"/>
      <c r="B487" s="128"/>
      <c r="C487" s="56"/>
      <c r="E487" s="86"/>
      <c r="F487" s="86"/>
      <c r="G487" s="86"/>
      <c r="H487" s="136"/>
      <c r="I487" s="136"/>
      <c r="J487" s="129"/>
      <c r="K487" s="129"/>
      <c r="L487" s="130"/>
    </row>
    <row r="488" spans="1:12">
      <c r="A488" s="113"/>
      <c r="B488" s="128"/>
      <c r="C488" s="56"/>
      <c r="E488" s="86"/>
      <c r="F488" s="86"/>
      <c r="G488" s="86"/>
      <c r="H488" s="136"/>
      <c r="I488" s="136"/>
      <c r="J488" s="129"/>
      <c r="K488" s="129"/>
      <c r="L488" s="130"/>
    </row>
    <row r="489" spans="1:12">
      <c r="A489" s="113"/>
      <c r="B489" s="128"/>
      <c r="C489" s="56"/>
      <c r="E489" s="86"/>
      <c r="F489" s="86"/>
      <c r="G489" s="86"/>
      <c r="H489" s="136"/>
      <c r="I489" s="136"/>
      <c r="J489" s="129"/>
      <c r="K489" s="129"/>
      <c r="L489" s="130"/>
    </row>
    <row r="490" spans="1:12">
      <c r="A490" s="113"/>
      <c r="B490" s="128"/>
      <c r="C490" s="56"/>
      <c r="E490" s="86"/>
      <c r="F490" s="86"/>
      <c r="G490" s="86"/>
      <c r="H490" s="136"/>
      <c r="I490" s="136"/>
      <c r="J490" s="129"/>
      <c r="K490" s="129"/>
      <c r="L490" s="130"/>
    </row>
    <row r="491" spans="1:12">
      <c r="A491" s="113"/>
      <c r="B491" s="128"/>
      <c r="C491" s="56"/>
      <c r="E491" s="86"/>
      <c r="F491" s="86"/>
      <c r="G491" s="86"/>
      <c r="H491" s="136"/>
      <c r="I491" s="136"/>
      <c r="J491" s="129"/>
      <c r="K491" s="129"/>
      <c r="L491" s="130"/>
    </row>
    <row r="492" spans="1:12">
      <c r="A492" s="113"/>
      <c r="B492" s="128"/>
      <c r="C492" s="56"/>
      <c r="E492" s="86"/>
      <c r="F492" s="86"/>
      <c r="G492" s="86"/>
      <c r="H492" s="136"/>
      <c r="I492" s="136"/>
      <c r="J492" s="129"/>
      <c r="K492" s="129"/>
      <c r="L492" s="130"/>
    </row>
    <row r="493" spans="1:12">
      <c r="A493" s="113"/>
      <c r="B493" s="128"/>
      <c r="C493" s="56"/>
      <c r="E493" s="86"/>
      <c r="F493" s="86"/>
      <c r="G493" s="86"/>
      <c r="H493" s="136"/>
      <c r="I493" s="136"/>
      <c r="J493" s="129"/>
      <c r="K493" s="129"/>
      <c r="L493" s="130"/>
    </row>
    <row r="494" spans="1:12">
      <c r="A494" s="113"/>
      <c r="B494" s="128"/>
      <c r="C494" s="56"/>
      <c r="E494" s="86"/>
      <c r="F494" s="86"/>
      <c r="G494" s="86"/>
      <c r="H494" s="136"/>
      <c r="I494" s="136"/>
      <c r="J494" s="129"/>
      <c r="K494" s="129"/>
      <c r="L494" s="130"/>
    </row>
    <row r="495" spans="1:12">
      <c r="A495" s="113"/>
      <c r="B495" s="128"/>
      <c r="C495" s="56"/>
      <c r="E495" s="86"/>
      <c r="F495" s="86"/>
      <c r="G495" s="86"/>
      <c r="H495" s="136"/>
      <c r="I495" s="136"/>
      <c r="J495" s="129"/>
      <c r="K495" s="129"/>
      <c r="L495" s="130"/>
    </row>
    <row r="496" spans="1:12">
      <c r="A496" s="113"/>
      <c r="B496" s="128"/>
      <c r="C496" s="56"/>
      <c r="E496" s="86"/>
      <c r="F496" s="86"/>
      <c r="G496" s="86"/>
      <c r="H496" s="136"/>
      <c r="I496" s="136"/>
      <c r="J496" s="129"/>
      <c r="K496" s="129"/>
      <c r="L496" s="130"/>
    </row>
    <row r="497" spans="1:12">
      <c r="A497" s="113"/>
      <c r="B497" s="128"/>
      <c r="C497" s="56"/>
      <c r="E497" s="86"/>
      <c r="F497" s="86"/>
      <c r="G497" s="86"/>
      <c r="H497" s="136"/>
      <c r="I497" s="136"/>
      <c r="J497" s="129"/>
      <c r="K497" s="129"/>
      <c r="L497" s="130"/>
    </row>
    <row r="498" spans="1:12">
      <c r="A498" s="113"/>
      <c r="B498" s="128"/>
      <c r="C498" s="56"/>
      <c r="E498" s="86"/>
      <c r="F498" s="86"/>
      <c r="G498" s="86"/>
      <c r="H498" s="136"/>
      <c r="I498" s="136"/>
      <c r="J498" s="129"/>
      <c r="K498" s="129"/>
      <c r="L498" s="130"/>
    </row>
  </sheetData>
  <sheetProtection selectLockedCells="1" autoFilter="0"/>
  <autoFilter ref="A5:B170" xr:uid="{13E6EBD3-AA45-46AE-B228-EA7FF41FB528}"/>
  <mergeCells count="134">
    <mergeCell ref="D20:L20"/>
    <mergeCell ref="D29:L29"/>
    <mergeCell ref="C19:L19"/>
    <mergeCell ref="D47:L47"/>
    <mergeCell ref="D57:L57"/>
    <mergeCell ref="D74:L74"/>
    <mergeCell ref="D14:L14"/>
    <mergeCell ref="D31:L31"/>
    <mergeCell ref="H148:H149"/>
    <mergeCell ref="J148:J149"/>
    <mergeCell ref="I145:I146"/>
    <mergeCell ref="D144:L144"/>
    <mergeCell ref="D147:L147"/>
    <mergeCell ref="D127:L127"/>
    <mergeCell ref="H136:H137"/>
    <mergeCell ref="J136:J137"/>
    <mergeCell ref="D138:L138"/>
    <mergeCell ref="H139:H140"/>
    <mergeCell ref="D119:L119"/>
    <mergeCell ref="D120:L120"/>
    <mergeCell ref="F124:F126"/>
    <mergeCell ref="J124:J126"/>
    <mergeCell ref="L124:L126"/>
    <mergeCell ref="C118:L118"/>
    <mergeCell ref="H1:J1"/>
    <mergeCell ref="H2:J2"/>
    <mergeCell ref="E3:H3"/>
    <mergeCell ref="E4:H4"/>
    <mergeCell ref="J44:J46"/>
    <mergeCell ref="L44:L46"/>
    <mergeCell ref="H32:H34"/>
    <mergeCell ref="F32:F34"/>
    <mergeCell ref="J32:J34"/>
    <mergeCell ref="L32:L34"/>
    <mergeCell ref="I32:I34"/>
    <mergeCell ref="G32:G34"/>
    <mergeCell ref="K32:K34"/>
    <mergeCell ref="I44:I46"/>
    <mergeCell ref="G44:G46"/>
    <mergeCell ref="K44:K46"/>
    <mergeCell ref="K3:L3"/>
    <mergeCell ref="K4:L4"/>
    <mergeCell ref="D36:L36"/>
    <mergeCell ref="D40:L40"/>
    <mergeCell ref="D43:L43"/>
    <mergeCell ref="H44:H46"/>
    <mergeCell ref="F44:F46"/>
    <mergeCell ref="C6:L6"/>
    <mergeCell ref="B2:B4"/>
    <mergeCell ref="A2:A4"/>
    <mergeCell ref="A1:B1"/>
    <mergeCell ref="D150:L150"/>
    <mergeCell ref="K151:K153"/>
    <mergeCell ref="K155:K157"/>
    <mergeCell ref="G151:G153"/>
    <mergeCell ref="G155:G157"/>
    <mergeCell ref="D162:L162"/>
    <mergeCell ref="K58:K61"/>
    <mergeCell ref="K48:K50"/>
    <mergeCell ref="G48:G50"/>
    <mergeCell ref="F48:F50"/>
    <mergeCell ref="J48:J50"/>
    <mergeCell ref="L48:L50"/>
    <mergeCell ref="D51:L51"/>
    <mergeCell ref="J52:J54"/>
    <mergeCell ref="L52:L54"/>
    <mergeCell ref="H48:H50"/>
    <mergeCell ref="I48:I50"/>
    <mergeCell ref="K52:K54"/>
    <mergeCell ref="C155:C157"/>
    <mergeCell ref="H145:H146"/>
    <mergeCell ref="J145:J146"/>
    <mergeCell ref="D168:L168"/>
    <mergeCell ref="G94:G96"/>
    <mergeCell ref="K94:K96"/>
    <mergeCell ref="G124:G126"/>
    <mergeCell ref="K124:K126"/>
    <mergeCell ref="I136:I137"/>
    <mergeCell ref="I124:I126"/>
    <mergeCell ref="D123:L123"/>
    <mergeCell ref="H151:H153"/>
    <mergeCell ref="F151:F153"/>
    <mergeCell ref="D155:D157"/>
    <mergeCell ref="E155:E157"/>
    <mergeCell ref="H155:H157"/>
    <mergeCell ref="F155:F157"/>
    <mergeCell ref="I151:I153"/>
    <mergeCell ref="I155:I157"/>
    <mergeCell ref="H142:H143"/>
    <mergeCell ref="J142:J143"/>
    <mergeCell ref="D158:L158"/>
    <mergeCell ref="H159:H161"/>
    <mergeCell ref="H121:H122"/>
    <mergeCell ref="H124:H126"/>
    <mergeCell ref="C98:L98"/>
    <mergeCell ref="D99:L99"/>
    <mergeCell ref="D90:L90"/>
    <mergeCell ref="D93:L93"/>
    <mergeCell ref="H94:H96"/>
    <mergeCell ref="F94:F96"/>
    <mergeCell ref="J94:J96"/>
    <mergeCell ref="L94:L96"/>
    <mergeCell ref="D92:L92"/>
    <mergeCell ref="I94:I96"/>
    <mergeCell ref="D79:L79"/>
    <mergeCell ref="I80:I81"/>
    <mergeCell ref="D84:L84"/>
    <mergeCell ref="I85:I86"/>
    <mergeCell ref="H85:H86"/>
    <mergeCell ref="J85:J86"/>
    <mergeCell ref="D101:L101"/>
    <mergeCell ref="D105:L105"/>
    <mergeCell ref="D113:L113"/>
    <mergeCell ref="L75:L77"/>
    <mergeCell ref="D7:L7"/>
    <mergeCell ref="C8:L8"/>
    <mergeCell ref="D9:L9"/>
    <mergeCell ref="C13:L13"/>
    <mergeCell ref="H80:H81"/>
    <mergeCell ref="J80:J81"/>
    <mergeCell ref="D87:L87"/>
    <mergeCell ref="H88:H89"/>
    <mergeCell ref="I88:I89"/>
    <mergeCell ref="H58:H61"/>
    <mergeCell ref="F58:F61"/>
    <mergeCell ref="J58:J61"/>
    <mergeCell ref="L58:L61"/>
    <mergeCell ref="H75:H77"/>
    <mergeCell ref="J75:J77"/>
    <mergeCell ref="I58:I61"/>
    <mergeCell ref="G58:G61"/>
    <mergeCell ref="I75:I77"/>
    <mergeCell ref="K75:K77"/>
    <mergeCell ref="C90:C91"/>
  </mergeCells>
  <conditionalFormatting sqref="L55:L56">
    <cfRule type="expression" dxfId="90" priority="141" stopIfTrue="1">
      <formula>AND($L55&lt;&gt;"")</formula>
    </cfRule>
  </conditionalFormatting>
  <conditionalFormatting sqref="E3">
    <cfRule type="expression" dxfId="89" priority="106">
      <formula>AND($E$3="")</formula>
    </cfRule>
  </conditionalFormatting>
  <conditionalFormatting sqref="F88:G89">
    <cfRule type="expression" dxfId="88" priority="105">
      <formula>SUM($F$88:$F$89) &gt;15</formula>
    </cfRule>
  </conditionalFormatting>
  <conditionalFormatting sqref="L75:L77">
    <cfRule type="expression" dxfId="87" priority="86" stopIfTrue="1">
      <formula>AND($L75&lt;&gt;"")</formula>
    </cfRule>
  </conditionalFormatting>
  <conditionalFormatting sqref="E3">
    <cfRule type="expression" dxfId="86" priority="77" stopIfTrue="1">
      <formula>AND($E$3=0)</formula>
    </cfRule>
  </conditionalFormatting>
  <conditionalFormatting sqref="K3:K4">
    <cfRule type="expression" dxfId="85" priority="254" stopIfTrue="1">
      <formula>AND($K$3="")</formula>
    </cfRule>
  </conditionalFormatting>
  <conditionalFormatting sqref="E4">
    <cfRule type="expression" dxfId="84" priority="76" stopIfTrue="1">
      <formula>AND($E$4=0)</formula>
    </cfRule>
  </conditionalFormatting>
  <conditionalFormatting sqref="E22">
    <cfRule type="expression" dxfId="83" priority="305">
      <formula>AND($F22=0)</formula>
    </cfRule>
  </conditionalFormatting>
  <conditionalFormatting sqref="G22:G23">
    <cfRule type="expression" dxfId="82" priority="258">
      <formula>AND($G22="")</formula>
    </cfRule>
  </conditionalFormatting>
  <conditionalFormatting sqref="L156">
    <cfRule type="expression" dxfId="81" priority="294">
      <formula>AND($F$155&lt;&gt;$J$156, VALUE($F$155)  &lt;&gt;   VALUE(LEFT(ROUNDDOWN($J$156,0),1)))</formula>
    </cfRule>
    <cfRule type="expression" dxfId="80" priority="295">
      <formula>$F$155=3</formula>
    </cfRule>
  </conditionalFormatting>
  <conditionalFormatting sqref="L75:L77">
    <cfRule type="expression" dxfId="79" priority="304" stopIfTrue="1">
      <formula>AND(SUM($F$75:$F$77)&lt;&gt;0)</formula>
    </cfRule>
  </conditionalFormatting>
  <conditionalFormatting sqref="E17:F17">
    <cfRule type="expression" dxfId="78" priority="255">
      <formula>OR($F17="",$F17=0)</formula>
    </cfRule>
  </conditionalFormatting>
  <conditionalFormatting sqref="G17">
    <cfRule type="expression" dxfId="77" priority="306">
      <formula>OR($G17="",$G17=0)</formula>
    </cfRule>
  </conditionalFormatting>
  <conditionalFormatting sqref="L48">
    <cfRule type="expression" dxfId="76" priority="323" stopIfTrue="1">
      <formula>AND($L$48&gt;0)</formula>
    </cfRule>
    <cfRule type="expression" dxfId="75" priority="324" stopIfTrue="1">
      <formula>AND($F48&lt;&gt;"",$F48&lt;&gt;0)</formula>
    </cfRule>
  </conditionalFormatting>
  <conditionalFormatting sqref="L52">
    <cfRule type="expression" dxfId="74" priority="325" stopIfTrue="1">
      <formula>AND($L$52&lt;&gt;"")</formula>
    </cfRule>
    <cfRule type="expression" dxfId="73" priority="326" stopIfTrue="1">
      <formula>AND(SUM($F$52:$F$54)&lt;&gt;0)</formula>
    </cfRule>
  </conditionalFormatting>
  <conditionalFormatting sqref="L44">
    <cfRule type="expression" dxfId="72" priority="363" stopIfTrue="1">
      <formula>AND($L$44&gt;0)</formula>
    </cfRule>
    <cfRule type="expression" dxfId="71" priority="364" stopIfTrue="1">
      <formula>AND($F44&lt;&gt;"",$F44&lt;&gt;0)</formula>
    </cfRule>
  </conditionalFormatting>
  <conditionalFormatting sqref="L15 L30 L32:L35 L41 L58 L83 L100 L108 L94 L18 L136:L137 L81 L10 L22 L24 L37:L38 L85:L86 L102:L104 L110 L112 L114:L115 L117 L132:L134 L142:L143 L145:L146 L148:L149">
    <cfRule type="expression" dxfId="70" priority="431" stopIfTrue="1">
      <formula>AND($L10&lt;&gt;"")</formula>
    </cfRule>
    <cfRule type="expression" dxfId="69" priority="432" stopIfTrue="1">
      <formula>AND($F10&lt;&gt;"",$F10&lt;&gt;0)</formula>
    </cfRule>
  </conditionalFormatting>
  <conditionalFormatting sqref="L151">
    <cfRule type="expression" dxfId="68" priority="483" stopIfTrue="1">
      <formula>AND($L151&lt;&gt;0)</formula>
    </cfRule>
    <cfRule type="expression" dxfId="67" priority="484" stopIfTrue="1">
      <formula>AND($F151&lt;&gt;"",$F151&lt;&gt;0)</formula>
    </cfRule>
  </conditionalFormatting>
  <conditionalFormatting sqref="L153">
    <cfRule type="expression" dxfId="66" priority="485" stopIfTrue="1">
      <formula>AND($L153&lt;&gt;0)</formula>
    </cfRule>
    <cfRule type="expression" dxfId="65" priority="486" stopIfTrue="1">
      <formula>AND($F151&lt;&gt;"",$F151&lt;&gt;0)</formula>
    </cfRule>
  </conditionalFormatting>
  <conditionalFormatting sqref="L155 L157">
    <cfRule type="expression" dxfId="64" priority="487" stopIfTrue="1">
      <formula>AND($L155&lt;&gt;"")</formula>
    </cfRule>
    <cfRule type="expression" dxfId="63" priority="488" stopIfTrue="1">
      <formula>AND($F$155&lt;&gt;"",$F$155&lt;&gt;3)</formula>
    </cfRule>
  </conditionalFormatting>
  <conditionalFormatting sqref="L80">
    <cfRule type="expression" dxfId="62" priority="491" stopIfTrue="1">
      <formula>AND($L80&lt;&gt;"")</formula>
    </cfRule>
    <cfRule type="expression" dxfId="61" priority="492" stopIfTrue="1">
      <formula>AND($F80&lt;&gt;"", $F80&lt;&gt;0)</formula>
    </cfRule>
  </conditionalFormatting>
  <conditionalFormatting sqref="E22:F22">
    <cfRule type="expression" dxfId="60" priority="10">
      <formula>OR($F22="",$F22=0)</formula>
    </cfRule>
  </conditionalFormatting>
  <conditionalFormatting sqref="E23:F23">
    <cfRule type="expression" dxfId="59" priority="9">
      <formula>OR($F23="",$F23=0)</formula>
    </cfRule>
  </conditionalFormatting>
  <conditionalFormatting sqref="L11">
    <cfRule type="expression" dxfId="58" priority="7">
      <formula>AND($L11&lt;&gt;"")</formula>
    </cfRule>
    <cfRule type="expression" dxfId="57" priority="8">
      <formula>AND($F11&lt;&gt;"",$F11&lt;&gt;0)</formula>
    </cfRule>
  </conditionalFormatting>
  <conditionalFormatting sqref="L12">
    <cfRule type="expression" dxfId="56" priority="5">
      <formula>AND($L12&lt;&gt;"")</formula>
    </cfRule>
    <cfRule type="expression" dxfId="55" priority="6">
      <formula>AND($F11&lt;&gt;"",$F11&lt;&gt;0)</formula>
    </cfRule>
  </conditionalFormatting>
  <conditionalFormatting sqref="L26">
    <cfRule type="expression" dxfId="54" priority="3">
      <formula>AND($L26&lt;&gt;"")</formula>
    </cfRule>
    <cfRule type="expression" dxfId="53" priority="4">
      <formula>AND($F26&lt;&gt;"",$F26&lt;&gt;0)</formula>
    </cfRule>
  </conditionalFormatting>
  <conditionalFormatting sqref="L27">
    <cfRule type="expression" dxfId="52" priority="1">
      <formula>AND($L27&lt;&gt;"")</formula>
    </cfRule>
    <cfRule type="expression" dxfId="51" priority="2">
      <formula>AND($F27&lt;&gt;"",$F27&lt;&gt;0)</formula>
    </cfRule>
  </conditionalFormatting>
  <dataValidations count="20">
    <dataValidation type="list" allowBlank="1" showErrorMessage="1" error="Enter Points Available or Leave Blank." sqref="G155" xr:uid="{6EA3748E-C3B0-4E1D-BC2E-0A4D67D88BF8}">
      <formula1>"1,2,3,4,5,6,7,8,9"</formula1>
    </dataValidation>
    <dataValidation type="list" allowBlank="1" showInputMessage="1" showErrorMessage="1" sqref="J154:K154" xr:uid="{77046281-BC53-4554-A53B-5FDC3E89F39E}">
      <formula1>"9"</formula1>
    </dataValidation>
    <dataValidation type="list" allowBlank="1" showErrorMessage="1" error="Enter Points Available or Leave Blank." sqref="G159" xr:uid="{744A8BEF-8CE9-42A6-8057-76F7C9C32CB0}">
      <formula1>"1,2,3"</formula1>
    </dataValidation>
    <dataValidation type="list" allowBlank="1" showErrorMessage="1" error="Enter Points Available or Leave Blank." sqref="G58" xr:uid="{6F9BC5AB-4437-4E91-AF09-4A7625FB6CDC}">
      <formula1>"10,8,6,4"</formula1>
    </dataValidation>
    <dataValidation type="list" allowBlank="1" showErrorMessage="1" error="Enter Points Available or Leave Blank." sqref="G141" xr:uid="{EC737AE8-2D10-4076-9B2E-D1C75811D371}">
      <formula1>"0,1,2,3,4,5,6"</formula1>
    </dataValidation>
    <dataValidation type="list" allowBlank="1" showInputMessage="1" showErrorMessage="1" sqref="G91" xr:uid="{6DB857E1-2EAC-431B-9566-20FFCA46F46F}">
      <formula1>"0,5,10"</formula1>
    </dataValidation>
    <dataValidation type="list" allowBlank="1" showInputMessage="1" showErrorMessage="1" sqref="G88" xr:uid="{25104C38-9B25-4EAB-AD2B-5950A673BBD1}">
      <formula1>"0,3,6,9,12,15"</formula1>
    </dataValidation>
    <dataValidation type="list" allowBlank="1" showErrorMessage="1" error="Enter Points Available or Leave Blank." sqref="G44" xr:uid="{5592B53A-9E16-4843-9C3F-76A12920714B}">
      <formula1>"5,8,10"</formula1>
    </dataValidation>
    <dataValidation type="list" allowBlank="1" showErrorMessage="1" error="Enter Points Available or Leave Blank." sqref="G48" xr:uid="{4B94CD7B-C539-45F4-8DD1-97281036DF44}">
      <formula1>"2,5,10"</formula1>
    </dataValidation>
    <dataValidation type="list" allowBlank="1" showInputMessage="1" showErrorMessage="1" sqref="G89" xr:uid="{9665EA8B-8306-4A0E-8DE4-2ADF8514D343}">
      <formula1>"0,2,4,6,8,10,12,14"</formula1>
    </dataValidation>
    <dataValidation type="whole" allowBlank="1" showInputMessage="1" showErrorMessage="1" sqref="L153" xr:uid="{23A75BCF-5911-461F-A334-EE2E34F8CA0B}">
      <formula1>0</formula1>
      <formula2>10000</formula2>
    </dataValidation>
    <dataValidation type="decimal" allowBlank="1" showInputMessage="1" showErrorMessage="1" sqref="L151" xr:uid="{31AE4C6D-4DE8-4324-9F7C-91FA284F424D}">
      <formula1>0</formula1>
      <formula2>10000</formula2>
    </dataValidation>
    <dataValidation type="list" allowBlank="1" showErrorMessage="1" error="Enter Points Available or Leave Blank." sqref="G124" xr:uid="{2EC69101-A0B9-4986-AA96-03FA027608BC}">
      <formula1>"3,5,8"</formula1>
    </dataValidation>
    <dataValidation type="list" allowBlank="1" showErrorMessage="1" error="Enter Points Available or Leave Blank." sqref="G94" xr:uid="{8638FDEB-FF5C-46DA-A59A-5749BF07A901}">
      <formula1>"2,4,7"</formula1>
    </dataValidation>
    <dataValidation type="list" allowBlank="1" showInputMessage="1" showErrorMessage="1" error="Enter Points Claimed or leave Blank." sqref="G10 G129" xr:uid="{B0637D68-913A-43E9-8FF8-9652B8C103E1}">
      <formula1>$E10</formula1>
    </dataValidation>
    <dataValidation type="list" allowBlank="1" showErrorMessage="1" error="Enter Points Available or Leave Blank." sqref="G22:G23" xr:uid="{4AD1ACB0-12F2-4436-B2EE-249DDEAB326E}">
      <formula1>"5"</formula1>
    </dataValidation>
    <dataValidation type="list" allowBlank="1" showErrorMessage="1" error="Enter Points Available or Leave Blank." sqref="G17" xr:uid="{F1FC7F60-E222-4937-8371-96210C08D10E}">
      <formula1>"4"</formula1>
    </dataValidation>
    <dataValidation type="list" allowBlank="1" showErrorMessage="1" error="Enter Points Available or Leave Blank." sqref="G32" xr:uid="{08CD923B-DC92-472F-93C0-D804078154F9}">
      <formula1>"1, 4, 6"</formula1>
    </dataValidation>
    <dataValidation type="list" allowBlank="1" showErrorMessage="1" error="Enter Points Available or Leave Blank." sqref="G151" xr:uid="{F8324B4A-54F9-432B-A5D2-ECE53FF079B8}">
      <formula1>"5, 7, 10"</formula1>
    </dataValidation>
    <dataValidation type="list" allowBlank="1" showErrorMessage="1" error="Enter Points Available or Leave Blank." sqref="G15:G16 G75:G78 G80:G83 G62:G73 G139:G140 G169:G170 G160:G161 G136:G137 G132:G134 G114:G117 G41:G42 G148:G149 G128 G121:G122 G85:G86 G154 G106:G112 G100 G97 G102:G104 G18 G145:G146 G30 G37:G39 G35 G130 G24:G28 G11:G12 G52:G56 G163:G167 G142:G143" xr:uid="{37D6A6EF-2F28-4C8C-AA2E-AE81EC050394}">
      <formula1>$E11</formula1>
    </dataValidation>
  </dataValidations>
  <pageMargins left="0.44" right="0.25" top="0.52" bottom="0.51" header="0.5" footer="0.26"/>
  <pageSetup scale="66" fitToHeight="8" orientation="landscape" r:id="rId1"/>
  <headerFooter alignWithMargins="0">
    <oddFooter>&amp;L&amp;8© 2013 Home Innovation Research Labs&amp;C&amp;8Home Innovation Research Labs authorizes use of this document only by participants in its
NGBS Green Certification Program or to facilitate Home Innovation certificate issuance&amp;R&amp;8Page &amp;Pof &amp;N</oddFooter>
  </headerFooter>
  <ignoredErrors>
    <ignoredError sqref="C83:C84 C90 C135 C158 C40 C7 C9 C20:C21 C51 C79 C92 C99:C101 C105 C119" numberStoredAsText="1"/>
    <ignoredError sqref="B101"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4"/>
  <sheetViews>
    <sheetView zoomScaleNormal="100" workbookViewId="0">
      <selection activeCell="B20" sqref="B20"/>
    </sheetView>
  </sheetViews>
  <sheetFormatPr baseColWidth="10" defaultColWidth="9.1640625" defaultRowHeight="14"/>
  <cols>
    <col min="1" max="2" width="30.6640625" style="3" customWidth="1"/>
    <col min="3" max="6" width="15.6640625" style="3" customWidth="1"/>
    <col min="7" max="16384" width="9.1640625" style="3"/>
  </cols>
  <sheetData>
    <row r="1" spans="1:10" ht="60" customHeight="1">
      <c r="A1" s="262"/>
      <c r="B1" s="263"/>
      <c r="C1" s="264">
        <f>startYear</f>
        <v>2020</v>
      </c>
      <c r="D1" s="448" t="str">
        <f>"Version "&amp;startVersion&amp;CHAR(10)&amp;"Revised "&amp;CHAR(13)&amp;TEXT(startRevisionDate,"mmmm dd, yyyy")</f>
        <v>Version 1.2.1
Revised _x000D_October 26, 2022</v>
      </c>
      <c r="E1" s="448"/>
      <c r="F1" s="449"/>
    </row>
    <row r="2" spans="1:10" ht="75" customHeight="1">
      <c r="A2" s="475" t="str">
        <f>LandDevelopmentHeading</f>
        <v>NGBS Scoring for LAND DEVELOPMENT
ICC 700-2020 National Green Building Standard®</v>
      </c>
      <c r="B2" s="476"/>
      <c r="C2" s="470" t="str">
        <f>CONCATENATE(copyright,AllRightsReserved)</f>
        <v>© 2019, 2020, 2021 Home Innovation Research Labs, Inc. All rights reserved. This document is protected by U.S. copyright law. Requirements from ICC 700-2020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2" s="470"/>
      <c r="E2" s="470"/>
      <c r="F2" s="471"/>
      <c r="G2" s="46"/>
      <c r="H2" s="46"/>
      <c r="I2" s="46"/>
      <c r="J2" s="46"/>
    </row>
    <row r="3" spans="1:10" ht="15" customHeight="1">
      <c r="A3" s="453" t="str">
        <f>LandDevelopmentHeading</f>
        <v>NGBS Scoring for LAND DEVELOPMENT
ICC 700-2020 National Green Building Standard®</v>
      </c>
      <c r="B3" s="454"/>
      <c r="C3" s="455"/>
      <c r="D3" s="455"/>
      <c r="E3" s="455"/>
      <c r="F3" s="456"/>
    </row>
    <row r="4" spans="1:10" ht="15" customHeight="1">
      <c r="A4" s="457" t="s">
        <v>649</v>
      </c>
      <c r="B4" s="458"/>
      <c r="C4" s="458"/>
      <c r="D4" s="459"/>
      <c r="E4" s="459"/>
      <c r="F4" s="460"/>
    </row>
    <row r="5" spans="1:10" ht="15" customHeight="1">
      <c r="A5" s="477" t="s">
        <v>670</v>
      </c>
      <c r="B5" s="478"/>
      <c r="C5" s="469" t="str">
        <f xml:space="preserve"> ProjectID &amp; ""</f>
        <v/>
      </c>
      <c r="D5" s="467"/>
      <c r="E5" s="467"/>
      <c r="F5" s="468"/>
    </row>
    <row r="6" spans="1:10" ht="15" customHeight="1">
      <c r="A6" s="477" t="str">
        <f>'Start Here'!A9</f>
        <v xml:space="preserve">Developer/Applicant: </v>
      </c>
      <c r="B6" s="478"/>
      <c r="C6" s="469" t="str">
        <f>DeveloperApplicant &amp;""</f>
        <v/>
      </c>
      <c r="D6" s="467"/>
      <c r="E6" s="467"/>
      <c r="F6" s="468"/>
    </row>
    <row r="7" spans="1:10" ht="15" customHeight="1">
      <c r="A7" s="477" t="str">
        <f>'Start Here'!A11</f>
        <v xml:space="preserve">Location (with Zip Code) of the Development: </v>
      </c>
      <c r="B7" s="478"/>
      <c r="C7" s="469" t="str">
        <f>DevelopmentLocation &amp;""</f>
        <v/>
      </c>
      <c r="D7" s="467"/>
      <c r="E7" s="467"/>
      <c r="F7" s="468"/>
    </row>
    <row r="8" spans="1:10" ht="15" customHeight="1">
      <c r="A8" s="477" t="str">
        <f>'Start Here'!A13</f>
        <v xml:space="preserve">Community Name: </v>
      </c>
      <c r="B8" s="478"/>
      <c r="C8" s="469" t="str">
        <f>CommunityName &amp;""</f>
        <v/>
      </c>
      <c r="D8" s="467"/>
      <c r="E8" s="467"/>
      <c r="F8" s="468"/>
    </row>
    <row r="9" spans="1:10" ht="30" customHeight="1">
      <c r="A9" s="479" t="str">
        <f>'Start Here'!A15</f>
        <v xml:space="preserve">Phase(s) or Section(s) Proposed for Certification: </v>
      </c>
      <c r="B9" s="480"/>
      <c r="C9" s="472" t="str">
        <f>PhaseOrSection &amp;""</f>
        <v/>
      </c>
      <c r="D9" s="473"/>
      <c r="E9" s="473"/>
      <c r="F9" s="474"/>
    </row>
    <row r="10" spans="1:10">
      <c r="A10" s="465" t="s">
        <v>190</v>
      </c>
      <c r="B10" s="466"/>
      <c r="C10" s="467"/>
      <c r="D10" s="467"/>
      <c r="E10" s="467"/>
      <c r="F10" s="468"/>
    </row>
    <row r="11" spans="1:10" ht="45" customHeight="1">
      <c r="A11" s="450" t="str">
        <f>DevelopmentDescription &amp;""</f>
        <v/>
      </c>
      <c r="B11" s="451"/>
      <c r="C11" s="451"/>
      <c r="D11" s="451"/>
      <c r="E11" s="451"/>
      <c r="F11" s="452"/>
    </row>
    <row r="12" spans="1:10" ht="17" thickBot="1">
      <c r="A12" s="461" t="s">
        <v>54</v>
      </c>
      <c r="B12" s="462"/>
      <c r="C12" s="463"/>
      <c r="D12" s="463"/>
      <c r="E12" s="463"/>
      <c r="F12" s="464"/>
    </row>
    <row r="13" spans="1:10" ht="15" customHeight="1" thickBot="1">
      <c r="A13" s="495" t="s">
        <v>18</v>
      </c>
      <c r="B13" s="260"/>
      <c r="C13" s="496" t="s">
        <v>56</v>
      </c>
      <c r="D13" s="497"/>
      <c r="E13" s="497"/>
      <c r="F13" s="498"/>
    </row>
    <row r="14" spans="1:10" ht="15" customHeight="1">
      <c r="A14" s="495"/>
      <c r="B14" s="260"/>
      <c r="C14" s="149" t="s">
        <v>57</v>
      </c>
      <c r="D14" s="150" t="s">
        <v>0</v>
      </c>
      <c r="E14" s="151" t="s">
        <v>485</v>
      </c>
      <c r="F14" s="158" t="s">
        <v>2</v>
      </c>
    </row>
    <row r="15" spans="1:10" ht="15" customHeight="1" thickBot="1">
      <c r="A15" s="265" t="s">
        <v>55</v>
      </c>
      <c r="B15" s="152"/>
      <c r="C15" s="153">
        <v>95</v>
      </c>
      <c r="D15" s="154">
        <v>122</v>
      </c>
      <c r="E15" s="155">
        <v>149</v>
      </c>
      <c r="F15" s="156">
        <v>176</v>
      </c>
    </row>
    <row r="16" spans="1:10" ht="15" customHeight="1">
      <c r="A16" s="266"/>
      <c r="B16" s="157"/>
      <c r="C16" s="499" t="s">
        <v>46</v>
      </c>
      <c r="D16" s="500"/>
      <c r="E16" s="501"/>
      <c r="F16" s="158">
        <f>'Letter of Approval Verification'!LOA.PointsClaimed</f>
        <v>216</v>
      </c>
    </row>
    <row r="17" spans="1:6" ht="15" customHeight="1" thickBot="1">
      <c r="A17" s="267"/>
      <c r="B17" s="268"/>
      <c r="C17" s="481" t="s">
        <v>41</v>
      </c>
      <c r="D17" s="482"/>
      <c r="E17" s="483"/>
      <c r="F17" s="269">
        <f>LOA.PointsAwardedByVerifier</f>
        <v>3</v>
      </c>
    </row>
    <row r="18" spans="1:6" ht="15" customHeight="1" thickBot="1">
      <c r="A18" s="491" t="s">
        <v>663</v>
      </c>
      <c r="B18" s="492"/>
      <c r="C18" s="493"/>
      <c r="D18" s="493"/>
      <c r="E18" s="493"/>
      <c r="F18" s="494"/>
    </row>
    <row r="19" spans="1:6" ht="15" customHeight="1" thickBot="1">
      <c r="A19" s="489" t="s">
        <v>661</v>
      </c>
      <c r="B19" s="490"/>
      <c r="C19" s="486" t="s">
        <v>662</v>
      </c>
      <c r="D19" s="487"/>
      <c r="E19" s="487"/>
      <c r="F19" s="488"/>
    </row>
    <row r="20" spans="1:6">
      <c r="A20" s="274" t="s">
        <v>651</v>
      </c>
      <c r="B20" s="278"/>
      <c r="C20" s="484" t="s">
        <v>656</v>
      </c>
      <c r="D20" s="485"/>
      <c r="E20" s="438"/>
      <c r="F20" s="439"/>
    </row>
    <row r="21" spans="1:6">
      <c r="A21" s="275" t="s">
        <v>652</v>
      </c>
      <c r="B21" s="273"/>
      <c r="C21" s="444" t="s">
        <v>657</v>
      </c>
      <c r="D21" s="445"/>
      <c r="E21" s="440"/>
      <c r="F21" s="441"/>
    </row>
    <row r="22" spans="1:6">
      <c r="A22" s="275" t="s">
        <v>653</v>
      </c>
      <c r="B22" s="273"/>
      <c r="C22" s="444" t="s">
        <v>658</v>
      </c>
      <c r="D22" s="445"/>
      <c r="E22" s="440"/>
      <c r="F22" s="441"/>
    </row>
    <row r="23" spans="1:6">
      <c r="A23" s="275" t="s">
        <v>654</v>
      </c>
      <c r="B23" s="273"/>
      <c r="C23" s="446" t="s">
        <v>651</v>
      </c>
      <c r="D23" s="447"/>
      <c r="E23" s="440"/>
      <c r="F23" s="441"/>
    </row>
    <row r="24" spans="1:6">
      <c r="A24" s="275" t="s">
        <v>655</v>
      </c>
      <c r="B24" s="273"/>
      <c r="C24" s="446" t="s">
        <v>652</v>
      </c>
      <c r="D24" s="447"/>
      <c r="E24" s="440"/>
      <c r="F24" s="441"/>
    </row>
    <row r="25" spans="1:6">
      <c r="A25" s="276"/>
      <c r="C25" s="446" t="s">
        <v>659</v>
      </c>
      <c r="D25" s="447"/>
      <c r="E25" s="440"/>
      <c r="F25" s="441"/>
    </row>
    <row r="26" spans="1:6" ht="15" thickBot="1">
      <c r="A26" s="277"/>
      <c r="B26" s="279"/>
      <c r="C26" s="436" t="s">
        <v>660</v>
      </c>
      <c r="D26" s="437"/>
      <c r="E26" s="442"/>
      <c r="F26" s="443"/>
    </row>
    <row r="27" spans="1:6" ht="15" customHeight="1"/>
    <row r="28" spans="1:6" ht="15" customHeight="1"/>
    <row r="29" spans="1:6" ht="15" customHeight="1"/>
    <row r="30" spans="1:6" ht="15" customHeight="1"/>
    <row r="31" spans="1:6" ht="15" customHeight="1"/>
    <row r="32" spans="1:6" ht="15" customHeight="1"/>
    <row r="33" ht="15" customHeight="1"/>
    <row r="34" ht="15" customHeight="1"/>
  </sheetData>
  <sheetProtection algorithmName="SHA-512" hashValue="y4lETLvAIiplOUlT7TnnEWes2a1VYJeOeJOwVKiF7wKu8lsnaWjxEq5khXCbBXDGU/ornJxN8U+yhl2Jj4oOgQ==" saltValue="+JOYUYpQsOONywe2UU2qFg==" spinCount="100000" sheet="1" selectLockedCells="1"/>
  <mergeCells count="39">
    <mergeCell ref="A5:B5"/>
    <mergeCell ref="C5:F5"/>
    <mergeCell ref="A13:A14"/>
    <mergeCell ref="C13:F13"/>
    <mergeCell ref="C16:E16"/>
    <mergeCell ref="C17:E17"/>
    <mergeCell ref="C20:D20"/>
    <mergeCell ref="C19:F19"/>
    <mergeCell ref="A19:B19"/>
    <mergeCell ref="A18:F18"/>
    <mergeCell ref="D1:F1"/>
    <mergeCell ref="A11:F11"/>
    <mergeCell ref="A3:F3"/>
    <mergeCell ref="A4:F4"/>
    <mergeCell ref="A12:F12"/>
    <mergeCell ref="A10:F10"/>
    <mergeCell ref="C6:F6"/>
    <mergeCell ref="C7:F7"/>
    <mergeCell ref="C2:F2"/>
    <mergeCell ref="C9:F9"/>
    <mergeCell ref="C8:F8"/>
    <mergeCell ref="A2:B2"/>
    <mergeCell ref="A6:B6"/>
    <mergeCell ref="A7:B7"/>
    <mergeCell ref="A8:B8"/>
    <mergeCell ref="A9:B9"/>
    <mergeCell ref="C26:D26"/>
    <mergeCell ref="E20:F20"/>
    <mergeCell ref="E21:F21"/>
    <mergeCell ref="E22:F22"/>
    <mergeCell ref="E23:F23"/>
    <mergeCell ref="E24:F24"/>
    <mergeCell ref="E25:F25"/>
    <mergeCell ref="E26:F26"/>
    <mergeCell ref="C21:D21"/>
    <mergeCell ref="C22:D22"/>
    <mergeCell ref="C23:D23"/>
    <mergeCell ref="C24:D24"/>
    <mergeCell ref="C25:D25"/>
  </mergeCells>
  <phoneticPr fontId="4" type="noConversion"/>
  <conditionalFormatting sqref="C6:F6">
    <cfRule type="expression" dxfId="50" priority="8">
      <formula>OR(C6=0,C6="")</formula>
    </cfRule>
  </conditionalFormatting>
  <conditionalFormatting sqref="C7:F7">
    <cfRule type="expression" dxfId="49" priority="7">
      <formula>OR(C7=0,C7="")</formula>
    </cfRule>
  </conditionalFormatting>
  <conditionalFormatting sqref="A11:B11">
    <cfRule type="expression" dxfId="48" priority="6">
      <formula>OR(A11=0,A11="")</formula>
    </cfRule>
  </conditionalFormatting>
  <conditionalFormatting sqref="C5:F5">
    <cfRule type="expression" dxfId="47" priority="3">
      <formula>OR(C5=0,C5="")</formula>
    </cfRule>
  </conditionalFormatting>
  <conditionalFormatting sqref="C8:F8">
    <cfRule type="expression" dxfId="46" priority="2">
      <formula>OR(C8=0,C8="")</formula>
    </cfRule>
  </conditionalFormatting>
  <conditionalFormatting sqref="C9:F9">
    <cfRule type="expression" dxfId="45" priority="1">
      <formula>OR(C9=0,C9="")</formula>
    </cfRule>
  </conditionalFormatting>
  <pageMargins left="0.25" right="0.25" top="0.5" bottom="0.75" header="0.5" footer="0.5"/>
  <pageSetup scale="73" orientation="landscape" r:id="rId1"/>
  <headerFooter alignWithMargins="0">
    <oddFooter>&amp;L&amp;8© 2013 Home Innovation Research Labs&amp;C&amp;8Home Innovation Research Labs authorizes use of this document only by participants in its
NGBS Green Certification Program or to facilitate Home Innovation certificate issuance.&amp;R&amp;8Page&amp;P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09B4-8606-4F39-8D27-322BB135281B}">
  <sheetPr codeName="Sheet7">
    <pageSetUpPr fitToPage="1"/>
  </sheetPr>
  <dimension ref="A1:BD498"/>
  <sheetViews>
    <sheetView tabSelected="1" zoomScaleNormal="100" workbookViewId="0">
      <pane ySplit="5" topLeftCell="A166" activePane="bottomLeft" state="frozen"/>
      <selection pane="bottomLeft" activeCell="G169" sqref="G169"/>
    </sheetView>
  </sheetViews>
  <sheetFormatPr baseColWidth="10" defaultColWidth="8.83203125" defaultRowHeight="15"/>
  <cols>
    <col min="1" max="1" width="3.6640625" style="224" customWidth="1"/>
    <col min="2" max="2" width="3.6640625" style="223" customWidth="1"/>
    <col min="3" max="3" width="12.6640625" customWidth="1"/>
    <col min="4" max="4" width="55.6640625" style="2" customWidth="1"/>
    <col min="5" max="7" width="10.6640625" style="5" customWidth="1"/>
    <col min="8" max="8" width="39.6640625" style="4" customWidth="1"/>
    <col min="9" max="9" width="30.6640625" style="4" customWidth="1"/>
    <col min="10" max="10" width="15.6640625" style="6" customWidth="1"/>
    <col min="11" max="11" width="20.6640625" style="6" customWidth="1"/>
    <col min="12" max="13" width="15.6640625" style="6" customWidth="1"/>
    <col min="14" max="14" width="47" style="33" customWidth="1"/>
    <col min="15" max="32" width="9.1640625" style="56"/>
  </cols>
  <sheetData>
    <row r="1" spans="1:56" ht="60" customHeight="1">
      <c r="A1" s="426" t="s">
        <v>488</v>
      </c>
      <c r="B1" s="426"/>
      <c r="C1" s="57"/>
      <c r="D1" s="10"/>
      <c r="E1" s="9">
        <f>startYear</f>
        <v>2020</v>
      </c>
      <c r="F1" s="97"/>
      <c r="G1" s="97"/>
      <c r="H1" s="291" t="str">
        <f>CONCATENATE(copyright,AllRightsReserved)</f>
        <v>© 2019, 2020, 2021 Home Innovation Research Labs, Inc. All rights reserved. This document is protected by U.S. copyright law. Requirements from ICC 700-2020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I1" s="291"/>
      <c r="J1" s="291"/>
      <c r="K1" s="97"/>
      <c r="L1" s="35"/>
      <c r="M1" s="35"/>
      <c r="N1" s="35"/>
      <c r="O1" s="57"/>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ht="60" customHeight="1">
      <c r="A2" s="425" t="s">
        <v>486</v>
      </c>
      <c r="B2" s="424" t="s">
        <v>489</v>
      </c>
      <c r="C2" s="57"/>
      <c r="D2" s="13" t="str">
        <f>LandDevelopmentHeading</f>
        <v>NGBS Scoring for LAND DEVELOPMENT
ICC 700-2020 National Green Building Standard®</v>
      </c>
      <c r="E2" s="86"/>
      <c r="F2" s="197"/>
      <c r="G2" s="197"/>
      <c r="H2" s="330" t="s">
        <v>96</v>
      </c>
      <c r="I2" s="330"/>
      <c r="J2" s="330"/>
      <c r="K2" s="197"/>
      <c r="L2" s="138"/>
      <c r="M2" s="138"/>
      <c r="N2" s="118" t="str">
        <f>"Version "&amp;startVersion&amp;CHAR(10)&amp;"Revised "&amp;CHAR(13)&amp;TEXT(startRevisionDate,"mmmm dd, yyyy")</f>
        <v>Version 1.2.1
Revised _x000D_October 26, 2022</v>
      </c>
      <c r="P2" s="119"/>
      <c r="AG2" s="56"/>
      <c r="AH2" s="56"/>
      <c r="AI2" s="56"/>
      <c r="AJ2" s="56"/>
      <c r="AK2" s="56"/>
      <c r="AL2" s="56"/>
      <c r="AM2" s="56"/>
      <c r="AN2" s="56"/>
      <c r="AO2" s="56"/>
      <c r="AP2" s="56"/>
      <c r="AQ2" s="56"/>
      <c r="AR2" s="56"/>
      <c r="AS2" s="56"/>
      <c r="AT2" s="56"/>
      <c r="AU2" s="56"/>
      <c r="AV2" s="56"/>
      <c r="AW2" s="56"/>
      <c r="AX2" s="56"/>
      <c r="AY2" s="56"/>
      <c r="AZ2" s="56"/>
      <c r="BA2" s="56"/>
      <c r="BB2" s="56"/>
      <c r="BC2" s="56"/>
      <c r="BD2" s="56"/>
    </row>
    <row r="3" spans="1:56" ht="15" customHeight="1">
      <c r="A3" s="425"/>
      <c r="B3" s="424"/>
      <c r="C3" s="57"/>
      <c r="D3" s="110" t="s">
        <v>184</v>
      </c>
      <c r="E3" s="532" t="str">
        <f>CommunityName &amp;""</f>
        <v/>
      </c>
      <c r="F3" s="532"/>
      <c r="G3" s="532"/>
      <c r="H3" s="532"/>
      <c r="I3" s="226"/>
      <c r="J3" s="196" t="s">
        <v>90</v>
      </c>
      <c r="K3" s="358" t="str">
        <f>ProjectStatus &amp;""</f>
        <v/>
      </c>
      <c r="L3" s="358"/>
      <c r="M3" s="358"/>
      <c r="N3" s="358"/>
      <c r="AG3" s="56"/>
      <c r="AH3" s="56"/>
      <c r="AI3" s="56"/>
      <c r="AJ3" s="56"/>
      <c r="AK3" s="56"/>
      <c r="AL3" s="56"/>
      <c r="AM3" s="56"/>
      <c r="AN3" s="56"/>
      <c r="AO3" s="56"/>
      <c r="AP3" s="56"/>
      <c r="AQ3" s="56"/>
      <c r="AR3" s="56"/>
      <c r="AS3" s="56"/>
      <c r="AT3" s="56"/>
      <c r="AU3" s="56"/>
      <c r="AV3" s="56"/>
      <c r="AW3" s="56"/>
      <c r="AX3" s="56"/>
      <c r="AY3" s="56"/>
      <c r="AZ3" s="56"/>
      <c r="BA3" s="56"/>
      <c r="BB3" s="56"/>
      <c r="BC3" s="56"/>
      <c r="BD3" s="56"/>
    </row>
    <row r="4" spans="1:56" s="34" customFormat="1" ht="15" customHeight="1">
      <c r="A4" s="425"/>
      <c r="B4" s="424"/>
      <c r="C4" s="198"/>
      <c r="D4" s="110" t="s">
        <v>153</v>
      </c>
      <c r="E4" s="533">
        <f>F173</f>
        <v>116</v>
      </c>
      <c r="F4" s="533"/>
      <c r="G4" s="533"/>
      <c r="H4" s="533"/>
      <c r="I4" s="123"/>
      <c r="J4" s="196" t="s">
        <v>154</v>
      </c>
      <c r="K4" s="358" t="str">
        <f>F175</f>
        <v>1 STAR</v>
      </c>
      <c r="L4" s="358"/>
      <c r="M4" s="358"/>
      <c r="N4" s="358"/>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row>
    <row r="5" spans="1:56" s="77" customFormat="1" ht="40" customHeight="1">
      <c r="A5" s="227"/>
      <c r="B5" s="228"/>
      <c r="C5" s="182" t="s">
        <v>277</v>
      </c>
      <c r="D5" s="183" t="s">
        <v>469</v>
      </c>
      <c r="E5" s="184" t="s">
        <v>47</v>
      </c>
      <c r="F5" s="184" t="s">
        <v>46</v>
      </c>
      <c r="G5" s="183" t="s">
        <v>188</v>
      </c>
      <c r="H5" s="183" t="s">
        <v>101</v>
      </c>
      <c r="I5" s="183" t="s">
        <v>189</v>
      </c>
      <c r="J5" s="185" t="s">
        <v>58</v>
      </c>
      <c r="K5" s="186" t="s">
        <v>272</v>
      </c>
      <c r="L5" s="186" t="s">
        <v>191</v>
      </c>
      <c r="M5" s="186" t="s">
        <v>627</v>
      </c>
      <c r="N5" s="187" t="s">
        <v>468</v>
      </c>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row>
    <row r="6" spans="1:56" s="1" customFormat="1" ht="18.75" customHeight="1">
      <c r="A6" s="223" t="str">
        <f>Scoring!A6 &amp; ""</f>
        <v/>
      </c>
      <c r="B6" s="223" t="s">
        <v>490</v>
      </c>
      <c r="C6" s="517" t="s">
        <v>49</v>
      </c>
      <c r="D6" s="517"/>
      <c r="E6" s="517"/>
      <c r="F6" s="517"/>
      <c r="G6" s="517"/>
      <c r="H6" s="517"/>
      <c r="I6" s="517"/>
      <c r="J6" s="517"/>
      <c r="K6" s="517"/>
      <c r="L6" s="517"/>
      <c r="M6" s="517"/>
      <c r="N6" s="518"/>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row>
    <row r="7" spans="1:56" s="1" customFormat="1" ht="30" customHeight="1">
      <c r="A7" s="223" t="str">
        <f>Scoring!A7 &amp; ""</f>
        <v/>
      </c>
      <c r="B7" s="223" t="s">
        <v>490</v>
      </c>
      <c r="C7" s="181" t="s">
        <v>325</v>
      </c>
      <c r="D7" s="502" t="s">
        <v>327</v>
      </c>
      <c r="E7" s="503"/>
      <c r="F7" s="503"/>
      <c r="G7" s="503"/>
      <c r="H7" s="503"/>
      <c r="I7" s="503"/>
      <c r="J7" s="503"/>
      <c r="K7" s="503"/>
      <c r="L7" s="503"/>
      <c r="M7" s="503"/>
      <c r="N7" s="504"/>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row>
    <row r="8" spans="1:56" s="1" customFormat="1" ht="18.75" customHeight="1">
      <c r="A8" s="223" t="str">
        <f>Scoring!A8 &amp; ""</f>
        <v/>
      </c>
      <c r="B8" s="223" t="s">
        <v>484</v>
      </c>
      <c r="C8" s="362" t="s">
        <v>50</v>
      </c>
      <c r="D8" s="362"/>
      <c r="E8" s="362"/>
      <c r="F8" s="362"/>
      <c r="G8" s="362"/>
      <c r="H8" s="362"/>
      <c r="I8" s="362"/>
      <c r="J8" s="362"/>
      <c r="K8" s="362"/>
      <c r="L8" s="362"/>
      <c r="M8" s="362"/>
      <c r="N8" s="363"/>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row>
    <row r="9" spans="1:56" s="1" customFormat="1" ht="15" customHeight="1">
      <c r="A9" s="223" t="str">
        <f>Scoring!A9 &amp; ""</f>
        <v/>
      </c>
      <c r="B9" s="223" t="s">
        <v>490</v>
      </c>
      <c r="C9" s="166" t="s">
        <v>326</v>
      </c>
      <c r="D9" s="397" t="s">
        <v>328</v>
      </c>
      <c r="E9" s="505"/>
      <c r="F9" s="505"/>
      <c r="G9" s="505"/>
      <c r="H9" s="505"/>
      <c r="I9" s="505"/>
      <c r="J9" s="505"/>
      <c r="K9" s="505"/>
      <c r="L9" s="505"/>
      <c r="M9" s="505"/>
      <c r="N9" s="506"/>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row>
    <row r="10" spans="1:56" s="1" customFormat="1" ht="144">
      <c r="A10" s="223" t="str">
        <f>Scoring!A10 &amp; ""</f>
        <v/>
      </c>
      <c r="B10" s="223" t="str">
        <f>IF(F10&gt;0,"P","NP")</f>
        <v>NP</v>
      </c>
      <c r="C10" s="166">
        <v>401.1</v>
      </c>
      <c r="D10" s="165" t="s">
        <v>104</v>
      </c>
      <c r="E10" s="51">
        <v>7</v>
      </c>
      <c r="F10" s="51">
        <f>Scoring!F10</f>
        <v>0</v>
      </c>
      <c r="G10" s="40"/>
      <c r="H10" s="55" t="s">
        <v>11</v>
      </c>
      <c r="I10" s="55" t="s">
        <v>570</v>
      </c>
      <c r="J10" s="55" t="s">
        <v>6</v>
      </c>
      <c r="K10" s="50"/>
      <c r="L10" s="50"/>
      <c r="M10" s="50"/>
      <c r="N10" s="21" t="str">
        <f>Scoring!I10 &amp; ""</f>
        <v/>
      </c>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row>
    <row r="11" spans="1:56" s="1" customFormat="1" ht="80">
      <c r="A11" s="223" t="str">
        <f>Scoring!A11 &amp; ""</f>
        <v/>
      </c>
      <c r="B11" s="223" t="str">
        <f t="shared" ref="B11:B12" si="0">IF(F11&gt;0,"P","NP")</f>
        <v>NP</v>
      </c>
      <c r="C11" s="166">
        <v>401.2</v>
      </c>
      <c r="D11" s="165" t="s">
        <v>105</v>
      </c>
      <c r="E11" s="16">
        <v>7</v>
      </c>
      <c r="F11" s="51">
        <f>Scoring!F11</f>
        <v>0</v>
      </c>
      <c r="G11" s="40"/>
      <c r="H11" s="21" t="s">
        <v>152</v>
      </c>
      <c r="I11" s="55" t="s">
        <v>571</v>
      </c>
      <c r="J11" s="251" t="s">
        <v>632</v>
      </c>
      <c r="K11" s="50"/>
      <c r="L11" s="50"/>
      <c r="M11" s="50"/>
      <c r="N11" s="21" t="str">
        <f>Scoring!I11 &amp; ""</f>
        <v/>
      </c>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row>
    <row r="12" spans="1:56" s="1" customFormat="1" ht="30" customHeight="1">
      <c r="A12" s="223" t="str">
        <f>Scoring!A12 &amp; ""</f>
        <v/>
      </c>
      <c r="B12" s="223" t="str">
        <f t="shared" si="0"/>
        <v>NP</v>
      </c>
      <c r="C12" s="166">
        <v>401.3</v>
      </c>
      <c r="D12" s="165" t="s">
        <v>106</v>
      </c>
      <c r="E12" s="16">
        <v>8</v>
      </c>
      <c r="F12" s="51">
        <f>Scoring!F12</f>
        <v>0</v>
      </c>
      <c r="G12" s="40"/>
      <c r="H12" s="21" t="s">
        <v>77</v>
      </c>
      <c r="I12" s="55" t="s">
        <v>11</v>
      </c>
      <c r="J12" s="21" t="s">
        <v>629</v>
      </c>
      <c r="K12" s="50"/>
      <c r="L12" s="50"/>
      <c r="M12" s="50"/>
      <c r="N12" s="21" t="str">
        <f>Scoring!I12 &amp; ""</f>
        <v/>
      </c>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row>
    <row r="13" spans="1:56" s="1" customFormat="1" ht="18.75" customHeight="1">
      <c r="A13" s="223" t="str">
        <f>Scoring!A13 &amp; ""</f>
        <v/>
      </c>
      <c r="B13" s="223" t="s">
        <v>484</v>
      </c>
      <c r="C13" s="515" t="s">
        <v>51</v>
      </c>
      <c r="D13" s="515"/>
      <c r="E13" s="515"/>
      <c r="F13" s="515"/>
      <c r="G13" s="515"/>
      <c r="H13" s="515"/>
      <c r="I13" s="515"/>
      <c r="J13" s="515"/>
      <c r="K13" s="515"/>
      <c r="L13" s="515"/>
      <c r="M13" s="515"/>
      <c r="N13" s="516"/>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row>
    <row r="14" spans="1:56" s="1" customFormat="1" ht="15" customHeight="1">
      <c r="A14" s="223" t="str">
        <f>Scoring!A14 &amp; ""</f>
        <v/>
      </c>
      <c r="B14" s="223" t="s">
        <v>490</v>
      </c>
      <c r="C14" s="166" t="s">
        <v>487</v>
      </c>
      <c r="D14" s="361" t="s">
        <v>329</v>
      </c>
      <c r="E14" s="507"/>
      <c r="F14" s="507"/>
      <c r="G14" s="507"/>
      <c r="H14" s="507"/>
      <c r="I14" s="507"/>
      <c r="J14" s="507"/>
      <c r="K14" s="507"/>
      <c r="L14" s="507"/>
      <c r="M14" s="507"/>
      <c r="N14" s="508"/>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row>
    <row r="15" spans="1:56" s="1" customFormat="1" ht="75" customHeight="1">
      <c r="A15" s="223" t="str">
        <f>Scoring!A15 &amp; ""</f>
        <v/>
      </c>
      <c r="B15" s="223" t="str">
        <f>IF(F15&gt;0,"P","NP")</f>
        <v>NP</v>
      </c>
      <c r="C15" s="166" t="s">
        <v>284</v>
      </c>
      <c r="D15" s="165" t="s">
        <v>192</v>
      </c>
      <c r="E15" s="51">
        <v>4</v>
      </c>
      <c r="F15" s="51">
        <f>Scoring!F15</f>
        <v>0</v>
      </c>
      <c r="G15" s="40"/>
      <c r="H15" s="55" t="s">
        <v>20</v>
      </c>
      <c r="I15" s="55" t="s">
        <v>572</v>
      </c>
      <c r="J15" s="55" t="s">
        <v>107</v>
      </c>
      <c r="K15" s="50"/>
      <c r="L15" s="50"/>
      <c r="M15" s="50"/>
      <c r="N15" s="55" t="str">
        <f>Scoring!I15 &amp; ""</f>
        <v/>
      </c>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row>
    <row r="16" spans="1:56" s="1" customFormat="1" ht="75" customHeight="1">
      <c r="A16" s="223" t="str">
        <f>Scoring!A16 &amp; ""</f>
        <v/>
      </c>
      <c r="B16" s="223" t="str">
        <f t="shared" ref="B16:B78" si="1">IF(F16&gt;0,"P","NP")</f>
        <v>NP</v>
      </c>
      <c r="C16" s="166" t="s">
        <v>285</v>
      </c>
      <c r="D16" s="165" t="s">
        <v>428</v>
      </c>
      <c r="E16" s="51">
        <v>3</v>
      </c>
      <c r="F16" s="51">
        <f>Scoring!F16</f>
        <v>0</v>
      </c>
      <c r="G16" s="40"/>
      <c r="H16" s="55" t="s">
        <v>21</v>
      </c>
      <c r="I16" s="55" t="s">
        <v>573</v>
      </c>
      <c r="J16" s="55"/>
      <c r="K16" s="50"/>
      <c r="L16" s="50"/>
      <c r="M16" s="50"/>
      <c r="N16" s="55" t="str">
        <f>Scoring!I16 &amp; ""</f>
        <v/>
      </c>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row>
    <row r="17" spans="1:56" s="1" customFormat="1" ht="75" customHeight="1">
      <c r="A17" s="223" t="str">
        <f>Scoring!A17 &amp; ""</f>
        <v/>
      </c>
      <c r="B17" s="223" t="str">
        <f t="shared" si="1"/>
        <v>NP</v>
      </c>
      <c r="C17" s="166" t="s">
        <v>286</v>
      </c>
      <c r="D17" s="165" t="s">
        <v>193</v>
      </c>
      <c r="E17" s="51" t="s">
        <v>78</v>
      </c>
      <c r="F17" s="16">
        <f>Scoring!F17</f>
        <v>0</v>
      </c>
      <c r="G17" s="40"/>
      <c r="H17" s="55" t="s">
        <v>276</v>
      </c>
      <c r="I17" s="55" t="s">
        <v>574</v>
      </c>
      <c r="J17" s="55"/>
      <c r="K17" s="50"/>
      <c r="L17" s="50"/>
      <c r="M17" s="50"/>
      <c r="N17" s="55" t="str">
        <f>Scoring!I17 &amp; ""</f>
        <v/>
      </c>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row>
    <row r="18" spans="1:56" s="1" customFormat="1" ht="75" customHeight="1">
      <c r="A18" s="223" t="str">
        <f>Scoring!A18 &amp; ""</f>
        <v/>
      </c>
      <c r="B18" s="223" t="str">
        <f t="shared" si="1"/>
        <v>NP</v>
      </c>
      <c r="C18" s="166" t="s">
        <v>287</v>
      </c>
      <c r="D18" s="165" t="s">
        <v>194</v>
      </c>
      <c r="E18" s="51">
        <v>6</v>
      </c>
      <c r="F18" s="51">
        <f>Scoring!F18</f>
        <v>0</v>
      </c>
      <c r="G18" s="40"/>
      <c r="H18" s="55" t="s">
        <v>429</v>
      </c>
      <c r="I18" s="55" t="s">
        <v>575</v>
      </c>
      <c r="J18" s="55" t="s">
        <v>430</v>
      </c>
      <c r="K18" s="50"/>
      <c r="L18" s="50"/>
      <c r="M18" s="50"/>
      <c r="N18" s="55" t="str">
        <f>Scoring!I18 &amp; ""</f>
        <v/>
      </c>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row>
    <row r="19" spans="1:56" s="1" customFormat="1" ht="18.75" customHeight="1">
      <c r="A19" s="223" t="str">
        <f>Scoring!A19 &amp; ""</f>
        <v/>
      </c>
      <c r="B19" s="223" t="s">
        <v>484</v>
      </c>
      <c r="C19" s="362" t="s">
        <v>53</v>
      </c>
      <c r="D19" s="362"/>
      <c r="E19" s="362"/>
      <c r="F19" s="362"/>
      <c r="G19" s="362"/>
      <c r="H19" s="362"/>
      <c r="I19" s="362"/>
      <c r="J19" s="362"/>
      <c r="K19" s="362"/>
      <c r="L19" s="362"/>
      <c r="M19" s="362"/>
      <c r="N19" s="363"/>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row>
    <row r="20" spans="1:56" s="1" customFormat="1" ht="45" customHeight="1">
      <c r="A20" s="223" t="str">
        <f>Scoring!A20 &amp; ""</f>
        <v/>
      </c>
      <c r="B20" s="223" t="s">
        <v>490</v>
      </c>
      <c r="C20" s="166" t="s">
        <v>288</v>
      </c>
      <c r="D20" s="361" t="s">
        <v>462</v>
      </c>
      <c r="E20" s="507"/>
      <c r="F20" s="507"/>
      <c r="G20" s="507"/>
      <c r="H20" s="507"/>
      <c r="I20" s="507"/>
      <c r="J20" s="507"/>
      <c r="K20" s="507"/>
      <c r="L20" s="507"/>
      <c r="M20" s="507"/>
      <c r="N20" s="508"/>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row>
    <row r="21" spans="1:56" s="1" customFormat="1" ht="15" customHeight="1">
      <c r="A21" s="223" t="str">
        <f>Scoring!A21 &amp; ""</f>
        <v/>
      </c>
      <c r="B21" s="223" t="str">
        <f>IF(SUM(F22:F27)&gt;0,"P","NP")</f>
        <v>NP</v>
      </c>
      <c r="C21" s="166" t="s">
        <v>289</v>
      </c>
      <c r="D21" s="509" t="s">
        <v>108</v>
      </c>
      <c r="E21" s="510"/>
      <c r="F21" s="510"/>
      <c r="G21" s="510"/>
      <c r="H21" s="510"/>
      <c r="I21" s="510"/>
      <c r="J21" s="510"/>
      <c r="K21" s="510"/>
      <c r="L21" s="510"/>
      <c r="M21" s="510"/>
      <c r="N21" s="51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row>
    <row r="22" spans="1:56" s="1" customFormat="1" ht="112">
      <c r="A22" s="223" t="str">
        <f>Scoring!A22 &amp; ""</f>
        <v/>
      </c>
      <c r="B22" s="223" t="str">
        <f t="shared" si="1"/>
        <v>NP</v>
      </c>
      <c r="C22" s="166" t="s">
        <v>278</v>
      </c>
      <c r="D22" s="167" t="s">
        <v>157</v>
      </c>
      <c r="E22" s="117" t="s">
        <v>79</v>
      </c>
      <c r="F22" s="16">
        <f>Scoring!F22</f>
        <v>0</v>
      </c>
      <c r="G22" s="40"/>
      <c r="H22" s="21" t="s">
        <v>22</v>
      </c>
      <c r="I22" s="55" t="s">
        <v>576</v>
      </c>
      <c r="J22" s="21" t="s">
        <v>7</v>
      </c>
      <c r="K22" s="50"/>
      <c r="L22" s="50"/>
      <c r="M22" s="50"/>
      <c r="N22" s="21" t="str">
        <f>Scoring!I22 &amp; ""</f>
        <v/>
      </c>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row>
    <row r="23" spans="1:56" s="1" customFormat="1" ht="45" customHeight="1">
      <c r="A23" s="223" t="str">
        <f>Scoring!A23 &amp; ""</f>
        <v/>
      </c>
      <c r="B23" s="223" t="str">
        <f t="shared" si="1"/>
        <v>NP</v>
      </c>
      <c r="C23" s="166" t="s">
        <v>283</v>
      </c>
      <c r="D23" s="167" t="s">
        <v>109</v>
      </c>
      <c r="E23" s="117" t="s">
        <v>79</v>
      </c>
      <c r="F23" s="16">
        <f>Scoring!F23</f>
        <v>0</v>
      </c>
      <c r="G23" s="40"/>
      <c r="H23" s="21" t="s">
        <v>23</v>
      </c>
      <c r="I23" s="55" t="s">
        <v>577</v>
      </c>
      <c r="J23" s="249"/>
      <c r="K23" s="40"/>
      <c r="L23" s="40"/>
      <c r="M23" s="40"/>
      <c r="N23" s="21" t="str">
        <f>Scoring!I23 &amp; ""</f>
        <v/>
      </c>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1"/>
      <c r="AP23" s="121"/>
      <c r="AQ23" s="121"/>
      <c r="AR23" s="121"/>
      <c r="AS23" s="121"/>
      <c r="AT23" s="121"/>
      <c r="AU23" s="121"/>
      <c r="AV23" s="121"/>
      <c r="AW23" s="121"/>
      <c r="AX23" s="121"/>
      <c r="AY23" s="121"/>
      <c r="AZ23" s="121"/>
      <c r="BA23" s="121"/>
      <c r="BB23" s="121"/>
      <c r="BC23" s="121"/>
      <c r="BD23" s="121"/>
    </row>
    <row r="24" spans="1:56" s="1" customFormat="1" ht="45" customHeight="1">
      <c r="A24" s="223" t="str">
        <f>Scoring!A24 &amp; ""</f>
        <v/>
      </c>
      <c r="B24" s="223" t="str">
        <f t="shared" si="1"/>
        <v>NP</v>
      </c>
      <c r="C24" s="166" t="s">
        <v>279</v>
      </c>
      <c r="D24" s="85" t="s">
        <v>110</v>
      </c>
      <c r="E24" s="16">
        <v>4</v>
      </c>
      <c r="F24" s="16">
        <f>Scoring!F24</f>
        <v>0</v>
      </c>
      <c r="G24" s="40"/>
      <c r="H24" s="21" t="s">
        <v>431</v>
      </c>
      <c r="I24" s="55" t="s">
        <v>578</v>
      </c>
      <c r="J24" s="21" t="s">
        <v>43</v>
      </c>
      <c r="K24" s="50"/>
      <c r="L24" s="50"/>
      <c r="M24" s="50"/>
      <c r="N24" s="21" t="str">
        <f>Scoring!I24 &amp; ""</f>
        <v/>
      </c>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c r="AZ24" s="121"/>
      <c r="BA24" s="121"/>
      <c r="BB24" s="121"/>
      <c r="BC24" s="121"/>
      <c r="BD24" s="121"/>
    </row>
    <row r="25" spans="1:56" s="1" customFormat="1" ht="45" customHeight="1">
      <c r="A25" s="223" t="str">
        <f>Scoring!A25 &amp; ""</f>
        <v/>
      </c>
      <c r="B25" s="223" t="str">
        <f t="shared" si="1"/>
        <v>NP</v>
      </c>
      <c r="C25" s="166" t="s">
        <v>280</v>
      </c>
      <c r="D25" s="167" t="s">
        <v>111</v>
      </c>
      <c r="E25" s="16">
        <v>5</v>
      </c>
      <c r="F25" s="16">
        <f>Scoring!F25</f>
        <v>0</v>
      </c>
      <c r="G25" s="40"/>
      <c r="H25" s="21" t="s">
        <v>24</v>
      </c>
      <c r="I25" s="55" t="s">
        <v>579</v>
      </c>
      <c r="J25" s="249"/>
      <c r="K25" s="40"/>
      <c r="L25" s="40"/>
      <c r="M25" s="40"/>
      <c r="N25" s="21" t="str">
        <f>Scoring!I25 &amp; ""</f>
        <v/>
      </c>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c r="BC25" s="121"/>
      <c r="BD25" s="121"/>
    </row>
    <row r="26" spans="1:56" s="1" customFormat="1" ht="48">
      <c r="A26" s="223" t="str">
        <f>Scoring!A26 &amp; ""</f>
        <v/>
      </c>
      <c r="B26" s="223" t="str">
        <f t="shared" si="1"/>
        <v>NP</v>
      </c>
      <c r="C26" s="166" t="s">
        <v>281</v>
      </c>
      <c r="D26" s="167" t="s">
        <v>158</v>
      </c>
      <c r="E26" s="36">
        <v>3</v>
      </c>
      <c r="F26" s="16">
        <f>Scoring!F26</f>
        <v>0</v>
      </c>
      <c r="G26" s="40"/>
      <c r="H26" s="241" t="s">
        <v>432</v>
      </c>
      <c r="I26" s="55" t="s">
        <v>580</v>
      </c>
      <c r="J26" s="251" t="s">
        <v>630</v>
      </c>
      <c r="K26" s="40"/>
      <c r="L26" s="40"/>
      <c r="M26" s="40"/>
      <c r="N26" s="21" t="str">
        <f>Scoring!I26 &amp; ""</f>
        <v/>
      </c>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1"/>
      <c r="BD26" s="121"/>
    </row>
    <row r="27" spans="1:56" s="1" customFormat="1" ht="48">
      <c r="A27" s="223" t="str">
        <f>Scoring!A27 &amp; ""</f>
        <v/>
      </c>
      <c r="B27" s="223" t="str">
        <f t="shared" si="1"/>
        <v>NP</v>
      </c>
      <c r="C27" s="166" t="s">
        <v>282</v>
      </c>
      <c r="D27" s="167" t="s">
        <v>159</v>
      </c>
      <c r="E27" s="36">
        <v>6</v>
      </c>
      <c r="F27" s="16">
        <f>Scoring!F27</f>
        <v>0</v>
      </c>
      <c r="G27" s="40"/>
      <c r="H27" s="241" t="s">
        <v>432</v>
      </c>
      <c r="I27" s="55" t="s">
        <v>581</v>
      </c>
      <c r="J27" s="241" t="s">
        <v>630</v>
      </c>
      <c r="K27" s="40"/>
      <c r="L27" s="40"/>
      <c r="M27" s="40"/>
      <c r="N27" s="21" t="str">
        <f>Scoring!I27 &amp; ""</f>
        <v/>
      </c>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row>
    <row r="28" spans="1:56" s="1" customFormat="1" ht="45" customHeight="1">
      <c r="A28" s="223" t="str">
        <f>Scoring!A28 &amp; ""</f>
        <v/>
      </c>
      <c r="B28" s="223" t="str">
        <f t="shared" si="1"/>
        <v>NP</v>
      </c>
      <c r="C28" s="172" t="s">
        <v>290</v>
      </c>
      <c r="D28" s="165" t="s">
        <v>195</v>
      </c>
      <c r="E28" s="16">
        <v>6</v>
      </c>
      <c r="F28" s="16">
        <f>Scoring!F28</f>
        <v>0</v>
      </c>
      <c r="G28" s="40"/>
      <c r="H28" s="21" t="s">
        <v>13</v>
      </c>
      <c r="I28" s="55" t="s">
        <v>582</v>
      </c>
      <c r="J28" s="16"/>
      <c r="K28" s="40"/>
      <c r="L28" s="40"/>
      <c r="M28" s="40"/>
      <c r="N28" s="21" t="str">
        <f>Scoring!I28 &amp; ""</f>
        <v/>
      </c>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row>
    <row r="29" spans="1:56" s="1" customFormat="1" ht="15" customHeight="1">
      <c r="A29" s="223" t="str">
        <f>Scoring!A29 &amp; ""</f>
        <v/>
      </c>
      <c r="B29" s="223" t="str">
        <f>IF(SUM(F30:F35)&gt;0,"P","NP")</f>
        <v>NP</v>
      </c>
      <c r="C29" s="172" t="s">
        <v>291</v>
      </c>
      <c r="D29" s="361" t="s">
        <v>112</v>
      </c>
      <c r="E29" s="507"/>
      <c r="F29" s="507"/>
      <c r="G29" s="507"/>
      <c r="H29" s="507"/>
      <c r="I29" s="507"/>
      <c r="J29" s="507"/>
      <c r="K29" s="507"/>
      <c r="L29" s="507"/>
      <c r="M29" s="507"/>
      <c r="N29" s="508"/>
      <c r="O29" s="121"/>
      <c r="P29" s="121"/>
      <c r="Q29" s="121"/>
      <c r="R29" s="121"/>
      <c r="S29" s="121"/>
      <c r="T29" s="121"/>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c r="AU29" s="121"/>
      <c r="AV29" s="121"/>
      <c r="AW29" s="121"/>
      <c r="AX29" s="121"/>
      <c r="AY29" s="121"/>
      <c r="AZ29" s="121"/>
      <c r="BA29" s="121"/>
      <c r="BB29" s="121"/>
      <c r="BC29" s="121"/>
      <c r="BD29" s="121"/>
    </row>
    <row r="30" spans="1:56" s="1" customFormat="1" ht="45" customHeight="1">
      <c r="A30" s="223" t="str">
        <f>Scoring!A30 &amp; ""</f>
        <v/>
      </c>
      <c r="B30" s="223" t="str">
        <f t="shared" si="1"/>
        <v>NP</v>
      </c>
      <c r="C30" s="166" t="s">
        <v>292</v>
      </c>
      <c r="D30" s="167" t="s">
        <v>113</v>
      </c>
      <c r="E30" s="22">
        <v>5</v>
      </c>
      <c r="F30" s="16">
        <f>Scoring!F30</f>
        <v>0</v>
      </c>
      <c r="G30" s="40"/>
      <c r="H30" s="21" t="s">
        <v>584</v>
      </c>
      <c r="I30" s="55" t="s">
        <v>583</v>
      </c>
      <c r="J30" s="242" t="s">
        <v>114</v>
      </c>
      <c r="K30" s="52"/>
      <c r="L30" s="52"/>
      <c r="M30" s="52"/>
      <c r="N30" s="21" t="str">
        <f>Scoring!I30 &amp; ""</f>
        <v/>
      </c>
      <c r="O30" s="121"/>
      <c r="P30" s="121"/>
      <c r="Q30" s="121"/>
      <c r="R30" s="121"/>
      <c r="S30" s="121"/>
      <c r="T30" s="121"/>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row>
    <row r="31" spans="1:56" s="1" customFormat="1" ht="15" customHeight="1">
      <c r="A31" s="223" t="str">
        <f>Scoring!A31 &amp; ""</f>
        <v/>
      </c>
      <c r="B31" s="223" t="str">
        <f>IF(F32&gt;0,"P","NP")</f>
        <v>NP</v>
      </c>
      <c r="C31" s="166" t="s">
        <v>293</v>
      </c>
      <c r="D31" s="364" t="s">
        <v>115</v>
      </c>
      <c r="E31" s="512"/>
      <c r="F31" s="512"/>
      <c r="G31" s="512"/>
      <c r="H31" s="512"/>
      <c r="I31" s="512"/>
      <c r="J31" s="512"/>
      <c r="K31" s="512"/>
      <c r="L31" s="512"/>
      <c r="M31" s="512"/>
      <c r="N31" s="513"/>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1"/>
      <c r="BA31" s="121"/>
      <c r="BB31" s="121"/>
      <c r="BC31" s="121"/>
      <c r="BD31" s="121"/>
    </row>
    <row r="32" spans="1:56" s="1" customFormat="1" ht="44.25" customHeight="1">
      <c r="A32" s="223" t="str">
        <f>Scoring!A32 &amp; ""</f>
        <v/>
      </c>
      <c r="B32" s="223" t="str">
        <f>B31</f>
        <v>NP</v>
      </c>
      <c r="C32" s="166" t="s">
        <v>294</v>
      </c>
      <c r="D32" s="168" t="s">
        <v>116</v>
      </c>
      <c r="E32" s="23">
        <v>1</v>
      </c>
      <c r="F32" s="405">
        <f>Scoring!F32</f>
        <v>0</v>
      </c>
      <c r="G32" s="383"/>
      <c r="H32" s="402" t="s">
        <v>80</v>
      </c>
      <c r="I32" s="514" t="s">
        <v>584</v>
      </c>
      <c r="J32" s="402" t="s">
        <v>3</v>
      </c>
      <c r="K32" s="408"/>
      <c r="L32" s="408"/>
      <c r="M32" s="408"/>
      <c r="N32" s="348" t="str">
        <f xml:space="preserve"> Scoring!I32 &amp; ""</f>
        <v>j</v>
      </c>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1"/>
      <c r="BA32" s="121"/>
      <c r="BB32" s="121"/>
      <c r="BC32" s="121"/>
      <c r="BD32" s="121"/>
    </row>
    <row r="33" spans="1:56" s="1" customFormat="1" ht="44.25" customHeight="1">
      <c r="A33" s="223" t="str">
        <f>Scoring!A33 &amp; ""</f>
        <v/>
      </c>
      <c r="B33" s="223" t="str">
        <f>B32</f>
        <v>NP</v>
      </c>
      <c r="C33" s="166" t="s">
        <v>295</v>
      </c>
      <c r="D33" s="168" t="s">
        <v>117</v>
      </c>
      <c r="E33" s="23">
        <v>4</v>
      </c>
      <c r="F33" s="382"/>
      <c r="G33" s="351"/>
      <c r="H33" s="403"/>
      <c r="I33" s="403"/>
      <c r="J33" s="403"/>
      <c r="K33" s="409"/>
      <c r="L33" s="409"/>
      <c r="M33" s="409"/>
      <c r="N33" s="329"/>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row>
    <row r="34" spans="1:56" s="1" customFormat="1" ht="44.25" customHeight="1">
      <c r="A34" s="223" t="str">
        <f>Scoring!A34 &amp; ""</f>
        <v/>
      </c>
      <c r="B34" s="223" t="str">
        <f>B33</f>
        <v>NP</v>
      </c>
      <c r="C34" s="166" t="s">
        <v>296</v>
      </c>
      <c r="D34" s="168" t="s">
        <v>118</v>
      </c>
      <c r="E34" s="23">
        <v>6</v>
      </c>
      <c r="F34" s="406"/>
      <c r="G34" s="352"/>
      <c r="H34" s="404"/>
      <c r="I34" s="404"/>
      <c r="J34" s="404"/>
      <c r="K34" s="410"/>
      <c r="L34" s="410"/>
      <c r="M34" s="410"/>
      <c r="N34" s="349"/>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1"/>
      <c r="BA34" s="121"/>
      <c r="BB34" s="121"/>
      <c r="BC34" s="121"/>
      <c r="BD34" s="121"/>
    </row>
    <row r="35" spans="1:56" s="1" customFormat="1" ht="48">
      <c r="A35" s="223" t="str">
        <f>Scoring!A35 &amp; ""</f>
        <v/>
      </c>
      <c r="B35" s="223" t="str">
        <f t="shared" si="1"/>
        <v>NP</v>
      </c>
      <c r="C35" s="166" t="s">
        <v>297</v>
      </c>
      <c r="D35" s="167" t="s">
        <v>202</v>
      </c>
      <c r="E35" s="39">
        <v>6</v>
      </c>
      <c r="F35" s="51">
        <f>Scoring!F35</f>
        <v>0</v>
      </c>
      <c r="G35" s="40"/>
      <c r="H35" s="66" t="s">
        <v>433</v>
      </c>
      <c r="I35" s="66" t="s">
        <v>585</v>
      </c>
      <c r="J35" s="66" t="s">
        <v>82</v>
      </c>
      <c r="K35" s="50"/>
      <c r="L35" s="50"/>
      <c r="M35" s="50"/>
      <c r="N35" s="55" t="str">
        <f>Scoring!I35 &amp; ""</f>
        <v/>
      </c>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1"/>
      <c r="BA35" s="121"/>
      <c r="BB35" s="121"/>
      <c r="BC35" s="121"/>
      <c r="BD35" s="121"/>
    </row>
    <row r="36" spans="1:56" s="1" customFormat="1" ht="15" customHeight="1">
      <c r="A36" s="223" t="str">
        <f>Scoring!A36 &amp; ""</f>
        <v/>
      </c>
      <c r="B36" s="223" t="str">
        <f>IF(SUM(F37:F39)&gt;0,"P","NP")</f>
        <v>NP</v>
      </c>
      <c r="C36" s="166" t="s">
        <v>298</v>
      </c>
      <c r="D36" s="361" t="s">
        <v>466</v>
      </c>
      <c r="E36" s="507"/>
      <c r="F36" s="507"/>
      <c r="G36" s="507"/>
      <c r="H36" s="507"/>
      <c r="I36" s="507"/>
      <c r="J36" s="507"/>
      <c r="K36" s="507"/>
      <c r="L36" s="507"/>
      <c r="M36" s="507"/>
      <c r="N36" s="508"/>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row>
    <row r="37" spans="1:56" s="1" customFormat="1" ht="60" customHeight="1">
      <c r="A37" s="223" t="str">
        <f>Scoring!A37 &amp; ""</f>
        <v/>
      </c>
      <c r="B37" s="223" t="str">
        <f t="shared" si="1"/>
        <v>NP</v>
      </c>
      <c r="C37" s="166" t="s">
        <v>299</v>
      </c>
      <c r="D37" s="167" t="s">
        <v>119</v>
      </c>
      <c r="E37" s="23">
        <v>4</v>
      </c>
      <c r="F37" s="16">
        <f>Scoring!F37</f>
        <v>0</v>
      </c>
      <c r="G37" s="40"/>
      <c r="H37" s="21" t="s">
        <v>60</v>
      </c>
      <c r="I37" s="55" t="s">
        <v>586</v>
      </c>
      <c r="J37" s="21" t="s">
        <v>270</v>
      </c>
      <c r="K37" s="50"/>
      <c r="L37" s="50"/>
      <c r="M37" s="50"/>
      <c r="N37" s="55" t="str">
        <f>Scoring!I37 &amp; ""</f>
        <v/>
      </c>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row>
    <row r="38" spans="1:56" s="1" customFormat="1" ht="96">
      <c r="A38" s="223" t="str">
        <f>Scoring!A38 &amp; ""</f>
        <v/>
      </c>
      <c r="B38" s="223" t="str">
        <f t="shared" si="1"/>
        <v>NP</v>
      </c>
      <c r="C38" s="166" t="s">
        <v>300</v>
      </c>
      <c r="D38" s="167" t="s">
        <v>160</v>
      </c>
      <c r="E38" s="23">
        <v>5</v>
      </c>
      <c r="F38" s="16">
        <f>Scoring!F38</f>
        <v>0</v>
      </c>
      <c r="G38" s="40"/>
      <c r="H38" s="21" t="s">
        <v>61</v>
      </c>
      <c r="I38" s="55" t="s">
        <v>587</v>
      </c>
      <c r="J38" s="21" t="s">
        <v>44</v>
      </c>
      <c r="K38" s="50"/>
      <c r="L38" s="50"/>
      <c r="M38" s="50"/>
      <c r="N38" s="55" t="str">
        <f>Scoring!I38 &amp; ""</f>
        <v/>
      </c>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row>
    <row r="39" spans="1:56" s="1" customFormat="1" ht="30" customHeight="1">
      <c r="A39" s="223" t="str">
        <f>Scoring!A39 &amp; ""</f>
        <v/>
      </c>
      <c r="B39" s="223" t="str">
        <f t="shared" si="1"/>
        <v>NP</v>
      </c>
      <c r="C39" s="166" t="s">
        <v>301</v>
      </c>
      <c r="D39" s="167" t="s">
        <v>161</v>
      </c>
      <c r="E39" s="23">
        <v>4</v>
      </c>
      <c r="F39" s="16">
        <f>Scoring!F39</f>
        <v>0</v>
      </c>
      <c r="G39" s="40"/>
      <c r="H39" s="21" t="s">
        <v>25</v>
      </c>
      <c r="I39" s="55" t="s">
        <v>588</v>
      </c>
      <c r="J39" s="244"/>
      <c r="K39" s="48"/>
      <c r="L39" s="48"/>
      <c r="M39" s="48"/>
      <c r="N39" s="21" t="str">
        <f>Scoring!I39 &amp; ""</f>
        <v/>
      </c>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row>
    <row r="40" spans="1:56" s="1" customFormat="1" ht="30" customHeight="1">
      <c r="A40" s="223" t="str">
        <f>Scoring!A40 &amp; ""</f>
        <v/>
      </c>
      <c r="B40" s="223" t="str">
        <f>IF(SUM(F41:F50)&gt;0,"P","NP")</f>
        <v>P</v>
      </c>
      <c r="C40" s="166" t="s">
        <v>302</v>
      </c>
      <c r="D40" s="361" t="s">
        <v>185</v>
      </c>
      <c r="E40" s="530"/>
      <c r="F40" s="530"/>
      <c r="G40" s="530"/>
      <c r="H40" s="530"/>
      <c r="I40" s="530"/>
      <c r="J40" s="530"/>
      <c r="K40" s="530"/>
      <c r="L40" s="530"/>
      <c r="M40" s="530"/>
      <c r="N40" s="53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c r="BC40" s="121"/>
      <c r="BD40" s="121"/>
    </row>
    <row r="41" spans="1:56" s="1" customFormat="1" ht="75" customHeight="1">
      <c r="A41" s="223" t="str">
        <f>Scoring!A41 &amp; ""</f>
        <v/>
      </c>
      <c r="B41" s="223" t="str">
        <f t="shared" si="1"/>
        <v>NP</v>
      </c>
      <c r="C41" s="166" t="s">
        <v>303</v>
      </c>
      <c r="D41" s="167" t="s">
        <v>203</v>
      </c>
      <c r="E41" s="23">
        <v>7</v>
      </c>
      <c r="F41" s="16">
        <f>Scoring!F41</f>
        <v>0</v>
      </c>
      <c r="G41" s="40"/>
      <c r="H41" s="21" t="s">
        <v>26</v>
      </c>
      <c r="I41" s="55" t="s">
        <v>11</v>
      </c>
      <c r="J41" s="21" t="s">
        <v>480</v>
      </c>
      <c r="K41" s="50"/>
      <c r="L41" s="50"/>
      <c r="M41" s="50"/>
      <c r="N41" s="21" t="str">
        <f>Scoring!I41 &amp; ""</f>
        <v/>
      </c>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1"/>
      <c r="AT41" s="121"/>
      <c r="AU41" s="121"/>
      <c r="AV41" s="121"/>
      <c r="AW41" s="121"/>
      <c r="AX41" s="121"/>
      <c r="AY41" s="121"/>
      <c r="AZ41" s="121"/>
      <c r="BA41" s="121"/>
      <c r="BB41" s="121"/>
      <c r="BC41" s="121"/>
      <c r="BD41" s="121"/>
    </row>
    <row r="42" spans="1:56" s="1" customFormat="1" ht="105" customHeight="1">
      <c r="A42" s="223" t="str">
        <f>Scoring!A42 &amp; ""</f>
        <v/>
      </c>
      <c r="B42" s="223" t="str">
        <f t="shared" si="1"/>
        <v>P</v>
      </c>
      <c r="C42" s="166" t="s">
        <v>304</v>
      </c>
      <c r="D42" s="167" t="s">
        <v>204</v>
      </c>
      <c r="E42" s="23">
        <v>10</v>
      </c>
      <c r="F42" s="16">
        <f>Scoring!F42</f>
        <v>10</v>
      </c>
      <c r="G42" s="40"/>
      <c r="H42" s="21" t="s">
        <v>27</v>
      </c>
      <c r="I42" s="55" t="s">
        <v>11</v>
      </c>
      <c r="J42" s="244"/>
      <c r="K42" s="48"/>
      <c r="L42" s="48"/>
      <c r="M42" s="48"/>
      <c r="N42" s="21" t="str">
        <f>Scoring!I42 &amp; ""</f>
        <v/>
      </c>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c r="AV42" s="121"/>
      <c r="AW42" s="121"/>
      <c r="AX42" s="121"/>
      <c r="AY42" s="121"/>
      <c r="AZ42" s="121"/>
      <c r="BA42" s="121"/>
      <c r="BB42" s="121"/>
      <c r="BC42" s="121"/>
      <c r="BD42" s="121"/>
    </row>
    <row r="43" spans="1:56" s="1" customFormat="1" ht="30" customHeight="1">
      <c r="A43" s="223" t="str">
        <f>Scoring!A43 &amp; ""</f>
        <v/>
      </c>
      <c r="B43" s="223" t="str">
        <f>IF(F44&gt;0,"P","NP")</f>
        <v>NP</v>
      </c>
      <c r="C43" s="166" t="s">
        <v>305</v>
      </c>
      <c r="D43" s="364" t="s">
        <v>162</v>
      </c>
      <c r="E43" s="512"/>
      <c r="F43" s="512"/>
      <c r="G43" s="512"/>
      <c r="H43" s="512"/>
      <c r="I43" s="512"/>
      <c r="J43" s="512"/>
      <c r="K43" s="512"/>
      <c r="L43" s="512"/>
      <c r="M43" s="512"/>
      <c r="N43" s="513"/>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121"/>
      <c r="AX43" s="121"/>
      <c r="AY43" s="121"/>
      <c r="AZ43" s="121"/>
      <c r="BA43" s="121"/>
      <c r="BB43" s="121"/>
      <c r="BC43" s="121"/>
      <c r="BD43" s="121"/>
    </row>
    <row r="44" spans="1:56" s="1" customFormat="1" ht="30" customHeight="1">
      <c r="A44" s="223" t="str">
        <f>Scoring!A44 &amp; ""</f>
        <v/>
      </c>
      <c r="B44" s="223" t="str">
        <f>B43</f>
        <v>NP</v>
      </c>
      <c r="C44" s="166" t="s">
        <v>522</v>
      </c>
      <c r="D44" s="169" t="s">
        <v>163</v>
      </c>
      <c r="E44" s="24">
        <v>5</v>
      </c>
      <c r="F44" s="405">
        <f>Scoring!F44</f>
        <v>0</v>
      </c>
      <c r="G44" s="383"/>
      <c r="H44" s="348" t="s">
        <v>434</v>
      </c>
      <c r="I44" s="328" t="s">
        <v>589</v>
      </c>
      <c r="J44" s="328" t="s">
        <v>92</v>
      </c>
      <c r="K44" s="408"/>
      <c r="L44" s="408"/>
      <c r="M44" s="408"/>
      <c r="N44" s="430">
        <f>Scoring!I44</f>
        <v>0</v>
      </c>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c r="AL44" s="121"/>
      <c r="AM44" s="121"/>
      <c r="AN44" s="121"/>
      <c r="AO44" s="121"/>
      <c r="AP44" s="121"/>
      <c r="AQ44" s="121"/>
      <c r="AR44" s="121"/>
      <c r="AS44" s="121"/>
      <c r="AT44" s="121"/>
      <c r="AU44" s="121"/>
      <c r="AV44" s="121"/>
      <c r="AW44" s="121"/>
      <c r="AX44" s="121"/>
      <c r="AY44" s="121"/>
      <c r="AZ44" s="121"/>
      <c r="BA44" s="121"/>
      <c r="BB44" s="121"/>
      <c r="BC44" s="121"/>
      <c r="BD44" s="121"/>
    </row>
    <row r="45" spans="1:56" s="1" customFormat="1" ht="30" customHeight="1">
      <c r="A45" s="223" t="str">
        <f>Scoring!A45 &amp; ""</f>
        <v/>
      </c>
      <c r="B45" s="223" t="str">
        <f>B44</f>
        <v>NP</v>
      </c>
      <c r="C45" s="166" t="s">
        <v>523</v>
      </c>
      <c r="D45" s="169" t="s">
        <v>164</v>
      </c>
      <c r="E45" s="24">
        <v>8</v>
      </c>
      <c r="F45" s="382"/>
      <c r="G45" s="351"/>
      <c r="H45" s="329"/>
      <c r="I45" s="329"/>
      <c r="J45" s="329"/>
      <c r="K45" s="409"/>
      <c r="L45" s="409"/>
      <c r="M45" s="409"/>
      <c r="N45" s="43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row>
    <row r="46" spans="1:56" s="1" customFormat="1" ht="30" customHeight="1">
      <c r="A46" s="223" t="str">
        <f>Scoring!A46 &amp; ""</f>
        <v/>
      </c>
      <c r="B46" s="223" t="str">
        <f>B45</f>
        <v>NP</v>
      </c>
      <c r="C46" s="166" t="s">
        <v>524</v>
      </c>
      <c r="D46" s="169" t="s">
        <v>165</v>
      </c>
      <c r="E46" s="95">
        <v>10</v>
      </c>
      <c r="F46" s="382"/>
      <c r="G46" s="351"/>
      <c r="H46" s="329"/>
      <c r="I46" s="329"/>
      <c r="J46" s="329"/>
      <c r="K46" s="409"/>
      <c r="L46" s="410"/>
      <c r="M46" s="410"/>
      <c r="N46" s="43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c r="AZ46" s="121"/>
      <c r="BA46" s="121"/>
      <c r="BB46" s="121"/>
      <c r="BC46" s="121"/>
      <c r="BD46" s="121"/>
    </row>
    <row r="47" spans="1:56" s="1" customFormat="1" ht="30" customHeight="1">
      <c r="A47" s="223" t="str">
        <f>Scoring!A47 &amp; ""</f>
        <v/>
      </c>
      <c r="B47" s="223" t="str">
        <f>IF(F48&gt;0,"P","NP")</f>
        <v>NP</v>
      </c>
      <c r="C47" s="166" t="s">
        <v>306</v>
      </c>
      <c r="D47" s="364" t="s">
        <v>467</v>
      </c>
      <c r="E47" s="512"/>
      <c r="F47" s="512"/>
      <c r="G47" s="512"/>
      <c r="H47" s="512"/>
      <c r="I47" s="512"/>
      <c r="J47" s="512"/>
      <c r="K47" s="512"/>
      <c r="L47" s="512"/>
      <c r="M47" s="512"/>
      <c r="N47" s="513"/>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c r="AM47" s="121"/>
      <c r="AN47" s="121"/>
      <c r="AO47" s="121"/>
      <c r="AP47" s="121"/>
      <c r="AQ47" s="121"/>
      <c r="AR47" s="121"/>
      <c r="AS47" s="121"/>
      <c r="AT47" s="121"/>
      <c r="AU47" s="121"/>
      <c r="AV47" s="121"/>
      <c r="AW47" s="121"/>
      <c r="AX47" s="121"/>
      <c r="AY47" s="121"/>
      <c r="AZ47" s="121"/>
      <c r="BA47" s="121"/>
      <c r="BB47" s="121"/>
      <c r="BC47" s="121"/>
      <c r="BD47" s="121"/>
    </row>
    <row r="48" spans="1:56" s="1" customFormat="1" ht="30" customHeight="1">
      <c r="A48" s="223" t="str">
        <f>Scoring!A48 &amp; ""</f>
        <v/>
      </c>
      <c r="B48" s="223" t="str">
        <f>B47</f>
        <v>NP</v>
      </c>
      <c r="C48" s="166" t="s">
        <v>307</v>
      </c>
      <c r="D48" s="170" t="s">
        <v>205</v>
      </c>
      <c r="E48" s="91">
        <v>2</v>
      </c>
      <c r="F48" s="382">
        <f>Scoring!F48</f>
        <v>0</v>
      </c>
      <c r="G48" s="351"/>
      <c r="H48" s="329" t="s">
        <v>81</v>
      </c>
      <c r="I48" s="329" t="s">
        <v>590</v>
      </c>
      <c r="J48" s="329" t="s">
        <v>92</v>
      </c>
      <c r="K48" s="409"/>
      <c r="L48" s="408"/>
      <c r="M48" s="408"/>
      <c r="N48" s="430">
        <f>Scoring!I48</f>
        <v>0</v>
      </c>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c r="AL48" s="121"/>
      <c r="AM48" s="121"/>
      <c r="AN48" s="121"/>
      <c r="AO48" s="121"/>
      <c r="AP48" s="121"/>
      <c r="AQ48" s="121"/>
      <c r="AR48" s="121"/>
      <c r="AS48" s="121"/>
      <c r="AT48" s="121"/>
      <c r="AU48" s="121"/>
      <c r="AV48" s="121"/>
      <c r="AW48" s="121"/>
      <c r="AX48" s="121"/>
      <c r="AY48" s="121"/>
      <c r="AZ48" s="121"/>
      <c r="BA48" s="121"/>
      <c r="BB48" s="121"/>
      <c r="BC48" s="121"/>
      <c r="BD48" s="121"/>
    </row>
    <row r="49" spans="1:56" s="1" customFormat="1" ht="30" customHeight="1">
      <c r="A49" s="223" t="str">
        <f>Scoring!A49 &amp; ""</f>
        <v/>
      </c>
      <c r="B49" s="223" t="str">
        <f>B48</f>
        <v>NP</v>
      </c>
      <c r="C49" s="166" t="s">
        <v>308</v>
      </c>
      <c r="D49" s="169" t="s">
        <v>206</v>
      </c>
      <c r="E49" s="24">
        <v>5</v>
      </c>
      <c r="F49" s="382"/>
      <c r="G49" s="351"/>
      <c r="H49" s="329"/>
      <c r="I49" s="329"/>
      <c r="J49" s="329"/>
      <c r="K49" s="409"/>
      <c r="L49" s="409"/>
      <c r="M49" s="409"/>
      <c r="N49" s="43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1"/>
      <c r="AN49" s="121"/>
      <c r="AO49" s="121"/>
      <c r="AP49" s="121"/>
      <c r="AQ49" s="121"/>
      <c r="AR49" s="121"/>
      <c r="AS49" s="121"/>
      <c r="AT49" s="121"/>
      <c r="AU49" s="121"/>
      <c r="AV49" s="121"/>
      <c r="AW49" s="121"/>
      <c r="AX49" s="121"/>
      <c r="AY49" s="121"/>
      <c r="AZ49" s="121"/>
      <c r="BA49" s="121"/>
      <c r="BB49" s="121"/>
      <c r="BC49" s="121"/>
      <c r="BD49" s="121"/>
    </row>
    <row r="50" spans="1:56" s="1" customFormat="1" ht="43.5" customHeight="1">
      <c r="A50" s="223" t="str">
        <f>Scoring!A50 &amp; ""</f>
        <v/>
      </c>
      <c r="B50" s="223" t="str">
        <f>B49</f>
        <v>NP</v>
      </c>
      <c r="C50" s="166" t="s">
        <v>309</v>
      </c>
      <c r="D50" s="169" t="s">
        <v>207</v>
      </c>
      <c r="E50" s="24">
        <v>10</v>
      </c>
      <c r="F50" s="382"/>
      <c r="G50" s="352"/>
      <c r="H50" s="349"/>
      <c r="I50" s="349"/>
      <c r="J50" s="349"/>
      <c r="K50" s="410"/>
      <c r="L50" s="410"/>
      <c r="M50" s="410"/>
      <c r="N50" s="43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c r="AL50" s="121"/>
      <c r="AM50" s="121"/>
      <c r="AN50" s="121"/>
      <c r="AO50" s="121"/>
      <c r="AP50" s="121"/>
      <c r="AQ50" s="121"/>
      <c r="AR50" s="121"/>
      <c r="AS50" s="121"/>
      <c r="AT50" s="121"/>
      <c r="AU50" s="121"/>
      <c r="AV50" s="121"/>
      <c r="AW50" s="121"/>
      <c r="AX50" s="121"/>
      <c r="AY50" s="121"/>
      <c r="AZ50" s="121"/>
      <c r="BA50" s="121"/>
      <c r="BB50" s="121"/>
      <c r="BC50" s="121"/>
      <c r="BD50" s="121"/>
    </row>
    <row r="51" spans="1:56" s="1" customFormat="1" ht="15" customHeight="1">
      <c r="A51" s="223" t="str">
        <f>Scoring!A51 &amp; ""</f>
        <v/>
      </c>
      <c r="B51" s="223" t="str">
        <f>IF(SUM(F52:F78)&gt;0,"P","NP")</f>
        <v>NP</v>
      </c>
      <c r="C51" s="166" t="s">
        <v>310</v>
      </c>
      <c r="D51" s="361" t="s">
        <v>208</v>
      </c>
      <c r="E51" s="507"/>
      <c r="F51" s="507"/>
      <c r="G51" s="507"/>
      <c r="H51" s="507"/>
      <c r="I51" s="507"/>
      <c r="J51" s="507"/>
      <c r="K51" s="507"/>
      <c r="L51" s="507"/>
      <c r="M51" s="507"/>
      <c r="N51" s="508"/>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c r="AM51" s="121"/>
      <c r="AN51" s="121"/>
      <c r="AO51" s="121"/>
      <c r="AP51" s="121"/>
      <c r="AQ51" s="121"/>
      <c r="AR51" s="121"/>
      <c r="AS51" s="121"/>
      <c r="AT51" s="121"/>
      <c r="AU51" s="121"/>
      <c r="AV51" s="121"/>
      <c r="AW51" s="121"/>
      <c r="AX51" s="121"/>
      <c r="AY51" s="121"/>
      <c r="AZ51" s="121"/>
      <c r="BA51" s="121"/>
      <c r="BB51" s="121"/>
      <c r="BC51" s="121"/>
      <c r="BD51" s="121"/>
    </row>
    <row r="52" spans="1:56" s="1" customFormat="1" ht="64">
      <c r="A52" s="223" t="str">
        <f>Scoring!A52 &amp; ""</f>
        <v/>
      </c>
      <c r="B52" s="223" t="str">
        <f t="shared" si="1"/>
        <v>NP</v>
      </c>
      <c r="C52" s="166" t="s">
        <v>311</v>
      </c>
      <c r="D52" s="167" t="s">
        <v>209</v>
      </c>
      <c r="E52" s="23">
        <v>6</v>
      </c>
      <c r="F52" s="16">
        <f>Scoring!F52</f>
        <v>0</v>
      </c>
      <c r="G52" s="40"/>
      <c r="H52" s="28" t="s">
        <v>62</v>
      </c>
      <c r="I52" s="66" t="s">
        <v>591</v>
      </c>
      <c r="J52" s="402" t="s">
        <v>45</v>
      </c>
      <c r="K52" s="53"/>
      <c r="L52" s="50"/>
      <c r="M52" s="50"/>
      <c r="N52" s="432" t="str">
        <f>Scoring!I52 &amp; ""</f>
        <v/>
      </c>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1"/>
      <c r="AO52" s="121"/>
      <c r="AP52" s="121"/>
      <c r="AQ52" s="121"/>
      <c r="AR52" s="121"/>
      <c r="AS52" s="121"/>
      <c r="AT52" s="121"/>
      <c r="AU52" s="121"/>
      <c r="AV52" s="121"/>
      <c r="AW52" s="121"/>
      <c r="AX52" s="121"/>
      <c r="AY52" s="121"/>
      <c r="AZ52" s="121"/>
      <c r="BA52" s="121"/>
      <c r="BB52" s="121"/>
      <c r="BC52" s="121"/>
      <c r="BD52" s="121"/>
    </row>
    <row r="53" spans="1:56" s="1" customFormat="1" ht="60" customHeight="1">
      <c r="A53" s="223" t="str">
        <f>Scoring!A53 &amp; ""</f>
        <v/>
      </c>
      <c r="B53" s="223" t="str">
        <f t="shared" si="1"/>
        <v>NP</v>
      </c>
      <c r="C53" s="166" t="s">
        <v>312</v>
      </c>
      <c r="D53" s="167" t="s">
        <v>210</v>
      </c>
      <c r="E53" s="23">
        <v>6</v>
      </c>
      <c r="F53" s="16">
        <f>Scoring!F53</f>
        <v>0</v>
      </c>
      <c r="G53" s="40"/>
      <c r="H53" s="28" t="s">
        <v>63</v>
      </c>
      <c r="I53" s="66" t="s">
        <v>592</v>
      </c>
      <c r="J53" s="403"/>
      <c r="K53" s="53"/>
      <c r="L53" s="50"/>
      <c r="M53" s="50"/>
      <c r="N53" s="432"/>
      <c r="O53" s="121">
        <f>SUM($F$52:$F$54)</f>
        <v>0</v>
      </c>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row>
    <row r="54" spans="1:56" s="1" customFormat="1" ht="60" customHeight="1">
      <c r="A54" s="223" t="str">
        <f>Scoring!A54 &amp; ""</f>
        <v/>
      </c>
      <c r="B54" s="223" t="str">
        <f t="shared" si="1"/>
        <v>NP</v>
      </c>
      <c r="C54" s="166" t="s">
        <v>313</v>
      </c>
      <c r="D54" s="167" t="s">
        <v>211</v>
      </c>
      <c r="E54" s="23">
        <v>7</v>
      </c>
      <c r="F54" s="16">
        <f>Scoring!F54</f>
        <v>0</v>
      </c>
      <c r="G54" s="40"/>
      <c r="H54" s="28" t="s">
        <v>64</v>
      </c>
      <c r="I54" s="66" t="s">
        <v>593</v>
      </c>
      <c r="J54" s="404"/>
      <c r="K54" s="53"/>
      <c r="L54" s="50"/>
      <c r="M54" s="50"/>
      <c r="N54" s="432"/>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c r="AM54" s="121"/>
      <c r="AN54" s="121"/>
      <c r="AO54" s="121"/>
      <c r="AP54" s="121"/>
      <c r="AQ54" s="121"/>
      <c r="AR54" s="121"/>
      <c r="AS54" s="121"/>
      <c r="AT54" s="121"/>
      <c r="AU54" s="121"/>
      <c r="AV54" s="121"/>
      <c r="AW54" s="121"/>
      <c r="AX54" s="121"/>
      <c r="AY54" s="121"/>
      <c r="AZ54" s="121"/>
      <c r="BA54" s="121"/>
      <c r="BB54" s="121"/>
      <c r="BC54" s="121"/>
      <c r="BD54" s="121"/>
    </row>
    <row r="55" spans="1:56" s="1" customFormat="1" ht="60" customHeight="1">
      <c r="A55" s="223" t="str">
        <f>Scoring!A55 &amp; ""</f>
        <v/>
      </c>
      <c r="B55" s="223" t="str">
        <f t="shared" si="1"/>
        <v>NP</v>
      </c>
      <c r="C55" s="166" t="s">
        <v>314</v>
      </c>
      <c r="D55" s="171" t="s">
        <v>212</v>
      </c>
      <c r="E55" s="23">
        <v>10</v>
      </c>
      <c r="F55" s="16">
        <f>Scoring!F55</f>
        <v>0</v>
      </c>
      <c r="G55" s="40"/>
      <c r="H55" s="28" t="s">
        <v>435</v>
      </c>
      <c r="I55" s="66" t="s">
        <v>594</v>
      </c>
      <c r="J55" s="15"/>
      <c r="K55" s="49"/>
      <c r="L55" s="49"/>
      <c r="M55" s="49"/>
      <c r="N55" s="85" t="str">
        <f>Scoring!I55 &amp; ""</f>
        <v/>
      </c>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1"/>
      <c r="AN55" s="121"/>
      <c r="AO55" s="121"/>
      <c r="AP55" s="121"/>
      <c r="AQ55" s="121"/>
      <c r="AR55" s="121"/>
      <c r="AS55" s="121"/>
      <c r="AT55" s="121"/>
      <c r="AU55" s="121"/>
      <c r="AV55" s="121"/>
      <c r="AW55" s="121"/>
      <c r="AX55" s="121"/>
      <c r="AY55" s="121"/>
      <c r="AZ55" s="121"/>
      <c r="BA55" s="121"/>
      <c r="BB55" s="121"/>
      <c r="BC55" s="121"/>
      <c r="BD55" s="121"/>
    </row>
    <row r="56" spans="1:56" s="1" customFormat="1" ht="60" customHeight="1">
      <c r="A56" s="223" t="str">
        <f>Scoring!A56 &amp; ""</f>
        <v/>
      </c>
      <c r="B56" s="223" t="str">
        <f t="shared" si="1"/>
        <v>NP</v>
      </c>
      <c r="C56" s="166" t="s">
        <v>315</v>
      </c>
      <c r="D56" s="171" t="s">
        <v>213</v>
      </c>
      <c r="E56" s="39">
        <v>6</v>
      </c>
      <c r="F56" s="16">
        <f>Scoring!F56</f>
        <v>0</v>
      </c>
      <c r="G56" s="50"/>
      <c r="H56" s="28" t="s">
        <v>436</v>
      </c>
      <c r="I56" s="66" t="s">
        <v>595</v>
      </c>
      <c r="J56" s="28"/>
      <c r="K56" s="79"/>
      <c r="L56" s="79"/>
      <c r="M56" s="79"/>
      <c r="N56" s="85" t="str">
        <f>Scoring!I56 &amp; ""</f>
        <v/>
      </c>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c r="AM56" s="121"/>
      <c r="AN56" s="121"/>
      <c r="AO56" s="121"/>
      <c r="AP56" s="121"/>
      <c r="AQ56" s="121"/>
      <c r="AR56" s="121"/>
      <c r="AS56" s="121"/>
      <c r="AT56" s="121"/>
      <c r="AU56" s="121"/>
      <c r="AV56" s="121"/>
      <c r="AW56" s="121"/>
      <c r="AX56" s="121"/>
      <c r="AY56" s="121"/>
      <c r="AZ56" s="121"/>
      <c r="BA56" s="121"/>
      <c r="BB56" s="121"/>
      <c r="BC56" s="121"/>
      <c r="BD56" s="121"/>
    </row>
    <row r="57" spans="1:56" s="1" customFormat="1" ht="15" customHeight="1">
      <c r="A57" s="223" t="str">
        <f>Scoring!A57 &amp; ""</f>
        <v/>
      </c>
      <c r="B57" s="223" t="str">
        <f>IF(F58&gt;0,"P","NP")</f>
        <v>NP</v>
      </c>
      <c r="C57" s="166" t="s">
        <v>316</v>
      </c>
      <c r="D57" s="364" t="s">
        <v>214</v>
      </c>
      <c r="E57" s="512"/>
      <c r="F57" s="512"/>
      <c r="G57" s="512"/>
      <c r="H57" s="512"/>
      <c r="I57" s="512"/>
      <c r="J57" s="512"/>
      <c r="K57" s="512"/>
      <c r="L57" s="512"/>
      <c r="M57" s="512"/>
      <c r="N57" s="513"/>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1"/>
      <c r="AN57" s="121"/>
      <c r="AO57" s="121"/>
      <c r="AP57" s="121"/>
      <c r="AQ57" s="121"/>
      <c r="AR57" s="121"/>
      <c r="AS57" s="121"/>
      <c r="AT57" s="121"/>
      <c r="AU57" s="121"/>
      <c r="AV57" s="121"/>
      <c r="AW57" s="121"/>
      <c r="AX57" s="121"/>
      <c r="AY57" s="121"/>
      <c r="AZ57" s="121"/>
      <c r="BA57" s="121"/>
      <c r="BB57" s="121"/>
      <c r="BC57" s="121"/>
      <c r="BD57" s="121"/>
    </row>
    <row r="58" spans="1:56" s="1" customFormat="1" ht="15" customHeight="1">
      <c r="A58" s="223" t="str">
        <f>Scoring!A58 &amp; ""</f>
        <v/>
      </c>
      <c r="B58" s="223" t="str">
        <f>B57</f>
        <v>NP</v>
      </c>
      <c r="C58" s="172" t="s">
        <v>330</v>
      </c>
      <c r="D58" s="168" t="s">
        <v>166</v>
      </c>
      <c r="E58" s="23">
        <v>10</v>
      </c>
      <c r="F58" s="405">
        <f>Scoring!F58</f>
        <v>0</v>
      </c>
      <c r="G58" s="383"/>
      <c r="H58" s="402" t="s">
        <v>120</v>
      </c>
      <c r="I58" s="514" t="s">
        <v>596</v>
      </c>
      <c r="J58" s="402" t="s">
        <v>4</v>
      </c>
      <c r="K58" s="408"/>
      <c r="L58" s="408"/>
      <c r="M58" s="408"/>
      <c r="N58" s="348" t="str">
        <f>Scoring!I58 &amp; ""</f>
        <v/>
      </c>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row>
    <row r="59" spans="1:56" s="1" customFormat="1" ht="15" customHeight="1">
      <c r="A59" s="223" t="str">
        <f>Scoring!A59 &amp; ""</f>
        <v/>
      </c>
      <c r="B59" s="223" t="str">
        <f>B58</f>
        <v>NP</v>
      </c>
      <c r="C59" s="172" t="s">
        <v>331</v>
      </c>
      <c r="D59" s="168" t="s">
        <v>167</v>
      </c>
      <c r="E59" s="23">
        <v>8</v>
      </c>
      <c r="F59" s="382"/>
      <c r="G59" s="351"/>
      <c r="H59" s="403"/>
      <c r="I59" s="403"/>
      <c r="J59" s="403"/>
      <c r="K59" s="409"/>
      <c r="L59" s="409"/>
      <c r="M59" s="409"/>
      <c r="N59" s="329"/>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121"/>
      <c r="AY59" s="121"/>
      <c r="AZ59" s="121"/>
      <c r="BA59" s="121"/>
      <c r="BB59" s="121"/>
      <c r="BC59" s="121"/>
      <c r="BD59" s="121"/>
    </row>
    <row r="60" spans="1:56" s="1" customFormat="1" ht="15" customHeight="1">
      <c r="A60" s="223" t="str">
        <f>Scoring!A60 &amp; ""</f>
        <v/>
      </c>
      <c r="B60" s="223" t="str">
        <f>B59</f>
        <v>NP</v>
      </c>
      <c r="C60" s="172" t="s">
        <v>333</v>
      </c>
      <c r="D60" s="168" t="s">
        <v>121</v>
      </c>
      <c r="E60" s="23">
        <v>6</v>
      </c>
      <c r="F60" s="382"/>
      <c r="G60" s="351"/>
      <c r="H60" s="403"/>
      <c r="I60" s="403"/>
      <c r="J60" s="403"/>
      <c r="K60" s="409"/>
      <c r="L60" s="409"/>
      <c r="M60" s="409"/>
      <c r="N60" s="329"/>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121"/>
      <c r="AY60" s="121"/>
      <c r="AZ60" s="121"/>
      <c r="BA60" s="121"/>
      <c r="BB60" s="121"/>
      <c r="BC60" s="121"/>
      <c r="BD60" s="121"/>
    </row>
    <row r="61" spans="1:56" s="1" customFormat="1" ht="16">
      <c r="A61" s="223" t="str">
        <f>Scoring!A61 &amp; ""</f>
        <v/>
      </c>
      <c r="B61" s="223" t="str">
        <f>B60</f>
        <v>NP</v>
      </c>
      <c r="C61" s="172" t="s">
        <v>332</v>
      </c>
      <c r="D61" s="168" t="s">
        <v>122</v>
      </c>
      <c r="E61" s="23">
        <v>4</v>
      </c>
      <c r="F61" s="406"/>
      <c r="G61" s="352"/>
      <c r="H61" s="404"/>
      <c r="I61" s="404"/>
      <c r="J61" s="404"/>
      <c r="K61" s="410"/>
      <c r="L61" s="410"/>
      <c r="M61" s="410"/>
      <c r="N61" s="349"/>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121"/>
      <c r="AY61" s="121"/>
      <c r="AZ61" s="121"/>
      <c r="BA61" s="121"/>
      <c r="BB61" s="121"/>
      <c r="BC61" s="121"/>
      <c r="BD61" s="121"/>
    </row>
    <row r="62" spans="1:56" s="1" customFormat="1" ht="60" customHeight="1">
      <c r="A62" s="223" t="str">
        <f>Scoring!A62 &amp; ""</f>
        <v/>
      </c>
      <c r="B62" s="223" t="str">
        <f t="shared" si="1"/>
        <v>NP</v>
      </c>
      <c r="C62" s="166" t="s">
        <v>334</v>
      </c>
      <c r="D62" s="167" t="s">
        <v>215</v>
      </c>
      <c r="E62" s="23">
        <v>6</v>
      </c>
      <c r="F62" s="16">
        <f>Scoring!F62</f>
        <v>0</v>
      </c>
      <c r="G62" s="40"/>
      <c r="H62" s="21" t="s">
        <v>437</v>
      </c>
      <c r="I62" s="55" t="s">
        <v>597</v>
      </c>
      <c r="J62" s="23"/>
      <c r="K62" s="48"/>
      <c r="L62" s="48"/>
      <c r="M62" s="48"/>
      <c r="N62" s="21" t="str">
        <f>Scoring!I62 &amp; ""</f>
        <v/>
      </c>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row>
    <row r="63" spans="1:56" s="1" customFormat="1" ht="60" customHeight="1">
      <c r="A63" s="223" t="str">
        <f>Scoring!A63 &amp; ""</f>
        <v/>
      </c>
      <c r="B63" s="223" t="str">
        <f t="shared" si="1"/>
        <v>NP</v>
      </c>
      <c r="C63" s="166" t="s">
        <v>335</v>
      </c>
      <c r="D63" s="167" t="s">
        <v>216</v>
      </c>
      <c r="E63" s="23">
        <v>2</v>
      </c>
      <c r="F63" s="16">
        <f>Scoring!F63</f>
        <v>0</v>
      </c>
      <c r="G63" s="40"/>
      <c r="H63" s="21" t="s">
        <v>11</v>
      </c>
      <c r="I63" s="55" t="s">
        <v>598</v>
      </c>
      <c r="J63" s="23"/>
      <c r="K63" s="48"/>
      <c r="L63" s="48"/>
      <c r="M63" s="48"/>
      <c r="N63" s="21" t="str">
        <f>Scoring!I63 &amp; ""</f>
        <v/>
      </c>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121"/>
      <c r="AY63" s="121"/>
      <c r="AZ63" s="121"/>
      <c r="BA63" s="121"/>
      <c r="BB63" s="121"/>
      <c r="BC63" s="121"/>
      <c r="BD63" s="121"/>
    </row>
    <row r="64" spans="1:56" s="1" customFormat="1" ht="60" customHeight="1">
      <c r="A64" s="223" t="str">
        <f>Scoring!A64 &amp; ""</f>
        <v/>
      </c>
      <c r="B64" s="223" t="str">
        <f t="shared" si="1"/>
        <v>NP</v>
      </c>
      <c r="C64" s="166" t="s">
        <v>336</v>
      </c>
      <c r="D64" s="167" t="s">
        <v>217</v>
      </c>
      <c r="E64" s="23">
        <v>4</v>
      </c>
      <c r="F64" s="16">
        <f>Scoring!F64</f>
        <v>0</v>
      </c>
      <c r="G64" s="40"/>
      <c r="H64" s="21" t="s">
        <v>11</v>
      </c>
      <c r="I64" s="55" t="s">
        <v>597</v>
      </c>
      <c r="J64" s="23"/>
      <c r="K64" s="48"/>
      <c r="L64" s="48"/>
      <c r="M64" s="48"/>
      <c r="N64" s="21" t="str">
        <f>Scoring!I64 &amp; ""</f>
        <v/>
      </c>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121"/>
      <c r="AY64" s="121"/>
      <c r="AZ64" s="121"/>
      <c r="BA64" s="121"/>
      <c r="BB64" s="121"/>
      <c r="BC64" s="121"/>
      <c r="BD64" s="121"/>
    </row>
    <row r="65" spans="1:56" s="1" customFormat="1" ht="60" customHeight="1">
      <c r="A65" s="223" t="str">
        <f>Scoring!A65 &amp; ""</f>
        <v/>
      </c>
      <c r="B65" s="223" t="str">
        <f t="shared" si="1"/>
        <v>NP</v>
      </c>
      <c r="C65" s="166" t="s">
        <v>340</v>
      </c>
      <c r="D65" s="167" t="s">
        <v>218</v>
      </c>
      <c r="E65" s="23">
        <v>4</v>
      </c>
      <c r="F65" s="16">
        <f>Scoring!F65</f>
        <v>0</v>
      </c>
      <c r="G65" s="40"/>
      <c r="H65" s="21" t="s">
        <v>438</v>
      </c>
      <c r="I65" s="55" t="s">
        <v>597</v>
      </c>
      <c r="J65" s="23"/>
      <c r="K65" s="48"/>
      <c r="L65" s="48"/>
      <c r="M65" s="48"/>
      <c r="N65" s="21" t="str">
        <f>Scoring!I65 &amp; ""</f>
        <v/>
      </c>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121"/>
      <c r="AY65" s="121"/>
      <c r="AZ65" s="121"/>
      <c r="BA65" s="121"/>
      <c r="BB65" s="121"/>
      <c r="BC65" s="121"/>
      <c r="BD65" s="121"/>
    </row>
    <row r="66" spans="1:56" s="1" customFormat="1" ht="60" customHeight="1">
      <c r="A66" s="223" t="str">
        <f>Scoring!A66 &amp; ""</f>
        <v/>
      </c>
      <c r="B66" s="223" t="str">
        <f t="shared" si="1"/>
        <v>NP</v>
      </c>
      <c r="C66" s="166" t="s">
        <v>337</v>
      </c>
      <c r="D66" s="167" t="s">
        <v>219</v>
      </c>
      <c r="E66" s="23">
        <v>5</v>
      </c>
      <c r="F66" s="16">
        <f>Scoring!F66</f>
        <v>0</v>
      </c>
      <c r="G66" s="40"/>
      <c r="H66" s="21" t="s">
        <v>28</v>
      </c>
      <c r="I66" s="55" t="s">
        <v>599</v>
      </c>
      <c r="J66" s="23"/>
      <c r="K66" s="48"/>
      <c r="L66" s="48"/>
      <c r="M66" s="48"/>
      <c r="N66" s="21" t="str">
        <f>Scoring!I66 &amp; ""</f>
        <v/>
      </c>
      <c r="O66" s="121"/>
      <c r="P66" s="121"/>
      <c r="Q66" s="121"/>
      <c r="R66" s="121"/>
      <c r="S66" s="121"/>
      <c r="T66" s="121"/>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row>
    <row r="67" spans="1:56" s="1" customFormat="1" ht="60" customHeight="1">
      <c r="A67" s="223" t="str">
        <f>Scoring!A67 &amp; ""</f>
        <v/>
      </c>
      <c r="B67" s="223" t="str">
        <f t="shared" si="1"/>
        <v>NP</v>
      </c>
      <c r="C67" s="166" t="s">
        <v>338</v>
      </c>
      <c r="D67" s="167" t="s">
        <v>220</v>
      </c>
      <c r="E67" s="23">
        <v>4</v>
      </c>
      <c r="F67" s="16">
        <f>Scoring!F67</f>
        <v>0</v>
      </c>
      <c r="G67" s="40"/>
      <c r="H67" s="21" t="s">
        <v>40</v>
      </c>
      <c r="I67" s="55" t="s">
        <v>599</v>
      </c>
      <c r="J67" s="23"/>
      <c r="K67" s="48"/>
      <c r="L67" s="48"/>
      <c r="M67" s="48"/>
      <c r="N67" s="21" t="str">
        <f>Scoring!I67 &amp; ""</f>
        <v/>
      </c>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121"/>
      <c r="AY67" s="121"/>
      <c r="AZ67" s="121"/>
      <c r="BA67" s="121"/>
      <c r="BB67" s="121"/>
      <c r="BC67" s="121"/>
      <c r="BD67" s="121"/>
    </row>
    <row r="68" spans="1:56" s="1" customFormat="1" ht="60" customHeight="1">
      <c r="A68" s="223" t="str">
        <f>Scoring!A68 &amp; ""</f>
        <v/>
      </c>
      <c r="B68" s="223" t="str">
        <f t="shared" si="1"/>
        <v>NP</v>
      </c>
      <c r="C68" s="166" t="s">
        <v>339</v>
      </c>
      <c r="D68" s="167" t="s">
        <v>221</v>
      </c>
      <c r="E68" s="23">
        <v>4</v>
      </c>
      <c r="F68" s="16">
        <f>Scoring!F68</f>
        <v>0</v>
      </c>
      <c r="G68" s="40"/>
      <c r="H68" s="21" t="s">
        <v>39</v>
      </c>
      <c r="I68" s="55" t="s">
        <v>597</v>
      </c>
      <c r="J68" s="23"/>
      <c r="K68" s="48"/>
      <c r="L68" s="48"/>
      <c r="M68" s="48"/>
      <c r="N68" s="21" t="str">
        <f>Scoring!I68 &amp; ""</f>
        <v/>
      </c>
      <c r="O68" s="121"/>
      <c r="P68" s="121"/>
      <c r="Q68" s="121"/>
      <c r="R68" s="121"/>
      <c r="S68" s="121"/>
      <c r="T68" s="121"/>
      <c r="U68" s="121"/>
      <c r="V68" s="121"/>
      <c r="W68" s="121"/>
      <c r="X68" s="121"/>
      <c r="Y68" s="121"/>
      <c r="Z68" s="121"/>
      <c r="AA68" s="121"/>
      <c r="AB68" s="121"/>
      <c r="AC68" s="121"/>
      <c r="AD68" s="121"/>
      <c r="AE68" s="121"/>
      <c r="AF68" s="121"/>
      <c r="AG68" s="121"/>
      <c r="AH68" s="121"/>
      <c r="AI68" s="121"/>
      <c r="AJ68" s="121"/>
      <c r="AK68" s="121"/>
      <c r="AL68" s="121"/>
      <c r="AM68" s="121"/>
      <c r="AN68" s="121"/>
      <c r="AO68" s="121"/>
      <c r="AP68" s="121"/>
      <c r="AQ68" s="121"/>
      <c r="AR68" s="121"/>
      <c r="AS68" s="121"/>
      <c r="AT68" s="121"/>
      <c r="AU68" s="121"/>
      <c r="AV68" s="121"/>
      <c r="AW68" s="121"/>
      <c r="AX68" s="121"/>
      <c r="AY68" s="121"/>
      <c r="AZ68" s="121"/>
      <c r="BA68" s="121"/>
      <c r="BB68" s="121"/>
      <c r="BC68" s="121"/>
      <c r="BD68" s="121"/>
    </row>
    <row r="69" spans="1:56" s="1" customFormat="1" ht="60" customHeight="1">
      <c r="A69" s="223" t="str">
        <f>Scoring!A69 &amp; ""</f>
        <v/>
      </c>
      <c r="B69" s="223" t="str">
        <f t="shared" si="1"/>
        <v>NP</v>
      </c>
      <c r="C69" s="166" t="s">
        <v>341</v>
      </c>
      <c r="D69" s="167" t="s">
        <v>222</v>
      </c>
      <c r="E69" s="23">
        <v>4</v>
      </c>
      <c r="F69" s="16">
        <f>Scoring!F69</f>
        <v>0</v>
      </c>
      <c r="G69" s="40"/>
      <c r="H69" s="21" t="s">
        <v>65</v>
      </c>
      <c r="I69" s="55" t="s">
        <v>599</v>
      </c>
      <c r="J69" s="23"/>
      <c r="K69" s="48"/>
      <c r="L69" s="48"/>
      <c r="M69" s="48"/>
      <c r="N69" s="21" t="str">
        <f>Scoring!I69 &amp; ""</f>
        <v/>
      </c>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c r="AL69" s="121"/>
      <c r="AM69" s="121"/>
      <c r="AN69" s="121"/>
      <c r="AO69" s="121"/>
      <c r="AP69" s="121"/>
      <c r="AQ69" s="121"/>
      <c r="AR69" s="121"/>
      <c r="AS69" s="121"/>
      <c r="AT69" s="121"/>
      <c r="AU69" s="121"/>
      <c r="AV69" s="121"/>
      <c r="AW69" s="121"/>
      <c r="AX69" s="121"/>
      <c r="AY69" s="121"/>
      <c r="AZ69" s="121"/>
      <c r="BA69" s="121"/>
      <c r="BB69" s="121"/>
      <c r="BC69" s="121"/>
      <c r="BD69" s="121"/>
    </row>
    <row r="70" spans="1:56" s="1" customFormat="1" ht="64">
      <c r="A70" s="223" t="str">
        <f>Scoring!A70 &amp; ""</f>
        <v/>
      </c>
      <c r="B70" s="223" t="str">
        <f t="shared" si="1"/>
        <v>NP</v>
      </c>
      <c r="C70" s="166" t="s">
        <v>342</v>
      </c>
      <c r="D70" s="167" t="s">
        <v>223</v>
      </c>
      <c r="E70" s="23">
        <v>6</v>
      </c>
      <c r="F70" s="16">
        <f>Scoring!F70</f>
        <v>0</v>
      </c>
      <c r="G70" s="40"/>
      <c r="H70" s="21" t="s">
        <v>439</v>
      </c>
      <c r="I70" s="55" t="s">
        <v>600</v>
      </c>
      <c r="J70" s="23"/>
      <c r="K70" s="48"/>
      <c r="L70" s="48"/>
      <c r="M70" s="48"/>
      <c r="N70" s="21" t="str">
        <f>Scoring!I70 &amp; ""</f>
        <v/>
      </c>
      <c r="O70" s="121"/>
      <c r="P70" s="121"/>
      <c r="Q70" s="121"/>
      <c r="R70" s="121"/>
      <c r="S70" s="121"/>
      <c r="T70" s="121"/>
      <c r="U70" s="121"/>
      <c r="V70" s="121"/>
      <c r="W70" s="121"/>
      <c r="X70" s="121"/>
      <c r="Y70" s="121"/>
      <c r="Z70" s="121"/>
      <c r="AA70" s="121"/>
      <c r="AB70" s="121"/>
      <c r="AC70" s="121"/>
      <c r="AD70" s="121"/>
      <c r="AE70" s="121"/>
      <c r="AF70" s="121"/>
      <c r="AG70" s="121"/>
      <c r="AH70" s="121"/>
      <c r="AI70" s="121"/>
      <c r="AJ70" s="121"/>
      <c r="AK70" s="121"/>
      <c r="AL70" s="121"/>
      <c r="AM70" s="121"/>
      <c r="AN70" s="121"/>
      <c r="AO70" s="121"/>
      <c r="AP70" s="121"/>
      <c r="AQ70" s="121"/>
      <c r="AR70" s="121"/>
      <c r="AS70" s="121"/>
      <c r="AT70" s="121"/>
      <c r="AU70" s="121"/>
      <c r="AV70" s="121"/>
      <c r="AW70" s="121"/>
      <c r="AX70" s="121"/>
      <c r="AY70" s="121"/>
      <c r="AZ70" s="121"/>
      <c r="BA70" s="121"/>
      <c r="BB70" s="121"/>
      <c r="BC70" s="121"/>
      <c r="BD70" s="121"/>
    </row>
    <row r="71" spans="1:56" s="1" customFormat="1" ht="60" customHeight="1">
      <c r="A71" s="223" t="str">
        <f>Scoring!A71 &amp; ""</f>
        <v/>
      </c>
      <c r="B71" s="223" t="str">
        <f t="shared" si="1"/>
        <v>NP</v>
      </c>
      <c r="C71" s="166" t="s">
        <v>343</v>
      </c>
      <c r="D71" s="167" t="s">
        <v>224</v>
      </c>
      <c r="E71" s="39">
        <v>4</v>
      </c>
      <c r="F71" s="16">
        <f>Scoring!F71</f>
        <v>0</v>
      </c>
      <c r="G71" s="40"/>
      <c r="H71" s="55" t="s">
        <v>440</v>
      </c>
      <c r="I71" s="55" t="s">
        <v>601</v>
      </c>
      <c r="J71" s="39"/>
      <c r="K71" s="48"/>
      <c r="L71" s="48"/>
      <c r="M71" s="48"/>
      <c r="N71" s="21" t="str">
        <f>Scoring!I71 &amp; ""</f>
        <v/>
      </c>
      <c r="O71" s="121"/>
      <c r="P71" s="121"/>
      <c r="Q71" s="121"/>
      <c r="R71" s="121"/>
      <c r="S71" s="121"/>
      <c r="T71" s="121"/>
      <c r="U71" s="121"/>
      <c r="V71" s="121"/>
      <c r="W71" s="121"/>
      <c r="X71" s="121"/>
      <c r="Y71" s="121"/>
      <c r="Z71" s="121"/>
      <c r="AA71" s="121"/>
      <c r="AB71" s="121"/>
      <c r="AC71" s="121"/>
      <c r="AD71" s="121"/>
      <c r="AE71" s="121"/>
      <c r="AF71" s="121"/>
      <c r="AG71" s="121"/>
      <c r="AH71" s="121"/>
      <c r="AI71" s="121"/>
      <c r="AJ71" s="121"/>
      <c r="AK71" s="121"/>
      <c r="AL71" s="121"/>
      <c r="AM71" s="121"/>
      <c r="AN71" s="121"/>
      <c r="AO71" s="121"/>
      <c r="AP71" s="121"/>
      <c r="AQ71" s="121"/>
      <c r="AR71" s="121"/>
      <c r="AS71" s="121"/>
      <c r="AT71" s="121"/>
      <c r="AU71" s="121"/>
      <c r="AV71" s="121"/>
      <c r="AW71" s="121"/>
      <c r="AX71" s="121"/>
      <c r="AY71" s="121"/>
      <c r="AZ71" s="121"/>
      <c r="BA71" s="121"/>
      <c r="BB71" s="121"/>
      <c r="BC71" s="121"/>
      <c r="BD71" s="121"/>
    </row>
    <row r="72" spans="1:56" s="1" customFormat="1" ht="60" customHeight="1">
      <c r="A72" s="223" t="str">
        <f>Scoring!A72 &amp; ""</f>
        <v/>
      </c>
      <c r="B72" s="223" t="str">
        <f t="shared" si="1"/>
        <v>NP</v>
      </c>
      <c r="C72" s="166" t="s">
        <v>344</v>
      </c>
      <c r="D72" s="167" t="s">
        <v>225</v>
      </c>
      <c r="E72" s="39">
        <v>7</v>
      </c>
      <c r="F72" s="16">
        <f>Scoring!F72</f>
        <v>0</v>
      </c>
      <c r="G72" s="40"/>
      <c r="H72" s="55" t="s">
        <v>441</v>
      </c>
      <c r="I72" s="55" t="s">
        <v>599</v>
      </c>
      <c r="J72" s="39"/>
      <c r="K72" s="48"/>
      <c r="L72" s="48"/>
      <c r="M72" s="48"/>
      <c r="N72" s="21" t="str">
        <f>Scoring!I72 &amp; ""</f>
        <v/>
      </c>
      <c r="O72" s="121"/>
      <c r="P72" s="121"/>
      <c r="Q72" s="121"/>
      <c r="R72" s="121"/>
      <c r="S72" s="121"/>
      <c r="T72" s="121"/>
      <c r="U72" s="121"/>
      <c r="V72" s="121"/>
      <c r="W72" s="121"/>
      <c r="X72" s="121"/>
      <c r="Y72" s="121"/>
      <c r="Z72" s="121"/>
      <c r="AA72" s="121"/>
      <c r="AB72" s="121"/>
      <c r="AC72" s="121"/>
      <c r="AD72" s="121"/>
      <c r="AE72" s="121"/>
      <c r="AF72" s="121"/>
      <c r="AG72" s="121"/>
      <c r="AH72" s="121"/>
      <c r="AI72" s="121"/>
      <c r="AJ72" s="121"/>
      <c r="AK72" s="121"/>
    </row>
    <row r="73" spans="1:56" s="1" customFormat="1" ht="93" customHeight="1">
      <c r="A73" s="223" t="str">
        <f>Scoring!A73 &amp; ""</f>
        <v/>
      </c>
      <c r="B73" s="223" t="str">
        <f t="shared" si="1"/>
        <v>NP</v>
      </c>
      <c r="C73" s="166" t="s">
        <v>345</v>
      </c>
      <c r="D73" s="167" t="s">
        <v>226</v>
      </c>
      <c r="E73" s="39">
        <v>6</v>
      </c>
      <c r="F73" s="16">
        <f>Scoring!F73</f>
        <v>0</v>
      </c>
      <c r="G73" s="40"/>
      <c r="H73" s="55" t="s">
        <v>442</v>
      </c>
      <c r="I73" s="55" t="s">
        <v>602</v>
      </c>
      <c r="J73" s="39"/>
      <c r="K73" s="48"/>
      <c r="L73" s="48"/>
      <c r="M73" s="48"/>
      <c r="N73" s="21" t="str">
        <f>Scoring!I73 &amp; ""</f>
        <v/>
      </c>
      <c r="O73" s="121"/>
      <c r="P73" s="121"/>
      <c r="Q73" s="121"/>
      <c r="R73" s="121"/>
      <c r="S73" s="121"/>
      <c r="T73" s="121"/>
      <c r="U73" s="121"/>
      <c r="V73" s="121"/>
      <c r="W73" s="121"/>
      <c r="X73" s="121"/>
      <c r="Y73" s="121"/>
      <c r="Z73" s="121"/>
      <c r="AA73" s="121"/>
      <c r="AB73" s="121"/>
      <c r="AC73" s="121"/>
      <c r="AD73" s="121"/>
      <c r="AE73" s="121"/>
      <c r="AF73" s="121"/>
      <c r="AG73" s="121"/>
      <c r="AH73" s="121"/>
      <c r="AI73" s="121"/>
      <c r="AJ73" s="121"/>
      <c r="AK73" s="121"/>
    </row>
    <row r="74" spans="1:56" s="1" customFormat="1">
      <c r="A74" s="223" t="str">
        <f>Scoring!A74 &amp; ""</f>
        <v/>
      </c>
      <c r="B74" s="223" t="str">
        <f>IF(SUM(F75:F78)&gt;0,"P","NP")</f>
        <v>NP</v>
      </c>
      <c r="C74" s="166" t="s">
        <v>346</v>
      </c>
      <c r="D74" s="364" t="s">
        <v>228</v>
      </c>
      <c r="E74" s="512"/>
      <c r="F74" s="512"/>
      <c r="G74" s="512"/>
      <c r="H74" s="512"/>
      <c r="I74" s="512"/>
      <c r="J74" s="512"/>
      <c r="K74" s="512"/>
      <c r="L74" s="512"/>
      <c r="M74" s="512"/>
      <c r="N74" s="513"/>
      <c r="O74" s="121"/>
      <c r="P74" s="121"/>
      <c r="Q74" s="121"/>
      <c r="R74" s="121"/>
      <c r="S74" s="121"/>
      <c r="T74" s="121"/>
      <c r="U74" s="121"/>
      <c r="V74" s="121"/>
      <c r="W74" s="121"/>
      <c r="X74" s="121"/>
      <c r="Y74" s="121"/>
      <c r="Z74" s="121"/>
      <c r="AA74" s="121"/>
      <c r="AB74" s="121"/>
      <c r="AC74" s="121"/>
      <c r="AD74" s="121"/>
      <c r="AE74" s="121"/>
      <c r="AF74" s="121"/>
      <c r="AG74" s="121"/>
      <c r="AH74" s="121"/>
      <c r="AI74" s="121"/>
      <c r="AJ74" s="121"/>
      <c r="AK74" s="121"/>
    </row>
    <row r="75" spans="1:56" s="1" customFormat="1" ht="120" customHeight="1">
      <c r="A75" s="223" t="str">
        <f>Scoring!A75 &amp; ""</f>
        <v/>
      </c>
      <c r="B75" s="223" t="str">
        <f t="shared" si="1"/>
        <v>NP</v>
      </c>
      <c r="C75" s="166" t="s">
        <v>347</v>
      </c>
      <c r="D75" s="168" t="s">
        <v>227</v>
      </c>
      <c r="E75" s="39">
        <v>2</v>
      </c>
      <c r="F75" s="51">
        <f>Scoring!F75</f>
        <v>0</v>
      </c>
      <c r="G75" s="40"/>
      <c r="H75" s="328" t="s">
        <v>444</v>
      </c>
      <c r="I75" s="529" t="s">
        <v>603</v>
      </c>
      <c r="J75" s="328" t="s">
        <v>443</v>
      </c>
      <c r="K75" s="408"/>
      <c r="L75" s="50"/>
      <c r="M75" s="50"/>
      <c r="N75" s="328" t="str">
        <f>Scoring!I75 &amp; ""</f>
        <v/>
      </c>
      <c r="O75" s="121"/>
      <c r="P75" s="121"/>
      <c r="Q75" s="121"/>
      <c r="R75" s="121"/>
      <c r="S75" s="121"/>
      <c r="T75" s="121"/>
      <c r="U75" s="121"/>
      <c r="V75" s="121"/>
      <c r="W75" s="121"/>
      <c r="X75" s="121"/>
      <c r="Y75" s="121"/>
      <c r="Z75" s="121"/>
      <c r="AA75" s="121"/>
      <c r="AB75" s="121"/>
      <c r="AC75" s="121"/>
      <c r="AD75" s="121"/>
      <c r="AE75" s="121"/>
      <c r="AF75" s="121"/>
      <c r="AG75" s="121"/>
      <c r="AH75" s="121"/>
      <c r="AI75" s="121"/>
      <c r="AJ75" s="121"/>
      <c r="AK75" s="121"/>
    </row>
    <row r="76" spans="1:56" s="1" customFormat="1" ht="120" customHeight="1">
      <c r="A76" s="223" t="str">
        <f>Scoring!A76 &amp; ""</f>
        <v/>
      </c>
      <c r="B76" s="223" t="str">
        <f t="shared" si="1"/>
        <v>NP</v>
      </c>
      <c r="C76" s="166" t="s">
        <v>348</v>
      </c>
      <c r="D76" s="168" t="s">
        <v>229</v>
      </c>
      <c r="E76" s="39">
        <v>2</v>
      </c>
      <c r="F76" s="51">
        <f>Scoring!F76</f>
        <v>0</v>
      </c>
      <c r="G76" s="40"/>
      <c r="H76" s="329"/>
      <c r="I76" s="329"/>
      <c r="J76" s="360"/>
      <c r="K76" s="409"/>
      <c r="L76" s="50"/>
      <c r="M76" s="50"/>
      <c r="N76" s="329"/>
      <c r="O76" s="121"/>
      <c r="P76" s="121"/>
      <c r="Q76" s="121"/>
      <c r="R76" s="121"/>
      <c r="S76" s="121"/>
      <c r="T76" s="121"/>
      <c r="U76" s="121"/>
      <c r="V76" s="121"/>
      <c r="W76" s="121"/>
      <c r="X76" s="121"/>
      <c r="Y76" s="121"/>
      <c r="Z76" s="121"/>
      <c r="AA76" s="121"/>
      <c r="AB76" s="121"/>
      <c r="AC76" s="121"/>
      <c r="AD76" s="121"/>
      <c r="AE76" s="121"/>
      <c r="AF76" s="121"/>
      <c r="AG76" s="121"/>
      <c r="AH76" s="121"/>
      <c r="AI76" s="121"/>
      <c r="AJ76" s="121"/>
      <c r="AK76" s="121"/>
    </row>
    <row r="77" spans="1:56" s="1" customFormat="1" ht="120" customHeight="1">
      <c r="A77" s="223" t="str">
        <f>Scoring!A77 &amp; ""</f>
        <v/>
      </c>
      <c r="B77" s="223" t="str">
        <f t="shared" si="1"/>
        <v>NP</v>
      </c>
      <c r="C77" s="166" t="s">
        <v>349</v>
      </c>
      <c r="D77" s="173" t="s">
        <v>445</v>
      </c>
      <c r="E77" s="39">
        <v>2</v>
      </c>
      <c r="F77" s="51">
        <f>Scoring!F77</f>
        <v>0</v>
      </c>
      <c r="G77" s="40"/>
      <c r="H77" s="349"/>
      <c r="I77" s="349"/>
      <c r="J77" s="359"/>
      <c r="K77" s="410"/>
      <c r="L77" s="50"/>
      <c r="M77" s="50"/>
      <c r="N77" s="349"/>
      <c r="O77" s="121"/>
      <c r="P77" s="121"/>
      <c r="Q77" s="121"/>
      <c r="R77" s="121"/>
      <c r="S77" s="121"/>
      <c r="T77" s="121"/>
      <c r="U77" s="121"/>
      <c r="V77" s="121"/>
      <c r="W77" s="121"/>
      <c r="X77" s="121"/>
      <c r="Y77" s="121"/>
      <c r="Z77" s="121"/>
      <c r="AA77" s="121"/>
      <c r="AB77" s="121"/>
      <c r="AC77" s="121"/>
      <c r="AD77" s="121"/>
      <c r="AE77" s="121"/>
      <c r="AF77" s="121"/>
      <c r="AG77" s="121"/>
      <c r="AH77" s="121"/>
      <c r="AI77" s="121"/>
      <c r="AJ77" s="121"/>
      <c r="AK77" s="121"/>
    </row>
    <row r="78" spans="1:56" s="1" customFormat="1" ht="60" customHeight="1">
      <c r="A78" s="223" t="str">
        <f>Scoring!A78 &amp; ""</f>
        <v/>
      </c>
      <c r="B78" s="223" t="str">
        <f t="shared" si="1"/>
        <v>NP</v>
      </c>
      <c r="C78" s="166" t="s">
        <v>350</v>
      </c>
      <c r="D78" s="173" t="s">
        <v>446</v>
      </c>
      <c r="E78" s="39">
        <v>6</v>
      </c>
      <c r="F78" s="51">
        <f>Scoring!F78</f>
        <v>0</v>
      </c>
      <c r="G78" s="40"/>
      <c r="H78" s="82" t="s">
        <v>11</v>
      </c>
      <c r="I78" s="82"/>
      <c r="J78" s="39"/>
      <c r="K78" s="48"/>
      <c r="L78" s="48"/>
      <c r="M78" s="48"/>
      <c r="N78" s="55" t="str">
        <f>Scoring!I78 &amp; ""</f>
        <v/>
      </c>
      <c r="O78" s="121"/>
      <c r="P78" s="121"/>
      <c r="Q78" s="121"/>
      <c r="R78" s="121"/>
      <c r="S78" s="121"/>
      <c r="T78" s="121"/>
      <c r="U78" s="121"/>
      <c r="V78" s="121"/>
      <c r="W78" s="121"/>
      <c r="X78" s="121"/>
      <c r="Y78" s="121"/>
      <c r="Z78" s="121"/>
      <c r="AA78" s="121"/>
      <c r="AB78" s="121"/>
      <c r="AC78" s="121"/>
      <c r="AD78" s="121"/>
      <c r="AE78" s="121"/>
      <c r="AF78" s="121"/>
      <c r="AG78" s="121"/>
      <c r="AH78" s="121"/>
      <c r="AI78" s="121"/>
      <c r="AJ78" s="121"/>
      <c r="AK78" s="121"/>
    </row>
    <row r="79" spans="1:56" s="1" customFormat="1" ht="15" customHeight="1">
      <c r="A79" s="223" t="str">
        <f>Scoring!A79 &amp; ""</f>
        <v/>
      </c>
      <c r="B79" s="223" t="str">
        <f>IF(SUM(F80:F82)&gt;0,"P","NP")</f>
        <v>NP</v>
      </c>
      <c r="C79" s="166" t="s">
        <v>351</v>
      </c>
      <c r="D79" s="361" t="s">
        <v>123</v>
      </c>
      <c r="E79" s="507"/>
      <c r="F79" s="507"/>
      <c r="G79" s="507"/>
      <c r="H79" s="507"/>
      <c r="I79" s="507"/>
      <c r="J79" s="507"/>
      <c r="K79" s="507"/>
      <c r="L79" s="507"/>
      <c r="M79" s="507"/>
      <c r="N79" s="508"/>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row>
    <row r="80" spans="1:56" s="1" customFormat="1" ht="45" customHeight="1">
      <c r="A80" s="223" t="str">
        <f>Scoring!A80 &amp; ""</f>
        <v/>
      </c>
      <c r="B80" s="223" t="str">
        <f t="shared" ref="B80:B117" si="2">IF(F80&gt;0,"P","NP")</f>
        <v>NP</v>
      </c>
      <c r="C80" s="166" t="s">
        <v>354</v>
      </c>
      <c r="D80" s="165" t="s">
        <v>230</v>
      </c>
      <c r="E80" s="39">
        <v>6</v>
      </c>
      <c r="F80" s="51">
        <f>Scoring!F80</f>
        <v>0</v>
      </c>
      <c r="G80" s="40"/>
      <c r="H80" s="328" t="s">
        <v>29</v>
      </c>
      <c r="I80" s="529" t="s">
        <v>604</v>
      </c>
      <c r="J80" s="328" t="s">
        <v>8</v>
      </c>
      <c r="K80" s="53"/>
      <c r="L80" s="50"/>
      <c r="M80" s="50"/>
      <c r="N80" s="55" t="str">
        <f>Scoring!I80 &amp; ""</f>
        <v/>
      </c>
      <c r="O80" s="121"/>
      <c r="P80" s="121"/>
      <c r="Q80" s="121"/>
      <c r="R80" s="121"/>
      <c r="S80" s="121"/>
      <c r="T80" s="121"/>
      <c r="U80" s="121"/>
      <c r="V80" s="121"/>
      <c r="W80" s="121"/>
      <c r="X80" s="121"/>
      <c r="Y80" s="121"/>
      <c r="Z80" s="121"/>
      <c r="AA80" s="121"/>
      <c r="AB80" s="121"/>
      <c r="AC80" s="121"/>
      <c r="AD80" s="121"/>
      <c r="AE80" s="121"/>
      <c r="AF80" s="121"/>
      <c r="AG80" s="121"/>
      <c r="AH80" s="121"/>
      <c r="AI80" s="121"/>
      <c r="AJ80" s="121"/>
      <c r="AK80" s="121"/>
    </row>
    <row r="81" spans="1:37" s="1" customFormat="1" ht="45" customHeight="1">
      <c r="A81" s="223" t="str">
        <f>Scoring!A81 &amp; ""</f>
        <v/>
      </c>
      <c r="B81" s="223" t="str">
        <f t="shared" si="2"/>
        <v>NP</v>
      </c>
      <c r="C81" s="166" t="s">
        <v>355</v>
      </c>
      <c r="D81" s="165" t="s">
        <v>231</v>
      </c>
      <c r="E81" s="39">
        <v>3</v>
      </c>
      <c r="F81" s="51">
        <f>Scoring!F81</f>
        <v>0</v>
      </c>
      <c r="G81" s="40"/>
      <c r="H81" s="349"/>
      <c r="I81" s="329"/>
      <c r="J81" s="349"/>
      <c r="K81" s="53"/>
      <c r="L81" s="50"/>
      <c r="M81" s="50"/>
      <c r="N81" s="55" t="str">
        <f>Scoring!I81 &amp; ""</f>
        <v/>
      </c>
      <c r="O81" s="121"/>
      <c r="P81" s="121"/>
      <c r="Q81" s="121"/>
      <c r="R81" s="121"/>
      <c r="S81" s="121"/>
      <c r="T81" s="121"/>
      <c r="U81" s="121"/>
      <c r="V81" s="121"/>
      <c r="W81" s="121"/>
      <c r="X81" s="121"/>
      <c r="Y81" s="121"/>
      <c r="Z81" s="121"/>
      <c r="AA81" s="121"/>
      <c r="AB81" s="121"/>
      <c r="AC81" s="121"/>
      <c r="AD81" s="121"/>
      <c r="AE81" s="121"/>
      <c r="AF81" s="121"/>
      <c r="AG81" s="121"/>
      <c r="AH81" s="121"/>
      <c r="AI81" s="121"/>
      <c r="AJ81" s="121"/>
      <c r="AK81" s="121"/>
    </row>
    <row r="82" spans="1:37" s="1" customFormat="1" ht="45" customHeight="1">
      <c r="A82" s="223" t="str">
        <f>Scoring!A82 &amp; ""</f>
        <v/>
      </c>
      <c r="B82" s="223" t="str">
        <f t="shared" si="2"/>
        <v>NP</v>
      </c>
      <c r="C82" s="166" t="s">
        <v>356</v>
      </c>
      <c r="D82" s="165" t="s">
        <v>232</v>
      </c>
      <c r="E82" s="39">
        <v>3</v>
      </c>
      <c r="F82" s="51">
        <f>Scoring!F82</f>
        <v>0</v>
      </c>
      <c r="G82" s="40"/>
      <c r="H82" s="55" t="s">
        <v>447</v>
      </c>
      <c r="I82" s="349"/>
      <c r="J82" s="55"/>
      <c r="K82" s="50"/>
      <c r="L82" s="50"/>
      <c r="M82" s="50"/>
      <c r="N82" s="55" t="str">
        <f>Scoring!I82 &amp;""</f>
        <v/>
      </c>
      <c r="O82" s="121"/>
      <c r="P82" s="121"/>
      <c r="Q82" s="121"/>
      <c r="R82" s="121"/>
      <c r="S82" s="121"/>
      <c r="T82" s="121"/>
      <c r="U82" s="121"/>
      <c r="V82" s="121"/>
      <c r="W82" s="121"/>
      <c r="X82" s="121"/>
      <c r="Y82" s="121"/>
      <c r="Z82" s="121"/>
      <c r="AA82" s="121"/>
      <c r="AB82" s="121"/>
      <c r="AC82" s="121"/>
      <c r="AD82" s="121"/>
      <c r="AE82" s="121"/>
      <c r="AF82" s="121"/>
      <c r="AG82" s="121"/>
      <c r="AH82" s="121"/>
      <c r="AI82" s="121"/>
      <c r="AJ82" s="121"/>
      <c r="AK82" s="121"/>
    </row>
    <row r="83" spans="1:37" s="1" customFormat="1" ht="90" customHeight="1">
      <c r="A83" s="223" t="str">
        <f>Scoring!A83 &amp; ""</f>
        <v/>
      </c>
      <c r="B83" s="223" t="str">
        <f t="shared" si="2"/>
        <v>NP</v>
      </c>
      <c r="C83" s="166" t="s">
        <v>352</v>
      </c>
      <c r="D83" s="174" t="s">
        <v>233</v>
      </c>
      <c r="E83" s="23">
        <v>6</v>
      </c>
      <c r="F83" s="16">
        <f>Scoring!F83</f>
        <v>0</v>
      </c>
      <c r="G83" s="40"/>
      <c r="H83" s="21" t="s">
        <v>30</v>
      </c>
      <c r="I83" s="82"/>
      <c r="J83" s="17" t="s">
        <v>150</v>
      </c>
      <c r="K83" s="50"/>
      <c r="L83" s="50"/>
      <c r="M83" s="50"/>
      <c r="N83" s="21" t="str">
        <f>Scoring!I83 &amp; ""</f>
        <v/>
      </c>
      <c r="O83" s="121"/>
      <c r="P83" s="121"/>
      <c r="Q83" s="121"/>
      <c r="R83" s="121"/>
      <c r="S83" s="121"/>
      <c r="T83" s="121"/>
      <c r="U83" s="121"/>
      <c r="V83" s="121"/>
      <c r="W83" s="121"/>
      <c r="X83" s="121"/>
      <c r="Y83" s="121"/>
      <c r="Z83" s="121"/>
      <c r="AA83" s="121"/>
      <c r="AB83" s="121"/>
      <c r="AC83" s="121"/>
      <c r="AD83" s="121"/>
      <c r="AE83" s="121"/>
      <c r="AF83" s="121"/>
      <c r="AG83" s="121"/>
      <c r="AH83" s="121"/>
      <c r="AI83" s="121"/>
      <c r="AJ83" s="121"/>
      <c r="AK83" s="121"/>
    </row>
    <row r="84" spans="1:37" s="1" customFormat="1" ht="15" customHeight="1">
      <c r="A84" s="223" t="str">
        <f>Scoring!A84 &amp; ""</f>
        <v/>
      </c>
      <c r="B84" s="223" t="str">
        <f>IF(SUM(F85:F86)&gt;0,"P","NP")</f>
        <v>NP</v>
      </c>
      <c r="C84" s="166" t="s">
        <v>353</v>
      </c>
      <c r="D84" s="361" t="s">
        <v>234</v>
      </c>
      <c r="E84" s="507"/>
      <c r="F84" s="507"/>
      <c r="G84" s="507"/>
      <c r="H84" s="507"/>
      <c r="I84" s="507"/>
      <c r="J84" s="507"/>
      <c r="K84" s="507"/>
      <c r="L84" s="507"/>
      <c r="M84" s="507"/>
      <c r="N84" s="508"/>
      <c r="O84" s="121"/>
      <c r="P84" s="121"/>
      <c r="Q84" s="121"/>
      <c r="R84" s="121"/>
      <c r="S84" s="121"/>
      <c r="T84" s="121"/>
      <c r="U84" s="121"/>
      <c r="V84" s="121"/>
      <c r="W84" s="121"/>
      <c r="X84" s="121"/>
      <c r="Y84" s="121"/>
      <c r="Z84" s="121"/>
      <c r="AA84" s="121"/>
      <c r="AB84" s="121"/>
      <c r="AC84" s="121"/>
      <c r="AD84" s="121"/>
      <c r="AE84" s="121"/>
      <c r="AF84" s="121"/>
      <c r="AG84" s="121"/>
      <c r="AH84" s="121"/>
      <c r="AI84" s="121"/>
      <c r="AJ84" s="121"/>
      <c r="AK84" s="121"/>
    </row>
    <row r="85" spans="1:37" s="1" customFormat="1" ht="45" customHeight="1">
      <c r="A85" s="223" t="str">
        <f>Scoring!A85 &amp; ""</f>
        <v/>
      </c>
      <c r="B85" s="223" t="str">
        <f t="shared" si="2"/>
        <v>NP</v>
      </c>
      <c r="C85" s="166" t="s">
        <v>357</v>
      </c>
      <c r="D85" s="175" t="s">
        <v>235</v>
      </c>
      <c r="E85" s="92">
        <v>12</v>
      </c>
      <c r="F85" s="93">
        <f>Scoring!F85</f>
        <v>0</v>
      </c>
      <c r="G85" s="40"/>
      <c r="H85" s="328" t="s">
        <v>66</v>
      </c>
      <c r="I85" s="328" t="s">
        <v>605</v>
      </c>
      <c r="J85" s="328" t="s">
        <v>42</v>
      </c>
      <c r="K85" s="53"/>
      <c r="L85" s="50"/>
      <c r="M85" s="50"/>
      <c r="N85" s="94" t="str">
        <f>Scoring!I85 &amp; ""</f>
        <v/>
      </c>
      <c r="O85" s="121"/>
      <c r="P85" s="121"/>
      <c r="Q85" s="121"/>
      <c r="R85" s="121"/>
      <c r="S85" s="121"/>
      <c r="T85" s="121"/>
      <c r="U85" s="121"/>
      <c r="V85" s="121"/>
      <c r="W85" s="121"/>
      <c r="X85" s="121"/>
      <c r="Y85" s="121"/>
      <c r="Z85" s="121"/>
      <c r="AA85" s="121"/>
      <c r="AB85" s="121"/>
      <c r="AC85" s="121"/>
      <c r="AD85" s="121"/>
      <c r="AE85" s="121"/>
      <c r="AF85" s="121"/>
      <c r="AG85" s="121"/>
      <c r="AH85" s="121"/>
      <c r="AI85" s="121"/>
      <c r="AJ85" s="121"/>
      <c r="AK85" s="121"/>
    </row>
    <row r="86" spans="1:37" s="1" customFormat="1" ht="45" customHeight="1">
      <c r="A86" s="223" t="str">
        <f>Scoring!A86 &amp; ""</f>
        <v/>
      </c>
      <c r="B86" s="223" t="str">
        <f t="shared" si="2"/>
        <v>NP</v>
      </c>
      <c r="C86" s="166" t="s">
        <v>358</v>
      </c>
      <c r="D86" s="176" t="s">
        <v>236</v>
      </c>
      <c r="E86" s="23">
        <v>10</v>
      </c>
      <c r="F86" s="93">
        <f>Scoring!F86</f>
        <v>0</v>
      </c>
      <c r="G86" s="40"/>
      <c r="H86" s="349"/>
      <c r="I86" s="349"/>
      <c r="J86" s="349"/>
      <c r="K86" s="53"/>
      <c r="L86" s="50"/>
      <c r="M86" s="50"/>
      <c r="N86" s="94" t="str">
        <f>Scoring!I86 &amp; ""</f>
        <v/>
      </c>
      <c r="O86" s="121"/>
      <c r="P86" s="121"/>
      <c r="Q86" s="121"/>
      <c r="R86" s="121"/>
      <c r="S86" s="121"/>
      <c r="T86" s="121"/>
      <c r="U86" s="121"/>
      <c r="V86" s="121"/>
      <c r="W86" s="121"/>
      <c r="X86" s="121"/>
      <c r="Y86" s="121"/>
      <c r="Z86" s="121"/>
      <c r="AA86" s="121"/>
      <c r="AB86" s="121"/>
      <c r="AC86" s="121"/>
      <c r="AD86" s="121"/>
      <c r="AE86" s="121"/>
      <c r="AF86" s="121"/>
      <c r="AG86" s="121"/>
      <c r="AH86" s="121"/>
      <c r="AI86" s="121"/>
      <c r="AJ86" s="121"/>
      <c r="AK86" s="121"/>
    </row>
    <row r="87" spans="1:37" s="1" customFormat="1" ht="45" customHeight="1">
      <c r="A87" s="223" t="str">
        <f>Scoring!A87 &amp; ""</f>
        <v/>
      </c>
      <c r="B87" s="223" t="str">
        <f>IF(SUM(F88:F89)&gt;0,"P","NP")</f>
        <v>NP</v>
      </c>
      <c r="C87" s="166" t="s">
        <v>359</v>
      </c>
      <c r="D87" s="361" t="s">
        <v>237</v>
      </c>
      <c r="E87" s="507"/>
      <c r="F87" s="507"/>
      <c r="G87" s="507"/>
      <c r="H87" s="507"/>
      <c r="I87" s="507"/>
      <c r="J87" s="507"/>
      <c r="K87" s="507"/>
      <c r="L87" s="507"/>
      <c r="M87" s="507"/>
      <c r="N87" s="508"/>
      <c r="O87" s="121"/>
      <c r="P87" s="121"/>
      <c r="Q87" s="121"/>
      <c r="R87" s="121"/>
      <c r="S87" s="121"/>
      <c r="T87" s="121"/>
      <c r="U87" s="121"/>
      <c r="V87" s="121"/>
      <c r="W87" s="121"/>
      <c r="X87" s="121"/>
      <c r="Y87" s="121"/>
      <c r="Z87" s="121"/>
      <c r="AA87" s="121"/>
      <c r="AB87" s="121"/>
      <c r="AC87" s="121"/>
      <c r="AD87" s="121"/>
      <c r="AE87" s="121"/>
      <c r="AF87" s="121"/>
      <c r="AG87" s="121"/>
      <c r="AH87" s="121"/>
      <c r="AI87" s="121"/>
      <c r="AJ87" s="121"/>
      <c r="AK87" s="121"/>
    </row>
    <row r="88" spans="1:37" s="1" customFormat="1" ht="75" customHeight="1">
      <c r="A88" s="223" t="str">
        <f>Scoring!A88 &amp; ""</f>
        <v/>
      </c>
      <c r="B88" s="223" t="str">
        <f>IF(F88&gt;0,"P","NP")</f>
        <v>NP</v>
      </c>
      <c r="C88" s="166" t="s">
        <v>360</v>
      </c>
      <c r="D88" s="167" t="s">
        <v>168</v>
      </c>
      <c r="E88" s="23" t="s">
        <v>156</v>
      </c>
      <c r="F88" s="16">
        <f>Scoring!F88</f>
        <v>0</v>
      </c>
      <c r="G88" s="40"/>
      <c r="H88" s="328" t="s">
        <v>187</v>
      </c>
      <c r="I88" s="328" t="s">
        <v>606</v>
      </c>
      <c r="J88" s="23"/>
      <c r="K88" s="48"/>
      <c r="L88" s="48"/>
      <c r="M88" s="48"/>
      <c r="N88" s="21" t="str">
        <f>Scoring!I88 &amp; ""</f>
        <v/>
      </c>
      <c r="O88" s="121"/>
      <c r="P88" s="121"/>
      <c r="Q88" s="121"/>
      <c r="R88" s="121"/>
      <c r="S88" s="121"/>
      <c r="T88" s="121"/>
      <c r="U88" s="121"/>
      <c r="V88" s="121"/>
      <c r="W88" s="121"/>
      <c r="X88" s="121"/>
      <c r="Y88" s="121"/>
      <c r="Z88" s="121"/>
      <c r="AA88" s="121"/>
      <c r="AB88" s="121"/>
      <c r="AC88" s="121"/>
      <c r="AD88" s="121"/>
      <c r="AE88" s="121"/>
      <c r="AF88" s="121"/>
      <c r="AG88" s="121"/>
      <c r="AH88" s="121"/>
      <c r="AI88" s="121"/>
      <c r="AJ88" s="121"/>
      <c r="AK88" s="121"/>
    </row>
    <row r="89" spans="1:37" s="1" customFormat="1" ht="75" customHeight="1">
      <c r="A89" s="223" t="str">
        <f>Scoring!A89 &amp; ""</f>
        <v/>
      </c>
      <c r="B89" s="223" t="str">
        <f t="shared" si="2"/>
        <v>NP</v>
      </c>
      <c r="C89" s="166" t="s">
        <v>361</v>
      </c>
      <c r="D89" s="167" t="s">
        <v>169</v>
      </c>
      <c r="E89" s="23">
        <v>2</v>
      </c>
      <c r="F89" s="16">
        <f>Scoring!F89</f>
        <v>0</v>
      </c>
      <c r="G89" s="40"/>
      <c r="H89" s="349"/>
      <c r="I89" s="349"/>
      <c r="J89" s="23"/>
      <c r="K89" s="48"/>
      <c r="L89" s="48"/>
      <c r="M89" s="48"/>
      <c r="N89" s="21" t="str">
        <f>Scoring!I89 &amp; ""</f>
        <v/>
      </c>
      <c r="O89" s="121"/>
      <c r="P89" s="121"/>
      <c r="Q89" s="121"/>
      <c r="R89" s="121"/>
      <c r="S89" s="121"/>
      <c r="T89" s="121"/>
      <c r="U89" s="121"/>
      <c r="V89" s="121"/>
      <c r="W89" s="121"/>
      <c r="X89" s="121"/>
      <c r="Y89" s="121"/>
      <c r="Z89" s="121"/>
      <c r="AA89" s="121"/>
      <c r="AB89" s="121"/>
      <c r="AC89" s="121"/>
      <c r="AD89" s="121"/>
      <c r="AE89" s="121"/>
      <c r="AF89" s="121"/>
      <c r="AG89" s="121"/>
      <c r="AH89" s="121"/>
      <c r="AI89" s="121"/>
      <c r="AJ89" s="121"/>
      <c r="AK89" s="121"/>
    </row>
    <row r="90" spans="1:37" s="1" customFormat="1" ht="30" customHeight="1">
      <c r="A90" s="223" t="str">
        <f>Scoring!A90 &amp; ""</f>
        <v/>
      </c>
      <c r="B90" s="223" t="str">
        <f>IF(F91&gt;0,"P","NP")</f>
        <v>P</v>
      </c>
      <c r="C90" s="411" t="s">
        <v>362</v>
      </c>
      <c r="D90" s="364" t="s">
        <v>238</v>
      </c>
      <c r="E90" s="512"/>
      <c r="F90" s="512"/>
      <c r="G90" s="512"/>
      <c r="H90" s="512"/>
      <c r="I90" s="512"/>
      <c r="J90" s="512"/>
      <c r="K90" s="512"/>
      <c r="L90" s="512"/>
      <c r="M90" s="512"/>
      <c r="N90" s="513"/>
      <c r="O90" s="121"/>
      <c r="P90" s="121"/>
      <c r="Q90" s="121"/>
      <c r="R90" s="121"/>
      <c r="S90" s="121"/>
      <c r="T90" s="121"/>
      <c r="U90" s="121"/>
      <c r="V90" s="121"/>
      <c r="W90" s="121"/>
      <c r="X90" s="121"/>
      <c r="Y90" s="121"/>
      <c r="Z90" s="121"/>
      <c r="AA90" s="121"/>
      <c r="AB90" s="121"/>
      <c r="AC90" s="121"/>
      <c r="AD90" s="121"/>
      <c r="AE90" s="121"/>
      <c r="AF90" s="121"/>
      <c r="AG90" s="121"/>
      <c r="AH90" s="121"/>
      <c r="AI90" s="121"/>
      <c r="AJ90" s="121"/>
      <c r="AK90" s="121"/>
    </row>
    <row r="91" spans="1:37" s="1" customFormat="1" ht="45" customHeight="1">
      <c r="A91" s="223" t="str">
        <f>Scoring!A91 &amp; ""</f>
        <v/>
      </c>
      <c r="B91" s="223" t="str">
        <f>IF(F91&gt;0,"P","NP")</f>
        <v>P</v>
      </c>
      <c r="C91" s="411"/>
      <c r="D91" s="171" t="s">
        <v>170</v>
      </c>
      <c r="E91" s="51" t="s">
        <v>171</v>
      </c>
      <c r="F91" s="16">
        <f>Scoring!F91</f>
        <v>10</v>
      </c>
      <c r="G91" s="40"/>
      <c r="H91" s="21" t="s">
        <v>448</v>
      </c>
      <c r="I91" s="55" t="s">
        <v>599</v>
      </c>
      <c r="J91" s="39"/>
      <c r="K91" s="39"/>
      <c r="L91" s="39"/>
      <c r="M91" s="39"/>
      <c r="N91" s="55" t="str">
        <f>Scoring!I91&amp; ""</f>
        <v/>
      </c>
      <c r="O91" s="121"/>
      <c r="P91" s="121"/>
      <c r="Q91" s="121"/>
      <c r="R91" s="121"/>
      <c r="S91" s="121"/>
      <c r="T91" s="121"/>
      <c r="U91" s="121"/>
      <c r="V91" s="121"/>
      <c r="W91" s="121"/>
      <c r="X91" s="121"/>
      <c r="Y91" s="121"/>
      <c r="Z91" s="121"/>
      <c r="AA91" s="121"/>
      <c r="AB91" s="121"/>
      <c r="AC91" s="121"/>
      <c r="AD91" s="121"/>
      <c r="AE91" s="121"/>
      <c r="AF91" s="121"/>
      <c r="AG91" s="121"/>
      <c r="AH91" s="121"/>
      <c r="AI91" s="121"/>
      <c r="AJ91" s="121"/>
      <c r="AK91" s="121"/>
    </row>
    <row r="92" spans="1:37" s="1" customFormat="1">
      <c r="A92" s="223" t="str">
        <f>Scoring!A92 &amp; ""</f>
        <v/>
      </c>
      <c r="B92" s="223" t="str">
        <f>IF(SUM(F94:F97)&gt;0,"P","NP")</f>
        <v>P</v>
      </c>
      <c r="C92" s="172" t="s">
        <v>363</v>
      </c>
      <c r="D92" s="179" t="s">
        <v>172</v>
      </c>
      <c r="E92" s="96"/>
      <c r="F92" s="96"/>
      <c r="G92" s="96"/>
      <c r="H92" s="96"/>
      <c r="I92" s="96"/>
      <c r="J92" s="96"/>
      <c r="K92" s="96"/>
      <c r="L92" s="96"/>
      <c r="M92" s="96"/>
      <c r="N92" s="225"/>
      <c r="O92" s="121"/>
      <c r="P92" s="121"/>
      <c r="Q92" s="121"/>
      <c r="R92" s="121"/>
      <c r="S92" s="121"/>
      <c r="T92" s="121"/>
      <c r="U92" s="121"/>
      <c r="V92" s="121"/>
      <c r="W92" s="121"/>
      <c r="X92" s="121"/>
      <c r="Y92" s="121"/>
      <c r="Z92" s="121"/>
      <c r="AA92" s="121"/>
      <c r="AB92" s="121"/>
      <c r="AC92" s="121"/>
      <c r="AD92" s="121"/>
      <c r="AE92" s="121"/>
      <c r="AF92" s="121"/>
      <c r="AG92" s="121"/>
      <c r="AH92" s="121"/>
      <c r="AI92" s="121"/>
      <c r="AJ92" s="121"/>
      <c r="AK92" s="121"/>
    </row>
    <row r="93" spans="1:37" s="1" customFormat="1" ht="15.75" customHeight="1">
      <c r="A93" s="223" t="str">
        <f>Scoring!A93 &amp; ""</f>
        <v/>
      </c>
      <c r="B93" s="223" t="str">
        <f>IF(SUM(F94:F97)&gt;0,"P","NP")</f>
        <v>P</v>
      </c>
      <c r="C93" s="172" t="s">
        <v>364</v>
      </c>
      <c r="D93" s="364" t="s">
        <v>239</v>
      </c>
      <c r="E93" s="512"/>
      <c r="F93" s="512"/>
      <c r="G93" s="512"/>
      <c r="H93" s="512"/>
      <c r="I93" s="512"/>
      <c r="J93" s="512"/>
      <c r="K93" s="512"/>
      <c r="L93" s="512"/>
      <c r="M93" s="512"/>
      <c r="N93" s="513"/>
      <c r="O93" s="121"/>
      <c r="P93" s="121"/>
      <c r="Q93" s="121"/>
      <c r="R93" s="121"/>
      <c r="S93" s="121"/>
      <c r="T93" s="121"/>
      <c r="U93" s="121"/>
      <c r="V93" s="121"/>
      <c r="W93" s="121"/>
      <c r="X93" s="121"/>
      <c r="Y93" s="121"/>
      <c r="Z93" s="121"/>
      <c r="AA93" s="121"/>
      <c r="AB93" s="121"/>
      <c r="AC93" s="121"/>
      <c r="AD93" s="121"/>
      <c r="AE93" s="121"/>
      <c r="AF93" s="121"/>
      <c r="AG93" s="121"/>
      <c r="AH93" s="121"/>
      <c r="AI93" s="121"/>
      <c r="AJ93" s="121"/>
      <c r="AK93" s="121"/>
    </row>
    <row r="94" spans="1:37" s="1" customFormat="1" ht="45" customHeight="1">
      <c r="A94" s="223" t="str">
        <f>Scoring!A94 &amp; ""</f>
        <v/>
      </c>
      <c r="B94" s="223" t="str">
        <f t="shared" si="2"/>
        <v>NP</v>
      </c>
      <c r="C94" s="166" t="s">
        <v>365</v>
      </c>
      <c r="D94" s="168" t="s">
        <v>240</v>
      </c>
      <c r="E94" s="25">
        <v>2</v>
      </c>
      <c r="F94" s="405">
        <f>Scoring!F94</f>
        <v>0</v>
      </c>
      <c r="G94" s="383"/>
      <c r="H94" s="402" t="s">
        <v>67</v>
      </c>
      <c r="I94" s="514" t="s">
        <v>607</v>
      </c>
      <c r="J94" s="514" t="s">
        <v>9</v>
      </c>
      <c r="K94" s="408"/>
      <c r="L94" s="408"/>
      <c r="M94" s="408"/>
      <c r="N94" s="328" t="str">
        <f>Scoring!I94 &amp; ""</f>
        <v/>
      </c>
      <c r="O94" s="121"/>
      <c r="P94" s="121"/>
      <c r="Q94" s="121"/>
      <c r="R94" s="121"/>
      <c r="S94" s="121"/>
      <c r="T94" s="121"/>
      <c r="U94" s="121"/>
      <c r="V94" s="121"/>
      <c r="W94" s="121"/>
      <c r="X94" s="121"/>
      <c r="Y94" s="121"/>
      <c r="Z94" s="121"/>
      <c r="AA94" s="121"/>
      <c r="AB94" s="121"/>
      <c r="AC94" s="121"/>
      <c r="AD94" s="121"/>
      <c r="AE94" s="121"/>
      <c r="AF94" s="121"/>
      <c r="AG94" s="121"/>
      <c r="AH94" s="121"/>
      <c r="AI94" s="121"/>
      <c r="AJ94" s="121"/>
      <c r="AK94" s="121"/>
    </row>
    <row r="95" spans="1:37" s="1" customFormat="1" ht="45" customHeight="1">
      <c r="A95" s="223" t="str">
        <f>Scoring!A95 &amp; ""</f>
        <v/>
      </c>
      <c r="B95" s="223" t="str">
        <f t="shared" si="2"/>
        <v>NP</v>
      </c>
      <c r="C95" s="166" t="s">
        <v>366</v>
      </c>
      <c r="D95" s="168" t="s">
        <v>241</v>
      </c>
      <c r="E95" s="25">
        <v>4</v>
      </c>
      <c r="F95" s="382"/>
      <c r="G95" s="351"/>
      <c r="H95" s="403"/>
      <c r="I95" s="403"/>
      <c r="J95" s="403"/>
      <c r="K95" s="409"/>
      <c r="L95" s="409"/>
      <c r="M95" s="409"/>
      <c r="N95" s="329"/>
      <c r="O95" s="121"/>
      <c r="P95" s="121"/>
      <c r="Q95" s="121"/>
      <c r="R95" s="121"/>
      <c r="S95" s="121"/>
      <c r="T95" s="121"/>
      <c r="U95" s="121"/>
      <c r="V95" s="121"/>
      <c r="W95" s="121"/>
      <c r="X95" s="121"/>
      <c r="Y95" s="121"/>
      <c r="Z95" s="121"/>
      <c r="AA95" s="121"/>
      <c r="AB95" s="121"/>
      <c r="AC95" s="121"/>
      <c r="AD95" s="121"/>
      <c r="AE95" s="121"/>
      <c r="AF95" s="121"/>
      <c r="AG95" s="121"/>
      <c r="AH95" s="121"/>
      <c r="AI95" s="121"/>
      <c r="AJ95" s="121"/>
      <c r="AK95" s="121"/>
    </row>
    <row r="96" spans="1:37" s="1" customFormat="1" ht="45" customHeight="1">
      <c r="A96" s="223" t="str">
        <f>Scoring!A96 &amp; ""</f>
        <v/>
      </c>
      <c r="B96" s="223" t="str">
        <f t="shared" si="2"/>
        <v>NP</v>
      </c>
      <c r="C96" s="166" t="s">
        <v>367</v>
      </c>
      <c r="D96" s="168" t="s">
        <v>242</v>
      </c>
      <c r="E96" s="25">
        <v>7</v>
      </c>
      <c r="F96" s="406"/>
      <c r="G96" s="352"/>
      <c r="H96" s="404"/>
      <c r="I96" s="404"/>
      <c r="J96" s="404"/>
      <c r="K96" s="410"/>
      <c r="L96" s="410"/>
      <c r="M96" s="410"/>
      <c r="N96" s="349"/>
      <c r="O96" s="121"/>
      <c r="P96" s="121"/>
      <c r="Q96" s="121"/>
      <c r="R96" s="121"/>
      <c r="S96" s="121"/>
      <c r="T96" s="121"/>
      <c r="U96" s="121"/>
      <c r="V96" s="121"/>
      <c r="W96" s="121"/>
      <c r="X96" s="121"/>
      <c r="Y96" s="121"/>
      <c r="Z96" s="121"/>
      <c r="AA96" s="121"/>
      <c r="AB96" s="121"/>
      <c r="AC96" s="121"/>
      <c r="AD96" s="121"/>
      <c r="AE96" s="121"/>
      <c r="AF96" s="121"/>
      <c r="AG96" s="121"/>
      <c r="AH96" s="121"/>
      <c r="AI96" s="121"/>
      <c r="AJ96" s="121"/>
      <c r="AK96" s="121"/>
    </row>
    <row r="97" spans="1:37" s="1" customFormat="1" ht="160">
      <c r="A97" s="223" t="str">
        <f>Scoring!A97 &amp; ""</f>
        <v/>
      </c>
      <c r="B97" s="223" t="str">
        <f t="shared" si="2"/>
        <v>P</v>
      </c>
      <c r="C97" s="166" t="s">
        <v>368</v>
      </c>
      <c r="D97" s="85" t="s">
        <v>124</v>
      </c>
      <c r="E97" s="23">
        <v>10</v>
      </c>
      <c r="F97" s="16">
        <f>Scoring!F97</f>
        <v>10</v>
      </c>
      <c r="G97" s="40"/>
      <c r="H97" s="28" t="s">
        <v>103</v>
      </c>
      <c r="I97" s="66" t="s">
        <v>608</v>
      </c>
      <c r="J97" s="28"/>
      <c r="K97" s="50"/>
      <c r="L97" s="50"/>
      <c r="M97" s="50"/>
      <c r="N97" s="21" t="str">
        <f>Scoring!I97 &amp; ""</f>
        <v/>
      </c>
      <c r="O97" s="121"/>
      <c r="P97" s="121"/>
      <c r="Q97" s="121"/>
      <c r="R97" s="121"/>
      <c r="S97" s="121"/>
      <c r="T97" s="121"/>
      <c r="U97" s="121"/>
      <c r="V97" s="121"/>
      <c r="W97" s="121"/>
      <c r="X97" s="121"/>
      <c r="Y97" s="121"/>
      <c r="Z97" s="121"/>
      <c r="AA97" s="121"/>
      <c r="AB97" s="121"/>
      <c r="AC97" s="121"/>
      <c r="AD97" s="121"/>
      <c r="AE97" s="121"/>
      <c r="AF97" s="121"/>
      <c r="AG97" s="121"/>
      <c r="AH97" s="121"/>
      <c r="AI97" s="121"/>
      <c r="AJ97" s="121"/>
      <c r="AK97" s="121"/>
    </row>
    <row r="98" spans="1:37" s="1" customFormat="1" ht="18.75" customHeight="1">
      <c r="A98" s="223" t="str">
        <f>Scoring!A98 &amp; ""</f>
        <v/>
      </c>
      <c r="B98" s="223" t="s">
        <v>484</v>
      </c>
      <c r="C98" s="390" t="s">
        <v>173</v>
      </c>
      <c r="D98" s="390"/>
      <c r="E98" s="390"/>
      <c r="F98" s="390"/>
      <c r="G98" s="390"/>
      <c r="H98" s="390"/>
      <c r="I98" s="390"/>
      <c r="J98" s="390"/>
      <c r="K98" s="390"/>
      <c r="L98" s="390"/>
      <c r="M98" s="390"/>
      <c r="N98" s="391"/>
      <c r="O98" s="121"/>
      <c r="P98" s="121"/>
      <c r="Q98" s="121"/>
      <c r="R98" s="121"/>
      <c r="S98" s="121"/>
      <c r="T98" s="121"/>
      <c r="U98" s="121"/>
      <c r="V98" s="121"/>
      <c r="W98" s="121"/>
      <c r="X98" s="121"/>
      <c r="Y98" s="121"/>
      <c r="Z98" s="121"/>
      <c r="AA98" s="121"/>
      <c r="AB98" s="121"/>
      <c r="AC98" s="121"/>
      <c r="AD98" s="121"/>
      <c r="AE98" s="121"/>
      <c r="AF98" s="121"/>
      <c r="AG98" s="121"/>
      <c r="AH98" s="121"/>
      <c r="AI98" s="121"/>
      <c r="AJ98" s="121"/>
      <c r="AK98" s="121"/>
    </row>
    <row r="99" spans="1:37" s="1" customFormat="1" ht="15" customHeight="1">
      <c r="A99" s="223" t="str">
        <f>Scoring!A99 &amp; ""</f>
        <v/>
      </c>
      <c r="B99" s="223" t="s">
        <v>490</v>
      </c>
      <c r="C99" s="172" t="s">
        <v>369</v>
      </c>
      <c r="D99" s="361" t="s">
        <v>174</v>
      </c>
      <c r="E99" s="507"/>
      <c r="F99" s="507"/>
      <c r="G99" s="507"/>
      <c r="H99" s="507"/>
      <c r="I99" s="507"/>
      <c r="J99" s="507"/>
      <c r="K99" s="507"/>
      <c r="L99" s="507"/>
      <c r="M99" s="507"/>
      <c r="N99" s="508"/>
      <c r="O99" s="121"/>
      <c r="P99" s="121"/>
      <c r="Q99" s="121"/>
      <c r="R99" s="121"/>
      <c r="S99" s="121"/>
      <c r="T99" s="121"/>
      <c r="U99" s="121"/>
      <c r="V99" s="121"/>
      <c r="W99" s="121"/>
      <c r="X99" s="121"/>
      <c r="Y99" s="121"/>
      <c r="Z99" s="121"/>
      <c r="AA99" s="121"/>
      <c r="AB99" s="121"/>
      <c r="AC99" s="121"/>
      <c r="AD99" s="121"/>
      <c r="AE99" s="121"/>
      <c r="AF99" s="121"/>
      <c r="AG99" s="121"/>
      <c r="AH99" s="121"/>
      <c r="AI99" s="121"/>
      <c r="AJ99" s="121"/>
      <c r="AK99" s="121"/>
    </row>
    <row r="100" spans="1:37" s="1" customFormat="1" ht="75" customHeight="1">
      <c r="A100" s="223" t="str">
        <f>Scoring!A100 &amp; ""</f>
        <v/>
      </c>
      <c r="B100" s="223" t="str">
        <f t="shared" si="2"/>
        <v>NP</v>
      </c>
      <c r="C100" s="166" t="s">
        <v>370</v>
      </c>
      <c r="D100" s="174" t="s">
        <v>175</v>
      </c>
      <c r="E100" s="39">
        <v>5</v>
      </c>
      <c r="F100" s="51">
        <f>Scoring!F100</f>
        <v>0</v>
      </c>
      <c r="G100" s="40"/>
      <c r="H100" s="55" t="s">
        <v>68</v>
      </c>
      <c r="I100" s="55" t="s">
        <v>609</v>
      </c>
      <c r="J100" s="55" t="s">
        <v>52</v>
      </c>
      <c r="K100" s="50"/>
      <c r="L100" s="50"/>
      <c r="M100" s="50"/>
      <c r="N100" s="55" t="str">
        <f>Scoring!I100 &amp; ""</f>
        <v/>
      </c>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c r="AK100" s="121"/>
    </row>
    <row r="101" spans="1:37" s="1" customFormat="1" ht="15" customHeight="1">
      <c r="A101" s="223" t="str">
        <f>Scoring!A101 &amp; ""</f>
        <v/>
      </c>
      <c r="B101" s="223" t="str">
        <f>IF(SUM(F102:F104)&gt;0,"P","NP")</f>
        <v>NP</v>
      </c>
      <c r="C101" s="166" t="s">
        <v>371</v>
      </c>
      <c r="D101" s="361" t="s">
        <v>125</v>
      </c>
      <c r="E101" s="507"/>
      <c r="F101" s="507"/>
      <c r="G101" s="507"/>
      <c r="H101" s="507"/>
      <c r="I101" s="507"/>
      <c r="J101" s="507"/>
      <c r="K101" s="507"/>
      <c r="L101" s="507"/>
      <c r="M101" s="507"/>
      <c r="N101" s="508"/>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row>
    <row r="102" spans="1:37" s="1" customFormat="1" ht="45" customHeight="1">
      <c r="A102" s="223" t="str">
        <f>Scoring!A102 &amp; ""</f>
        <v/>
      </c>
      <c r="B102" s="223" t="str">
        <f>IF(F102&gt;0,"P","NP")</f>
        <v>NP</v>
      </c>
      <c r="C102" s="166" t="s">
        <v>372</v>
      </c>
      <c r="D102" s="167" t="s">
        <v>126</v>
      </c>
      <c r="E102" s="23">
        <v>4</v>
      </c>
      <c r="F102" s="16">
        <f>Scoring!F102</f>
        <v>0</v>
      </c>
      <c r="G102" s="40"/>
      <c r="H102" s="245" t="s">
        <v>48</v>
      </c>
      <c r="I102" s="55" t="s">
        <v>610</v>
      </c>
      <c r="J102" s="21" t="s">
        <v>151</v>
      </c>
      <c r="K102" s="50"/>
      <c r="L102" s="50"/>
      <c r="M102" s="50"/>
      <c r="N102" s="55" t="str">
        <f>Scoring!I102 &amp; ""</f>
        <v/>
      </c>
      <c r="O102" s="121"/>
      <c r="P102" s="121"/>
      <c r="Q102" s="121"/>
      <c r="R102" s="121"/>
      <c r="S102" s="121"/>
      <c r="T102" s="121"/>
      <c r="U102" s="121"/>
      <c r="V102" s="121"/>
      <c r="W102" s="121"/>
      <c r="X102" s="121"/>
      <c r="Y102" s="121"/>
      <c r="Z102" s="121"/>
      <c r="AA102" s="121"/>
      <c r="AB102" s="121"/>
      <c r="AC102" s="121"/>
      <c r="AD102" s="121"/>
      <c r="AE102" s="121"/>
      <c r="AF102" s="121"/>
      <c r="AG102" s="121"/>
      <c r="AH102" s="121"/>
      <c r="AI102" s="121"/>
      <c r="AJ102" s="121"/>
      <c r="AK102" s="121"/>
    </row>
    <row r="103" spans="1:37" s="1" customFormat="1" ht="45" customHeight="1">
      <c r="A103" s="223" t="str">
        <f>Scoring!A103 &amp; ""</f>
        <v/>
      </c>
      <c r="B103" s="223" t="str">
        <f t="shared" si="2"/>
        <v>NP</v>
      </c>
      <c r="C103" s="166" t="s">
        <v>373</v>
      </c>
      <c r="D103" s="167" t="s">
        <v>127</v>
      </c>
      <c r="E103" s="23">
        <v>5</v>
      </c>
      <c r="F103" s="16">
        <f>Scoring!F103</f>
        <v>0</v>
      </c>
      <c r="G103" s="40"/>
      <c r="H103" s="245" t="s">
        <v>48</v>
      </c>
      <c r="I103" s="55" t="s">
        <v>610</v>
      </c>
      <c r="J103" s="21" t="s">
        <v>151</v>
      </c>
      <c r="K103" s="50"/>
      <c r="L103" s="50"/>
      <c r="M103" s="50"/>
      <c r="N103" s="55" t="str">
        <f>Scoring!I103 &amp; ""</f>
        <v/>
      </c>
      <c r="O103" s="121"/>
      <c r="P103" s="121"/>
      <c r="Q103" s="121"/>
      <c r="R103" s="121"/>
      <c r="S103" s="121"/>
      <c r="T103" s="121"/>
      <c r="U103" s="121"/>
      <c r="V103" s="121"/>
      <c r="W103" s="121"/>
      <c r="X103" s="121"/>
      <c r="Y103" s="121"/>
      <c r="Z103" s="121"/>
      <c r="AA103" s="121"/>
      <c r="AB103" s="121"/>
      <c r="AC103" s="121"/>
      <c r="AD103" s="121"/>
      <c r="AE103" s="121"/>
      <c r="AF103" s="121"/>
      <c r="AG103" s="121"/>
      <c r="AH103" s="121"/>
      <c r="AI103" s="121"/>
      <c r="AJ103" s="121"/>
      <c r="AK103" s="121"/>
    </row>
    <row r="104" spans="1:37" s="1" customFormat="1" ht="45" customHeight="1">
      <c r="A104" s="223" t="str">
        <f>Scoring!A104 &amp; ""</f>
        <v/>
      </c>
      <c r="B104" s="223" t="str">
        <f t="shared" si="2"/>
        <v>NP</v>
      </c>
      <c r="C104" s="166" t="s">
        <v>374</v>
      </c>
      <c r="D104" s="167" t="s">
        <v>128</v>
      </c>
      <c r="E104" s="23">
        <v>4</v>
      </c>
      <c r="F104" s="16">
        <f>Scoring!F104</f>
        <v>0</v>
      </c>
      <c r="G104" s="40"/>
      <c r="H104" s="21" t="s">
        <v>31</v>
      </c>
      <c r="I104" s="55" t="s">
        <v>611</v>
      </c>
      <c r="J104" s="21" t="s">
        <v>151</v>
      </c>
      <c r="K104" s="50"/>
      <c r="L104" s="50"/>
      <c r="M104" s="50"/>
      <c r="N104" s="55" t="str">
        <f>Scoring!I104 &amp; ""</f>
        <v/>
      </c>
      <c r="O104" s="121"/>
      <c r="P104" s="121"/>
      <c r="Q104" s="121"/>
      <c r="R104" s="121"/>
      <c r="S104" s="121"/>
      <c r="T104" s="121"/>
      <c r="U104" s="121"/>
      <c r="V104" s="121"/>
      <c r="W104" s="121"/>
      <c r="X104" s="121"/>
      <c r="Y104" s="121"/>
      <c r="Z104" s="121"/>
      <c r="AA104" s="121"/>
      <c r="AB104" s="121"/>
      <c r="AC104" s="121"/>
      <c r="AD104" s="121"/>
      <c r="AE104" s="121"/>
      <c r="AF104" s="121"/>
      <c r="AG104" s="121"/>
      <c r="AH104" s="121"/>
      <c r="AI104" s="121"/>
      <c r="AJ104" s="121"/>
      <c r="AK104" s="121"/>
    </row>
    <row r="105" spans="1:37" s="1" customFormat="1" ht="15" customHeight="1">
      <c r="A105" s="223" t="str">
        <f>Scoring!A105 &amp; ""</f>
        <v/>
      </c>
      <c r="B105" s="223" t="str">
        <f>IF(SUM(F106:F112)&gt;0,"P","NP")</f>
        <v>NP</v>
      </c>
      <c r="C105" s="172" t="s">
        <v>375</v>
      </c>
      <c r="D105" s="325" t="s">
        <v>243</v>
      </c>
      <c r="E105" s="522"/>
      <c r="F105" s="522"/>
      <c r="G105" s="522"/>
      <c r="H105" s="522"/>
      <c r="I105" s="522"/>
      <c r="J105" s="522"/>
      <c r="K105" s="522"/>
      <c r="L105" s="522"/>
      <c r="M105" s="522"/>
      <c r="N105" s="523"/>
      <c r="O105" s="121"/>
      <c r="P105" s="121"/>
      <c r="Q105" s="121"/>
      <c r="R105" s="121"/>
      <c r="S105" s="121"/>
      <c r="T105" s="121"/>
      <c r="U105" s="121"/>
      <c r="V105" s="121"/>
      <c r="W105" s="121"/>
      <c r="X105" s="121"/>
      <c r="Y105" s="121"/>
      <c r="Z105" s="121"/>
      <c r="AA105" s="121"/>
      <c r="AB105" s="121"/>
      <c r="AC105" s="121"/>
      <c r="AD105" s="121"/>
      <c r="AE105" s="121"/>
      <c r="AF105" s="121"/>
      <c r="AG105" s="121"/>
      <c r="AH105" s="121"/>
      <c r="AI105" s="121"/>
      <c r="AJ105" s="121"/>
      <c r="AK105" s="121"/>
    </row>
    <row r="106" spans="1:37" s="1" customFormat="1" ht="16">
      <c r="A106" s="223" t="str">
        <f>Scoring!A106 &amp; ""</f>
        <v/>
      </c>
      <c r="B106" s="223" t="str">
        <f t="shared" si="2"/>
        <v>NP</v>
      </c>
      <c r="C106" s="166" t="s">
        <v>376</v>
      </c>
      <c r="D106" s="167" t="s">
        <v>129</v>
      </c>
      <c r="E106" s="23">
        <v>5</v>
      </c>
      <c r="F106" s="16">
        <f>Scoring!F106</f>
        <v>0</v>
      </c>
      <c r="G106" s="40"/>
      <c r="H106" s="21" t="s">
        <v>48</v>
      </c>
      <c r="I106" s="529" t="s">
        <v>612</v>
      </c>
      <c r="J106" s="23"/>
      <c r="K106" s="48"/>
      <c r="L106" s="48"/>
      <c r="M106" s="48"/>
      <c r="N106" s="21" t="str">
        <f>Scoring!I106 &amp; ""</f>
        <v/>
      </c>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c r="AK106" s="121"/>
    </row>
    <row r="107" spans="1:37" s="1" customFormat="1" ht="48">
      <c r="A107" s="223" t="str">
        <f>Scoring!A107 &amp; ""</f>
        <v/>
      </c>
      <c r="B107" s="223" t="str">
        <f t="shared" si="2"/>
        <v>NP</v>
      </c>
      <c r="C107" s="166" t="s">
        <v>377</v>
      </c>
      <c r="D107" s="167" t="s">
        <v>130</v>
      </c>
      <c r="E107" s="23">
        <v>4</v>
      </c>
      <c r="F107" s="16">
        <f>Scoring!F107</f>
        <v>0</v>
      </c>
      <c r="G107" s="40"/>
      <c r="H107" s="21" t="s">
        <v>48</v>
      </c>
      <c r="I107" s="349"/>
      <c r="J107" s="23"/>
      <c r="K107" s="48"/>
      <c r="L107" s="48"/>
      <c r="M107" s="48"/>
      <c r="N107" s="21" t="str">
        <f>Scoring!I107 &amp; ""</f>
        <v/>
      </c>
      <c r="O107" s="121"/>
      <c r="P107" s="121"/>
      <c r="Q107" s="121"/>
      <c r="R107" s="121"/>
      <c r="S107" s="121"/>
      <c r="T107" s="121"/>
      <c r="U107" s="121"/>
      <c r="V107" s="121"/>
      <c r="W107" s="121"/>
      <c r="X107" s="121"/>
      <c r="Y107" s="121"/>
      <c r="Z107" s="121"/>
      <c r="AA107" s="121"/>
      <c r="AB107" s="121"/>
      <c r="AC107" s="121"/>
      <c r="AD107" s="121"/>
      <c r="AE107" s="121"/>
      <c r="AF107" s="121"/>
      <c r="AG107" s="121"/>
      <c r="AH107" s="121"/>
      <c r="AI107" s="121"/>
      <c r="AJ107" s="121"/>
      <c r="AK107" s="121"/>
    </row>
    <row r="108" spans="1:37" s="1" customFormat="1" ht="48">
      <c r="A108" s="223" t="str">
        <f>Scoring!A108 &amp; ""</f>
        <v/>
      </c>
      <c r="B108" s="223" t="str">
        <f t="shared" si="2"/>
        <v>NP</v>
      </c>
      <c r="C108" s="166" t="s">
        <v>378</v>
      </c>
      <c r="D108" s="167" t="s">
        <v>131</v>
      </c>
      <c r="E108" s="23">
        <v>5</v>
      </c>
      <c r="F108" s="16">
        <f>Scoring!F108</f>
        <v>0</v>
      </c>
      <c r="G108" s="40"/>
      <c r="H108" s="21" t="s">
        <v>32</v>
      </c>
      <c r="I108" s="55" t="s">
        <v>613</v>
      </c>
      <c r="J108" s="17" t="s">
        <v>151</v>
      </c>
      <c r="K108" s="50"/>
      <c r="L108" s="50"/>
      <c r="M108" s="50"/>
      <c r="N108" s="21" t="str">
        <f>Scoring!I108 &amp; ""</f>
        <v/>
      </c>
      <c r="O108" s="121"/>
      <c r="P108" s="121"/>
      <c r="Q108" s="121"/>
      <c r="R108" s="121"/>
      <c r="S108" s="121"/>
      <c r="T108" s="121"/>
      <c r="U108" s="121"/>
      <c r="V108" s="121"/>
      <c r="W108" s="121"/>
      <c r="X108" s="121"/>
      <c r="Y108" s="121"/>
      <c r="Z108" s="121"/>
      <c r="AA108" s="121"/>
      <c r="AB108" s="121"/>
      <c r="AC108" s="121"/>
      <c r="AD108" s="121"/>
      <c r="AE108" s="121"/>
      <c r="AF108" s="121"/>
      <c r="AG108" s="121"/>
      <c r="AH108" s="121"/>
      <c r="AI108" s="121"/>
      <c r="AJ108" s="121"/>
      <c r="AK108" s="121"/>
    </row>
    <row r="109" spans="1:37" s="1" customFormat="1" ht="60.75" customHeight="1">
      <c r="A109" s="223" t="str">
        <f>Scoring!A109 &amp; ""</f>
        <v/>
      </c>
      <c r="B109" s="223" t="str">
        <f t="shared" si="2"/>
        <v>NP</v>
      </c>
      <c r="C109" s="166" t="s">
        <v>379</v>
      </c>
      <c r="D109" s="167" t="s">
        <v>132</v>
      </c>
      <c r="E109" s="23">
        <v>5</v>
      </c>
      <c r="F109" s="16">
        <f>Scoring!F109</f>
        <v>0</v>
      </c>
      <c r="G109" s="40"/>
      <c r="H109" s="21" t="s">
        <v>15</v>
      </c>
      <c r="I109" s="55" t="s">
        <v>610</v>
      </c>
      <c r="J109" s="244"/>
      <c r="K109" s="48"/>
      <c r="L109" s="48"/>
      <c r="M109" s="48"/>
      <c r="N109" s="21" t="str">
        <f>Scoring!I109 &amp; ""</f>
        <v/>
      </c>
      <c r="O109" s="121"/>
      <c r="P109" s="121"/>
      <c r="Q109" s="121"/>
      <c r="R109" s="121"/>
      <c r="S109" s="121"/>
      <c r="T109" s="121"/>
      <c r="U109" s="121"/>
      <c r="V109" s="121"/>
      <c r="W109" s="121"/>
      <c r="X109" s="121"/>
      <c r="Y109" s="121"/>
      <c r="Z109" s="121"/>
      <c r="AA109" s="121"/>
      <c r="AB109" s="121"/>
      <c r="AC109" s="121"/>
      <c r="AD109" s="121"/>
      <c r="AE109" s="121"/>
      <c r="AF109" s="121"/>
      <c r="AG109" s="121"/>
      <c r="AH109" s="121"/>
      <c r="AI109" s="121"/>
      <c r="AJ109" s="121"/>
      <c r="AK109" s="121"/>
    </row>
    <row r="110" spans="1:37" s="1" customFormat="1" ht="80">
      <c r="A110" s="223" t="str">
        <f>Scoring!A110 &amp; ""</f>
        <v/>
      </c>
      <c r="B110" s="223" t="str">
        <f t="shared" si="2"/>
        <v>NP</v>
      </c>
      <c r="C110" s="166" t="s">
        <v>550</v>
      </c>
      <c r="D110" s="167" t="s">
        <v>463</v>
      </c>
      <c r="E110" s="23">
        <v>4</v>
      </c>
      <c r="F110" s="16">
        <f>Scoring!F110</f>
        <v>0</v>
      </c>
      <c r="G110" s="40"/>
      <c r="H110" s="21" t="s">
        <v>33</v>
      </c>
      <c r="I110" s="55" t="s">
        <v>614</v>
      </c>
      <c r="J110" s="21" t="s">
        <v>10</v>
      </c>
      <c r="K110" s="50"/>
      <c r="L110" s="50"/>
      <c r="M110" s="50"/>
      <c r="N110" s="21" t="str">
        <f>Scoring!I110 &amp; ""</f>
        <v/>
      </c>
      <c r="O110" s="121"/>
      <c r="P110" s="121"/>
      <c r="Q110" s="121"/>
      <c r="R110" s="121"/>
      <c r="S110" s="121"/>
      <c r="T110" s="121"/>
      <c r="U110" s="121"/>
      <c r="V110" s="121"/>
      <c r="W110" s="121"/>
      <c r="X110" s="121"/>
      <c r="Y110" s="121"/>
      <c r="Z110" s="121"/>
      <c r="AA110" s="121"/>
      <c r="AB110" s="121"/>
      <c r="AC110" s="121"/>
      <c r="AD110" s="121"/>
      <c r="AE110" s="121"/>
      <c r="AF110" s="121"/>
      <c r="AG110" s="121"/>
      <c r="AH110" s="121"/>
      <c r="AI110" s="121"/>
      <c r="AJ110" s="121"/>
      <c r="AK110" s="121"/>
    </row>
    <row r="111" spans="1:37" s="1" customFormat="1" ht="80">
      <c r="A111" s="223" t="str">
        <f>Scoring!A111 &amp; ""</f>
        <v/>
      </c>
      <c r="B111" s="223" t="str">
        <f t="shared" si="2"/>
        <v>NP</v>
      </c>
      <c r="C111" s="166" t="s">
        <v>380</v>
      </c>
      <c r="D111" s="167" t="s">
        <v>176</v>
      </c>
      <c r="E111" s="23">
        <v>4</v>
      </c>
      <c r="F111" s="16">
        <f>Scoring!F111</f>
        <v>0</v>
      </c>
      <c r="G111" s="40"/>
      <c r="H111" s="21" t="s">
        <v>34</v>
      </c>
      <c r="I111" s="55" t="s">
        <v>615</v>
      </c>
      <c r="J111" s="23"/>
      <c r="K111" s="48"/>
      <c r="L111" s="48"/>
      <c r="M111" s="48"/>
      <c r="N111" s="21" t="str">
        <f>Scoring!I111&amp; ""</f>
        <v/>
      </c>
      <c r="O111" s="121"/>
      <c r="P111" s="121"/>
      <c r="Q111" s="121"/>
      <c r="R111" s="121"/>
      <c r="S111" s="121"/>
      <c r="T111" s="121"/>
      <c r="U111" s="121"/>
      <c r="V111" s="121"/>
      <c r="W111" s="121"/>
      <c r="X111" s="121"/>
      <c r="Y111" s="121"/>
      <c r="Z111" s="121"/>
      <c r="AA111" s="121"/>
      <c r="AB111" s="121"/>
      <c r="AC111" s="121"/>
      <c r="AD111" s="121"/>
      <c r="AE111" s="121"/>
      <c r="AF111" s="121"/>
      <c r="AG111" s="121"/>
      <c r="AH111" s="121"/>
      <c r="AI111" s="121"/>
      <c r="AJ111" s="121"/>
      <c r="AK111" s="121"/>
    </row>
    <row r="112" spans="1:37" s="1" customFormat="1" ht="48">
      <c r="A112" s="223" t="str">
        <f>Scoring!A112 &amp; ""</f>
        <v/>
      </c>
      <c r="B112" s="223" t="str">
        <f t="shared" si="2"/>
        <v>NP</v>
      </c>
      <c r="C112" s="166" t="s">
        <v>381</v>
      </c>
      <c r="D112" s="167" t="s">
        <v>133</v>
      </c>
      <c r="E112" s="23">
        <v>4</v>
      </c>
      <c r="F112" s="16">
        <f>Scoring!F112</f>
        <v>0</v>
      </c>
      <c r="G112" s="40"/>
      <c r="H112" s="21" t="s">
        <v>69</v>
      </c>
      <c r="I112" s="55" t="s">
        <v>616</v>
      </c>
      <c r="J112" s="21" t="s">
        <v>151</v>
      </c>
      <c r="K112" s="50"/>
      <c r="L112" s="50"/>
      <c r="M112" s="50"/>
      <c r="N112" s="21" t="str">
        <f>Scoring!I112 &amp; ""</f>
        <v/>
      </c>
      <c r="O112" s="121"/>
      <c r="P112" s="121"/>
      <c r="Q112" s="121"/>
      <c r="R112" s="121"/>
      <c r="S112" s="121"/>
      <c r="T112" s="121"/>
      <c r="U112" s="121"/>
      <c r="V112" s="121"/>
      <c r="W112" s="121"/>
      <c r="X112" s="121"/>
      <c r="Y112" s="121"/>
      <c r="Z112" s="121"/>
      <c r="AA112" s="121"/>
      <c r="AB112" s="121"/>
      <c r="AC112" s="121"/>
      <c r="AD112" s="121"/>
      <c r="AE112" s="121"/>
      <c r="AF112" s="121"/>
      <c r="AG112" s="121"/>
      <c r="AH112" s="121"/>
      <c r="AI112" s="121"/>
      <c r="AJ112" s="121"/>
      <c r="AK112" s="121"/>
    </row>
    <row r="113" spans="1:37" s="1" customFormat="1" ht="15" customHeight="1">
      <c r="A113" s="223" t="str">
        <f>Scoring!A113 &amp; ""</f>
        <v/>
      </c>
      <c r="B113" s="223" t="str">
        <f t="shared" si="2"/>
        <v>NP</v>
      </c>
      <c r="C113" s="172" t="s">
        <v>382</v>
      </c>
      <c r="D113" s="325" t="s">
        <v>134</v>
      </c>
      <c r="E113" s="522"/>
      <c r="F113" s="522"/>
      <c r="G113" s="522"/>
      <c r="H113" s="522"/>
      <c r="I113" s="522"/>
      <c r="J113" s="522"/>
      <c r="K113" s="522"/>
      <c r="L113" s="522"/>
      <c r="M113" s="522"/>
      <c r="N113" s="523"/>
      <c r="O113" s="121"/>
      <c r="P113" s="121"/>
      <c r="Q113" s="121"/>
      <c r="R113" s="121"/>
      <c r="S113" s="121"/>
      <c r="T113" s="121"/>
      <c r="U113" s="121"/>
      <c r="V113" s="121"/>
      <c r="W113" s="121"/>
      <c r="X113" s="121"/>
      <c r="Y113" s="121"/>
      <c r="Z113" s="121"/>
      <c r="AA113" s="121"/>
      <c r="AB113" s="121"/>
      <c r="AC113" s="121"/>
      <c r="AD113" s="121"/>
      <c r="AE113" s="121"/>
      <c r="AF113" s="121"/>
      <c r="AG113" s="121"/>
      <c r="AH113" s="121"/>
      <c r="AI113" s="121"/>
      <c r="AJ113" s="121"/>
      <c r="AK113" s="121"/>
    </row>
    <row r="114" spans="1:37" s="1" customFormat="1" ht="45" customHeight="1">
      <c r="A114" s="223" t="str">
        <f>Scoring!A114 &amp; ""</f>
        <v/>
      </c>
      <c r="B114" s="223" t="str">
        <f t="shared" si="2"/>
        <v>NP</v>
      </c>
      <c r="C114" s="166" t="s">
        <v>383</v>
      </c>
      <c r="D114" s="167" t="s">
        <v>135</v>
      </c>
      <c r="E114" s="23">
        <v>5</v>
      </c>
      <c r="F114" s="16">
        <f>Scoring!F114</f>
        <v>0</v>
      </c>
      <c r="G114" s="40"/>
      <c r="H114" s="21" t="s">
        <v>70</v>
      </c>
      <c r="I114" s="529" t="s">
        <v>612</v>
      </c>
      <c r="J114" s="21" t="s">
        <v>151</v>
      </c>
      <c r="K114" s="50"/>
      <c r="L114" s="50"/>
      <c r="M114" s="50"/>
      <c r="N114" s="21" t="str">
        <f>Scoring!I114 &amp; ""</f>
        <v/>
      </c>
      <c r="O114" s="121"/>
      <c r="P114" s="121"/>
      <c r="Q114" s="121"/>
      <c r="R114" s="121"/>
      <c r="S114" s="121"/>
      <c r="T114" s="121"/>
      <c r="U114" s="121"/>
      <c r="V114" s="121"/>
      <c r="W114" s="121"/>
      <c r="X114" s="121"/>
      <c r="Y114" s="121"/>
      <c r="Z114" s="121"/>
      <c r="AA114" s="121"/>
      <c r="AB114" s="121"/>
      <c r="AC114" s="121"/>
      <c r="AD114" s="121"/>
      <c r="AE114" s="121"/>
      <c r="AF114" s="121"/>
      <c r="AG114" s="121"/>
      <c r="AH114" s="121"/>
      <c r="AI114" s="121"/>
      <c r="AJ114" s="121"/>
      <c r="AK114" s="121"/>
    </row>
    <row r="115" spans="1:37" s="1" customFormat="1" ht="45" customHeight="1">
      <c r="A115" s="223" t="str">
        <f>Scoring!A115 &amp; ""</f>
        <v/>
      </c>
      <c r="B115" s="223" t="str">
        <f t="shared" si="2"/>
        <v>NP</v>
      </c>
      <c r="C115" s="166" t="s">
        <v>384</v>
      </c>
      <c r="D115" s="167" t="s">
        <v>136</v>
      </c>
      <c r="E115" s="23">
        <v>5</v>
      </c>
      <c r="F115" s="16">
        <f>Scoring!F115</f>
        <v>0</v>
      </c>
      <c r="G115" s="40"/>
      <c r="H115" s="21" t="s">
        <v>35</v>
      </c>
      <c r="I115" s="329"/>
      <c r="J115" s="21" t="s">
        <v>151</v>
      </c>
      <c r="K115" s="50"/>
      <c r="L115" s="50"/>
      <c r="M115" s="50"/>
      <c r="N115" s="21" t="str">
        <f>Scoring!I115 &amp; ""</f>
        <v/>
      </c>
      <c r="O115" s="121"/>
      <c r="P115" s="121"/>
      <c r="Q115" s="121"/>
      <c r="R115" s="121"/>
      <c r="S115" s="121"/>
      <c r="T115" s="121"/>
      <c r="U115" s="121"/>
      <c r="V115" s="121"/>
      <c r="W115" s="121"/>
      <c r="X115" s="121"/>
      <c r="Y115" s="121"/>
      <c r="Z115" s="121"/>
      <c r="AA115" s="121"/>
      <c r="AB115" s="121"/>
      <c r="AC115" s="121"/>
      <c r="AD115" s="121"/>
      <c r="AE115" s="121"/>
      <c r="AF115" s="121"/>
      <c r="AG115" s="121"/>
      <c r="AH115" s="121"/>
      <c r="AI115" s="121"/>
      <c r="AJ115" s="121"/>
      <c r="AK115" s="121"/>
    </row>
    <row r="116" spans="1:37" s="1" customFormat="1" ht="45" customHeight="1">
      <c r="A116" s="223" t="str">
        <f>Scoring!A116 &amp; ""</f>
        <v/>
      </c>
      <c r="B116" s="223" t="str">
        <f t="shared" si="2"/>
        <v>NP</v>
      </c>
      <c r="C116" s="166" t="s">
        <v>385</v>
      </c>
      <c r="D116" s="167" t="s">
        <v>137</v>
      </c>
      <c r="E116" s="23">
        <v>6</v>
      </c>
      <c r="F116" s="16">
        <f>Scoring!F116</f>
        <v>0</v>
      </c>
      <c r="G116" s="40"/>
      <c r="H116" s="21" t="s">
        <v>71</v>
      </c>
      <c r="I116" s="329"/>
      <c r="J116" s="244"/>
      <c r="K116" s="48"/>
      <c r="L116" s="48"/>
      <c r="M116" s="48"/>
      <c r="N116" s="21" t="str">
        <f>Scoring!I116 &amp; ""</f>
        <v/>
      </c>
      <c r="O116" s="121"/>
      <c r="P116" s="121"/>
      <c r="Q116" s="121"/>
      <c r="R116" s="121"/>
      <c r="S116" s="121"/>
      <c r="T116" s="121"/>
      <c r="U116" s="121"/>
      <c r="V116" s="121"/>
      <c r="W116" s="121"/>
      <c r="X116" s="121"/>
      <c r="Y116" s="121"/>
      <c r="Z116" s="121"/>
      <c r="AA116" s="121"/>
      <c r="AB116" s="121"/>
      <c r="AC116" s="121"/>
      <c r="AD116" s="121"/>
      <c r="AE116" s="121"/>
      <c r="AF116" s="121"/>
      <c r="AG116" s="121"/>
      <c r="AH116" s="121"/>
      <c r="AI116" s="121"/>
      <c r="AJ116" s="121"/>
      <c r="AK116" s="121"/>
    </row>
    <row r="117" spans="1:37" s="1" customFormat="1" ht="60" customHeight="1">
      <c r="A117" s="223" t="str">
        <f>Scoring!A117 &amp; ""</f>
        <v/>
      </c>
      <c r="B117" s="223" t="str">
        <f t="shared" si="2"/>
        <v>NP</v>
      </c>
      <c r="C117" s="166" t="s">
        <v>386</v>
      </c>
      <c r="D117" s="167" t="s">
        <v>138</v>
      </c>
      <c r="E117" s="23">
        <v>5</v>
      </c>
      <c r="F117" s="16">
        <f>Scoring!F117</f>
        <v>0</v>
      </c>
      <c r="G117" s="40"/>
      <c r="H117" s="21" t="s">
        <v>72</v>
      </c>
      <c r="I117" s="349"/>
      <c r="J117" s="21" t="s">
        <v>449</v>
      </c>
      <c r="K117" s="50"/>
      <c r="L117" s="50"/>
      <c r="M117" s="50"/>
      <c r="N117" s="21" t="str">
        <f>Scoring!I117 &amp; ""</f>
        <v/>
      </c>
      <c r="O117" s="121"/>
      <c r="P117" s="121"/>
      <c r="Q117" s="121"/>
      <c r="R117" s="121"/>
      <c r="S117" s="121"/>
      <c r="T117" s="121"/>
      <c r="U117" s="121"/>
      <c r="V117" s="121"/>
      <c r="W117" s="121"/>
      <c r="X117" s="121"/>
      <c r="Y117" s="121"/>
      <c r="Z117" s="121"/>
      <c r="AA117" s="121"/>
      <c r="AB117" s="121"/>
      <c r="AC117" s="121"/>
      <c r="AD117" s="121"/>
      <c r="AE117" s="121"/>
      <c r="AF117" s="121"/>
      <c r="AG117" s="121"/>
      <c r="AH117" s="121"/>
      <c r="AI117" s="121"/>
      <c r="AJ117" s="121"/>
      <c r="AK117" s="121"/>
    </row>
    <row r="118" spans="1:37" s="1" customFormat="1" ht="18.75" customHeight="1">
      <c r="A118" s="223" t="str">
        <f>Scoring!A118 &amp; ""</f>
        <v/>
      </c>
      <c r="B118" s="223" t="s">
        <v>484</v>
      </c>
      <c r="C118" s="362" t="s">
        <v>12</v>
      </c>
      <c r="D118" s="362"/>
      <c r="E118" s="362"/>
      <c r="F118" s="362"/>
      <c r="G118" s="362"/>
      <c r="H118" s="362"/>
      <c r="I118" s="362"/>
      <c r="J118" s="362"/>
      <c r="K118" s="362"/>
      <c r="L118" s="362"/>
      <c r="M118" s="362"/>
      <c r="N118" s="363"/>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c r="AJ118" s="121"/>
      <c r="AK118" s="121"/>
    </row>
    <row r="119" spans="1:37" s="1" customFormat="1" ht="30" customHeight="1">
      <c r="A119" s="223" t="str">
        <f>Scoring!A119 &amp; ""</f>
        <v/>
      </c>
      <c r="B119" s="223" t="s">
        <v>490</v>
      </c>
      <c r="C119" s="84" t="s">
        <v>387</v>
      </c>
      <c r="D119" s="524" t="s">
        <v>464</v>
      </c>
      <c r="E119" s="507"/>
      <c r="F119" s="507"/>
      <c r="G119" s="507"/>
      <c r="H119" s="507"/>
      <c r="I119" s="507"/>
      <c r="J119" s="507"/>
      <c r="K119" s="507"/>
      <c r="L119" s="507"/>
      <c r="M119" s="507"/>
      <c r="N119" s="508"/>
      <c r="O119" s="121"/>
      <c r="P119" s="121"/>
      <c r="Q119" s="121"/>
      <c r="R119" s="121"/>
      <c r="S119" s="121"/>
      <c r="T119" s="121"/>
      <c r="U119" s="121"/>
      <c r="V119" s="121"/>
      <c r="W119" s="121"/>
      <c r="X119" s="121"/>
      <c r="Y119" s="121"/>
      <c r="Z119" s="121"/>
      <c r="AA119" s="121"/>
      <c r="AB119" s="121"/>
      <c r="AC119" s="121"/>
      <c r="AD119" s="121"/>
      <c r="AE119" s="121"/>
      <c r="AF119" s="121"/>
      <c r="AG119" s="121"/>
      <c r="AH119" s="121"/>
      <c r="AI119" s="121"/>
      <c r="AJ119" s="121"/>
      <c r="AK119" s="121"/>
    </row>
    <row r="120" spans="1:37" s="1" customFormat="1" ht="15" customHeight="1">
      <c r="A120" s="223" t="str">
        <f>Scoring!A120 &amp; ""</f>
        <v/>
      </c>
      <c r="B120" s="223" t="str">
        <f>IF(SUM(F121:F126)&gt;0,"P","NP")</f>
        <v>P</v>
      </c>
      <c r="C120" s="84" t="s">
        <v>388</v>
      </c>
      <c r="D120" s="331" t="s">
        <v>186</v>
      </c>
      <c r="E120" s="507"/>
      <c r="F120" s="507"/>
      <c r="G120" s="507"/>
      <c r="H120" s="507"/>
      <c r="I120" s="507"/>
      <c r="J120" s="507"/>
      <c r="K120" s="507"/>
      <c r="L120" s="507"/>
      <c r="M120" s="507"/>
      <c r="N120" s="508"/>
      <c r="O120" s="121"/>
      <c r="P120" s="121"/>
      <c r="Q120" s="121"/>
      <c r="R120" s="121"/>
      <c r="S120" s="121"/>
      <c r="T120" s="121"/>
      <c r="U120" s="121"/>
      <c r="V120" s="121"/>
      <c r="W120" s="121"/>
      <c r="X120" s="121"/>
      <c r="Y120" s="121"/>
      <c r="Z120" s="121"/>
      <c r="AA120" s="121"/>
      <c r="AB120" s="121"/>
      <c r="AC120" s="121"/>
      <c r="AD120" s="121"/>
      <c r="AE120" s="121"/>
      <c r="AF120" s="121"/>
      <c r="AG120" s="121"/>
      <c r="AH120" s="121"/>
      <c r="AI120" s="121"/>
      <c r="AJ120" s="121"/>
      <c r="AK120" s="121"/>
    </row>
    <row r="121" spans="1:37" s="1" customFormat="1" ht="45" customHeight="1">
      <c r="A121" s="223" t="str">
        <f>Scoring!A121 &amp; ""</f>
        <v/>
      </c>
      <c r="B121" s="223" t="str">
        <f t="shared" ref="B121:B170" si="3">IF(F121&gt;0,"P","NP")</f>
        <v>NP</v>
      </c>
      <c r="C121" s="84" t="s">
        <v>389</v>
      </c>
      <c r="D121" s="21" t="s">
        <v>465</v>
      </c>
      <c r="E121" s="25">
        <v>5</v>
      </c>
      <c r="F121" s="16">
        <f>Scoring!F121</f>
        <v>0</v>
      </c>
      <c r="G121" s="40"/>
      <c r="H121" s="355" t="s">
        <v>83</v>
      </c>
      <c r="I121" s="55" t="s">
        <v>612</v>
      </c>
      <c r="J121" s="23"/>
      <c r="K121" s="48"/>
      <c r="L121" s="48"/>
      <c r="M121" s="48"/>
      <c r="N121" s="21" t="str">
        <f>Scoring!I121 &amp; ""</f>
        <v/>
      </c>
      <c r="O121" s="121"/>
      <c r="P121" s="121"/>
      <c r="Q121" s="121"/>
      <c r="R121" s="121"/>
      <c r="S121" s="121"/>
      <c r="T121" s="121"/>
      <c r="U121" s="121"/>
      <c r="V121" s="121"/>
      <c r="W121" s="121"/>
      <c r="X121" s="121"/>
      <c r="Y121" s="121"/>
      <c r="Z121" s="121"/>
      <c r="AA121" s="121"/>
      <c r="AB121" s="121"/>
      <c r="AC121" s="121"/>
      <c r="AD121" s="121"/>
      <c r="AE121" s="121"/>
      <c r="AF121" s="121"/>
      <c r="AG121" s="121"/>
      <c r="AH121" s="121"/>
      <c r="AI121" s="121"/>
      <c r="AJ121" s="121"/>
      <c r="AK121" s="121"/>
    </row>
    <row r="122" spans="1:37" s="1" customFormat="1" ht="45" customHeight="1">
      <c r="A122" s="223" t="str">
        <f>Scoring!A122 &amp; ""</f>
        <v/>
      </c>
      <c r="B122" s="223" t="str">
        <f t="shared" si="3"/>
        <v>NP</v>
      </c>
      <c r="C122" s="84" t="s">
        <v>390</v>
      </c>
      <c r="D122" s="21" t="s">
        <v>177</v>
      </c>
      <c r="E122" s="23">
        <v>5</v>
      </c>
      <c r="F122" s="16">
        <f>Scoring!F122</f>
        <v>0</v>
      </c>
      <c r="G122" s="40"/>
      <c r="H122" s="355"/>
      <c r="I122" s="55" t="s">
        <v>617</v>
      </c>
      <c r="J122" s="23"/>
      <c r="K122" s="48"/>
      <c r="L122" s="48"/>
      <c r="M122" s="48"/>
      <c r="N122" s="21" t="str">
        <f>Scoring!I122 &amp; ""</f>
        <v/>
      </c>
      <c r="O122" s="121"/>
      <c r="P122" s="121"/>
      <c r="Q122" s="121"/>
      <c r="R122" s="121"/>
      <c r="S122" s="121"/>
      <c r="T122" s="121"/>
      <c r="U122" s="121"/>
      <c r="V122" s="121"/>
      <c r="W122" s="121"/>
      <c r="X122" s="121"/>
      <c r="Y122" s="121"/>
      <c r="Z122" s="121"/>
      <c r="AA122" s="121"/>
      <c r="AB122" s="121"/>
      <c r="AC122" s="121"/>
      <c r="AD122" s="121"/>
      <c r="AE122" s="121"/>
      <c r="AF122" s="121"/>
      <c r="AG122" s="121"/>
      <c r="AH122" s="121"/>
      <c r="AI122" s="121"/>
      <c r="AJ122" s="121"/>
      <c r="AK122" s="121"/>
    </row>
    <row r="123" spans="1:37" s="1" customFormat="1" ht="15" customHeight="1">
      <c r="A123" s="223" t="str">
        <f>Scoring!A123 &amp; ""</f>
        <v/>
      </c>
      <c r="B123" s="223" t="str">
        <f>IF(F124&gt;0,"P","NP")</f>
        <v>P</v>
      </c>
      <c r="C123" s="84" t="s">
        <v>391</v>
      </c>
      <c r="D123" s="535" t="s">
        <v>139</v>
      </c>
      <c r="E123" s="536"/>
      <c r="F123" s="536"/>
      <c r="G123" s="536"/>
      <c r="H123" s="536"/>
      <c r="I123" s="536"/>
      <c r="J123" s="536"/>
      <c r="K123" s="536"/>
      <c r="L123" s="536"/>
      <c r="M123" s="536"/>
      <c r="N123" s="537"/>
      <c r="O123" s="121"/>
      <c r="P123" s="121"/>
      <c r="Q123" s="121"/>
      <c r="R123" s="121"/>
      <c r="S123" s="121"/>
      <c r="T123" s="121"/>
      <c r="U123" s="121"/>
      <c r="V123" s="121"/>
      <c r="W123" s="121"/>
      <c r="X123" s="121"/>
      <c r="Y123" s="121"/>
      <c r="Z123" s="121"/>
      <c r="AA123" s="121"/>
      <c r="AB123" s="121"/>
      <c r="AC123" s="121"/>
      <c r="AD123" s="121"/>
      <c r="AE123" s="121"/>
      <c r="AF123" s="121"/>
      <c r="AG123" s="121"/>
      <c r="AH123" s="121"/>
      <c r="AI123" s="121"/>
      <c r="AJ123" s="121"/>
      <c r="AK123" s="121"/>
    </row>
    <row r="124" spans="1:37" s="1" customFormat="1" ht="30" customHeight="1">
      <c r="A124" s="223" t="str">
        <f>Scoring!A124 &amp; ""</f>
        <v/>
      </c>
      <c r="B124" s="223" t="str">
        <f>B123</f>
        <v>P</v>
      </c>
      <c r="C124" s="84" t="s">
        <v>392</v>
      </c>
      <c r="D124" s="38" t="s">
        <v>140</v>
      </c>
      <c r="E124" s="23">
        <v>3</v>
      </c>
      <c r="F124" s="405">
        <f>Scoring!F124</f>
        <v>8</v>
      </c>
      <c r="G124" s="383"/>
      <c r="H124" s="355" t="s">
        <v>83</v>
      </c>
      <c r="I124" s="355" t="s">
        <v>612</v>
      </c>
      <c r="J124" s="367"/>
      <c r="K124" s="414"/>
      <c r="L124" s="519"/>
      <c r="M124" s="519"/>
      <c r="N124" s="355" t="str">
        <f>Scoring!I124 &amp; ""</f>
        <v/>
      </c>
      <c r="O124" s="121"/>
      <c r="P124" s="121"/>
      <c r="Q124" s="121"/>
      <c r="R124" s="121"/>
      <c r="S124" s="121"/>
      <c r="T124" s="121"/>
      <c r="U124" s="121"/>
      <c r="V124" s="121"/>
      <c r="W124" s="121"/>
      <c r="X124" s="121"/>
      <c r="Y124" s="121"/>
      <c r="Z124" s="121"/>
      <c r="AA124" s="121"/>
      <c r="AB124" s="121"/>
      <c r="AC124" s="121"/>
      <c r="AD124" s="121"/>
      <c r="AE124" s="121"/>
      <c r="AF124" s="121"/>
      <c r="AG124" s="121"/>
      <c r="AH124" s="121"/>
      <c r="AI124" s="121"/>
      <c r="AJ124" s="121"/>
      <c r="AK124" s="121"/>
    </row>
    <row r="125" spans="1:37" s="1" customFormat="1" ht="30" customHeight="1">
      <c r="A125" s="223" t="str">
        <f>Scoring!A125 &amp; ""</f>
        <v/>
      </c>
      <c r="B125" s="223" t="str">
        <f t="shared" ref="B125:B126" si="4">B124</f>
        <v>P</v>
      </c>
      <c r="C125" s="84" t="s">
        <v>393</v>
      </c>
      <c r="D125" s="38" t="s">
        <v>141</v>
      </c>
      <c r="E125" s="23">
        <v>5</v>
      </c>
      <c r="F125" s="382"/>
      <c r="G125" s="351"/>
      <c r="H125" s="355"/>
      <c r="I125" s="355"/>
      <c r="J125" s="368"/>
      <c r="K125" s="414"/>
      <c r="L125" s="520"/>
      <c r="M125" s="520"/>
      <c r="N125" s="355"/>
      <c r="O125" s="121"/>
      <c r="P125" s="121"/>
      <c r="Q125" s="121"/>
      <c r="R125" s="121"/>
      <c r="S125" s="121"/>
      <c r="T125" s="121"/>
      <c r="U125" s="121"/>
      <c r="V125" s="121"/>
      <c r="W125" s="121"/>
      <c r="X125" s="121"/>
      <c r="Y125" s="121"/>
      <c r="Z125" s="121"/>
      <c r="AA125" s="121"/>
      <c r="AB125" s="121"/>
      <c r="AC125" s="121"/>
      <c r="AD125" s="121"/>
      <c r="AE125" s="121"/>
      <c r="AF125" s="121"/>
      <c r="AG125" s="121"/>
      <c r="AH125" s="121"/>
      <c r="AI125" s="121"/>
      <c r="AJ125" s="121"/>
      <c r="AK125" s="121"/>
    </row>
    <row r="126" spans="1:37" s="1" customFormat="1" ht="30" customHeight="1">
      <c r="A126" s="223" t="str">
        <f>Scoring!A126 &amp; ""</f>
        <v/>
      </c>
      <c r="B126" s="223" t="str">
        <f t="shared" si="4"/>
        <v>P</v>
      </c>
      <c r="C126" s="84" t="s">
        <v>394</v>
      </c>
      <c r="D126" s="38" t="s">
        <v>142</v>
      </c>
      <c r="E126" s="23">
        <v>8</v>
      </c>
      <c r="F126" s="406"/>
      <c r="G126" s="352"/>
      <c r="H126" s="355"/>
      <c r="I126" s="355"/>
      <c r="J126" s="369"/>
      <c r="K126" s="414"/>
      <c r="L126" s="521"/>
      <c r="M126" s="521"/>
      <c r="N126" s="355"/>
      <c r="O126" s="121"/>
      <c r="P126" s="121"/>
      <c r="Q126" s="121"/>
      <c r="R126" s="121"/>
      <c r="S126" s="121"/>
      <c r="T126" s="121"/>
      <c r="U126" s="121"/>
      <c r="V126" s="121"/>
      <c r="W126" s="121"/>
      <c r="X126" s="121"/>
      <c r="Y126" s="121"/>
      <c r="Z126" s="121"/>
      <c r="AA126" s="121"/>
      <c r="AB126" s="121"/>
      <c r="AC126" s="121"/>
      <c r="AD126" s="121"/>
      <c r="AE126" s="121"/>
      <c r="AF126" s="121"/>
      <c r="AG126" s="121"/>
      <c r="AH126" s="121"/>
      <c r="AI126" s="121"/>
      <c r="AJ126" s="121"/>
      <c r="AK126" s="121"/>
    </row>
    <row r="127" spans="1:37" s="1" customFormat="1" ht="15" customHeight="1">
      <c r="A127" s="223" t="str">
        <f>Scoring!A127 &amp; ""</f>
        <v/>
      </c>
      <c r="B127" s="223" t="str">
        <f>IF(SUM(F128:F129)&gt;0,"P","NP")</f>
        <v>P</v>
      </c>
      <c r="C127" s="84" t="s">
        <v>395</v>
      </c>
      <c r="D127" s="331" t="s">
        <v>84</v>
      </c>
      <c r="E127" s="507"/>
      <c r="F127" s="507"/>
      <c r="G127" s="507"/>
      <c r="H127" s="507"/>
      <c r="I127" s="507"/>
      <c r="J127" s="507"/>
      <c r="K127" s="507"/>
      <c r="L127" s="507"/>
      <c r="M127" s="507"/>
      <c r="N127" s="508"/>
      <c r="O127" s="121"/>
      <c r="P127" s="121"/>
      <c r="Q127" s="121"/>
      <c r="R127" s="121"/>
      <c r="S127" s="121"/>
      <c r="T127" s="121"/>
      <c r="U127" s="121"/>
      <c r="V127" s="121"/>
      <c r="W127" s="121"/>
      <c r="X127" s="121"/>
      <c r="Y127" s="121"/>
      <c r="Z127" s="121"/>
      <c r="AA127" s="121"/>
      <c r="AB127" s="121"/>
      <c r="AC127" s="121"/>
      <c r="AD127" s="121"/>
      <c r="AE127" s="121"/>
      <c r="AF127" s="121"/>
      <c r="AG127" s="121"/>
      <c r="AH127" s="121"/>
      <c r="AI127" s="121"/>
      <c r="AJ127" s="121"/>
      <c r="AK127" s="121"/>
    </row>
    <row r="128" spans="1:37" s="1" customFormat="1" ht="144">
      <c r="A128" s="223" t="str">
        <f>Scoring!A128 &amp; ""</f>
        <v/>
      </c>
      <c r="B128" s="223" t="str">
        <f t="shared" si="3"/>
        <v>P</v>
      </c>
      <c r="C128" s="84" t="s">
        <v>396</v>
      </c>
      <c r="D128" s="60" t="s">
        <v>451</v>
      </c>
      <c r="E128" s="23">
        <v>6</v>
      </c>
      <c r="F128" s="16">
        <f>Scoring!F128</f>
        <v>6</v>
      </c>
      <c r="G128" s="40"/>
      <c r="H128" s="21" t="s">
        <v>73</v>
      </c>
      <c r="I128" s="55" t="s">
        <v>612</v>
      </c>
      <c r="J128" s="23"/>
      <c r="K128" s="48"/>
      <c r="L128" s="48"/>
      <c r="M128" s="48"/>
      <c r="N128" s="21" t="str">
        <f>Scoring!I128 &amp; ""</f>
        <v/>
      </c>
      <c r="O128" s="121"/>
      <c r="P128" s="121"/>
      <c r="Q128" s="121"/>
      <c r="R128" s="121"/>
      <c r="S128" s="121"/>
      <c r="T128" s="121"/>
      <c r="U128" s="121"/>
      <c r="V128" s="121"/>
      <c r="W128" s="121"/>
      <c r="X128" s="121"/>
      <c r="Y128" s="121"/>
      <c r="Z128" s="121"/>
      <c r="AA128" s="121"/>
      <c r="AB128" s="121"/>
      <c r="AC128" s="121"/>
      <c r="AD128" s="121"/>
      <c r="AE128" s="121"/>
      <c r="AF128" s="121"/>
      <c r="AG128" s="121"/>
      <c r="AH128" s="121"/>
      <c r="AI128" s="121"/>
      <c r="AJ128" s="121"/>
      <c r="AK128" s="121"/>
    </row>
    <row r="129" spans="1:37" s="1" customFormat="1" ht="45" customHeight="1">
      <c r="A129" s="223" t="str">
        <f>Scoring!A129 &amp; ""</f>
        <v/>
      </c>
      <c r="B129" s="223" t="str">
        <f t="shared" si="3"/>
        <v>P</v>
      </c>
      <c r="C129" s="84" t="s">
        <v>397</v>
      </c>
      <c r="D129" s="21" t="s">
        <v>143</v>
      </c>
      <c r="E129" s="16">
        <v>8</v>
      </c>
      <c r="F129" s="16">
        <f>Scoring!F129</f>
        <v>8</v>
      </c>
      <c r="G129" s="40"/>
      <c r="H129" s="245" t="s">
        <v>97</v>
      </c>
      <c r="I129" s="55" t="s">
        <v>597</v>
      </c>
      <c r="J129" s="26"/>
      <c r="K129" s="54"/>
      <c r="L129" s="54"/>
      <c r="M129" s="54"/>
      <c r="N129" s="21" t="str">
        <f>Scoring!I129 &amp; ""</f>
        <v/>
      </c>
      <c r="O129" s="121"/>
      <c r="P129" s="121"/>
      <c r="Q129" s="121"/>
      <c r="R129" s="121"/>
      <c r="S129" s="121"/>
      <c r="T129" s="121"/>
      <c r="U129" s="121"/>
      <c r="V129" s="121"/>
      <c r="W129" s="121"/>
      <c r="X129" s="121"/>
      <c r="Y129" s="121"/>
      <c r="Z129" s="121"/>
      <c r="AA129" s="121"/>
      <c r="AB129" s="121"/>
      <c r="AC129" s="121"/>
      <c r="AD129" s="121"/>
      <c r="AE129" s="121"/>
      <c r="AF129" s="121"/>
      <c r="AG129" s="121"/>
      <c r="AH129" s="121"/>
      <c r="AI129" s="121"/>
      <c r="AJ129" s="121"/>
      <c r="AK129" s="121"/>
    </row>
    <row r="130" spans="1:37" s="1" customFormat="1" ht="105" customHeight="1">
      <c r="A130" s="223" t="str">
        <f>Scoring!A130 &amp; ""</f>
        <v/>
      </c>
      <c r="B130" s="223" t="str">
        <f t="shared" si="3"/>
        <v>P</v>
      </c>
      <c r="C130" s="84" t="s">
        <v>398</v>
      </c>
      <c r="D130" s="27" t="s">
        <v>244</v>
      </c>
      <c r="E130" s="16">
        <v>10</v>
      </c>
      <c r="F130" s="16">
        <f>Scoring!F130</f>
        <v>10</v>
      </c>
      <c r="G130" s="40"/>
      <c r="H130" s="28" t="s">
        <v>450</v>
      </c>
      <c r="I130" s="66" t="s">
        <v>618</v>
      </c>
      <c r="J130" s="16"/>
      <c r="K130" s="40"/>
      <c r="L130" s="40"/>
      <c r="M130" s="40"/>
      <c r="N130" s="21" t="str">
        <f>Scoring!I130 &amp; ""</f>
        <v/>
      </c>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c r="AJ130" s="121"/>
      <c r="AK130" s="121"/>
    </row>
    <row r="131" spans="1:37" s="1" customFormat="1" ht="15" customHeight="1">
      <c r="A131" s="223" t="str">
        <f>Scoring!A131 &amp; ""</f>
        <v/>
      </c>
      <c r="B131" s="223" t="str">
        <f>IF(SUM(F132:F133)&gt;0,"P","NP")</f>
        <v>P</v>
      </c>
      <c r="C131" s="84" t="s">
        <v>399</v>
      </c>
      <c r="D131" s="525" t="s">
        <v>178</v>
      </c>
      <c r="E131" s="522"/>
      <c r="F131" s="522"/>
      <c r="G131" s="522"/>
      <c r="H131" s="522"/>
      <c r="I131" s="522"/>
      <c r="J131" s="522"/>
      <c r="K131" s="522"/>
      <c r="L131" s="522"/>
      <c r="M131" s="522"/>
      <c r="N131" s="523"/>
      <c r="O131" s="121"/>
      <c r="P131" s="121"/>
      <c r="Q131" s="121"/>
      <c r="R131" s="121"/>
      <c r="S131" s="121"/>
      <c r="T131" s="121"/>
      <c r="U131" s="121"/>
      <c r="V131" s="121"/>
      <c r="W131" s="121"/>
      <c r="X131" s="121"/>
      <c r="Y131" s="121"/>
      <c r="Z131" s="121"/>
      <c r="AA131" s="121"/>
      <c r="AB131" s="121"/>
      <c r="AC131" s="121"/>
      <c r="AD131" s="121"/>
      <c r="AE131" s="121"/>
      <c r="AF131" s="121"/>
      <c r="AG131" s="121"/>
      <c r="AH131" s="121"/>
      <c r="AI131" s="121"/>
      <c r="AJ131" s="121"/>
      <c r="AK131" s="121"/>
    </row>
    <row r="132" spans="1:37" s="1" customFormat="1" ht="96">
      <c r="A132" s="223" t="str">
        <f>Scoring!A132 &amp; ""</f>
        <v/>
      </c>
      <c r="B132" s="223" t="str">
        <f t="shared" si="3"/>
        <v>P</v>
      </c>
      <c r="C132" s="84" t="s">
        <v>400</v>
      </c>
      <c r="D132" s="55" t="s">
        <v>245</v>
      </c>
      <c r="E132" s="23">
        <v>10</v>
      </c>
      <c r="F132" s="16">
        <f>Scoring!F132</f>
        <v>10</v>
      </c>
      <c r="G132" s="40"/>
      <c r="H132" s="21" t="s">
        <v>36</v>
      </c>
      <c r="I132" s="55" t="s">
        <v>619</v>
      </c>
      <c r="J132" s="21" t="s">
        <v>10</v>
      </c>
      <c r="K132" s="50"/>
      <c r="L132" s="50"/>
      <c r="M132" s="50"/>
      <c r="N132" s="21" t="str">
        <f>Scoring!I132 &amp; ""</f>
        <v/>
      </c>
      <c r="O132" s="121"/>
      <c r="P132" s="121"/>
      <c r="Q132" s="121"/>
      <c r="R132" s="121"/>
      <c r="S132" s="121"/>
      <c r="T132" s="121"/>
      <c r="U132" s="121"/>
      <c r="V132" s="121"/>
      <c r="W132" s="121"/>
      <c r="X132" s="121"/>
      <c r="Y132" s="121"/>
      <c r="Z132" s="121"/>
      <c r="AA132" s="121"/>
      <c r="AB132" s="121"/>
      <c r="AC132" s="121"/>
      <c r="AD132" s="121"/>
      <c r="AE132" s="121"/>
      <c r="AF132" s="121"/>
      <c r="AG132" s="121"/>
      <c r="AH132" s="121"/>
      <c r="AI132" s="121"/>
      <c r="AJ132" s="121"/>
      <c r="AK132" s="121"/>
    </row>
    <row r="133" spans="1:37" s="1" customFormat="1" ht="80">
      <c r="A133" s="223" t="str">
        <f>Scoring!A133 &amp; ""</f>
        <v/>
      </c>
      <c r="B133" s="223" t="str">
        <f t="shared" si="3"/>
        <v>P</v>
      </c>
      <c r="C133" s="84" t="s">
        <v>401</v>
      </c>
      <c r="D133" s="55" t="s">
        <v>246</v>
      </c>
      <c r="E133" s="23">
        <v>10</v>
      </c>
      <c r="F133" s="16">
        <f>Scoring!F133</f>
        <v>10</v>
      </c>
      <c r="G133" s="40"/>
      <c r="H133" s="21" t="s">
        <v>37</v>
      </c>
      <c r="I133" s="55" t="s">
        <v>599</v>
      </c>
      <c r="J133" s="21" t="s">
        <v>10</v>
      </c>
      <c r="K133" s="50"/>
      <c r="L133" s="50"/>
      <c r="M133" s="50"/>
      <c r="N133" s="21" t="str">
        <f>Scoring!I133 &amp; ""</f>
        <v/>
      </c>
      <c r="O133" s="121"/>
      <c r="P133" s="121"/>
      <c r="Q133" s="121"/>
      <c r="R133" s="121"/>
      <c r="S133" s="121"/>
      <c r="T133" s="121"/>
      <c r="U133" s="121"/>
      <c r="V133" s="121"/>
      <c r="W133" s="121"/>
      <c r="X133" s="121"/>
      <c r="Y133" s="121"/>
      <c r="Z133" s="121"/>
      <c r="AA133" s="121"/>
      <c r="AB133" s="121"/>
      <c r="AC133" s="121"/>
      <c r="AD133" s="121"/>
      <c r="AE133" s="121"/>
      <c r="AF133" s="121"/>
      <c r="AG133" s="121"/>
      <c r="AH133" s="121"/>
      <c r="AI133" s="121"/>
      <c r="AJ133" s="121"/>
      <c r="AK133" s="121"/>
    </row>
    <row r="134" spans="1:37" s="1" customFormat="1" ht="96">
      <c r="A134" s="223" t="str">
        <f>Scoring!A134 &amp; ""</f>
        <v/>
      </c>
      <c r="B134" s="223" t="str">
        <f t="shared" si="3"/>
        <v>P</v>
      </c>
      <c r="C134" s="84" t="s">
        <v>402</v>
      </c>
      <c r="D134" s="15" t="s">
        <v>179</v>
      </c>
      <c r="E134" s="23">
        <v>8</v>
      </c>
      <c r="F134" s="16">
        <f>Scoring!F134</f>
        <v>8</v>
      </c>
      <c r="G134" s="40"/>
      <c r="H134" s="21" t="s">
        <v>74</v>
      </c>
      <c r="I134" s="55" t="s">
        <v>620</v>
      </c>
      <c r="J134" s="21" t="s">
        <v>10</v>
      </c>
      <c r="K134" s="50"/>
      <c r="L134" s="50"/>
      <c r="M134" s="50"/>
      <c r="N134" s="21" t="str">
        <f>Scoring!I134 &amp; ""</f>
        <v/>
      </c>
      <c r="O134" s="121"/>
      <c r="P134" s="121"/>
      <c r="Q134" s="121"/>
      <c r="R134" s="121"/>
      <c r="S134" s="121"/>
      <c r="T134" s="121"/>
      <c r="U134" s="121"/>
      <c r="V134" s="121"/>
      <c r="W134" s="121"/>
      <c r="X134" s="121"/>
      <c r="Y134" s="121"/>
      <c r="Z134" s="121"/>
      <c r="AA134" s="121"/>
      <c r="AB134" s="121"/>
      <c r="AC134" s="121"/>
      <c r="AD134" s="121"/>
      <c r="AE134" s="121"/>
      <c r="AF134" s="121"/>
      <c r="AG134" s="121"/>
      <c r="AH134" s="121"/>
      <c r="AI134" s="121"/>
      <c r="AJ134" s="121"/>
      <c r="AK134" s="121"/>
    </row>
    <row r="135" spans="1:37" s="1" customFormat="1">
      <c r="A135" s="223" t="str">
        <f>Scoring!A135 &amp; ""</f>
        <v/>
      </c>
      <c r="B135" s="223" t="str">
        <f>IF(SUM(F136:F149)&gt;0,"P","NP")</f>
        <v>P</v>
      </c>
      <c r="C135" s="84" t="s">
        <v>403</v>
      </c>
      <c r="D135" s="525" t="s">
        <v>180</v>
      </c>
      <c r="E135" s="522"/>
      <c r="F135" s="522"/>
      <c r="G135" s="522"/>
      <c r="H135" s="522"/>
      <c r="I135" s="522"/>
      <c r="J135" s="522"/>
      <c r="K135" s="522"/>
      <c r="L135" s="522"/>
      <c r="M135" s="522"/>
      <c r="N135" s="523"/>
      <c r="O135" s="121"/>
      <c r="P135" s="121"/>
      <c r="Q135" s="121"/>
      <c r="R135" s="121"/>
      <c r="S135" s="121"/>
      <c r="T135" s="121"/>
      <c r="U135" s="121"/>
      <c r="V135" s="121"/>
      <c r="W135" s="121"/>
      <c r="X135" s="121"/>
      <c r="Y135" s="121"/>
      <c r="Z135" s="121"/>
      <c r="AA135" s="121"/>
      <c r="AB135" s="121"/>
      <c r="AC135" s="121"/>
      <c r="AD135" s="121"/>
      <c r="AE135" s="121"/>
      <c r="AF135" s="121"/>
      <c r="AG135" s="121"/>
      <c r="AH135" s="121"/>
      <c r="AI135" s="121"/>
      <c r="AJ135" s="121"/>
      <c r="AK135" s="121"/>
    </row>
    <row r="136" spans="1:37" s="1" customFormat="1" ht="60.75" customHeight="1">
      <c r="A136" s="223" t="str">
        <f>Scoring!A136 &amp; ""</f>
        <v/>
      </c>
      <c r="B136" s="223" t="str">
        <f t="shared" si="3"/>
        <v>NP</v>
      </c>
      <c r="C136" s="84" t="s">
        <v>404</v>
      </c>
      <c r="D136" s="21" t="s">
        <v>144</v>
      </c>
      <c r="E136" s="23">
        <v>5</v>
      </c>
      <c r="F136" s="16">
        <f>Scoring!F136</f>
        <v>0</v>
      </c>
      <c r="G136" s="40"/>
      <c r="H136" s="328" t="s">
        <v>75</v>
      </c>
      <c r="I136" s="328" t="s">
        <v>597</v>
      </c>
      <c r="J136" s="328" t="s">
        <v>59</v>
      </c>
      <c r="K136" s="50"/>
      <c r="L136" s="50"/>
      <c r="M136" s="50"/>
      <c r="N136" s="21" t="str">
        <f>Scoring!I136 &amp; ""</f>
        <v/>
      </c>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c r="AJ136" s="121"/>
      <c r="AK136" s="121"/>
    </row>
    <row r="137" spans="1:37" s="1" customFormat="1" ht="45" customHeight="1">
      <c r="A137" s="223" t="str">
        <f>Scoring!A137 &amp; ""</f>
        <v/>
      </c>
      <c r="B137" s="223" t="str">
        <f t="shared" si="3"/>
        <v>NP</v>
      </c>
      <c r="C137" s="84" t="s">
        <v>405</v>
      </c>
      <c r="D137" s="21" t="s">
        <v>247</v>
      </c>
      <c r="E137" s="23">
        <v>7</v>
      </c>
      <c r="F137" s="16">
        <f>Scoring!F137</f>
        <v>0</v>
      </c>
      <c r="G137" s="88"/>
      <c r="H137" s="349"/>
      <c r="I137" s="349"/>
      <c r="J137" s="349"/>
      <c r="K137" s="50"/>
      <c r="L137" s="50"/>
      <c r="M137" s="50"/>
      <c r="N137" s="21" t="str">
        <f>Scoring!I137 &amp; ""</f>
        <v/>
      </c>
      <c r="O137" s="121"/>
      <c r="P137" s="121"/>
      <c r="Q137" s="121"/>
      <c r="R137" s="121"/>
      <c r="S137" s="121"/>
      <c r="T137" s="121"/>
      <c r="U137" s="121"/>
      <c r="V137" s="121"/>
      <c r="W137" s="121"/>
      <c r="X137" s="121"/>
      <c r="Y137" s="121"/>
      <c r="Z137" s="121"/>
      <c r="AA137" s="121"/>
      <c r="AB137" s="121"/>
      <c r="AC137" s="121"/>
      <c r="AD137" s="121"/>
      <c r="AE137" s="121"/>
      <c r="AF137" s="121"/>
      <c r="AG137" s="121"/>
      <c r="AH137" s="121"/>
      <c r="AI137" s="121"/>
      <c r="AJ137" s="121"/>
      <c r="AK137" s="121"/>
    </row>
    <row r="138" spans="1:37" s="1" customFormat="1" ht="15" customHeight="1">
      <c r="A138" s="223" t="str">
        <f>Scoring!A138 &amp; ""</f>
        <v/>
      </c>
      <c r="B138" s="223" t="str">
        <f>IF(SUM(F139:F140)&gt;0,"P","NP")</f>
        <v>P</v>
      </c>
      <c r="C138" s="84" t="s">
        <v>406</v>
      </c>
      <c r="D138" s="526" t="s">
        <v>248</v>
      </c>
      <c r="E138" s="512"/>
      <c r="F138" s="512"/>
      <c r="G138" s="512"/>
      <c r="H138" s="512"/>
      <c r="I138" s="512"/>
      <c r="J138" s="512"/>
      <c r="K138" s="512"/>
      <c r="L138" s="512"/>
      <c r="M138" s="512"/>
      <c r="N138" s="513"/>
      <c r="O138" s="121"/>
      <c r="P138" s="121"/>
      <c r="Q138" s="121"/>
      <c r="R138" s="121"/>
      <c r="S138" s="121"/>
      <c r="T138" s="121"/>
      <c r="U138" s="121"/>
      <c r="V138" s="121"/>
      <c r="W138" s="121"/>
      <c r="X138" s="121"/>
      <c r="Y138" s="121"/>
      <c r="Z138" s="121"/>
      <c r="AA138" s="121"/>
      <c r="AB138" s="121"/>
      <c r="AC138" s="121"/>
      <c r="AD138" s="121"/>
      <c r="AE138" s="121"/>
      <c r="AF138" s="121"/>
      <c r="AG138" s="121"/>
      <c r="AH138" s="121"/>
      <c r="AI138" s="121"/>
      <c r="AJ138" s="121"/>
      <c r="AK138" s="121"/>
    </row>
    <row r="139" spans="1:37" s="1" customFormat="1" ht="45" customHeight="1">
      <c r="A139" s="223" t="str">
        <f>Scoring!A139 &amp; ""</f>
        <v/>
      </c>
      <c r="B139" s="223" t="str">
        <f t="shared" si="3"/>
        <v>NP</v>
      </c>
      <c r="C139" s="84" t="s">
        <v>407</v>
      </c>
      <c r="D139" s="44" t="s">
        <v>249</v>
      </c>
      <c r="E139" s="39">
        <v>5</v>
      </c>
      <c r="F139" s="51">
        <f>Scoring!F139</f>
        <v>0</v>
      </c>
      <c r="G139" s="40"/>
      <c r="H139" s="328" t="s">
        <v>38</v>
      </c>
      <c r="I139" s="529" t="s">
        <v>597</v>
      </c>
      <c r="J139" s="39"/>
      <c r="K139" s="48"/>
      <c r="L139" s="48"/>
      <c r="M139" s="48"/>
      <c r="N139" s="55" t="str">
        <f>Scoring!I139 &amp; ""</f>
        <v/>
      </c>
      <c r="O139" s="121"/>
      <c r="P139" s="121"/>
      <c r="Q139" s="121"/>
      <c r="R139" s="121"/>
      <c r="S139" s="121"/>
      <c r="T139" s="121"/>
      <c r="U139" s="121"/>
      <c r="V139" s="121"/>
      <c r="W139" s="121"/>
      <c r="X139" s="121"/>
      <c r="Y139" s="121"/>
      <c r="Z139" s="121"/>
      <c r="AA139" s="121"/>
      <c r="AB139" s="121"/>
      <c r="AC139" s="121"/>
      <c r="AD139" s="121"/>
      <c r="AE139" s="121"/>
      <c r="AF139" s="121"/>
      <c r="AG139" s="121"/>
      <c r="AH139" s="121"/>
      <c r="AI139" s="121"/>
      <c r="AJ139" s="121"/>
      <c r="AK139" s="121"/>
    </row>
    <row r="140" spans="1:37" s="1" customFormat="1" ht="45" customHeight="1">
      <c r="A140" s="223" t="str">
        <f>Scoring!A140 &amp; ""</f>
        <v/>
      </c>
      <c r="B140" s="223" t="str">
        <f t="shared" si="3"/>
        <v>P</v>
      </c>
      <c r="C140" s="84" t="s">
        <v>408</v>
      </c>
      <c r="D140" s="44" t="s">
        <v>181</v>
      </c>
      <c r="E140" s="39">
        <v>10</v>
      </c>
      <c r="F140" s="51">
        <f>Scoring!F140</f>
        <v>10</v>
      </c>
      <c r="G140" s="40"/>
      <c r="H140" s="349"/>
      <c r="I140" s="349"/>
      <c r="J140" s="39"/>
      <c r="K140" s="48"/>
      <c r="L140" s="48"/>
      <c r="M140" s="48"/>
      <c r="N140" s="55" t="str">
        <f>Scoring!I140 &amp; ""</f>
        <v/>
      </c>
      <c r="O140" s="121"/>
      <c r="P140" s="121"/>
      <c r="Q140" s="121"/>
      <c r="R140" s="121"/>
      <c r="S140" s="121"/>
      <c r="T140" s="121"/>
      <c r="U140" s="121"/>
      <c r="V140" s="121"/>
      <c r="W140" s="121"/>
      <c r="X140" s="121"/>
      <c r="Y140" s="121"/>
      <c r="Z140" s="121"/>
      <c r="AA140" s="121"/>
      <c r="AB140" s="121"/>
      <c r="AC140" s="121"/>
      <c r="AD140" s="121"/>
      <c r="AE140" s="121"/>
      <c r="AF140" s="121"/>
      <c r="AG140" s="121"/>
      <c r="AH140" s="121"/>
      <c r="AI140" s="121"/>
      <c r="AJ140" s="121"/>
      <c r="AK140" s="121"/>
    </row>
    <row r="141" spans="1:37" s="1" customFormat="1" ht="60" customHeight="1">
      <c r="A141" s="223" t="str">
        <f>Scoring!A141 &amp; ""</f>
        <v/>
      </c>
      <c r="B141" s="223" t="str">
        <f t="shared" si="3"/>
        <v>NP</v>
      </c>
      <c r="C141" s="84" t="s">
        <v>409</v>
      </c>
      <c r="D141" s="21" t="s">
        <v>250</v>
      </c>
      <c r="E141" s="16" t="s">
        <v>182</v>
      </c>
      <c r="F141" s="51">
        <f>Scoring!F141</f>
        <v>0</v>
      </c>
      <c r="G141" s="40"/>
      <c r="H141" s="55" t="s">
        <v>452</v>
      </c>
      <c r="I141" s="55" t="s">
        <v>621</v>
      </c>
      <c r="J141" s="244"/>
      <c r="K141" s="48"/>
      <c r="L141" s="48"/>
      <c r="M141" s="48"/>
      <c r="N141" s="55" t="str">
        <f>Scoring!I141 &amp; ""</f>
        <v/>
      </c>
      <c r="O141" s="121"/>
      <c r="P141" s="121"/>
      <c r="Q141" s="121"/>
      <c r="R141" s="121"/>
      <c r="S141" s="121"/>
      <c r="T141" s="121"/>
      <c r="U141" s="121"/>
      <c r="V141" s="121"/>
      <c r="W141" s="121"/>
      <c r="X141" s="121"/>
      <c r="Y141" s="121"/>
      <c r="Z141" s="121"/>
      <c r="AA141" s="121"/>
      <c r="AB141" s="121"/>
      <c r="AC141" s="121"/>
      <c r="AD141" s="121"/>
      <c r="AE141" s="121"/>
      <c r="AF141" s="121"/>
      <c r="AG141" s="121"/>
      <c r="AH141" s="121"/>
      <c r="AI141" s="121"/>
      <c r="AJ141" s="121"/>
      <c r="AK141" s="121"/>
    </row>
    <row r="142" spans="1:37" s="1" customFormat="1" ht="30" customHeight="1">
      <c r="A142" s="223" t="str">
        <f>Scoring!A142 &amp; ""</f>
        <v/>
      </c>
      <c r="B142" s="223" t="str">
        <f t="shared" si="3"/>
        <v>NP</v>
      </c>
      <c r="C142" s="84" t="s">
        <v>410</v>
      </c>
      <c r="D142" s="21" t="s">
        <v>251</v>
      </c>
      <c r="E142" s="23">
        <v>5</v>
      </c>
      <c r="F142" s="51">
        <f>Scoring!F142</f>
        <v>0</v>
      </c>
      <c r="G142" s="40"/>
      <c r="H142" s="328" t="s">
        <v>99</v>
      </c>
      <c r="I142" s="55" t="s">
        <v>599</v>
      </c>
      <c r="J142" s="328" t="s">
        <v>453</v>
      </c>
      <c r="K142" s="50"/>
      <c r="L142" s="50"/>
      <c r="M142" s="50"/>
      <c r="N142" s="21" t="str">
        <f>Scoring!I142 &amp; ""</f>
        <v/>
      </c>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c r="AJ142" s="121"/>
      <c r="AK142" s="121"/>
    </row>
    <row r="143" spans="1:37" s="1" customFormat="1" ht="30" customHeight="1">
      <c r="A143" s="223" t="str">
        <f>Scoring!A143 &amp; ""</f>
        <v/>
      </c>
      <c r="B143" s="223" t="str">
        <f t="shared" si="3"/>
        <v>NP</v>
      </c>
      <c r="C143" s="84" t="s">
        <v>411</v>
      </c>
      <c r="D143" s="21" t="s">
        <v>145</v>
      </c>
      <c r="E143" s="23">
        <v>5</v>
      </c>
      <c r="F143" s="51">
        <f>Scoring!F143</f>
        <v>0</v>
      </c>
      <c r="G143" s="40"/>
      <c r="H143" s="349"/>
      <c r="I143" s="55" t="s">
        <v>599</v>
      </c>
      <c r="J143" s="349"/>
      <c r="K143" s="50"/>
      <c r="L143" s="50"/>
      <c r="M143" s="50"/>
      <c r="N143" s="21" t="str">
        <f>Scoring!I143 &amp; ""</f>
        <v/>
      </c>
      <c r="O143" s="121"/>
      <c r="P143" s="121"/>
      <c r="Q143" s="121"/>
      <c r="R143" s="121"/>
      <c r="S143" s="121"/>
      <c r="T143" s="121"/>
      <c r="U143" s="121"/>
      <c r="V143" s="121"/>
      <c r="W143" s="121"/>
      <c r="X143" s="121"/>
      <c r="Y143" s="121"/>
      <c r="Z143" s="121"/>
      <c r="AA143" s="121"/>
      <c r="AB143" s="121"/>
      <c r="AC143" s="121"/>
      <c r="AD143" s="121"/>
      <c r="AE143" s="121"/>
      <c r="AF143" s="121"/>
      <c r="AG143" s="121"/>
      <c r="AH143" s="121"/>
      <c r="AI143" s="121"/>
      <c r="AJ143" s="121"/>
      <c r="AK143" s="121"/>
    </row>
    <row r="144" spans="1:37" s="1" customFormat="1" ht="15" customHeight="1">
      <c r="A144" s="223" t="str">
        <f>Scoring!A144 &amp; ""</f>
        <v/>
      </c>
      <c r="B144" s="223" t="str">
        <f>IF(SUM(F145:F146)&gt;0,"P","NP")</f>
        <v>NP</v>
      </c>
      <c r="C144" s="84" t="s">
        <v>412</v>
      </c>
      <c r="D144" s="526" t="s">
        <v>252</v>
      </c>
      <c r="E144" s="512"/>
      <c r="F144" s="512"/>
      <c r="G144" s="512"/>
      <c r="H144" s="512"/>
      <c r="I144" s="512"/>
      <c r="J144" s="512"/>
      <c r="K144" s="512"/>
      <c r="L144" s="512"/>
      <c r="M144" s="512"/>
      <c r="N144" s="513"/>
      <c r="O144" s="121"/>
      <c r="P144" s="121"/>
      <c r="Q144" s="121"/>
      <c r="R144" s="121"/>
      <c r="S144" s="121"/>
      <c r="T144" s="121"/>
      <c r="U144" s="121"/>
      <c r="V144" s="121"/>
      <c r="W144" s="121"/>
      <c r="X144" s="121"/>
      <c r="Y144" s="121"/>
      <c r="Z144" s="121"/>
      <c r="AA144" s="121"/>
      <c r="AB144" s="121"/>
      <c r="AC144" s="121"/>
      <c r="AD144" s="121"/>
      <c r="AE144" s="121"/>
      <c r="AF144" s="121"/>
      <c r="AG144" s="121"/>
      <c r="AH144" s="121"/>
      <c r="AI144" s="121"/>
      <c r="AJ144" s="121"/>
      <c r="AK144" s="121"/>
    </row>
    <row r="145" spans="1:37" s="1" customFormat="1" ht="15" customHeight="1">
      <c r="A145" s="223" t="str">
        <f>Scoring!A145 &amp; ""</f>
        <v/>
      </c>
      <c r="B145" s="223" t="str">
        <f t="shared" si="3"/>
        <v>NP</v>
      </c>
      <c r="C145" s="84" t="s">
        <v>413</v>
      </c>
      <c r="D145" s="44" t="s">
        <v>253</v>
      </c>
      <c r="E145" s="39">
        <v>10</v>
      </c>
      <c r="F145" s="51">
        <f>Scoring!F145</f>
        <v>0</v>
      </c>
      <c r="G145" s="40"/>
      <c r="H145" s="400" t="s">
        <v>454</v>
      </c>
      <c r="I145" s="400"/>
      <c r="J145" s="415" t="s">
        <v>455</v>
      </c>
      <c r="K145" s="50"/>
      <c r="L145" s="50"/>
      <c r="M145" s="50"/>
      <c r="N145" s="21" t="str">
        <f>Scoring!I145 &amp; ""</f>
        <v/>
      </c>
      <c r="O145" s="121"/>
      <c r="P145" s="121"/>
      <c r="Q145" s="121"/>
      <c r="R145" s="121"/>
      <c r="S145" s="121"/>
      <c r="T145" s="121"/>
      <c r="U145" s="121"/>
      <c r="V145" s="121"/>
      <c r="W145" s="121"/>
      <c r="X145" s="121"/>
      <c r="Y145" s="121"/>
      <c r="Z145" s="121"/>
      <c r="AA145" s="121"/>
      <c r="AB145" s="121"/>
      <c r="AC145" s="121"/>
      <c r="AD145" s="121"/>
      <c r="AE145" s="121"/>
      <c r="AF145" s="121"/>
      <c r="AG145" s="121"/>
      <c r="AH145" s="121"/>
      <c r="AI145" s="121"/>
      <c r="AJ145" s="121"/>
      <c r="AK145" s="121"/>
    </row>
    <row r="146" spans="1:37" s="1" customFormat="1" ht="15" customHeight="1">
      <c r="A146" s="223" t="str">
        <f>Scoring!A146 &amp; ""</f>
        <v/>
      </c>
      <c r="B146" s="223" t="str">
        <f t="shared" si="3"/>
        <v>NP</v>
      </c>
      <c r="C146" s="84" t="s">
        <v>414</v>
      </c>
      <c r="D146" s="44" t="s">
        <v>254</v>
      </c>
      <c r="E146" s="39">
        <v>4</v>
      </c>
      <c r="F146" s="51">
        <f>Scoring!F146</f>
        <v>0</v>
      </c>
      <c r="G146" s="40"/>
      <c r="H146" s="401"/>
      <c r="I146" s="401"/>
      <c r="J146" s="534"/>
      <c r="K146" s="40"/>
      <c r="L146" s="40"/>
      <c r="M146" s="40"/>
      <c r="N146" s="21" t="str">
        <f>Scoring!I146 &amp; ""</f>
        <v/>
      </c>
      <c r="O146" s="121"/>
      <c r="P146" s="121"/>
      <c r="Q146" s="121"/>
      <c r="R146" s="121"/>
      <c r="S146" s="121"/>
      <c r="T146" s="121"/>
      <c r="U146" s="121"/>
      <c r="V146" s="121"/>
      <c r="W146" s="121"/>
      <c r="X146" s="121"/>
      <c r="Y146" s="121"/>
      <c r="Z146" s="121"/>
      <c r="AA146" s="121"/>
      <c r="AB146" s="121"/>
      <c r="AC146" s="121"/>
      <c r="AD146" s="121"/>
      <c r="AE146" s="121"/>
      <c r="AF146" s="121"/>
      <c r="AG146" s="121"/>
      <c r="AH146" s="121"/>
      <c r="AI146" s="121"/>
      <c r="AJ146" s="121"/>
      <c r="AK146" s="121"/>
    </row>
    <row r="147" spans="1:37" s="1" customFormat="1" ht="15" customHeight="1">
      <c r="A147" s="223" t="str">
        <f>Scoring!A147 &amp; ""</f>
        <v/>
      </c>
      <c r="B147" s="223" t="str">
        <f>IF(SUM(F148:F149)&gt;0,"P","NP")</f>
        <v>NP</v>
      </c>
      <c r="C147" s="84" t="s">
        <v>415</v>
      </c>
      <c r="D147" s="526" t="s">
        <v>256</v>
      </c>
      <c r="E147" s="512"/>
      <c r="F147" s="512"/>
      <c r="G147" s="512"/>
      <c r="H147" s="512"/>
      <c r="I147" s="512"/>
      <c r="J147" s="512"/>
      <c r="K147" s="512"/>
      <c r="L147" s="512"/>
      <c r="M147" s="512"/>
      <c r="N147" s="513"/>
      <c r="O147" s="121"/>
      <c r="P147" s="121"/>
      <c r="Q147" s="121"/>
      <c r="R147" s="121"/>
      <c r="S147" s="121"/>
      <c r="T147" s="121"/>
      <c r="U147" s="121"/>
      <c r="V147" s="121"/>
      <c r="W147" s="121"/>
      <c r="X147" s="121"/>
      <c r="Y147" s="121"/>
      <c r="Z147" s="121"/>
      <c r="AA147" s="121"/>
      <c r="AB147" s="121"/>
      <c r="AC147" s="121"/>
      <c r="AD147" s="121"/>
      <c r="AE147" s="121"/>
      <c r="AF147" s="121"/>
      <c r="AG147" s="121"/>
      <c r="AH147" s="121"/>
      <c r="AI147" s="121"/>
      <c r="AJ147" s="121"/>
      <c r="AK147" s="121"/>
    </row>
    <row r="148" spans="1:37" s="1" customFormat="1" ht="30" customHeight="1">
      <c r="A148" s="223" t="str">
        <f>Scoring!A148 &amp; ""</f>
        <v/>
      </c>
      <c r="B148" s="223" t="str">
        <f t="shared" si="3"/>
        <v>NP</v>
      </c>
      <c r="C148" s="84" t="s">
        <v>416</v>
      </c>
      <c r="D148" s="44" t="s">
        <v>253</v>
      </c>
      <c r="E148" s="58">
        <v>6</v>
      </c>
      <c r="F148" s="51">
        <f>Scoring!F148</f>
        <v>0</v>
      </c>
      <c r="G148" s="40"/>
      <c r="H148" s="415" t="s">
        <v>456</v>
      </c>
      <c r="I148" s="82"/>
      <c r="J148" s="400" t="s">
        <v>457</v>
      </c>
      <c r="K148" s="50"/>
      <c r="L148" s="50"/>
      <c r="M148" s="50"/>
      <c r="N148" s="21" t="str">
        <f>Scoring!I148 &amp; ""</f>
        <v/>
      </c>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c r="AJ148" s="121"/>
      <c r="AK148" s="121"/>
    </row>
    <row r="149" spans="1:37" s="1" customFormat="1" ht="30" customHeight="1">
      <c r="A149" s="223" t="str">
        <f>Scoring!A149 &amp; ""</f>
        <v/>
      </c>
      <c r="B149" s="223" t="str">
        <f t="shared" si="3"/>
        <v>NP</v>
      </c>
      <c r="C149" s="84" t="s">
        <v>417</v>
      </c>
      <c r="D149" s="44" t="s">
        <v>255</v>
      </c>
      <c r="E149" s="58">
        <v>2</v>
      </c>
      <c r="F149" s="51">
        <f>Scoring!F149</f>
        <v>0</v>
      </c>
      <c r="G149" s="40"/>
      <c r="H149" s="415"/>
      <c r="I149" s="82"/>
      <c r="J149" s="406"/>
      <c r="K149" s="40"/>
      <c r="L149" s="40"/>
      <c r="M149" s="40"/>
      <c r="N149" s="21" t="str">
        <f>Scoring!I149 &amp; ""</f>
        <v/>
      </c>
      <c r="O149" s="121"/>
      <c r="P149" s="121"/>
      <c r="Q149" s="121"/>
      <c r="R149" s="121"/>
      <c r="S149" s="121"/>
      <c r="T149" s="121"/>
      <c r="U149" s="121"/>
      <c r="V149" s="121"/>
      <c r="W149" s="121"/>
      <c r="X149" s="121"/>
      <c r="Y149" s="121"/>
      <c r="Z149" s="121"/>
      <c r="AA149" s="121"/>
      <c r="AB149" s="121"/>
      <c r="AC149" s="121"/>
      <c r="AD149" s="121"/>
      <c r="AE149" s="121"/>
      <c r="AF149" s="121"/>
      <c r="AG149" s="121"/>
      <c r="AH149" s="121"/>
      <c r="AI149" s="121"/>
      <c r="AJ149" s="121"/>
      <c r="AK149" s="121"/>
    </row>
    <row r="150" spans="1:37" s="1" customFormat="1">
      <c r="A150" s="223" t="str">
        <f>Scoring!A150 &amp; ""</f>
        <v/>
      </c>
      <c r="B150" s="223" t="str">
        <f>IF(F151&gt;0,"P","NP")</f>
        <v>NP</v>
      </c>
      <c r="C150" s="84" t="s">
        <v>418</v>
      </c>
      <c r="D150" s="525" t="s">
        <v>257</v>
      </c>
      <c r="E150" s="522"/>
      <c r="F150" s="522"/>
      <c r="G150" s="522"/>
      <c r="H150" s="522"/>
      <c r="I150" s="522"/>
      <c r="J150" s="522"/>
      <c r="K150" s="522"/>
      <c r="L150" s="522"/>
      <c r="M150" s="522"/>
      <c r="N150" s="523"/>
      <c r="O150" s="121"/>
      <c r="P150" s="121"/>
      <c r="Q150" s="121"/>
      <c r="R150" s="121"/>
      <c r="S150" s="121"/>
      <c r="T150" s="121"/>
      <c r="U150" s="121"/>
      <c r="V150" s="121"/>
      <c r="W150" s="121"/>
      <c r="X150" s="121"/>
      <c r="Y150" s="121"/>
      <c r="Z150" s="121"/>
      <c r="AA150" s="121"/>
      <c r="AB150" s="121"/>
      <c r="AC150" s="121"/>
      <c r="AD150" s="121"/>
      <c r="AE150" s="121"/>
      <c r="AF150" s="121"/>
      <c r="AG150" s="121"/>
      <c r="AH150" s="121"/>
      <c r="AI150" s="121"/>
      <c r="AJ150" s="121"/>
      <c r="AK150" s="121"/>
    </row>
    <row r="151" spans="1:37" s="1" customFormat="1" ht="27" customHeight="1">
      <c r="A151" s="223" t="str">
        <f>Scoring!A151 &amp; ""</f>
        <v/>
      </c>
      <c r="B151" s="223" t="str">
        <f>B150</f>
        <v>NP</v>
      </c>
      <c r="C151" s="84" t="s">
        <v>419</v>
      </c>
      <c r="D151" s="38" t="s">
        <v>146</v>
      </c>
      <c r="E151" s="23">
        <v>5</v>
      </c>
      <c r="F151" s="405">
        <f>Scoring!F151</f>
        <v>0</v>
      </c>
      <c r="G151" s="383"/>
      <c r="H151" s="384" t="s">
        <v>100</v>
      </c>
      <c r="I151" s="328" t="s">
        <v>622</v>
      </c>
      <c r="J151" s="75" t="s">
        <v>93</v>
      </c>
      <c r="K151" s="408"/>
      <c r="L151" s="408"/>
      <c r="M151" s="408"/>
      <c r="N151" s="71">
        <f>Scoring!I151</f>
        <v>0</v>
      </c>
      <c r="O151" s="121"/>
      <c r="P151" s="121"/>
      <c r="Q151" s="121"/>
      <c r="R151" s="121"/>
      <c r="S151" s="121"/>
      <c r="T151" s="121"/>
      <c r="U151" s="121"/>
      <c r="V151" s="121"/>
      <c r="W151" s="121"/>
      <c r="X151" s="121"/>
      <c r="Y151" s="121"/>
      <c r="Z151" s="121"/>
      <c r="AA151" s="121"/>
      <c r="AB151" s="121"/>
      <c r="AC151" s="121"/>
      <c r="AD151" s="121"/>
      <c r="AE151" s="121"/>
      <c r="AF151" s="121"/>
      <c r="AG151" s="121"/>
      <c r="AH151" s="121"/>
      <c r="AI151" s="121"/>
      <c r="AJ151" s="121"/>
      <c r="AK151" s="121"/>
    </row>
    <row r="152" spans="1:37" s="1" customFormat="1" ht="27" customHeight="1">
      <c r="A152" s="223" t="str">
        <f>Scoring!A152 &amp; ""</f>
        <v/>
      </c>
      <c r="B152" s="223" t="str">
        <f t="shared" ref="B152:B153" si="5">B151</f>
        <v>NP</v>
      </c>
      <c r="C152" s="84" t="s">
        <v>420</v>
      </c>
      <c r="D152" s="38" t="s">
        <v>147</v>
      </c>
      <c r="E152" s="23">
        <v>7</v>
      </c>
      <c r="F152" s="382"/>
      <c r="G152" s="351"/>
      <c r="H152" s="384"/>
      <c r="I152" s="329"/>
      <c r="J152" s="72">
        <f>Scoring!H152</f>
        <v>0</v>
      </c>
      <c r="K152" s="409"/>
      <c r="L152" s="409"/>
      <c r="M152" s="409"/>
      <c r="N152" s="67"/>
      <c r="O152" s="121"/>
      <c r="P152" s="121"/>
      <c r="Q152" s="121"/>
      <c r="R152" s="121"/>
      <c r="S152" s="121"/>
      <c r="T152" s="121"/>
      <c r="U152" s="121"/>
      <c r="V152" s="121"/>
      <c r="W152" s="121"/>
      <c r="X152" s="121"/>
      <c r="Y152" s="121"/>
      <c r="Z152" s="121"/>
      <c r="AA152" s="121"/>
      <c r="AB152" s="121"/>
      <c r="AC152" s="121"/>
      <c r="AD152" s="121"/>
      <c r="AE152" s="121"/>
      <c r="AF152" s="121"/>
      <c r="AG152" s="121"/>
      <c r="AH152" s="121"/>
      <c r="AI152" s="121"/>
      <c r="AJ152" s="121"/>
      <c r="AK152" s="121"/>
    </row>
    <row r="153" spans="1:37" s="1" customFormat="1" ht="27" customHeight="1">
      <c r="A153" s="223" t="str">
        <f>Scoring!A153 &amp; ""</f>
        <v/>
      </c>
      <c r="B153" s="223" t="str">
        <f t="shared" si="5"/>
        <v>NP</v>
      </c>
      <c r="C153" s="84" t="s">
        <v>421</v>
      </c>
      <c r="D153" s="38" t="s">
        <v>148</v>
      </c>
      <c r="E153" s="23">
        <v>10</v>
      </c>
      <c r="F153" s="406"/>
      <c r="G153" s="352"/>
      <c r="H153" s="384"/>
      <c r="I153" s="349"/>
      <c r="J153" s="76" t="s">
        <v>91</v>
      </c>
      <c r="K153" s="410"/>
      <c r="L153" s="410"/>
      <c r="M153" s="410"/>
      <c r="N153" s="70">
        <f>Scoring!I153</f>
        <v>0</v>
      </c>
      <c r="O153" s="121"/>
      <c r="P153" s="121"/>
      <c r="Q153" s="121"/>
      <c r="R153" s="121"/>
      <c r="S153" s="121"/>
      <c r="T153" s="121"/>
      <c r="U153" s="121"/>
      <c r="V153" s="121"/>
      <c r="W153" s="121"/>
      <c r="X153" s="121"/>
      <c r="Y153" s="121"/>
      <c r="Z153" s="121"/>
      <c r="AA153" s="121"/>
      <c r="AB153" s="121"/>
      <c r="AC153" s="121"/>
      <c r="AD153" s="121"/>
      <c r="AE153" s="121"/>
      <c r="AF153" s="121"/>
      <c r="AG153" s="121"/>
      <c r="AH153" s="121"/>
      <c r="AI153" s="121"/>
      <c r="AJ153" s="121"/>
      <c r="AK153" s="121"/>
    </row>
    <row r="154" spans="1:37" s="1" customFormat="1" ht="90" customHeight="1">
      <c r="A154" s="223" t="str">
        <f>Scoring!A154 &amp; ""</f>
        <v/>
      </c>
      <c r="B154" s="223" t="str">
        <f t="shared" si="3"/>
        <v>NP</v>
      </c>
      <c r="C154" s="84" t="s">
        <v>422</v>
      </c>
      <c r="D154" s="31" t="s">
        <v>183</v>
      </c>
      <c r="E154" s="32">
        <v>9</v>
      </c>
      <c r="F154" s="16">
        <f>Scoring!F154</f>
        <v>0</v>
      </c>
      <c r="G154" s="40"/>
      <c r="H154" s="246" t="s">
        <v>11</v>
      </c>
      <c r="I154" s="243" t="s">
        <v>612</v>
      </c>
      <c r="J154" s="23"/>
      <c r="K154" s="48"/>
      <c r="L154" s="48"/>
      <c r="M154" s="48"/>
      <c r="N154" s="21" t="str">
        <f>Scoring!I154 &amp; ""</f>
        <v/>
      </c>
      <c r="O154" s="121"/>
      <c r="P154" s="121"/>
      <c r="Q154" s="121"/>
      <c r="R154" s="121"/>
      <c r="S154" s="121"/>
      <c r="T154" s="121"/>
      <c r="U154" s="121"/>
      <c r="V154" s="121"/>
      <c r="W154" s="121"/>
      <c r="X154" s="121"/>
      <c r="Y154" s="121"/>
      <c r="Z154" s="121"/>
      <c r="AA154" s="121"/>
      <c r="AB154" s="121"/>
      <c r="AC154" s="121"/>
      <c r="AD154" s="121"/>
      <c r="AE154" s="121"/>
      <c r="AF154" s="121"/>
      <c r="AG154" s="121"/>
      <c r="AH154" s="121"/>
      <c r="AI154" s="121"/>
      <c r="AJ154" s="121"/>
      <c r="AK154" s="121"/>
    </row>
    <row r="155" spans="1:37" s="1" customFormat="1" ht="45" customHeight="1">
      <c r="A155" s="223" t="str">
        <f>Scoring!A155 &amp; ""</f>
        <v/>
      </c>
      <c r="B155" s="223" t="str">
        <f t="shared" si="3"/>
        <v>NP</v>
      </c>
      <c r="C155" s="528" t="s">
        <v>423</v>
      </c>
      <c r="D155" s="400" t="s">
        <v>258</v>
      </c>
      <c r="E155" s="381" t="s">
        <v>271</v>
      </c>
      <c r="F155" s="381">
        <f>Scoring!F155</f>
        <v>0</v>
      </c>
      <c r="G155" s="383"/>
      <c r="H155" s="328" t="s">
        <v>98</v>
      </c>
      <c r="I155" s="328" t="s">
        <v>623</v>
      </c>
      <c r="J155" s="73" t="s">
        <v>644</v>
      </c>
      <c r="K155" s="427"/>
      <c r="L155" s="427"/>
      <c r="M155" s="427"/>
      <c r="N155" s="70">
        <f>Scoring!I155</f>
        <v>0</v>
      </c>
      <c r="O155" s="121"/>
      <c r="P155" s="121"/>
      <c r="Q155" s="121"/>
      <c r="R155" s="121"/>
      <c r="S155" s="121"/>
      <c r="T155" s="121"/>
      <c r="U155" s="121"/>
      <c r="V155" s="121"/>
      <c r="W155" s="121"/>
      <c r="X155" s="121"/>
      <c r="Y155" s="121"/>
      <c r="Z155" s="121"/>
      <c r="AA155" s="121"/>
      <c r="AB155" s="121"/>
      <c r="AC155" s="121"/>
      <c r="AD155" s="121"/>
      <c r="AE155" s="121"/>
      <c r="AF155" s="121"/>
      <c r="AG155" s="121"/>
      <c r="AH155" s="121"/>
      <c r="AI155" s="121"/>
      <c r="AJ155" s="121"/>
      <c r="AK155" s="121"/>
    </row>
    <row r="156" spans="1:37" s="1" customFormat="1" ht="30">
      <c r="A156" s="223" t="str">
        <f>Scoring!A156 &amp; ""</f>
        <v/>
      </c>
      <c r="B156" s="223" t="str">
        <f>B155</f>
        <v>NP</v>
      </c>
      <c r="C156" s="528"/>
      <c r="D156" s="407"/>
      <c r="E156" s="382"/>
      <c r="F156" s="382"/>
      <c r="G156" s="351"/>
      <c r="H156" s="329"/>
      <c r="I156" s="329"/>
      <c r="J156" s="189">
        <f>Scoring!H156</f>
        <v>0</v>
      </c>
      <c r="K156" s="428"/>
      <c r="L156" s="428"/>
      <c r="M156" s="428"/>
      <c r="N156" s="74" t="str">
        <f>IF($F155=3,"The selected 3 points  means the open space is outside of the community or 30% of the community is set aside as open space", "Your selection doesn't match the square footage calculation for points")</f>
        <v>Your selection doesn't match the square footage calculation for points</v>
      </c>
      <c r="O156" s="121"/>
      <c r="P156" s="121"/>
      <c r="Q156" s="121"/>
      <c r="R156" s="121"/>
      <c r="S156" s="121"/>
      <c r="T156" s="121"/>
      <c r="U156" s="121"/>
      <c r="V156" s="121"/>
      <c r="W156" s="121"/>
      <c r="X156" s="121"/>
      <c r="Y156" s="121"/>
      <c r="Z156" s="121"/>
      <c r="AA156" s="121"/>
      <c r="AB156" s="121"/>
      <c r="AC156" s="121"/>
      <c r="AD156" s="121"/>
      <c r="AE156" s="121"/>
      <c r="AF156" s="121"/>
      <c r="AG156" s="121"/>
      <c r="AH156" s="121"/>
      <c r="AI156" s="121"/>
      <c r="AJ156" s="121"/>
      <c r="AK156" s="121"/>
    </row>
    <row r="157" spans="1:37" s="1" customFormat="1" ht="45" customHeight="1">
      <c r="A157" s="223" t="str">
        <f>Scoring!A157 &amp; ""</f>
        <v/>
      </c>
      <c r="B157" s="223" t="str">
        <f>B156</f>
        <v>NP</v>
      </c>
      <c r="C157" s="528"/>
      <c r="D157" s="407"/>
      <c r="E157" s="382"/>
      <c r="F157" s="406"/>
      <c r="G157" s="352"/>
      <c r="H157" s="329"/>
      <c r="I157" s="349"/>
      <c r="J157" s="73" t="s">
        <v>645</v>
      </c>
      <c r="K157" s="429"/>
      <c r="L157" s="429"/>
      <c r="M157" s="429"/>
      <c r="N157" s="70">
        <f>Scoring!I157</f>
        <v>0</v>
      </c>
      <c r="O157" s="121"/>
      <c r="P157" s="121"/>
      <c r="Q157" s="121"/>
      <c r="R157" s="121"/>
      <c r="S157" s="121"/>
      <c r="T157" s="121"/>
      <c r="U157" s="121"/>
      <c r="V157" s="121"/>
      <c r="W157" s="121"/>
      <c r="X157" s="121"/>
      <c r="Y157" s="121"/>
      <c r="Z157" s="121"/>
      <c r="AA157" s="121"/>
      <c r="AB157" s="121"/>
      <c r="AC157" s="121"/>
      <c r="AD157" s="121"/>
      <c r="AE157" s="121"/>
      <c r="AF157" s="121"/>
      <c r="AG157" s="121"/>
      <c r="AH157" s="121"/>
      <c r="AI157" s="121"/>
      <c r="AJ157" s="121"/>
      <c r="AK157" s="121"/>
    </row>
    <row r="158" spans="1:37" s="1" customFormat="1" ht="15" customHeight="1">
      <c r="A158" s="223" t="str">
        <f>Scoring!A158 &amp; ""</f>
        <v/>
      </c>
      <c r="B158" s="223" t="str">
        <f>IF(SUM(F159:F161)&gt;0,"P","NP")</f>
        <v>NP</v>
      </c>
      <c r="C158" s="84" t="s">
        <v>424</v>
      </c>
      <c r="D158" s="331" t="s">
        <v>149</v>
      </c>
      <c r="E158" s="507"/>
      <c r="F158" s="507"/>
      <c r="G158" s="507"/>
      <c r="H158" s="507"/>
      <c r="I158" s="507"/>
      <c r="J158" s="507"/>
      <c r="K158" s="507"/>
      <c r="L158" s="507"/>
      <c r="M158" s="507"/>
      <c r="N158" s="508"/>
      <c r="O158" s="121"/>
      <c r="P158" s="121"/>
      <c r="Q158" s="121"/>
      <c r="R158" s="121"/>
      <c r="S158" s="121"/>
      <c r="T158" s="121"/>
      <c r="U158" s="121"/>
      <c r="V158" s="121"/>
      <c r="W158" s="121"/>
      <c r="X158" s="121"/>
      <c r="Y158" s="121"/>
      <c r="Z158" s="121"/>
      <c r="AA158" s="121"/>
      <c r="AB158" s="121"/>
      <c r="AC158" s="121"/>
      <c r="AD158" s="121"/>
      <c r="AE158" s="121"/>
      <c r="AF158" s="121"/>
      <c r="AG158" s="121"/>
      <c r="AH158" s="121"/>
      <c r="AI158" s="121"/>
      <c r="AJ158" s="121"/>
      <c r="AK158" s="121"/>
    </row>
    <row r="159" spans="1:37" s="1" customFormat="1" ht="45" customHeight="1">
      <c r="A159" s="223" t="str">
        <f>Scoring!A159 &amp; ""</f>
        <v/>
      </c>
      <c r="B159" s="223" t="str">
        <f t="shared" si="3"/>
        <v>NP</v>
      </c>
      <c r="C159" s="84" t="s">
        <v>425</v>
      </c>
      <c r="D159" s="61" t="s">
        <v>259</v>
      </c>
      <c r="E159" s="22" t="s">
        <v>260</v>
      </c>
      <c r="F159" s="51">
        <f>Scoring!F159</f>
        <v>0</v>
      </c>
      <c r="G159" s="40"/>
      <c r="H159" s="55" t="s">
        <v>458</v>
      </c>
      <c r="I159" s="529" t="s">
        <v>624</v>
      </c>
      <c r="J159" s="39"/>
      <c r="K159" s="48"/>
      <c r="L159" s="48"/>
      <c r="M159" s="48"/>
      <c r="N159" s="55" t="str">
        <f>Scoring!I159 &amp; ""</f>
        <v/>
      </c>
      <c r="O159" s="121"/>
      <c r="P159" s="121"/>
      <c r="Q159" s="121"/>
      <c r="R159" s="121"/>
      <c r="S159" s="121"/>
      <c r="T159" s="121"/>
      <c r="U159" s="121"/>
      <c r="V159" s="121"/>
      <c r="W159" s="121"/>
      <c r="X159" s="121"/>
      <c r="Y159" s="121"/>
      <c r="Z159" s="121"/>
      <c r="AA159" s="121"/>
      <c r="AB159" s="121"/>
      <c r="AC159" s="121"/>
      <c r="AD159" s="121"/>
      <c r="AE159" s="121"/>
      <c r="AF159" s="121"/>
      <c r="AG159" s="121"/>
      <c r="AH159" s="121"/>
      <c r="AI159" s="121"/>
      <c r="AJ159" s="121"/>
      <c r="AK159" s="121"/>
    </row>
    <row r="160" spans="1:37" s="1" customFormat="1" ht="98.25" customHeight="1">
      <c r="A160" s="223" t="str">
        <f>Scoring!A160 &amp; ""</f>
        <v/>
      </c>
      <c r="B160" s="223" t="str">
        <f t="shared" si="3"/>
        <v>NP</v>
      </c>
      <c r="C160" s="84" t="s">
        <v>426</v>
      </c>
      <c r="D160" s="61" t="s">
        <v>261</v>
      </c>
      <c r="E160" s="62">
        <v>1</v>
      </c>
      <c r="F160" s="51">
        <f>Scoring!F160</f>
        <v>0</v>
      </c>
      <c r="G160" s="40"/>
      <c r="H160" s="55" t="s">
        <v>11</v>
      </c>
      <c r="I160" s="329"/>
      <c r="J160" s="39"/>
      <c r="K160" s="48"/>
      <c r="L160" s="48"/>
      <c r="M160" s="48"/>
      <c r="N160" s="55" t="str">
        <f>Scoring!I160 &amp; ""</f>
        <v/>
      </c>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c r="AK160" s="121"/>
    </row>
    <row r="161" spans="1:37" s="1" customFormat="1" ht="16">
      <c r="A161" s="223" t="str">
        <f>Scoring!A161 &amp; ""</f>
        <v/>
      </c>
      <c r="B161" s="223" t="str">
        <f>IF(F161&gt;0,"P","NP")</f>
        <v>NP</v>
      </c>
      <c r="C161" s="84" t="s">
        <v>427</v>
      </c>
      <c r="D161" s="61" t="s">
        <v>262</v>
      </c>
      <c r="E161" s="62">
        <v>1</v>
      </c>
      <c r="F161" s="51">
        <f>Scoring!F161</f>
        <v>0</v>
      </c>
      <c r="G161" s="40"/>
      <c r="H161" s="55" t="s">
        <v>11</v>
      </c>
      <c r="I161" s="349"/>
      <c r="J161" s="39"/>
      <c r="K161" s="48"/>
      <c r="L161" s="48"/>
      <c r="M161" s="48"/>
      <c r="N161" s="55" t="str">
        <f>Scoring!I161 &amp; ""</f>
        <v/>
      </c>
      <c r="O161" s="121"/>
      <c r="P161" s="121"/>
      <c r="Q161" s="121"/>
      <c r="R161" s="121"/>
      <c r="S161" s="121"/>
      <c r="T161" s="121"/>
      <c r="U161" s="121"/>
      <c r="V161" s="121"/>
      <c r="W161" s="121"/>
      <c r="X161" s="121"/>
      <c r="Y161" s="121"/>
      <c r="Z161" s="121"/>
      <c r="AA161" s="121"/>
      <c r="AB161" s="121"/>
      <c r="AC161" s="121"/>
      <c r="AD161" s="121"/>
      <c r="AE161" s="121"/>
      <c r="AF161" s="121"/>
      <c r="AG161" s="121"/>
      <c r="AH161" s="121"/>
      <c r="AI161" s="121"/>
      <c r="AJ161" s="121"/>
      <c r="AK161" s="121"/>
    </row>
    <row r="162" spans="1:37" s="1" customFormat="1" ht="15" customHeight="1">
      <c r="A162" s="223" t="str">
        <f>Scoring!A162 &amp; ""</f>
        <v/>
      </c>
      <c r="B162" s="223" t="str">
        <f>IF(SUM(F163:F167)&gt;0,"P","NP")</f>
        <v>P</v>
      </c>
      <c r="C162" s="84" t="s">
        <v>559</v>
      </c>
      <c r="D162" s="331" t="s">
        <v>569</v>
      </c>
      <c r="E162" s="507"/>
      <c r="F162" s="507"/>
      <c r="G162" s="507"/>
      <c r="H162" s="507"/>
      <c r="I162" s="507"/>
      <c r="J162" s="507"/>
      <c r="K162" s="507"/>
      <c r="L162" s="507"/>
      <c r="M162" s="507"/>
      <c r="N162" s="508"/>
      <c r="O162" s="121"/>
      <c r="P162" s="121"/>
      <c r="Q162" s="121"/>
      <c r="R162" s="121"/>
      <c r="S162" s="121"/>
      <c r="T162" s="121"/>
      <c r="U162" s="121"/>
      <c r="V162" s="121"/>
      <c r="W162" s="121"/>
      <c r="X162" s="121"/>
      <c r="Y162" s="121"/>
      <c r="Z162" s="121"/>
      <c r="AA162" s="121"/>
      <c r="AB162" s="121"/>
      <c r="AC162" s="121"/>
      <c r="AD162" s="121"/>
      <c r="AE162" s="121"/>
      <c r="AF162" s="121"/>
      <c r="AG162" s="121"/>
      <c r="AH162" s="121"/>
      <c r="AI162" s="121"/>
      <c r="AJ162" s="121"/>
      <c r="AK162" s="121"/>
    </row>
    <row r="163" spans="1:37" s="1" customFormat="1" ht="60" customHeight="1">
      <c r="A163" s="223" t="str">
        <f>Scoring!A163 &amp; ""</f>
        <v/>
      </c>
      <c r="B163" s="223" t="str">
        <f t="shared" si="3"/>
        <v>P</v>
      </c>
      <c r="C163" s="84" t="s">
        <v>560</v>
      </c>
      <c r="D163" s="44" t="s">
        <v>263</v>
      </c>
      <c r="E163" s="63">
        <v>6</v>
      </c>
      <c r="F163" s="51">
        <f>Scoring!F163</f>
        <v>6</v>
      </c>
      <c r="G163" s="40"/>
      <c r="H163" s="55" t="s">
        <v>459</v>
      </c>
      <c r="I163" s="529" t="s">
        <v>625</v>
      </c>
      <c r="J163" s="39"/>
      <c r="K163" s="48"/>
      <c r="L163" s="48"/>
      <c r="M163" s="48"/>
      <c r="N163" s="55" t="str">
        <f>Scoring!I163 &amp; ""</f>
        <v/>
      </c>
      <c r="O163" s="121"/>
      <c r="P163" s="121"/>
      <c r="Q163" s="121"/>
      <c r="R163" s="121"/>
      <c r="S163" s="121"/>
      <c r="T163" s="121"/>
      <c r="U163" s="121"/>
      <c r="V163" s="121"/>
      <c r="W163" s="121"/>
      <c r="X163" s="121"/>
      <c r="Y163" s="121"/>
      <c r="Z163" s="121"/>
      <c r="AA163" s="121"/>
      <c r="AB163" s="121"/>
      <c r="AC163" s="121"/>
      <c r="AD163" s="121"/>
      <c r="AE163" s="121"/>
      <c r="AF163" s="121"/>
      <c r="AG163" s="121"/>
      <c r="AH163" s="121"/>
      <c r="AI163" s="121"/>
      <c r="AJ163" s="121"/>
      <c r="AK163" s="121"/>
    </row>
    <row r="164" spans="1:37" s="1" customFormat="1" ht="60" customHeight="1">
      <c r="A164" s="223" t="str">
        <f>Scoring!A164 &amp; ""</f>
        <v/>
      </c>
      <c r="B164" s="223" t="str">
        <f t="shared" si="3"/>
        <v>P</v>
      </c>
      <c r="C164" s="84" t="s">
        <v>561</v>
      </c>
      <c r="D164" s="44" t="s">
        <v>264</v>
      </c>
      <c r="E164" s="63">
        <v>5</v>
      </c>
      <c r="F164" s="51">
        <f>Scoring!F164</f>
        <v>5</v>
      </c>
      <c r="G164" s="40"/>
      <c r="H164" s="55" t="s">
        <v>460</v>
      </c>
      <c r="I164" s="329"/>
      <c r="J164" s="39"/>
      <c r="K164" s="48"/>
      <c r="L164" s="48"/>
      <c r="M164" s="48"/>
      <c r="N164" s="55" t="str">
        <f>Scoring!I164 &amp; ""</f>
        <v/>
      </c>
      <c r="O164" s="121"/>
      <c r="P164" s="121"/>
      <c r="Q164" s="121"/>
      <c r="R164" s="121"/>
      <c r="S164" s="121"/>
      <c r="T164" s="121"/>
      <c r="U164" s="121"/>
      <c r="V164" s="121"/>
      <c r="W164" s="121"/>
      <c r="X164" s="121"/>
      <c r="Y164" s="121"/>
      <c r="Z164" s="121"/>
      <c r="AA164" s="121"/>
      <c r="AB164" s="121"/>
      <c r="AC164" s="121"/>
      <c r="AD164" s="121"/>
      <c r="AE164" s="121"/>
      <c r="AF164" s="121"/>
      <c r="AG164" s="121"/>
      <c r="AH164" s="121"/>
      <c r="AI164" s="121"/>
      <c r="AJ164" s="121"/>
      <c r="AK164" s="121"/>
    </row>
    <row r="165" spans="1:37" s="1" customFormat="1" ht="60" customHeight="1">
      <c r="A165" s="223" t="str">
        <f>Scoring!A165 &amp; ""</f>
        <v/>
      </c>
      <c r="B165" s="223" t="str">
        <f t="shared" si="3"/>
        <v>NP</v>
      </c>
      <c r="C165" s="84" t="s">
        <v>562</v>
      </c>
      <c r="D165" s="44" t="s">
        <v>265</v>
      </c>
      <c r="E165" s="63">
        <v>3</v>
      </c>
      <c r="F165" s="51">
        <f>Scoring!F165</f>
        <v>0</v>
      </c>
      <c r="G165" s="40"/>
      <c r="H165" s="55" t="s">
        <v>459</v>
      </c>
      <c r="I165" s="329"/>
      <c r="J165" s="39"/>
      <c r="K165" s="48"/>
      <c r="L165" s="48"/>
      <c r="M165" s="48"/>
      <c r="N165" s="55" t="str">
        <f>Scoring!I165 &amp; ""</f>
        <v/>
      </c>
      <c r="O165" s="121"/>
      <c r="P165" s="121"/>
      <c r="Q165" s="121"/>
      <c r="R165" s="121"/>
      <c r="S165" s="121"/>
      <c r="T165" s="121"/>
      <c r="U165" s="121"/>
      <c r="V165" s="121"/>
      <c r="W165" s="121"/>
      <c r="X165" s="121"/>
      <c r="Y165" s="121"/>
      <c r="Z165" s="121"/>
      <c r="AA165" s="121"/>
      <c r="AB165" s="121"/>
      <c r="AC165" s="121"/>
      <c r="AD165" s="121"/>
      <c r="AE165" s="121"/>
      <c r="AF165" s="121"/>
      <c r="AG165" s="121"/>
      <c r="AH165" s="121"/>
      <c r="AI165" s="121"/>
      <c r="AJ165" s="121"/>
      <c r="AK165" s="121"/>
    </row>
    <row r="166" spans="1:37" s="1" customFormat="1" ht="60" customHeight="1">
      <c r="A166" s="223" t="str">
        <f>Scoring!A166 &amp; ""</f>
        <v/>
      </c>
      <c r="B166" s="223" t="str">
        <f t="shared" si="3"/>
        <v>P</v>
      </c>
      <c r="C166" s="84" t="s">
        <v>563</v>
      </c>
      <c r="D166" s="44" t="s">
        <v>267</v>
      </c>
      <c r="E166" s="63">
        <v>3</v>
      </c>
      <c r="F166" s="51">
        <f>Scoring!F166</f>
        <v>3</v>
      </c>
      <c r="G166" s="40"/>
      <c r="H166" s="55" t="s">
        <v>461</v>
      </c>
      <c r="I166" s="329"/>
      <c r="J166" s="39"/>
      <c r="K166" s="48"/>
      <c r="L166" s="48"/>
      <c r="M166" s="48"/>
      <c r="N166" s="55" t="str">
        <f>Scoring!I166 &amp; ""</f>
        <v/>
      </c>
      <c r="O166" s="121"/>
      <c r="P166" s="121"/>
      <c r="Q166" s="121"/>
      <c r="R166" s="121"/>
      <c r="S166" s="121"/>
      <c r="T166" s="121"/>
      <c r="U166" s="121"/>
      <c r="V166" s="121"/>
      <c r="W166" s="121"/>
      <c r="X166" s="121"/>
      <c r="Y166" s="121"/>
      <c r="Z166" s="121"/>
      <c r="AA166" s="121"/>
      <c r="AB166" s="121"/>
      <c r="AC166" s="121"/>
      <c r="AD166" s="121"/>
      <c r="AE166" s="121"/>
      <c r="AF166" s="121"/>
      <c r="AG166" s="121"/>
      <c r="AH166" s="121"/>
      <c r="AI166" s="121"/>
      <c r="AJ166" s="121"/>
      <c r="AK166" s="121"/>
    </row>
    <row r="167" spans="1:37" s="1" customFormat="1" ht="60" customHeight="1">
      <c r="A167" s="223" t="str">
        <f>Scoring!A167 &amp; ""</f>
        <v/>
      </c>
      <c r="B167" s="223" t="str">
        <f t="shared" si="3"/>
        <v>P</v>
      </c>
      <c r="C167" s="84" t="s">
        <v>564</v>
      </c>
      <c r="D167" s="44" t="s">
        <v>266</v>
      </c>
      <c r="E167" s="63">
        <v>2</v>
      </c>
      <c r="F167" s="51">
        <f>Scoring!F167</f>
        <v>2</v>
      </c>
      <c r="G167" s="40"/>
      <c r="H167" s="55" t="s">
        <v>11</v>
      </c>
      <c r="I167" s="349"/>
      <c r="J167" s="39"/>
      <c r="K167" s="48"/>
      <c r="L167" s="48"/>
      <c r="M167" s="48"/>
      <c r="N167" s="55" t="str">
        <f>Scoring!I167 &amp; ""</f>
        <v/>
      </c>
      <c r="O167" s="121"/>
      <c r="P167" s="121"/>
      <c r="Q167" s="121"/>
      <c r="R167" s="121"/>
      <c r="S167" s="121"/>
      <c r="T167" s="121"/>
      <c r="U167" s="121"/>
      <c r="V167" s="121"/>
      <c r="W167" s="121"/>
      <c r="X167" s="121"/>
      <c r="Y167" s="121"/>
      <c r="Z167" s="121"/>
      <c r="AA167" s="121"/>
      <c r="AB167" s="121"/>
      <c r="AC167" s="121"/>
      <c r="AD167" s="121"/>
      <c r="AE167" s="121"/>
      <c r="AF167" s="121"/>
      <c r="AG167" s="121"/>
      <c r="AH167" s="121"/>
      <c r="AI167" s="121"/>
      <c r="AJ167" s="121"/>
      <c r="AK167" s="121"/>
    </row>
    <row r="168" spans="1:37" s="1" customFormat="1" ht="15" customHeight="1">
      <c r="A168" s="223" t="str">
        <f>Scoring!A168 &amp; ""</f>
        <v/>
      </c>
      <c r="B168" s="223" t="str">
        <f>IF(SUM(F169:F170)&gt;0,"P","NP")</f>
        <v>NP</v>
      </c>
      <c r="C168" s="84" t="s">
        <v>565</v>
      </c>
      <c r="D168" s="331" t="s">
        <v>566</v>
      </c>
      <c r="E168" s="507"/>
      <c r="F168" s="507"/>
      <c r="G168" s="507"/>
      <c r="H168" s="507"/>
      <c r="I168" s="507"/>
      <c r="J168" s="507"/>
      <c r="K168" s="507"/>
      <c r="L168" s="507"/>
      <c r="M168" s="507"/>
      <c r="N168" s="508"/>
      <c r="O168" s="121"/>
      <c r="P168" s="121"/>
      <c r="Q168" s="121"/>
      <c r="R168" s="121"/>
      <c r="S168" s="121"/>
      <c r="T168" s="121"/>
      <c r="U168" s="121"/>
      <c r="V168" s="121"/>
      <c r="W168" s="121"/>
      <c r="X168" s="121"/>
      <c r="Y168" s="121"/>
      <c r="Z168" s="121"/>
      <c r="AA168" s="121"/>
      <c r="AB168" s="121"/>
      <c r="AC168" s="121"/>
      <c r="AD168" s="121"/>
      <c r="AE168" s="121"/>
      <c r="AF168" s="121"/>
      <c r="AG168" s="121"/>
      <c r="AH168" s="121"/>
      <c r="AI168" s="121"/>
      <c r="AJ168" s="121"/>
      <c r="AK168" s="121"/>
    </row>
    <row r="169" spans="1:37" s="1" customFormat="1" ht="60" customHeight="1">
      <c r="A169" s="223" t="str">
        <f>Scoring!A169 &amp; ""</f>
        <v/>
      </c>
      <c r="B169" s="223" t="str">
        <f t="shared" si="3"/>
        <v>NP</v>
      </c>
      <c r="C169" s="84" t="s">
        <v>567</v>
      </c>
      <c r="D169" s="61" t="s">
        <v>268</v>
      </c>
      <c r="E169" s="63">
        <v>3</v>
      </c>
      <c r="F169" s="51">
        <f>Scoring!F169</f>
        <v>0</v>
      </c>
      <c r="G169" s="40">
        <v>3</v>
      </c>
      <c r="H169" s="55" t="s">
        <v>11</v>
      </c>
      <c r="I169" s="529" t="s">
        <v>626</v>
      </c>
      <c r="J169" s="39"/>
      <c r="K169" s="48"/>
      <c r="L169" s="48"/>
      <c r="M169" s="48"/>
      <c r="N169" s="55" t="str">
        <f>Scoring!I169 &amp; ""</f>
        <v/>
      </c>
      <c r="O169" s="121"/>
      <c r="P169" s="121"/>
      <c r="Q169" s="121"/>
      <c r="R169" s="121"/>
      <c r="S169" s="121"/>
      <c r="T169" s="121"/>
      <c r="U169" s="121"/>
      <c r="V169" s="121"/>
      <c r="W169" s="121"/>
      <c r="X169" s="121"/>
      <c r="Y169" s="121"/>
      <c r="Z169" s="121"/>
      <c r="AA169" s="121"/>
      <c r="AB169" s="121"/>
      <c r="AC169" s="121"/>
      <c r="AD169" s="121"/>
      <c r="AE169" s="121"/>
      <c r="AF169" s="121"/>
      <c r="AG169" s="121"/>
      <c r="AH169" s="121"/>
      <c r="AI169" s="121"/>
      <c r="AJ169" s="121"/>
      <c r="AK169" s="121"/>
    </row>
    <row r="170" spans="1:37" s="1" customFormat="1" ht="60" customHeight="1">
      <c r="A170" s="223" t="str">
        <f>Scoring!A170 &amp; ""</f>
        <v/>
      </c>
      <c r="B170" s="223" t="str">
        <f t="shared" si="3"/>
        <v>NP</v>
      </c>
      <c r="C170" s="137" t="s">
        <v>568</v>
      </c>
      <c r="D170" s="61" t="s">
        <v>269</v>
      </c>
      <c r="E170" s="63">
        <v>3</v>
      </c>
      <c r="F170" s="51">
        <f>Scoring!F170</f>
        <v>0</v>
      </c>
      <c r="G170" s="40">
        <v>3</v>
      </c>
      <c r="H170" s="55" t="s">
        <v>11</v>
      </c>
      <c r="I170" s="349"/>
      <c r="J170" s="39"/>
      <c r="K170" s="48"/>
      <c r="L170" s="48"/>
      <c r="M170" s="48"/>
      <c r="N170" s="55" t="str">
        <f>Scoring!I170 &amp; ""</f>
        <v/>
      </c>
      <c r="O170" s="121"/>
      <c r="P170" s="121"/>
      <c r="Q170" s="121"/>
      <c r="R170" s="121"/>
      <c r="S170" s="121"/>
      <c r="T170" s="121"/>
      <c r="U170" s="121"/>
      <c r="V170" s="121"/>
      <c r="W170" s="121"/>
      <c r="X170" s="121"/>
      <c r="Y170" s="121"/>
      <c r="Z170" s="121"/>
      <c r="AA170" s="121"/>
      <c r="AB170" s="121"/>
      <c r="AC170" s="121"/>
      <c r="AD170" s="121"/>
      <c r="AE170" s="121"/>
      <c r="AF170" s="121"/>
      <c r="AG170" s="121"/>
      <c r="AH170" s="121"/>
      <c r="AI170" s="121"/>
      <c r="AJ170" s="121"/>
      <c r="AK170" s="121"/>
    </row>
    <row r="171" spans="1:37" s="1" customFormat="1" ht="14.25" customHeight="1">
      <c r="A171" s="236"/>
      <c r="B171" s="235"/>
      <c r="C171" s="121"/>
      <c r="D171" s="123"/>
      <c r="E171" s="13"/>
      <c r="F171" s="13"/>
      <c r="G171" s="13"/>
      <c r="H171" s="124"/>
      <c r="I171" s="124"/>
      <c r="J171" s="125"/>
      <c r="K171" s="125"/>
      <c r="L171" s="125"/>
      <c r="M171" s="125"/>
      <c r="N171" s="126"/>
      <c r="O171" s="121"/>
      <c r="P171" s="121"/>
      <c r="Q171" s="121"/>
      <c r="R171" s="121"/>
      <c r="S171" s="121"/>
      <c r="T171" s="121"/>
      <c r="U171" s="121"/>
      <c r="V171" s="121"/>
      <c r="W171" s="121"/>
      <c r="X171" s="121"/>
      <c r="Y171" s="121"/>
      <c r="Z171" s="121"/>
      <c r="AA171" s="121"/>
      <c r="AB171" s="121"/>
      <c r="AC171" s="121"/>
      <c r="AD171" s="121"/>
      <c r="AE171" s="121"/>
      <c r="AF171" s="121"/>
      <c r="AG171" s="121"/>
      <c r="AH171" s="121"/>
      <c r="AI171" s="121"/>
      <c r="AJ171" s="121"/>
      <c r="AK171" s="121"/>
    </row>
    <row r="172" spans="1:37" s="1" customFormat="1" ht="15" customHeight="1">
      <c r="A172" s="135"/>
      <c r="B172" s="128"/>
      <c r="C172" s="121"/>
      <c r="D172" s="127"/>
      <c r="E172" s="123"/>
      <c r="F172" s="125"/>
      <c r="G172" s="125"/>
      <c r="H172" s="124"/>
      <c r="I172" s="124"/>
      <c r="J172" s="125"/>
      <c r="K172" s="125"/>
      <c r="L172" s="125"/>
      <c r="M172" s="125"/>
      <c r="N172" s="126"/>
      <c r="O172" s="121"/>
      <c r="P172" s="121"/>
      <c r="Q172" s="121"/>
      <c r="R172" s="121"/>
      <c r="S172" s="121"/>
      <c r="T172" s="121"/>
      <c r="U172" s="121"/>
      <c r="V172" s="121"/>
      <c r="W172" s="121"/>
      <c r="X172" s="121"/>
      <c r="Y172" s="121"/>
      <c r="Z172" s="121"/>
      <c r="AA172" s="121"/>
      <c r="AB172" s="121"/>
      <c r="AC172" s="121"/>
      <c r="AD172" s="121"/>
      <c r="AE172" s="121"/>
      <c r="AF172" s="121"/>
      <c r="AG172" s="121"/>
      <c r="AH172" s="121"/>
      <c r="AI172" s="121"/>
      <c r="AJ172" s="121"/>
      <c r="AK172" s="121"/>
    </row>
    <row r="173" spans="1:37" s="8" customFormat="1" ht="15" customHeight="1">
      <c r="A173" s="135"/>
      <c r="B173" s="128"/>
      <c r="C173" s="122"/>
      <c r="D173" s="232" t="s">
        <v>498</v>
      </c>
      <c r="E173" s="135"/>
      <c r="F173" s="7">
        <f>SUM(F10:F170)</f>
        <v>116</v>
      </c>
      <c r="G173" s="132"/>
      <c r="H173" s="234" t="s">
        <v>499</v>
      </c>
      <c r="I173" s="7">
        <f>SUM(G10:G170)</f>
        <v>6</v>
      </c>
      <c r="K173" s="527"/>
      <c r="L173" s="527"/>
      <c r="M173" s="527"/>
      <c r="N173" s="527"/>
      <c r="O173" s="122"/>
      <c r="P173" s="122"/>
      <c r="Q173" s="122"/>
      <c r="R173" s="122"/>
      <c r="S173" s="122"/>
      <c r="T173" s="122"/>
      <c r="U173" s="122"/>
      <c r="V173" s="122"/>
      <c r="W173" s="122"/>
      <c r="X173" s="122"/>
      <c r="Y173" s="122"/>
      <c r="Z173" s="122"/>
      <c r="AA173" s="122"/>
      <c r="AB173" s="122"/>
      <c r="AC173" s="122"/>
      <c r="AD173" s="122"/>
      <c r="AE173" s="122"/>
      <c r="AF173" s="122"/>
      <c r="AG173" s="122"/>
      <c r="AH173" s="122"/>
      <c r="AI173" s="122"/>
      <c r="AJ173" s="122"/>
      <c r="AK173" s="122"/>
    </row>
    <row r="174" spans="1:37" s="8" customFormat="1" ht="7.5" customHeight="1">
      <c r="A174" s="135"/>
      <c r="B174" s="128"/>
      <c r="C174" s="122"/>
      <c r="D174" s="134"/>
      <c r="E174" s="135"/>
      <c r="F174" s="133"/>
      <c r="G174" s="133"/>
      <c r="H174" s="132"/>
      <c r="I174" s="132"/>
      <c r="J174" s="128"/>
      <c r="K174" s="128"/>
      <c r="L174" s="128"/>
      <c r="M174" s="128"/>
      <c r="N174" s="126"/>
      <c r="O174" s="122"/>
      <c r="P174" s="122"/>
      <c r="Q174" s="122"/>
      <c r="R174" s="122"/>
      <c r="S174" s="122"/>
      <c r="T174" s="122"/>
      <c r="U174" s="122"/>
      <c r="V174" s="122"/>
      <c r="W174" s="122"/>
      <c r="X174" s="122"/>
      <c r="Y174" s="122"/>
      <c r="Z174" s="122"/>
      <c r="AA174" s="122"/>
      <c r="AB174" s="122"/>
      <c r="AC174" s="122"/>
      <c r="AD174" s="122"/>
      <c r="AE174" s="122"/>
      <c r="AF174" s="122"/>
    </row>
    <row r="175" spans="1:37" s="8" customFormat="1" ht="15" customHeight="1">
      <c r="A175" s="135"/>
      <c r="B175" s="128"/>
      <c r="C175" s="122"/>
      <c r="D175" s="232" t="s">
        <v>633</v>
      </c>
      <c r="E175" s="135"/>
      <c r="F175" s="7" t="str">
        <f>IF(CompletedDev.PointClaimed&gt;=176,"4 STARS",IF(CompletedDev.PointClaimed&gt;=149,"3 STARS",IF(CompletedDev.PointClaimed&gt;=122,"2 STARS",IF(CompletedDev.PointClaimed&gt;=95,"1 STAR","None"))))</f>
        <v>1 STAR</v>
      </c>
      <c r="G175" s="132"/>
      <c r="H175" s="122"/>
      <c r="I175" s="56"/>
      <c r="J175" s="125"/>
      <c r="K175" s="125"/>
      <c r="L175" s="125"/>
      <c r="M175" s="125"/>
      <c r="N175" s="126"/>
      <c r="O175" s="122"/>
      <c r="P175" s="122"/>
      <c r="Q175" s="122"/>
      <c r="R175" s="122"/>
      <c r="S175" s="122"/>
      <c r="T175" s="122"/>
      <c r="U175" s="122"/>
      <c r="V175" s="122"/>
      <c r="W175" s="122"/>
      <c r="X175" s="122"/>
      <c r="Y175" s="122"/>
      <c r="Z175" s="122"/>
      <c r="AA175" s="122"/>
      <c r="AB175" s="122"/>
      <c r="AC175" s="122"/>
      <c r="AD175" s="122"/>
      <c r="AE175" s="122"/>
      <c r="AF175" s="122"/>
    </row>
    <row r="176" spans="1:37" ht="15" customHeight="1">
      <c r="A176" s="113"/>
      <c r="B176" s="128"/>
      <c r="C176" s="56"/>
      <c r="D176" s="10"/>
      <c r="E176" s="12"/>
      <c r="F176" s="86"/>
      <c r="G176" s="86"/>
      <c r="H176" s="136"/>
      <c r="I176" s="136"/>
      <c r="J176" s="129"/>
      <c r="K176" s="129"/>
      <c r="L176" s="129"/>
      <c r="M176" s="129"/>
      <c r="N176" s="130"/>
    </row>
    <row r="177" spans="1:33" ht="15" customHeight="1">
      <c r="A177" s="113"/>
      <c r="B177" s="128"/>
      <c r="C177" s="56"/>
      <c r="D177" s="10"/>
      <c r="E177" s="86"/>
      <c r="F177" s="12"/>
      <c r="G177" s="12"/>
      <c r="H177" s="10"/>
      <c r="I177" s="10"/>
      <c r="J177" s="12"/>
      <c r="K177" s="12"/>
      <c r="L177" s="12"/>
      <c r="M177" s="12"/>
      <c r="N177" s="131"/>
      <c r="AG177" s="56"/>
    </row>
    <row r="178" spans="1:33">
      <c r="A178" s="113"/>
      <c r="B178" s="128"/>
      <c r="C178" s="56"/>
      <c r="D178" s="10"/>
      <c r="E178" s="86"/>
      <c r="F178" s="86"/>
      <c r="G178" s="86"/>
      <c r="H178" s="136"/>
      <c r="I178" s="136"/>
      <c r="J178" s="129"/>
      <c r="K178" s="129"/>
      <c r="L178" s="129"/>
      <c r="M178" s="129"/>
      <c r="N178" s="130"/>
      <c r="AG178" s="56"/>
    </row>
    <row r="179" spans="1:33">
      <c r="A179" s="113"/>
      <c r="B179" s="128"/>
      <c r="C179" s="56"/>
      <c r="D179" s="10"/>
      <c r="E179" s="86"/>
      <c r="F179" s="86"/>
      <c r="G179" s="86"/>
      <c r="H179" s="136"/>
      <c r="I179" s="136"/>
      <c r="J179" s="129"/>
      <c r="K179" s="129"/>
      <c r="L179" s="129"/>
      <c r="M179" s="129"/>
      <c r="N179" s="130"/>
      <c r="AG179" s="56"/>
    </row>
    <row r="180" spans="1:33">
      <c r="A180" s="113"/>
      <c r="B180" s="128"/>
      <c r="C180" s="56"/>
      <c r="D180" s="10"/>
      <c r="E180" s="86"/>
      <c r="F180" s="86"/>
      <c r="G180" s="86"/>
      <c r="H180" s="136"/>
      <c r="I180" s="136"/>
      <c r="J180" s="129"/>
      <c r="K180" s="129"/>
      <c r="L180" s="129"/>
      <c r="M180" s="129"/>
      <c r="N180" s="130"/>
      <c r="AG180" s="56"/>
    </row>
    <row r="181" spans="1:33">
      <c r="A181" s="113"/>
      <c r="B181" s="128"/>
      <c r="C181" s="56"/>
      <c r="D181" s="10"/>
      <c r="E181" s="86"/>
      <c r="F181" s="86"/>
      <c r="G181" s="86"/>
      <c r="H181" s="136"/>
      <c r="I181" s="136"/>
      <c r="J181" s="129"/>
      <c r="K181" s="129"/>
      <c r="L181" s="129"/>
      <c r="M181" s="129"/>
      <c r="N181" s="130"/>
      <c r="AG181" s="56"/>
    </row>
    <row r="182" spans="1:33">
      <c r="A182" s="113"/>
      <c r="B182" s="128"/>
      <c r="C182" s="56"/>
      <c r="D182" s="10"/>
      <c r="E182" s="86"/>
      <c r="F182" s="86"/>
      <c r="G182" s="86"/>
      <c r="H182" s="136"/>
      <c r="I182" s="136"/>
      <c r="J182" s="129"/>
      <c r="K182" s="129"/>
      <c r="L182" s="129"/>
      <c r="M182" s="129"/>
      <c r="N182" s="130"/>
      <c r="AG182" s="56"/>
    </row>
    <row r="183" spans="1:33">
      <c r="A183" s="113"/>
      <c r="B183" s="128"/>
      <c r="C183" s="56"/>
      <c r="D183" s="10"/>
      <c r="E183" s="86"/>
      <c r="F183" s="86"/>
      <c r="G183" s="86"/>
      <c r="H183" s="136"/>
      <c r="I183" s="136"/>
      <c r="J183" s="129"/>
      <c r="K183" s="129"/>
      <c r="L183" s="129"/>
      <c r="M183" s="129"/>
      <c r="N183" s="130"/>
      <c r="AG183" s="56"/>
    </row>
    <row r="184" spans="1:33">
      <c r="A184" s="113"/>
      <c r="B184" s="128"/>
      <c r="C184" s="56"/>
      <c r="D184" s="10"/>
      <c r="E184" s="86"/>
      <c r="F184" s="86"/>
      <c r="G184" s="86"/>
      <c r="H184" s="136"/>
      <c r="I184" s="136"/>
      <c r="J184" s="129"/>
      <c r="K184" s="129"/>
      <c r="L184" s="129"/>
      <c r="M184" s="129"/>
      <c r="N184" s="130"/>
      <c r="AG184" s="56"/>
    </row>
    <row r="185" spans="1:33">
      <c r="A185" s="113"/>
      <c r="B185" s="128"/>
      <c r="C185" s="56"/>
      <c r="D185" s="10"/>
      <c r="E185" s="86"/>
      <c r="F185" s="86"/>
      <c r="G185" s="86"/>
      <c r="H185" s="136"/>
      <c r="I185" s="136"/>
      <c r="J185" s="129"/>
      <c r="K185" s="129"/>
      <c r="L185" s="129"/>
      <c r="M185" s="129"/>
      <c r="N185" s="130"/>
      <c r="AG185" s="56"/>
    </row>
    <row r="186" spans="1:33">
      <c r="A186" s="113"/>
      <c r="B186" s="128"/>
      <c r="C186" s="56"/>
      <c r="D186" s="10"/>
      <c r="E186" s="86"/>
      <c r="F186" s="86"/>
      <c r="G186" s="86"/>
      <c r="H186" s="136"/>
      <c r="I186" s="136"/>
      <c r="J186" s="129"/>
      <c r="K186" s="129"/>
      <c r="L186" s="129"/>
      <c r="M186" s="129"/>
      <c r="N186" s="130"/>
      <c r="AG186" s="56"/>
    </row>
    <row r="187" spans="1:33">
      <c r="A187" s="113"/>
      <c r="B187" s="128"/>
      <c r="C187" s="56"/>
      <c r="D187" s="10"/>
      <c r="E187" s="86"/>
      <c r="F187" s="86"/>
      <c r="G187" s="86"/>
      <c r="H187" s="136"/>
      <c r="I187" s="136"/>
      <c r="J187" s="129"/>
      <c r="K187" s="129"/>
      <c r="L187" s="129"/>
      <c r="M187" s="129"/>
      <c r="N187" s="130"/>
      <c r="AG187" s="56"/>
    </row>
    <row r="188" spans="1:33">
      <c r="A188" s="113"/>
      <c r="B188" s="128"/>
      <c r="C188" s="56"/>
      <c r="D188" s="10"/>
      <c r="E188" s="86"/>
      <c r="F188" s="86"/>
      <c r="G188" s="86"/>
      <c r="H188" s="136"/>
      <c r="I188" s="136"/>
      <c r="J188" s="129"/>
      <c r="K188" s="129"/>
      <c r="L188" s="129"/>
      <c r="M188" s="129"/>
      <c r="N188" s="130"/>
      <c r="AG188" s="56"/>
    </row>
    <row r="189" spans="1:33">
      <c r="A189" s="113"/>
      <c r="B189" s="128"/>
      <c r="C189" s="56"/>
      <c r="D189" s="10"/>
      <c r="E189" s="86"/>
      <c r="F189" s="86"/>
      <c r="G189" s="86"/>
      <c r="H189" s="136"/>
      <c r="I189" s="136"/>
      <c r="J189" s="129"/>
      <c r="K189" s="129"/>
      <c r="L189" s="129"/>
      <c r="M189" s="129"/>
      <c r="N189" s="130"/>
      <c r="AG189" s="56"/>
    </row>
    <row r="190" spans="1:33">
      <c r="A190" s="113"/>
      <c r="B190" s="128"/>
      <c r="C190" s="56"/>
      <c r="D190" s="10"/>
      <c r="E190" s="86"/>
      <c r="F190" s="86"/>
      <c r="G190" s="86"/>
      <c r="H190" s="136"/>
      <c r="I190" s="136"/>
      <c r="J190" s="129"/>
      <c r="K190" s="129"/>
      <c r="L190" s="129"/>
      <c r="M190" s="129"/>
      <c r="N190" s="130"/>
      <c r="AG190" s="56"/>
    </row>
    <row r="191" spans="1:33">
      <c r="A191" s="113"/>
      <c r="B191" s="128"/>
      <c r="C191" s="56"/>
      <c r="D191" s="10"/>
      <c r="E191" s="86"/>
      <c r="F191" s="86"/>
      <c r="G191" s="86"/>
      <c r="H191" s="136"/>
      <c r="I191" s="136"/>
      <c r="J191" s="129"/>
      <c r="K191" s="129"/>
      <c r="L191" s="129"/>
      <c r="M191" s="129"/>
      <c r="N191" s="130"/>
      <c r="AG191" s="56"/>
    </row>
    <row r="192" spans="1:33">
      <c r="A192" s="113"/>
      <c r="B192" s="128"/>
      <c r="C192" s="56"/>
      <c r="D192" s="10"/>
      <c r="E192" s="86"/>
      <c r="F192" s="86"/>
      <c r="G192" s="86"/>
      <c r="H192" s="136"/>
      <c r="I192" s="136"/>
      <c r="J192" s="129"/>
      <c r="K192" s="129"/>
      <c r="L192" s="129"/>
      <c r="M192" s="129"/>
      <c r="N192" s="130"/>
      <c r="AG192" s="56"/>
    </row>
    <row r="193" spans="1:33">
      <c r="A193" s="113"/>
      <c r="B193" s="128"/>
      <c r="C193" s="56"/>
      <c r="D193" s="10"/>
      <c r="E193" s="86"/>
      <c r="F193" s="86"/>
      <c r="G193" s="86"/>
      <c r="H193" s="136"/>
      <c r="I193" s="136"/>
      <c r="J193" s="129"/>
      <c r="K193" s="129"/>
      <c r="L193" s="129"/>
      <c r="M193" s="129"/>
      <c r="N193" s="130"/>
      <c r="AG193" s="56"/>
    </row>
    <row r="194" spans="1:33">
      <c r="A194" s="113"/>
      <c r="B194" s="128"/>
      <c r="C194" s="56"/>
      <c r="D194" s="10"/>
      <c r="E194" s="86"/>
      <c r="F194" s="86"/>
      <c r="G194" s="86"/>
      <c r="H194" s="136"/>
      <c r="I194" s="136"/>
      <c r="J194" s="129"/>
      <c r="K194" s="129"/>
      <c r="L194" s="129"/>
      <c r="M194" s="129"/>
      <c r="N194" s="130"/>
      <c r="AG194" s="56"/>
    </row>
    <row r="195" spans="1:33">
      <c r="A195" s="113"/>
      <c r="B195" s="128"/>
      <c r="C195" s="56"/>
      <c r="D195" s="10"/>
      <c r="E195" s="86"/>
      <c r="F195" s="86"/>
      <c r="G195" s="86"/>
      <c r="H195" s="136"/>
      <c r="I195" s="136"/>
      <c r="J195" s="129"/>
      <c r="K195" s="129"/>
      <c r="L195" s="129"/>
      <c r="M195" s="129"/>
      <c r="N195" s="130"/>
      <c r="AG195" s="56"/>
    </row>
    <row r="196" spans="1:33">
      <c r="A196" s="113"/>
      <c r="B196" s="128"/>
      <c r="C196" s="56"/>
      <c r="D196" s="10"/>
      <c r="E196" s="86"/>
      <c r="F196" s="86"/>
      <c r="G196" s="86"/>
      <c r="H196" s="136"/>
      <c r="I196" s="136"/>
      <c r="J196" s="129"/>
      <c r="K196" s="129"/>
      <c r="L196" s="129"/>
      <c r="M196" s="129"/>
      <c r="N196" s="130"/>
      <c r="AG196" s="56"/>
    </row>
    <row r="197" spans="1:33">
      <c r="A197" s="113"/>
      <c r="B197" s="128"/>
      <c r="C197" s="56"/>
      <c r="D197" s="10"/>
      <c r="E197" s="86"/>
      <c r="F197" s="86"/>
      <c r="G197" s="86"/>
      <c r="H197" s="136"/>
      <c r="I197" s="136"/>
      <c r="J197" s="129"/>
      <c r="K197" s="129"/>
      <c r="L197" s="129"/>
      <c r="M197" s="129"/>
      <c r="N197" s="130"/>
      <c r="AG197" s="56"/>
    </row>
    <row r="198" spans="1:33">
      <c r="A198" s="113"/>
      <c r="B198" s="128"/>
      <c r="C198" s="56"/>
      <c r="D198" s="10"/>
      <c r="E198" s="86"/>
      <c r="F198" s="86"/>
      <c r="G198" s="86"/>
      <c r="H198" s="136"/>
      <c r="I198" s="136"/>
      <c r="J198" s="129"/>
      <c r="K198" s="129"/>
      <c r="L198" s="129"/>
      <c r="M198" s="129"/>
      <c r="N198" s="130"/>
      <c r="AG198" s="56"/>
    </row>
    <row r="199" spans="1:33">
      <c r="A199" s="113"/>
      <c r="B199" s="128"/>
      <c r="C199" s="56"/>
      <c r="D199" s="10"/>
      <c r="E199" s="86"/>
      <c r="F199" s="86"/>
      <c r="G199" s="86"/>
      <c r="H199" s="136"/>
      <c r="I199" s="136"/>
      <c r="J199" s="129"/>
      <c r="K199" s="129"/>
      <c r="L199" s="129"/>
      <c r="M199" s="129"/>
      <c r="N199" s="130"/>
      <c r="AG199" s="56"/>
    </row>
    <row r="200" spans="1:33">
      <c r="A200" s="113"/>
      <c r="B200" s="128"/>
      <c r="C200" s="56"/>
      <c r="D200" s="10"/>
      <c r="E200" s="86"/>
      <c r="F200" s="86"/>
      <c r="G200" s="86"/>
      <c r="H200" s="136"/>
      <c r="I200" s="136"/>
      <c r="J200" s="129"/>
      <c r="K200" s="129"/>
      <c r="L200" s="129"/>
      <c r="M200" s="129"/>
      <c r="N200" s="130"/>
      <c r="AG200" s="56"/>
    </row>
    <row r="201" spans="1:33">
      <c r="A201" s="113"/>
      <c r="B201" s="128"/>
      <c r="C201" s="56"/>
      <c r="D201" s="10"/>
      <c r="E201" s="86"/>
      <c r="F201" s="86"/>
      <c r="G201" s="86"/>
      <c r="H201" s="136"/>
      <c r="I201" s="136"/>
      <c r="J201" s="129"/>
      <c r="K201" s="129"/>
      <c r="L201" s="129"/>
      <c r="M201" s="129"/>
      <c r="N201" s="130"/>
      <c r="AG201" s="56"/>
    </row>
    <row r="202" spans="1:33">
      <c r="A202" s="113"/>
      <c r="B202" s="128"/>
      <c r="C202" s="56"/>
      <c r="D202" s="10"/>
      <c r="E202" s="86"/>
      <c r="F202" s="86"/>
      <c r="G202" s="86"/>
      <c r="H202" s="136"/>
      <c r="I202" s="136"/>
      <c r="J202" s="129"/>
      <c r="K202" s="129"/>
      <c r="L202" s="129"/>
      <c r="M202" s="129"/>
      <c r="N202" s="130"/>
      <c r="AG202" s="56"/>
    </row>
    <row r="203" spans="1:33">
      <c r="A203" s="113"/>
      <c r="B203" s="128"/>
      <c r="C203" s="56"/>
      <c r="D203" s="10"/>
      <c r="E203" s="86"/>
      <c r="F203" s="86"/>
      <c r="G203" s="86"/>
      <c r="H203" s="136"/>
      <c r="I203" s="136"/>
      <c r="J203" s="129"/>
      <c r="K203" s="129"/>
      <c r="L203" s="129"/>
      <c r="M203" s="129"/>
      <c r="N203" s="130"/>
      <c r="AG203" s="56"/>
    </row>
    <row r="204" spans="1:33">
      <c r="A204" s="113"/>
      <c r="B204" s="128"/>
      <c r="C204" s="56"/>
      <c r="D204" s="10"/>
      <c r="E204" s="86"/>
      <c r="F204" s="86"/>
      <c r="G204" s="86"/>
      <c r="H204" s="136"/>
      <c r="I204" s="136"/>
      <c r="J204" s="129"/>
      <c r="K204" s="129"/>
      <c r="L204" s="129"/>
      <c r="M204" s="129"/>
      <c r="N204" s="130"/>
      <c r="AG204" s="56"/>
    </row>
    <row r="205" spans="1:33">
      <c r="A205" s="113"/>
      <c r="B205" s="128"/>
      <c r="C205" s="56"/>
      <c r="D205" s="10"/>
      <c r="E205" s="86"/>
      <c r="F205" s="86"/>
      <c r="G205" s="86"/>
      <c r="H205" s="136"/>
      <c r="I205" s="136"/>
      <c r="J205" s="129"/>
      <c r="K205" s="129"/>
      <c r="L205" s="129"/>
      <c r="M205" s="129"/>
      <c r="N205" s="130"/>
      <c r="AG205" s="56"/>
    </row>
    <row r="206" spans="1:33">
      <c r="A206" s="113"/>
      <c r="B206" s="128"/>
      <c r="C206" s="56"/>
      <c r="D206" s="10"/>
      <c r="E206" s="86"/>
      <c r="F206" s="86"/>
      <c r="G206" s="86"/>
      <c r="H206" s="136"/>
      <c r="I206" s="136"/>
      <c r="J206" s="129"/>
      <c r="K206" s="129"/>
      <c r="L206" s="129"/>
      <c r="M206" s="129"/>
      <c r="N206" s="130"/>
      <c r="AG206" s="56"/>
    </row>
    <row r="207" spans="1:33">
      <c r="A207" s="113"/>
      <c r="B207" s="128"/>
      <c r="C207" s="56"/>
      <c r="D207" s="10"/>
      <c r="E207" s="86"/>
      <c r="F207" s="86"/>
      <c r="G207" s="86"/>
      <c r="H207" s="136"/>
      <c r="I207" s="136"/>
      <c r="J207" s="129"/>
      <c r="K207" s="129"/>
      <c r="L207" s="129"/>
      <c r="M207" s="129"/>
      <c r="N207" s="130"/>
      <c r="AG207" s="56"/>
    </row>
    <row r="208" spans="1:33">
      <c r="A208" s="113"/>
      <c r="B208" s="128"/>
      <c r="C208" s="56"/>
      <c r="D208" s="10"/>
      <c r="E208" s="86"/>
      <c r="F208" s="86"/>
      <c r="G208" s="86"/>
      <c r="H208" s="136"/>
      <c r="I208" s="136"/>
      <c r="J208" s="129"/>
      <c r="K208" s="129"/>
      <c r="L208" s="129"/>
      <c r="M208" s="129"/>
      <c r="N208" s="130"/>
      <c r="AG208" s="56"/>
    </row>
    <row r="209" spans="1:33">
      <c r="A209" s="113"/>
      <c r="B209" s="128"/>
      <c r="C209" s="56"/>
      <c r="D209" s="10"/>
      <c r="E209" s="86"/>
      <c r="F209" s="86"/>
      <c r="G209" s="86"/>
      <c r="H209" s="136"/>
      <c r="I209" s="136"/>
      <c r="J209" s="129"/>
      <c r="K209" s="129"/>
      <c r="L209" s="129"/>
      <c r="M209" s="129"/>
      <c r="N209" s="130"/>
      <c r="AG209" s="56"/>
    </row>
    <row r="210" spans="1:33">
      <c r="A210" s="113"/>
      <c r="B210" s="128"/>
      <c r="C210" s="56"/>
      <c r="D210" s="10"/>
      <c r="E210" s="86"/>
      <c r="F210" s="86"/>
      <c r="G210" s="86"/>
      <c r="H210" s="136"/>
      <c r="I210" s="136"/>
      <c r="J210" s="129"/>
      <c r="K210" s="129"/>
      <c r="L210" s="129"/>
      <c r="M210" s="129"/>
      <c r="N210" s="130"/>
      <c r="AG210" s="56"/>
    </row>
    <row r="211" spans="1:33">
      <c r="A211" s="113"/>
      <c r="B211" s="128"/>
      <c r="C211" s="56"/>
      <c r="D211" s="10"/>
      <c r="E211" s="86"/>
      <c r="F211" s="86"/>
      <c r="G211" s="86"/>
      <c r="H211" s="136"/>
      <c r="I211" s="136"/>
      <c r="J211" s="129"/>
      <c r="K211" s="129"/>
      <c r="L211" s="129"/>
      <c r="M211" s="129"/>
      <c r="N211" s="130"/>
      <c r="AG211" s="56"/>
    </row>
    <row r="212" spans="1:33">
      <c r="A212" s="113"/>
      <c r="B212" s="128"/>
      <c r="C212" s="56"/>
      <c r="D212" s="10"/>
      <c r="E212" s="86"/>
      <c r="F212" s="86"/>
      <c r="G212" s="86"/>
      <c r="H212" s="136"/>
      <c r="I212" s="136"/>
      <c r="J212" s="129"/>
      <c r="K212" s="129"/>
      <c r="L212" s="129"/>
      <c r="M212" s="129"/>
      <c r="N212" s="130"/>
      <c r="AG212" s="56"/>
    </row>
    <row r="213" spans="1:33">
      <c r="A213" s="113"/>
      <c r="B213" s="128"/>
      <c r="C213" s="56"/>
      <c r="D213" s="10"/>
      <c r="E213" s="86"/>
      <c r="F213" s="86"/>
      <c r="G213" s="86"/>
      <c r="H213" s="136"/>
      <c r="I213" s="136"/>
      <c r="J213" s="129"/>
      <c r="K213" s="129"/>
      <c r="L213" s="129"/>
      <c r="M213" s="129"/>
      <c r="N213" s="130"/>
      <c r="AG213" s="56"/>
    </row>
    <row r="214" spans="1:33">
      <c r="A214" s="113"/>
      <c r="B214" s="128"/>
      <c r="C214" s="56"/>
      <c r="D214" s="10"/>
      <c r="E214" s="86"/>
      <c r="F214" s="86"/>
      <c r="G214" s="86"/>
      <c r="H214" s="136"/>
      <c r="I214" s="136"/>
      <c r="J214" s="129"/>
      <c r="K214" s="129"/>
      <c r="L214" s="129"/>
      <c r="M214" s="129"/>
      <c r="N214" s="130"/>
      <c r="AG214" s="56"/>
    </row>
    <row r="215" spans="1:33">
      <c r="A215" s="113"/>
      <c r="B215" s="128"/>
      <c r="C215" s="56"/>
      <c r="D215" s="10"/>
      <c r="E215" s="86"/>
      <c r="F215" s="86"/>
      <c r="G215" s="86"/>
      <c r="H215" s="136"/>
      <c r="I215" s="136"/>
      <c r="J215" s="129"/>
      <c r="K215" s="129"/>
      <c r="L215" s="129"/>
      <c r="M215" s="129"/>
      <c r="N215" s="130"/>
      <c r="AG215" s="56"/>
    </row>
    <row r="216" spans="1:33">
      <c r="A216" s="113"/>
      <c r="B216" s="128"/>
      <c r="C216" s="56"/>
      <c r="D216" s="10"/>
      <c r="E216" s="86"/>
      <c r="F216" s="86"/>
      <c r="G216" s="86"/>
      <c r="H216" s="136"/>
      <c r="I216" s="136"/>
      <c r="J216" s="129"/>
      <c r="K216" s="129"/>
      <c r="L216" s="129"/>
      <c r="M216" s="129"/>
      <c r="N216" s="130"/>
      <c r="AG216" s="56"/>
    </row>
    <row r="217" spans="1:33">
      <c r="A217" s="113"/>
      <c r="B217" s="128"/>
      <c r="C217" s="56"/>
      <c r="D217" s="10"/>
      <c r="E217" s="86"/>
      <c r="F217" s="86"/>
      <c r="G217" s="86"/>
      <c r="H217" s="136"/>
      <c r="I217" s="136"/>
      <c r="J217" s="129"/>
      <c r="K217" s="129"/>
      <c r="L217" s="129"/>
      <c r="M217" s="129"/>
      <c r="N217" s="130"/>
      <c r="AG217" s="56"/>
    </row>
    <row r="218" spans="1:33">
      <c r="A218" s="113"/>
      <c r="B218" s="128"/>
      <c r="C218" s="56"/>
      <c r="D218" s="10"/>
      <c r="E218" s="86"/>
      <c r="F218" s="86"/>
      <c r="G218" s="86"/>
      <c r="H218" s="136"/>
      <c r="I218" s="136"/>
      <c r="J218" s="129"/>
      <c r="K218" s="129"/>
      <c r="L218" s="129"/>
      <c r="M218" s="129"/>
      <c r="N218" s="130"/>
      <c r="AG218" s="56"/>
    </row>
    <row r="219" spans="1:33">
      <c r="A219" s="113"/>
      <c r="B219" s="128"/>
      <c r="C219" s="56"/>
      <c r="D219" s="10"/>
      <c r="E219" s="86"/>
      <c r="F219" s="86"/>
      <c r="G219" s="86"/>
      <c r="H219" s="136"/>
      <c r="I219" s="136"/>
      <c r="J219" s="129"/>
      <c r="K219" s="129"/>
      <c r="L219" s="129"/>
      <c r="M219" s="129"/>
      <c r="N219" s="130"/>
      <c r="AG219" s="56"/>
    </row>
    <row r="220" spans="1:33">
      <c r="A220" s="113"/>
      <c r="B220" s="128"/>
      <c r="C220" s="56"/>
      <c r="D220" s="10"/>
      <c r="E220" s="86"/>
      <c r="F220" s="86"/>
      <c r="G220" s="86"/>
      <c r="H220" s="136"/>
      <c r="I220" s="136"/>
      <c r="J220" s="129"/>
      <c r="K220" s="129"/>
      <c r="L220" s="129"/>
      <c r="M220" s="129"/>
      <c r="N220" s="130"/>
      <c r="AG220" s="56"/>
    </row>
    <row r="221" spans="1:33">
      <c r="A221" s="113"/>
      <c r="B221" s="128"/>
      <c r="C221" s="56"/>
      <c r="D221" s="10"/>
      <c r="E221" s="86"/>
      <c r="F221" s="86"/>
      <c r="G221" s="86"/>
      <c r="H221" s="136"/>
      <c r="I221" s="136"/>
      <c r="J221" s="129"/>
      <c r="K221" s="129"/>
      <c r="L221" s="129"/>
      <c r="M221" s="129"/>
      <c r="N221" s="130"/>
      <c r="AG221" s="56"/>
    </row>
    <row r="222" spans="1:33">
      <c r="A222" s="113"/>
      <c r="B222" s="128"/>
      <c r="C222" s="56"/>
      <c r="D222" s="10"/>
      <c r="E222" s="86"/>
      <c r="F222" s="86"/>
      <c r="G222" s="86"/>
      <c r="H222" s="136"/>
      <c r="I222" s="136"/>
      <c r="J222" s="129"/>
      <c r="K222" s="129"/>
      <c r="L222" s="129"/>
      <c r="M222" s="129"/>
      <c r="N222" s="130"/>
      <c r="AG222" s="56"/>
    </row>
    <row r="223" spans="1:33">
      <c r="A223" s="113"/>
      <c r="B223" s="128"/>
      <c r="C223" s="56"/>
      <c r="D223" s="10"/>
      <c r="E223" s="86"/>
      <c r="F223" s="86"/>
      <c r="G223" s="86"/>
      <c r="H223" s="136"/>
      <c r="I223" s="136"/>
      <c r="J223" s="129"/>
      <c r="K223" s="129"/>
      <c r="L223" s="129"/>
      <c r="M223" s="129"/>
      <c r="N223" s="130"/>
      <c r="AG223" s="56"/>
    </row>
    <row r="224" spans="1:33">
      <c r="A224" s="113"/>
      <c r="B224" s="128"/>
      <c r="C224" s="56"/>
      <c r="D224" s="10"/>
      <c r="E224" s="86"/>
      <c r="F224" s="86"/>
      <c r="G224" s="86"/>
      <c r="H224" s="136"/>
      <c r="I224" s="136"/>
      <c r="J224" s="129"/>
      <c r="K224" s="129"/>
      <c r="L224" s="129"/>
      <c r="M224" s="129"/>
      <c r="N224" s="130"/>
      <c r="AG224" s="56"/>
    </row>
    <row r="225" spans="1:33">
      <c r="A225" s="113"/>
      <c r="B225" s="128"/>
      <c r="C225" s="56"/>
      <c r="D225" s="10"/>
      <c r="E225" s="86"/>
      <c r="F225" s="86"/>
      <c r="G225" s="86"/>
      <c r="H225" s="136"/>
      <c r="I225" s="136"/>
      <c r="J225" s="129"/>
      <c r="K225" s="129"/>
      <c r="L225" s="129"/>
      <c r="M225" s="129"/>
      <c r="N225" s="130"/>
      <c r="AG225" s="56"/>
    </row>
    <row r="226" spans="1:33">
      <c r="A226" s="113"/>
      <c r="B226" s="128"/>
      <c r="C226" s="56"/>
      <c r="D226" s="10"/>
      <c r="E226" s="86"/>
      <c r="F226" s="86"/>
      <c r="G226" s="86"/>
      <c r="H226" s="136"/>
      <c r="I226" s="136"/>
      <c r="J226" s="129"/>
      <c r="K226" s="129"/>
      <c r="L226" s="129"/>
      <c r="M226" s="129"/>
      <c r="N226" s="130"/>
      <c r="AG226" s="56"/>
    </row>
    <row r="227" spans="1:33">
      <c r="A227" s="113"/>
      <c r="B227" s="128"/>
      <c r="C227" s="56"/>
      <c r="D227" s="10"/>
      <c r="E227" s="86"/>
      <c r="F227" s="86"/>
      <c r="G227" s="86"/>
      <c r="H227" s="136"/>
      <c r="I227" s="136"/>
      <c r="J227" s="129"/>
      <c r="K227" s="129"/>
      <c r="L227" s="129"/>
      <c r="M227" s="129"/>
      <c r="N227" s="130"/>
      <c r="AG227" s="56"/>
    </row>
    <row r="228" spans="1:33">
      <c r="A228" s="113"/>
      <c r="B228" s="128"/>
      <c r="C228" s="56"/>
      <c r="D228" s="10"/>
      <c r="E228" s="86"/>
      <c r="F228" s="86"/>
      <c r="G228" s="86"/>
      <c r="H228" s="136"/>
      <c r="I228" s="136"/>
      <c r="J228" s="129"/>
      <c r="K228" s="129"/>
      <c r="L228" s="129"/>
      <c r="M228" s="129"/>
      <c r="N228" s="130"/>
      <c r="AG228" s="56"/>
    </row>
    <row r="229" spans="1:33">
      <c r="A229" s="113"/>
      <c r="B229" s="128"/>
      <c r="C229" s="56"/>
      <c r="D229" s="10"/>
      <c r="E229" s="86"/>
      <c r="F229" s="86"/>
      <c r="G229" s="86"/>
      <c r="H229" s="136"/>
      <c r="I229" s="136"/>
      <c r="J229" s="129"/>
      <c r="K229" s="129"/>
      <c r="L229" s="129"/>
      <c r="M229" s="129"/>
      <c r="N229" s="130"/>
      <c r="AG229" s="56"/>
    </row>
    <row r="230" spans="1:33">
      <c r="A230" s="113"/>
      <c r="B230" s="128"/>
      <c r="C230" s="56"/>
      <c r="D230" s="10"/>
      <c r="E230" s="86"/>
      <c r="F230" s="86"/>
      <c r="G230" s="86"/>
      <c r="H230" s="136"/>
      <c r="I230" s="136"/>
      <c r="J230" s="129"/>
      <c r="K230" s="129"/>
      <c r="L230" s="129"/>
      <c r="M230" s="129"/>
      <c r="N230" s="130"/>
      <c r="AG230" s="56"/>
    </row>
    <row r="231" spans="1:33">
      <c r="A231" s="113"/>
      <c r="B231" s="128"/>
      <c r="C231" s="56"/>
      <c r="D231" s="10"/>
      <c r="E231" s="86"/>
      <c r="F231" s="86"/>
      <c r="G231" s="86"/>
      <c r="H231" s="136"/>
      <c r="I231" s="136"/>
      <c r="J231" s="129"/>
      <c r="K231" s="129"/>
      <c r="L231" s="129"/>
      <c r="M231" s="129"/>
      <c r="N231" s="130"/>
      <c r="AG231" s="56"/>
    </row>
    <row r="232" spans="1:33">
      <c r="A232" s="113"/>
      <c r="B232" s="128"/>
      <c r="C232" s="56"/>
      <c r="D232" s="10"/>
      <c r="E232" s="86"/>
      <c r="F232" s="86"/>
      <c r="G232" s="86"/>
      <c r="H232" s="136"/>
      <c r="I232" s="136"/>
      <c r="J232" s="129"/>
      <c r="K232" s="129"/>
      <c r="L232" s="129"/>
      <c r="M232" s="129"/>
      <c r="N232" s="130"/>
      <c r="AG232" s="56"/>
    </row>
    <row r="233" spans="1:33">
      <c r="A233" s="113"/>
      <c r="B233" s="128"/>
      <c r="C233" s="56"/>
      <c r="D233" s="10"/>
      <c r="E233" s="86"/>
      <c r="F233" s="86"/>
      <c r="G233" s="86"/>
      <c r="H233" s="136"/>
      <c r="I233" s="136"/>
      <c r="J233" s="129"/>
      <c r="K233" s="129"/>
      <c r="L233" s="129"/>
      <c r="M233" s="129"/>
      <c r="N233" s="130"/>
      <c r="AG233" s="56"/>
    </row>
    <row r="234" spans="1:33">
      <c r="A234" s="113"/>
      <c r="B234" s="128"/>
      <c r="C234" s="56"/>
      <c r="D234" s="10"/>
      <c r="E234" s="86"/>
      <c r="F234" s="86"/>
      <c r="G234" s="86"/>
      <c r="H234" s="136"/>
      <c r="I234" s="136"/>
      <c r="J234" s="129"/>
      <c r="K234" s="129"/>
      <c r="L234" s="129"/>
      <c r="M234" s="129"/>
      <c r="N234" s="130"/>
      <c r="AG234" s="56"/>
    </row>
    <row r="235" spans="1:33">
      <c r="A235" s="113"/>
      <c r="B235" s="128"/>
      <c r="C235" s="56"/>
      <c r="D235" s="10"/>
      <c r="E235" s="86"/>
      <c r="F235" s="86"/>
      <c r="G235" s="86"/>
      <c r="H235" s="136"/>
      <c r="I235" s="136"/>
      <c r="J235" s="129"/>
      <c r="K235" s="129"/>
      <c r="L235" s="129"/>
      <c r="M235" s="129"/>
      <c r="N235" s="130"/>
      <c r="AG235" s="56"/>
    </row>
    <row r="236" spans="1:33">
      <c r="A236" s="113"/>
      <c r="B236" s="128"/>
      <c r="C236" s="56"/>
      <c r="D236" s="10"/>
      <c r="E236" s="86"/>
      <c r="F236" s="86"/>
      <c r="G236" s="86"/>
      <c r="H236" s="136"/>
      <c r="I236" s="136"/>
      <c r="J236" s="129"/>
      <c r="K236" s="129"/>
      <c r="L236" s="129"/>
      <c r="M236" s="129"/>
      <c r="N236" s="130"/>
      <c r="AG236" s="56"/>
    </row>
    <row r="237" spans="1:33">
      <c r="A237" s="113"/>
      <c r="B237" s="128"/>
      <c r="C237" s="56"/>
      <c r="D237" s="10"/>
      <c r="E237" s="86"/>
      <c r="F237" s="86"/>
      <c r="G237" s="86"/>
      <c r="H237" s="136"/>
      <c r="I237" s="136"/>
      <c r="J237" s="129"/>
      <c r="K237" s="129"/>
      <c r="L237" s="129"/>
      <c r="M237" s="129"/>
      <c r="N237" s="130"/>
      <c r="AG237" s="56"/>
    </row>
    <row r="238" spans="1:33">
      <c r="A238" s="113"/>
      <c r="B238" s="128"/>
      <c r="C238" s="56"/>
      <c r="D238" s="10"/>
      <c r="E238" s="86"/>
      <c r="F238" s="86"/>
      <c r="G238" s="86"/>
      <c r="H238" s="136"/>
      <c r="I238" s="136"/>
      <c r="J238" s="129"/>
      <c r="K238" s="129"/>
      <c r="L238" s="129"/>
      <c r="M238" s="129"/>
      <c r="N238" s="130"/>
      <c r="AG238" s="56"/>
    </row>
    <row r="239" spans="1:33">
      <c r="A239" s="113"/>
      <c r="B239" s="128"/>
      <c r="C239" s="56"/>
      <c r="D239" s="10"/>
      <c r="E239" s="86"/>
      <c r="F239" s="86"/>
      <c r="G239" s="86"/>
      <c r="H239" s="136"/>
      <c r="I239" s="136"/>
      <c r="J239" s="129"/>
      <c r="K239" s="129"/>
      <c r="L239" s="129"/>
      <c r="M239" s="129"/>
      <c r="N239" s="130"/>
      <c r="AG239" s="56"/>
    </row>
    <row r="240" spans="1:33">
      <c r="A240" s="113"/>
      <c r="B240" s="128"/>
      <c r="C240" s="56"/>
      <c r="D240" s="10"/>
      <c r="E240" s="86"/>
      <c r="F240" s="86"/>
      <c r="G240" s="86"/>
      <c r="H240" s="136"/>
      <c r="I240" s="136"/>
      <c r="J240" s="129"/>
      <c r="K240" s="129"/>
      <c r="L240" s="129"/>
      <c r="M240" s="129"/>
      <c r="N240" s="130"/>
      <c r="AG240" s="56"/>
    </row>
    <row r="241" spans="1:33">
      <c r="A241" s="113"/>
      <c r="B241" s="128"/>
      <c r="C241" s="56"/>
      <c r="D241" s="10"/>
      <c r="E241" s="86"/>
      <c r="F241" s="86"/>
      <c r="G241" s="86"/>
      <c r="H241" s="136"/>
      <c r="I241" s="136"/>
      <c r="J241" s="129"/>
      <c r="K241" s="129"/>
      <c r="L241" s="129"/>
      <c r="M241" s="129"/>
      <c r="N241" s="130"/>
      <c r="AG241" s="56"/>
    </row>
    <row r="242" spans="1:33">
      <c r="A242" s="113"/>
      <c r="B242" s="128"/>
      <c r="C242" s="56"/>
      <c r="D242" s="10"/>
      <c r="E242" s="86"/>
      <c r="F242" s="86"/>
      <c r="G242" s="86"/>
      <c r="H242" s="136"/>
      <c r="I242" s="136"/>
      <c r="J242" s="129"/>
      <c r="K242" s="129"/>
      <c r="L242" s="129"/>
      <c r="M242" s="129"/>
      <c r="N242" s="130"/>
      <c r="AG242" s="56"/>
    </row>
    <row r="243" spans="1:33">
      <c r="A243" s="113"/>
      <c r="B243" s="128"/>
      <c r="C243" s="56"/>
      <c r="D243" s="10"/>
      <c r="E243" s="86"/>
      <c r="F243" s="86"/>
      <c r="G243" s="86"/>
      <c r="H243" s="136"/>
      <c r="I243" s="136"/>
      <c r="J243" s="129"/>
      <c r="K243" s="129"/>
      <c r="L243" s="129"/>
      <c r="M243" s="129"/>
      <c r="N243" s="130"/>
      <c r="AG243" s="56"/>
    </row>
    <row r="244" spans="1:33">
      <c r="A244" s="113"/>
      <c r="B244" s="128"/>
      <c r="C244" s="56"/>
      <c r="D244" s="10"/>
      <c r="E244" s="86"/>
      <c r="F244" s="86"/>
      <c r="G244" s="86"/>
      <c r="H244" s="136"/>
      <c r="I244" s="136"/>
      <c r="J244" s="129"/>
      <c r="K244" s="129"/>
      <c r="L244" s="129"/>
      <c r="M244" s="129"/>
      <c r="N244" s="130"/>
      <c r="AG244" s="56"/>
    </row>
    <row r="245" spans="1:33">
      <c r="A245" s="113"/>
      <c r="B245" s="128"/>
      <c r="C245" s="56"/>
      <c r="D245" s="10"/>
      <c r="E245" s="86"/>
      <c r="F245" s="86"/>
      <c r="G245" s="86"/>
      <c r="H245" s="136"/>
      <c r="I245" s="136"/>
      <c r="J245" s="129"/>
      <c r="K245" s="129"/>
      <c r="L245" s="129"/>
      <c r="M245" s="129"/>
      <c r="N245" s="130"/>
      <c r="AG245" s="56"/>
    </row>
    <row r="246" spans="1:33">
      <c r="A246" s="113"/>
      <c r="B246" s="128"/>
      <c r="C246" s="56"/>
      <c r="D246" s="10"/>
      <c r="E246" s="86"/>
      <c r="F246" s="86"/>
      <c r="G246" s="86"/>
      <c r="H246" s="136"/>
      <c r="I246" s="136"/>
      <c r="J246" s="129"/>
      <c r="K246" s="129"/>
      <c r="L246" s="129"/>
      <c r="M246" s="129"/>
      <c r="N246" s="130"/>
      <c r="AG246" s="56"/>
    </row>
    <row r="247" spans="1:33">
      <c r="A247" s="113"/>
      <c r="B247" s="128"/>
      <c r="C247" s="56"/>
      <c r="D247" s="10"/>
      <c r="E247" s="86"/>
      <c r="F247" s="86"/>
      <c r="G247" s="86"/>
      <c r="H247" s="136"/>
      <c r="I247" s="136"/>
      <c r="J247" s="129"/>
      <c r="K247" s="129"/>
      <c r="L247" s="129"/>
      <c r="M247" s="129"/>
      <c r="N247" s="130"/>
      <c r="AG247" s="56"/>
    </row>
    <row r="248" spans="1:33">
      <c r="A248" s="113"/>
      <c r="B248" s="128"/>
      <c r="C248" s="56"/>
      <c r="D248" s="10"/>
      <c r="E248" s="86"/>
      <c r="F248" s="86"/>
      <c r="G248" s="86"/>
      <c r="H248" s="136"/>
      <c r="I248" s="136"/>
      <c r="J248" s="129"/>
      <c r="K248" s="129"/>
      <c r="L248" s="129"/>
      <c r="M248" s="129"/>
      <c r="N248" s="130"/>
      <c r="AG248" s="56"/>
    </row>
    <row r="249" spans="1:33">
      <c r="A249" s="113"/>
      <c r="B249" s="128"/>
      <c r="C249" s="56"/>
      <c r="D249" s="10"/>
      <c r="E249" s="86"/>
      <c r="F249" s="86"/>
      <c r="G249" s="86"/>
      <c r="H249" s="136"/>
      <c r="I249" s="136"/>
      <c r="J249" s="129"/>
      <c r="K249" s="129"/>
      <c r="L249" s="129"/>
      <c r="M249" s="129"/>
      <c r="N249" s="130"/>
      <c r="AG249" s="56"/>
    </row>
    <row r="250" spans="1:33">
      <c r="A250" s="113"/>
      <c r="B250" s="128"/>
      <c r="C250" s="56"/>
      <c r="D250" s="10"/>
      <c r="E250" s="86"/>
      <c r="F250" s="86"/>
      <c r="G250" s="86"/>
      <c r="H250" s="136"/>
      <c r="I250" s="136"/>
      <c r="J250" s="129"/>
      <c r="K250" s="129"/>
      <c r="L250" s="129"/>
      <c r="M250" s="129"/>
      <c r="N250" s="130"/>
      <c r="AG250" s="56"/>
    </row>
    <row r="251" spans="1:33">
      <c r="A251" s="113"/>
      <c r="B251" s="128"/>
      <c r="C251" s="56"/>
      <c r="D251" s="10"/>
      <c r="E251" s="86"/>
      <c r="F251" s="86"/>
      <c r="G251" s="86"/>
      <c r="H251" s="136"/>
      <c r="I251" s="136"/>
      <c r="J251" s="129"/>
      <c r="K251" s="129"/>
      <c r="L251" s="129"/>
      <c r="M251" s="129"/>
      <c r="N251" s="130"/>
      <c r="AG251" s="56"/>
    </row>
    <row r="252" spans="1:33">
      <c r="A252" s="113"/>
      <c r="B252" s="128"/>
      <c r="C252" s="56"/>
      <c r="D252" s="10"/>
      <c r="E252" s="86"/>
      <c r="F252" s="86"/>
      <c r="G252" s="86"/>
      <c r="H252" s="136"/>
      <c r="I252" s="136"/>
      <c r="J252" s="129"/>
      <c r="K252" s="129"/>
      <c r="L252" s="129"/>
      <c r="M252" s="129"/>
      <c r="N252" s="130"/>
      <c r="AG252" s="56"/>
    </row>
    <row r="253" spans="1:33">
      <c r="A253" s="113"/>
      <c r="B253" s="128"/>
      <c r="C253" s="56"/>
      <c r="D253" s="10"/>
      <c r="E253" s="86"/>
      <c r="F253" s="86"/>
      <c r="G253" s="86"/>
      <c r="H253" s="136"/>
      <c r="I253" s="136"/>
      <c r="J253" s="129"/>
      <c r="K253" s="129"/>
      <c r="L253" s="129"/>
      <c r="M253" s="129"/>
      <c r="N253" s="130"/>
      <c r="AG253" s="56"/>
    </row>
    <row r="254" spans="1:33">
      <c r="A254" s="113"/>
      <c r="B254" s="128"/>
      <c r="C254" s="56"/>
      <c r="D254" s="10"/>
      <c r="E254" s="86"/>
      <c r="F254" s="86"/>
      <c r="G254" s="86"/>
      <c r="H254" s="136"/>
      <c r="I254" s="136"/>
      <c r="J254" s="129"/>
      <c r="K254" s="129"/>
      <c r="L254" s="129"/>
      <c r="M254" s="129"/>
      <c r="N254" s="130"/>
      <c r="AG254" s="56"/>
    </row>
    <row r="255" spans="1:33">
      <c r="A255" s="113"/>
      <c r="B255" s="128"/>
      <c r="C255" s="56"/>
      <c r="D255" s="10"/>
      <c r="E255" s="86"/>
      <c r="F255" s="86"/>
      <c r="G255" s="86"/>
      <c r="H255" s="136"/>
      <c r="I255" s="136"/>
      <c r="J255" s="129"/>
      <c r="K255" s="129"/>
      <c r="L255" s="129"/>
      <c r="M255" s="129"/>
      <c r="N255" s="130"/>
      <c r="AG255" s="56"/>
    </row>
    <row r="256" spans="1:33">
      <c r="A256" s="113"/>
      <c r="B256" s="128"/>
      <c r="C256" s="56"/>
      <c r="D256" s="10"/>
      <c r="E256" s="86"/>
      <c r="F256" s="86"/>
      <c r="G256" s="86"/>
      <c r="H256" s="136"/>
      <c r="I256" s="136"/>
      <c r="J256" s="129"/>
      <c r="K256" s="129"/>
      <c r="L256" s="129"/>
      <c r="M256" s="129"/>
      <c r="N256" s="130"/>
      <c r="AG256" s="56"/>
    </row>
    <row r="257" spans="1:33">
      <c r="A257" s="113"/>
      <c r="B257" s="128"/>
      <c r="C257" s="56"/>
      <c r="D257" s="10"/>
      <c r="E257" s="86"/>
      <c r="F257" s="86"/>
      <c r="G257" s="86"/>
      <c r="H257" s="136"/>
      <c r="I257" s="136"/>
      <c r="J257" s="129"/>
      <c r="K257" s="129"/>
      <c r="L257" s="129"/>
      <c r="M257" s="129"/>
      <c r="N257" s="130"/>
      <c r="AG257" s="56"/>
    </row>
    <row r="258" spans="1:33">
      <c r="A258" s="113"/>
      <c r="B258" s="128"/>
      <c r="C258" s="56"/>
      <c r="D258" s="10"/>
      <c r="E258" s="86"/>
      <c r="F258" s="86"/>
      <c r="G258" s="86"/>
      <c r="H258" s="136"/>
      <c r="I258" s="136"/>
      <c r="J258" s="129"/>
      <c r="K258" s="129"/>
      <c r="L258" s="129"/>
      <c r="M258" s="129"/>
      <c r="N258" s="130"/>
      <c r="AG258" s="56"/>
    </row>
    <row r="259" spans="1:33">
      <c r="A259" s="113"/>
      <c r="B259" s="128"/>
      <c r="C259" s="56"/>
      <c r="D259" s="10"/>
      <c r="E259" s="86"/>
      <c r="F259" s="86"/>
      <c r="G259" s="86"/>
      <c r="H259" s="136"/>
      <c r="I259" s="136"/>
      <c r="J259" s="129"/>
      <c r="K259" s="129"/>
      <c r="L259" s="129"/>
      <c r="M259" s="129"/>
      <c r="N259" s="130"/>
      <c r="AG259" s="56"/>
    </row>
    <row r="260" spans="1:33">
      <c r="A260" s="113"/>
      <c r="B260" s="128"/>
      <c r="C260" s="56"/>
      <c r="D260" s="10"/>
      <c r="E260" s="86"/>
      <c r="F260" s="86"/>
      <c r="G260" s="86"/>
      <c r="H260" s="136"/>
      <c r="I260" s="136"/>
      <c r="J260" s="129"/>
      <c r="K260" s="129"/>
      <c r="L260" s="129"/>
      <c r="M260" s="129"/>
      <c r="N260" s="130"/>
      <c r="AG260" s="56"/>
    </row>
    <row r="261" spans="1:33">
      <c r="A261" s="113"/>
      <c r="B261" s="128"/>
      <c r="C261" s="56"/>
      <c r="D261" s="10"/>
      <c r="E261" s="86"/>
      <c r="F261" s="86"/>
      <c r="G261" s="86"/>
      <c r="H261" s="136"/>
      <c r="I261" s="136"/>
      <c r="J261" s="129"/>
      <c r="K261" s="129"/>
      <c r="L261" s="129"/>
      <c r="M261" s="129"/>
      <c r="N261" s="130"/>
      <c r="AG261" s="56"/>
    </row>
    <row r="262" spans="1:33">
      <c r="A262" s="113"/>
      <c r="B262" s="128"/>
      <c r="C262" s="56"/>
      <c r="D262" s="10"/>
      <c r="E262" s="86"/>
      <c r="F262" s="86"/>
      <c r="G262" s="86"/>
      <c r="H262" s="136"/>
      <c r="I262" s="136"/>
      <c r="J262" s="129"/>
      <c r="K262" s="129"/>
      <c r="L262" s="129"/>
      <c r="M262" s="129"/>
      <c r="N262" s="130"/>
      <c r="AG262" s="56"/>
    </row>
    <row r="263" spans="1:33">
      <c r="A263" s="113"/>
      <c r="B263" s="128"/>
      <c r="C263" s="56"/>
      <c r="D263" s="10"/>
      <c r="E263" s="86"/>
      <c r="F263" s="86"/>
      <c r="G263" s="86"/>
      <c r="H263" s="136"/>
      <c r="I263" s="136"/>
      <c r="J263" s="129"/>
      <c r="K263" s="129"/>
      <c r="L263" s="129"/>
      <c r="M263" s="129"/>
      <c r="N263" s="130"/>
      <c r="AG263" s="56"/>
    </row>
    <row r="264" spans="1:33">
      <c r="A264" s="113"/>
      <c r="B264" s="128"/>
      <c r="C264" s="56"/>
      <c r="D264" s="10"/>
      <c r="E264" s="86"/>
      <c r="F264" s="86"/>
      <c r="G264" s="86"/>
      <c r="H264" s="136"/>
      <c r="I264" s="136"/>
      <c r="J264" s="129"/>
      <c r="K264" s="129"/>
      <c r="L264" s="129"/>
      <c r="M264" s="129"/>
      <c r="N264" s="130"/>
      <c r="AG264" s="56"/>
    </row>
    <row r="265" spans="1:33">
      <c r="A265" s="113"/>
      <c r="B265" s="128"/>
      <c r="C265" s="56"/>
      <c r="D265" s="10"/>
      <c r="E265" s="86"/>
      <c r="F265" s="86"/>
      <c r="G265" s="86"/>
      <c r="H265" s="136"/>
      <c r="I265" s="136"/>
      <c r="J265" s="129"/>
      <c r="K265" s="129"/>
      <c r="L265" s="129"/>
      <c r="M265" s="129"/>
      <c r="N265" s="130"/>
      <c r="AG265" s="56"/>
    </row>
    <row r="266" spans="1:33">
      <c r="A266" s="113"/>
      <c r="B266" s="128"/>
      <c r="C266" s="56"/>
      <c r="D266" s="10"/>
      <c r="E266" s="86"/>
      <c r="F266" s="86"/>
      <c r="G266" s="86"/>
      <c r="H266" s="136"/>
      <c r="I266" s="136"/>
      <c r="J266" s="129"/>
      <c r="K266" s="129"/>
      <c r="L266" s="129"/>
      <c r="M266" s="129"/>
      <c r="N266" s="130"/>
      <c r="AG266" s="56"/>
    </row>
    <row r="267" spans="1:33">
      <c r="A267" s="113"/>
      <c r="B267" s="128"/>
      <c r="C267" s="56"/>
      <c r="D267" s="10"/>
      <c r="E267" s="86"/>
      <c r="F267" s="86"/>
      <c r="G267" s="86"/>
      <c r="H267" s="136"/>
      <c r="I267" s="136"/>
      <c r="J267" s="129"/>
      <c r="K267" s="129"/>
      <c r="L267" s="129"/>
      <c r="M267" s="129"/>
      <c r="N267" s="130"/>
      <c r="AG267" s="56"/>
    </row>
    <row r="268" spans="1:33">
      <c r="A268" s="113"/>
      <c r="B268" s="128"/>
      <c r="C268" s="56"/>
      <c r="D268" s="10"/>
      <c r="E268" s="86"/>
      <c r="F268" s="86"/>
      <c r="G268" s="86"/>
      <c r="H268" s="136"/>
      <c r="I268" s="136"/>
      <c r="J268" s="129"/>
      <c r="K268" s="129"/>
      <c r="L268" s="129"/>
      <c r="M268" s="129"/>
      <c r="N268" s="130"/>
      <c r="AG268" s="56"/>
    </row>
    <row r="269" spans="1:33">
      <c r="A269" s="113"/>
      <c r="B269" s="128"/>
      <c r="C269" s="56"/>
      <c r="D269" s="10"/>
      <c r="E269" s="86"/>
      <c r="F269" s="86"/>
      <c r="G269" s="86"/>
      <c r="H269" s="136"/>
      <c r="I269" s="136"/>
      <c r="J269" s="129"/>
      <c r="K269" s="129"/>
      <c r="L269" s="129"/>
      <c r="M269" s="129"/>
      <c r="N269" s="130"/>
      <c r="AG269" s="56"/>
    </row>
    <row r="270" spans="1:33">
      <c r="A270" s="113"/>
      <c r="B270" s="128"/>
      <c r="C270" s="56"/>
      <c r="D270" s="10"/>
      <c r="E270" s="86"/>
      <c r="F270" s="86"/>
      <c r="G270" s="86"/>
      <c r="H270" s="136"/>
      <c r="I270" s="136"/>
      <c r="J270" s="129"/>
      <c r="K270" s="129"/>
      <c r="L270" s="129"/>
      <c r="M270" s="129"/>
      <c r="N270" s="130"/>
      <c r="AG270" s="56"/>
    </row>
    <row r="271" spans="1:33">
      <c r="A271" s="113"/>
      <c r="B271" s="128"/>
      <c r="C271" s="56"/>
      <c r="D271" s="10"/>
      <c r="E271" s="86"/>
      <c r="F271" s="86"/>
      <c r="G271" s="86"/>
      <c r="H271" s="136"/>
      <c r="I271" s="136"/>
      <c r="J271" s="129"/>
      <c r="K271" s="129"/>
      <c r="L271" s="129"/>
      <c r="M271" s="129"/>
      <c r="N271" s="130"/>
      <c r="AG271" s="56"/>
    </row>
    <row r="272" spans="1:33">
      <c r="A272" s="113"/>
      <c r="B272" s="128"/>
      <c r="C272" s="56"/>
      <c r="D272" s="10"/>
      <c r="E272" s="86"/>
      <c r="F272" s="86"/>
      <c r="G272" s="86"/>
      <c r="H272" s="136"/>
      <c r="I272" s="136"/>
      <c r="J272" s="129"/>
      <c r="K272" s="129"/>
      <c r="L272" s="129"/>
      <c r="M272" s="129"/>
      <c r="N272" s="130"/>
      <c r="AG272" s="56"/>
    </row>
    <row r="273" spans="1:33">
      <c r="A273" s="113"/>
      <c r="B273" s="128"/>
      <c r="C273" s="56"/>
      <c r="D273" s="10"/>
      <c r="E273" s="86"/>
      <c r="F273" s="86"/>
      <c r="G273" s="86"/>
      <c r="H273" s="136"/>
      <c r="I273" s="136"/>
      <c r="J273" s="129"/>
      <c r="K273" s="129"/>
      <c r="L273" s="129"/>
      <c r="M273" s="129"/>
      <c r="N273" s="130"/>
      <c r="AG273" s="56"/>
    </row>
    <row r="274" spans="1:33">
      <c r="A274" s="113"/>
      <c r="B274" s="128"/>
      <c r="C274" s="56"/>
      <c r="D274" s="10"/>
      <c r="E274" s="86"/>
      <c r="F274" s="86"/>
      <c r="G274" s="86"/>
      <c r="H274" s="136"/>
      <c r="I274" s="136"/>
      <c r="J274" s="129"/>
      <c r="K274" s="129"/>
      <c r="L274" s="129"/>
      <c r="M274" s="129"/>
      <c r="N274" s="130"/>
      <c r="AG274" s="56"/>
    </row>
    <row r="275" spans="1:33">
      <c r="A275" s="113"/>
      <c r="B275" s="128"/>
      <c r="C275" s="56"/>
      <c r="D275" s="10"/>
      <c r="E275" s="86"/>
      <c r="F275" s="86"/>
      <c r="G275" s="86"/>
      <c r="H275" s="136"/>
      <c r="I275" s="136"/>
      <c r="J275" s="129"/>
      <c r="K275" s="129"/>
      <c r="L275" s="129"/>
      <c r="M275" s="129"/>
      <c r="N275" s="130"/>
      <c r="AG275" s="56"/>
    </row>
    <row r="276" spans="1:33">
      <c r="A276" s="113"/>
      <c r="B276" s="128"/>
      <c r="C276" s="56"/>
      <c r="D276" s="10"/>
      <c r="E276" s="86"/>
      <c r="F276" s="86"/>
      <c r="G276" s="86"/>
      <c r="H276" s="136"/>
      <c r="I276" s="136"/>
      <c r="J276" s="129"/>
      <c r="K276" s="129"/>
      <c r="L276" s="129"/>
      <c r="M276" s="129"/>
      <c r="N276" s="130"/>
      <c r="AG276" s="56"/>
    </row>
    <row r="277" spans="1:33">
      <c r="A277" s="113"/>
      <c r="B277" s="128"/>
      <c r="C277" s="56"/>
      <c r="D277" s="10"/>
      <c r="E277" s="86"/>
      <c r="F277" s="86"/>
      <c r="G277" s="86"/>
      <c r="H277" s="136"/>
      <c r="I277" s="136"/>
      <c r="J277" s="129"/>
      <c r="K277" s="129"/>
      <c r="L277" s="129"/>
      <c r="M277" s="129"/>
      <c r="N277" s="130"/>
      <c r="AG277" s="56"/>
    </row>
    <row r="278" spans="1:33">
      <c r="A278" s="113"/>
      <c r="B278" s="128"/>
      <c r="C278" s="56"/>
      <c r="D278" s="10"/>
      <c r="E278" s="86"/>
      <c r="F278" s="86"/>
      <c r="G278" s="86"/>
      <c r="H278" s="136"/>
      <c r="I278" s="136"/>
      <c r="J278" s="129"/>
      <c r="K278" s="129"/>
      <c r="L278" s="129"/>
      <c r="M278" s="129"/>
      <c r="N278" s="130"/>
      <c r="AG278" s="56"/>
    </row>
    <row r="279" spans="1:33">
      <c r="A279" s="113"/>
      <c r="B279" s="128"/>
      <c r="C279" s="56"/>
      <c r="D279" s="10"/>
      <c r="E279" s="86"/>
      <c r="F279" s="86"/>
      <c r="G279" s="86"/>
      <c r="H279" s="136"/>
      <c r="I279" s="136"/>
      <c r="J279" s="129"/>
      <c r="K279" s="129"/>
      <c r="L279" s="129"/>
      <c r="M279" s="129"/>
      <c r="N279" s="130"/>
      <c r="AG279" s="56"/>
    </row>
    <row r="280" spans="1:33">
      <c r="A280" s="113"/>
      <c r="B280" s="128"/>
      <c r="C280" s="56"/>
      <c r="D280" s="10"/>
      <c r="E280" s="86"/>
      <c r="F280" s="86"/>
      <c r="G280" s="86"/>
      <c r="H280" s="136"/>
      <c r="I280" s="136"/>
      <c r="J280" s="129"/>
      <c r="K280" s="129"/>
      <c r="L280" s="129"/>
      <c r="M280" s="129"/>
      <c r="N280" s="130"/>
      <c r="AG280" s="56"/>
    </row>
    <row r="281" spans="1:33">
      <c r="A281" s="113"/>
      <c r="B281" s="128"/>
      <c r="C281" s="56"/>
      <c r="D281" s="10"/>
      <c r="E281" s="86"/>
      <c r="F281" s="86"/>
      <c r="G281" s="86"/>
      <c r="H281" s="136"/>
      <c r="I281" s="136"/>
      <c r="J281" s="129"/>
      <c r="K281" s="129"/>
      <c r="L281" s="129"/>
      <c r="M281" s="129"/>
      <c r="N281" s="130"/>
      <c r="AG281" s="56"/>
    </row>
    <row r="282" spans="1:33">
      <c r="A282" s="113"/>
      <c r="B282" s="128"/>
      <c r="C282" s="56"/>
      <c r="D282" s="10"/>
      <c r="E282" s="86"/>
      <c r="F282" s="86"/>
      <c r="G282" s="86"/>
      <c r="H282" s="136"/>
      <c r="I282" s="136"/>
      <c r="J282" s="129"/>
      <c r="K282" s="129"/>
      <c r="L282" s="129"/>
      <c r="M282" s="129"/>
      <c r="N282" s="130"/>
      <c r="AG282" s="56"/>
    </row>
    <row r="283" spans="1:33">
      <c r="A283" s="113"/>
      <c r="B283" s="128"/>
      <c r="C283" s="56"/>
      <c r="D283" s="10"/>
      <c r="E283" s="86"/>
      <c r="F283" s="86"/>
      <c r="G283" s="86"/>
      <c r="H283" s="136"/>
      <c r="I283" s="136"/>
      <c r="J283" s="129"/>
      <c r="K283" s="129"/>
      <c r="L283" s="129"/>
      <c r="M283" s="129"/>
      <c r="N283" s="130"/>
      <c r="AG283" s="56"/>
    </row>
    <row r="284" spans="1:33">
      <c r="A284" s="113"/>
      <c r="B284" s="128"/>
      <c r="C284" s="56"/>
      <c r="D284" s="10"/>
      <c r="E284" s="86"/>
      <c r="F284" s="86"/>
      <c r="G284" s="86"/>
      <c r="H284" s="136"/>
      <c r="I284" s="136"/>
      <c r="J284" s="129"/>
      <c r="K284" s="129"/>
      <c r="L284" s="129"/>
      <c r="M284" s="129"/>
      <c r="N284" s="130"/>
      <c r="AG284" s="56"/>
    </row>
    <row r="285" spans="1:33">
      <c r="A285" s="113"/>
      <c r="B285" s="128"/>
      <c r="C285" s="56"/>
      <c r="D285" s="10"/>
      <c r="E285" s="86"/>
      <c r="F285" s="86"/>
      <c r="G285" s="86"/>
      <c r="H285" s="136"/>
      <c r="I285" s="136"/>
      <c r="J285" s="129"/>
      <c r="K285" s="129"/>
      <c r="L285" s="129"/>
      <c r="M285" s="129"/>
      <c r="N285" s="130"/>
      <c r="AG285" s="56"/>
    </row>
    <row r="286" spans="1:33">
      <c r="A286" s="113"/>
      <c r="B286" s="128"/>
      <c r="C286" s="56"/>
      <c r="D286" s="10"/>
      <c r="E286" s="86"/>
      <c r="F286" s="86"/>
      <c r="G286" s="86"/>
      <c r="H286" s="136"/>
      <c r="I286" s="136"/>
      <c r="J286" s="129"/>
      <c r="K286" s="129"/>
      <c r="L286" s="129"/>
      <c r="M286" s="129"/>
      <c r="N286" s="130"/>
      <c r="AG286" s="56"/>
    </row>
    <row r="287" spans="1:33">
      <c r="A287" s="113"/>
      <c r="B287" s="128"/>
      <c r="C287" s="56"/>
      <c r="D287" s="10"/>
      <c r="E287" s="86"/>
      <c r="F287" s="86"/>
      <c r="G287" s="86"/>
      <c r="H287" s="136"/>
      <c r="I287" s="136"/>
      <c r="J287" s="129"/>
      <c r="K287" s="129"/>
      <c r="L287" s="129"/>
      <c r="M287" s="129"/>
      <c r="N287" s="130"/>
      <c r="AG287" s="56"/>
    </row>
    <row r="288" spans="1:33">
      <c r="A288" s="113"/>
      <c r="B288" s="128"/>
      <c r="C288" s="56"/>
      <c r="D288" s="10"/>
      <c r="E288" s="86"/>
      <c r="F288" s="86"/>
      <c r="G288" s="86"/>
      <c r="H288" s="136"/>
      <c r="I288" s="136"/>
      <c r="J288" s="129"/>
      <c r="K288" s="129"/>
      <c r="L288" s="129"/>
      <c r="M288" s="129"/>
      <c r="N288" s="130"/>
      <c r="AG288" s="56"/>
    </row>
    <row r="289" spans="1:33">
      <c r="A289" s="113"/>
      <c r="B289" s="128"/>
      <c r="C289" s="56"/>
      <c r="D289" s="10"/>
      <c r="E289" s="86"/>
      <c r="F289" s="86"/>
      <c r="G289" s="86"/>
      <c r="H289" s="136"/>
      <c r="I289" s="136"/>
      <c r="J289" s="129"/>
      <c r="K289" s="129"/>
      <c r="L289" s="129"/>
      <c r="M289" s="129"/>
      <c r="N289" s="130"/>
      <c r="AG289" s="56"/>
    </row>
    <row r="290" spans="1:33">
      <c r="A290" s="113"/>
      <c r="B290" s="128"/>
      <c r="C290" s="56"/>
      <c r="D290" s="10"/>
      <c r="E290" s="86"/>
      <c r="F290" s="86"/>
      <c r="G290" s="86"/>
      <c r="H290" s="136"/>
      <c r="I290" s="136"/>
      <c r="J290" s="129"/>
      <c r="K290" s="129"/>
      <c r="L290" s="129"/>
      <c r="M290" s="129"/>
      <c r="N290" s="130"/>
      <c r="AG290" s="56"/>
    </row>
    <row r="291" spans="1:33">
      <c r="A291" s="113"/>
      <c r="B291" s="128"/>
      <c r="C291" s="56"/>
      <c r="D291" s="10"/>
      <c r="E291" s="86"/>
      <c r="F291" s="86"/>
      <c r="G291" s="86"/>
      <c r="H291" s="136"/>
      <c r="I291" s="136"/>
      <c r="J291" s="129"/>
      <c r="K291" s="129"/>
      <c r="L291" s="129"/>
      <c r="M291" s="129"/>
      <c r="N291" s="130"/>
      <c r="AG291" s="56"/>
    </row>
    <row r="292" spans="1:33">
      <c r="A292" s="113"/>
      <c r="B292" s="128"/>
      <c r="C292" s="56"/>
      <c r="D292" s="10"/>
      <c r="E292" s="86"/>
      <c r="F292" s="86"/>
      <c r="G292" s="86"/>
      <c r="H292" s="136"/>
      <c r="I292" s="136"/>
      <c r="J292" s="129"/>
      <c r="K292" s="129"/>
      <c r="L292" s="129"/>
      <c r="M292" s="129"/>
      <c r="N292" s="130"/>
      <c r="AG292" s="56"/>
    </row>
    <row r="293" spans="1:33">
      <c r="A293" s="113"/>
      <c r="B293" s="128"/>
      <c r="C293" s="56"/>
      <c r="D293" s="10"/>
      <c r="E293" s="86"/>
      <c r="F293" s="86"/>
      <c r="G293" s="86"/>
      <c r="H293" s="136"/>
      <c r="I293" s="136"/>
      <c r="J293" s="129"/>
      <c r="K293" s="129"/>
      <c r="L293" s="129"/>
      <c r="M293" s="129"/>
      <c r="N293" s="130"/>
      <c r="AG293" s="56"/>
    </row>
    <row r="294" spans="1:33">
      <c r="A294" s="113"/>
      <c r="B294" s="128"/>
      <c r="C294" s="56"/>
      <c r="D294" s="10"/>
      <c r="E294" s="86"/>
      <c r="F294" s="86"/>
      <c r="G294" s="86"/>
      <c r="H294" s="136"/>
      <c r="I294" s="136"/>
      <c r="J294" s="129"/>
      <c r="K294" s="129"/>
      <c r="L294" s="129"/>
      <c r="M294" s="129"/>
      <c r="N294" s="130"/>
      <c r="AG294" s="56"/>
    </row>
    <row r="295" spans="1:33">
      <c r="A295" s="113"/>
      <c r="B295" s="128"/>
      <c r="C295" s="56"/>
      <c r="D295" s="10"/>
      <c r="E295" s="86"/>
      <c r="F295" s="86"/>
      <c r="G295" s="86"/>
      <c r="H295" s="136"/>
      <c r="I295" s="136"/>
      <c r="J295" s="129"/>
      <c r="K295" s="129"/>
      <c r="L295" s="129"/>
      <c r="M295" s="129"/>
      <c r="N295" s="130"/>
      <c r="AG295" s="56"/>
    </row>
    <row r="296" spans="1:33">
      <c r="A296" s="113"/>
      <c r="B296" s="128"/>
      <c r="C296" s="56"/>
      <c r="D296" s="10"/>
      <c r="E296" s="86"/>
      <c r="F296" s="86"/>
      <c r="G296" s="86"/>
      <c r="H296" s="136"/>
      <c r="I296" s="136"/>
      <c r="J296" s="129"/>
      <c r="K296" s="129"/>
      <c r="L296" s="129"/>
      <c r="M296" s="129"/>
      <c r="N296" s="130"/>
      <c r="AG296" s="56"/>
    </row>
    <row r="297" spans="1:33">
      <c r="A297" s="113"/>
      <c r="B297" s="128"/>
    </row>
    <row r="298" spans="1:33">
      <c r="A298" s="113"/>
      <c r="B298" s="128"/>
    </row>
    <row r="299" spans="1:33">
      <c r="A299" s="113"/>
      <c r="B299" s="128"/>
    </row>
    <row r="300" spans="1:33">
      <c r="A300" s="113"/>
      <c r="B300" s="128"/>
    </row>
    <row r="301" spans="1:33">
      <c r="A301" s="113"/>
      <c r="B301" s="128"/>
    </row>
    <row r="302" spans="1:33">
      <c r="A302" s="113"/>
      <c r="B302" s="128"/>
    </row>
    <row r="303" spans="1:33">
      <c r="A303" s="113"/>
      <c r="B303" s="128"/>
    </row>
    <row r="304" spans="1:33">
      <c r="A304" s="113"/>
      <c r="B304" s="128"/>
    </row>
    <row r="305" spans="1:2">
      <c r="A305" s="113"/>
      <c r="B305" s="128"/>
    </row>
    <row r="306" spans="1:2">
      <c r="A306" s="113"/>
      <c r="B306" s="128"/>
    </row>
    <row r="307" spans="1:2">
      <c r="A307" s="113"/>
      <c r="B307" s="128"/>
    </row>
    <row r="308" spans="1:2">
      <c r="A308" s="113"/>
      <c r="B308" s="128"/>
    </row>
    <row r="309" spans="1:2">
      <c r="A309" s="113"/>
      <c r="B309" s="128"/>
    </row>
    <row r="310" spans="1:2">
      <c r="A310" s="113"/>
      <c r="B310" s="128"/>
    </row>
    <row r="311" spans="1:2">
      <c r="A311" s="113"/>
      <c r="B311" s="128"/>
    </row>
    <row r="312" spans="1:2">
      <c r="A312" s="113"/>
      <c r="B312" s="128"/>
    </row>
    <row r="313" spans="1:2">
      <c r="A313" s="113"/>
      <c r="B313" s="128"/>
    </row>
    <row r="314" spans="1:2">
      <c r="A314" s="113"/>
      <c r="B314" s="128"/>
    </row>
    <row r="315" spans="1:2">
      <c r="A315" s="113"/>
      <c r="B315" s="128"/>
    </row>
    <row r="316" spans="1:2">
      <c r="A316" s="113"/>
      <c r="B316" s="128"/>
    </row>
    <row r="317" spans="1:2">
      <c r="A317" s="113"/>
      <c r="B317" s="128"/>
    </row>
    <row r="318" spans="1:2">
      <c r="A318" s="113"/>
      <c r="B318" s="128"/>
    </row>
    <row r="319" spans="1:2">
      <c r="A319" s="113"/>
      <c r="B319" s="128"/>
    </row>
    <row r="320" spans="1:2">
      <c r="A320" s="113"/>
      <c r="B320" s="128"/>
    </row>
    <row r="321" spans="1:2">
      <c r="A321" s="113"/>
      <c r="B321" s="128"/>
    </row>
    <row r="322" spans="1:2">
      <c r="A322" s="113"/>
      <c r="B322" s="128"/>
    </row>
    <row r="323" spans="1:2">
      <c r="A323" s="113"/>
      <c r="B323" s="128"/>
    </row>
    <row r="324" spans="1:2">
      <c r="A324" s="113"/>
      <c r="B324" s="128"/>
    </row>
    <row r="325" spans="1:2">
      <c r="A325" s="113"/>
      <c r="B325" s="128"/>
    </row>
    <row r="326" spans="1:2">
      <c r="A326" s="113"/>
      <c r="B326" s="128"/>
    </row>
    <row r="327" spans="1:2">
      <c r="A327" s="113"/>
      <c r="B327" s="128"/>
    </row>
    <row r="328" spans="1:2">
      <c r="A328" s="113"/>
      <c r="B328" s="128"/>
    </row>
    <row r="329" spans="1:2">
      <c r="A329" s="113"/>
      <c r="B329" s="128"/>
    </row>
    <row r="330" spans="1:2">
      <c r="A330" s="113"/>
      <c r="B330" s="128"/>
    </row>
    <row r="331" spans="1:2">
      <c r="A331" s="113"/>
      <c r="B331" s="128"/>
    </row>
    <row r="332" spans="1:2">
      <c r="A332" s="113"/>
      <c r="B332" s="128"/>
    </row>
    <row r="333" spans="1:2">
      <c r="A333" s="113"/>
      <c r="B333" s="128"/>
    </row>
    <row r="334" spans="1:2">
      <c r="A334" s="113"/>
      <c r="B334" s="128"/>
    </row>
    <row r="335" spans="1:2">
      <c r="A335" s="113"/>
      <c r="B335" s="128"/>
    </row>
    <row r="336" spans="1:2">
      <c r="A336" s="113"/>
      <c r="B336" s="128"/>
    </row>
    <row r="337" spans="1:2">
      <c r="A337" s="113"/>
      <c r="B337" s="128"/>
    </row>
    <row r="338" spans="1:2">
      <c r="A338" s="113"/>
      <c r="B338" s="128"/>
    </row>
    <row r="339" spans="1:2">
      <c r="A339" s="113"/>
      <c r="B339" s="128"/>
    </row>
    <row r="340" spans="1:2">
      <c r="A340" s="113"/>
      <c r="B340" s="128"/>
    </row>
    <row r="341" spans="1:2">
      <c r="A341" s="113"/>
      <c r="B341" s="128"/>
    </row>
    <row r="342" spans="1:2">
      <c r="A342" s="113"/>
      <c r="B342" s="128"/>
    </row>
    <row r="343" spans="1:2">
      <c r="A343" s="113"/>
      <c r="B343" s="128"/>
    </row>
    <row r="344" spans="1:2">
      <c r="A344" s="113"/>
      <c r="B344" s="128"/>
    </row>
    <row r="345" spans="1:2">
      <c r="A345" s="113"/>
      <c r="B345" s="128"/>
    </row>
    <row r="346" spans="1:2">
      <c r="A346" s="113"/>
      <c r="B346" s="128"/>
    </row>
    <row r="347" spans="1:2">
      <c r="A347" s="113"/>
      <c r="B347" s="128"/>
    </row>
    <row r="348" spans="1:2">
      <c r="A348" s="113"/>
      <c r="B348" s="128"/>
    </row>
    <row r="349" spans="1:2">
      <c r="A349" s="113"/>
      <c r="B349" s="128"/>
    </row>
    <row r="350" spans="1:2">
      <c r="A350" s="113"/>
      <c r="B350" s="128"/>
    </row>
    <row r="351" spans="1:2">
      <c r="A351" s="113"/>
      <c r="B351" s="128"/>
    </row>
    <row r="352" spans="1:2">
      <c r="A352" s="113"/>
      <c r="B352" s="128"/>
    </row>
    <row r="353" spans="1:2">
      <c r="A353" s="113"/>
      <c r="B353" s="128"/>
    </row>
    <row r="354" spans="1:2">
      <c r="A354" s="113"/>
      <c r="B354" s="128"/>
    </row>
    <row r="355" spans="1:2">
      <c r="A355" s="113"/>
      <c r="B355" s="128"/>
    </row>
    <row r="356" spans="1:2">
      <c r="A356" s="113"/>
      <c r="B356" s="128"/>
    </row>
    <row r="357" spans="1:2">
      <c r="A357" s="113"/>
      <c r="B357" s="128"/>
    </row>
    <row r="358" spans="1:2">
      <c r="A358" s="113"/>
      <c r="B358" s="128"/>
    </row>
    <row r="359" spans="1:2">
      <c r="A359" s="113"/>
      <c r="B359" s="128"/>
    </row>
    <row r="360" spans="1:2">
      <c r="A360" s="113"/>
      <c r="B360" s="128"/>
    </row>
    <row r="361" spans="1:2">
      <c r="A361" s="113"/>
      <c r="B361" s="128"/>
    </row>
    <row r="362" spans="1:2">
      <c r="A362" s="113"/>
      <c r="B362" s="128"/>
    </row>
    <row r="363" spans="1:2">
      <c r="A363" s="113"/>
      <c r="B363" s="128"/>
    </row>
    <row r="364" spans="1:2">
      <c r="A364" s="113"/>
      <c r="B364" s="128"/>
    </row>
    <row r="365" spans="1:2">
      <c r="A365" s="113"/>
      <c r="B365" s="128"/>
    </row>
    <row r="366" spans="1:2">
      <c r="A366" s="113"/>
      <c r="B366" s="128"/>
    </row>
    <row r="367" spans="1:2">
      <c r="A367" s="113"/>
      <c r="B367" s="128"/>
    </row>
    <row r="368" spans="1:2">
      <c r="A368" s="113"/>
      <c r="B368" s="128"/>
    </row>
    <row r="369" spans="1:2">
      <c r="A369" s="113"/>
      <c r="B369" s="128"/>
    </row>
    <row r="370" spans="1:2">
      <c r="A370" s="113"/>
      <c r="B370" s="128"/>
    </row>
    <row r="371" spans="1:2">
      <c r="A371" s="113"/>
      <c r="B371" s="128"/>
    </row>
    <row r="372" spans="1:2">
      <c r="A372" s="113"/>
      <c r="B372" s="128"/>
    </row>
    <row r="373" spans="1:2">
      <c r="A373" s="113"/>
      <c r="B373" s="128"/>
    </row>
    <row r="374" spans="1:2">
      <c r="A374" s="113"/>
      <c r="B374" s="128"/>
    </row>
    <row r="375" spans="1:2">
      <c r="A375" s="113"/>
      <c r="B375" s="128"/>
    </row>
    <row r="376" spans="1:2">
      <c r="A376" s="113"/>
      <c r="B376" s="128"/>
    </row>
    <row r="377" spans="1:2">
      <c r="A377" s="113"/>
      <c r="B377" s="128"/>
    </row>
    <row r="378" spans="1:2">
      <c r="A378" s="113"/>
      <c r="B378" s="128"/>
    </row>
    <row r="379" spans="1:2">
      <c r="A379" s="113"/>
      <c r="B379" s="128"/>
    </row>
    <row r="380" spans="1:2">
      <c r="A380" s="113"/>
      <c r="B380" s="128"/>
    </row>
    <row r="381" spans="1:2">
      <c r="A381" s="113"/>
      <c r="B381" s="128"/>
    </row>
    <row r="382" spans="1:2">
      <c r="A382" s="113"/>
      <c r="B382" s="128"/>
    </row>
    <row r="383" spans="1:2">
      <c r="A383" s="113"/>
      <c r="B383" s="128"/>
    </row>
    <row r="384" spans="1:2">
      <c r="A384" s="113"/>
      <c r="B384" s="128"/>
    </row>
    <row r="385" spans="1:2">
      <c r="A385" s="113"/>
      <c r="B385" s="128"/>
    </row>
    <row r="386" spans="1:2">
      <c r="A386" s="113"/>
      <c r="B386" s="128"/>
    </row>
    <row r="387" spans="1:2">
      <c r="A387" s="113"/>
      <c r="B387" s="128"/>
    </row>
    <row r="388" spans="1:2">
      <c r="A388" s="113"/>
      <c r="B388" s="128"/>
    </row>
    <row r="389" spans="1:2">
      <c r="A389" s="113"/>
      <c r="B389" s="128"/>
    </row>
    <row r="390" spans="1:2">
      <c r="A390" s="113"/>
      <c r="B390" s="128"/>
    </row>
    <row r="391" spans="1:2">
      <c r="A391" s="113"/>
      <c r="B391" s="128"/>
    </row>
    <row r="392" spans="1:2">
      <c r="A392" s="113"/>
      <c r="B392" s="128"/>
    </row>
    <row r="393" spans="1:2">
      <c r="A393" s="113"/>
      <c r="B393" s="128"/>
    </row>
    <row r="394" spans="1:2">
      <c r="A394" s="113"/>
      <c r="B394" s="128"/>
    </row>
    <row r="395" spans="1:2">
      <c r="A395" s="113"/>
      <c r="B395" s="128"/>
    </row>
    <row r="396" spans="1:2">
      <c r="A396" s="113"/>
      <c r="B396" s="128"/>
    </row>
    <row r="397" spans="1:2">
      <c r="A397" s="113"/>
      <c r="B397" s="128"/>
    </row>
    <row r="398" spans="1:2">
      <c r="A398" s="113"/>
      <c r="B398" s="128"/>
    </row>
    <row r="399" spans="1:2">
      <c r="A399" s="113"/>
      <c r="B399" s="128"/>
    </row>
    <row r="400" spans="1:2">
      <c r="A400" s="113"/>
      <c r="B400" s="128"/>
    </row>
    <row r="401" spans="1:2">
      <c r="A401" s="113"/>
      <c r="B401" s="128"/>
    </row>
    <row r="402" spans="1:2">
      <c r="A402" s="113"/>
      <c r="B402" s="128"/>
    </row>
    <row r="403" spans="1:2">
      <c r="A403" s="113"/>
      <c r="B403" s="128"/>
    </row>
    <row r="404" spans="1:2">
      <c r="A404" s="113"/>
      <c r="B404" s="128"/>
    </row>
    <row r="405" spans="1:2">
      <c r="A405" s="113"/>
      <c r="B405" s="128"/>
    </row>
    <row r="406" spans="1:2">
      <c r="A406" s="113"/>
      <c r="B406" s="128"/>
    </row>
    <row r="407" spans="1:2">
      <c r="A407" s="113"/>
      <c r="B407" s="128"/>
    </row>
    <row r="408" spans="1:2">
      <c r="A408" s="113"/>
      <c r="B408" s="128"/>
    </row>
    <row r="409" spans="1:2">
      <c r="A409" s="113"/>
      <c r="B409" s="128"/>
    </row>
    <row r="410" spans="1:2">
      <c r="A410" s="113"/>
      <c r="B410" s="128"/>
    </row>
    <row r="411" spans="1:2">
      <c r="A411" s="113"/>
      <c r="B411" s="128"/>
    </row>
    <row r="412" spans="1:2">
      <c r="A412" s="113"/>
      <c r="B412" s="128"/>
    </row>
    <row r="413" spans="1:2">
      <c r="A413" s="113"/>
      <c r="B413" s="128"/>
    </row>
    <row r="414" spans="1:2">
      <c r="A414" s="113"/>
      <c r="B414" s="128"/>
    </row>
    <row r="415" spans="1:2">
      <c r="A415" s="113"/>
      <c r="B415" s="128"/>
    </row>
    <row r="416" spans="1:2">
      <c r="A416" s="113"/>
      <c r="B416" s="128"/>
    </row>
    <row r="417" spans="1:2">
      <c r="A417" s="113"/>
      <c r="B417" s="128"/>
    </row>
    <row r="418" spans="1:2">
      <c r="A418" s="113"/>
      <c r="B418" s="128"/>
    </row>
    <row r="419" spans="1:2">
      <c r="A419" s="113"/>
      <c r="B419" s="128"/>
    </row>
    <row r="420" spans="1:2">
      <c r="A420" s="113"/>
      <c r="B420" s="128"/>
    </row>
    <row r="421" spans="1:2">
      <c r="A421" s="113"/>
      <c r="B421" s="128"/>
    </row>
    <row r="422" spans="1:2">
      <c r="A422" s="113"/>
      <c r="B422" s="128"/>
    </row>
    <row r="423" spans="1:2">
      <c r="A423" s="113"/>
      <c r="B423" s="128"/>
    </row>
    <row r="424" spans="1:2">
      <c r="A424" s="113"/>
      <c r="B424" s="128"/>
    </row>
    <row r="425" spans="1:2">
      <c r="A425" s="113"/>
      <c r="B425" s="128"/>
    </row>
    <row r="426" spans="1:2">
      <c r="A426" s="113"/>
      <c r="B426" s="128"/>
    </row>
    <row r="427" spans="1:2">
      <c r="A427" s="113"/>
      <c r="B427" s="128"/>
    </row>
    <row r="428" spans="1:2">
      <c r="A428" s="113"/>
      <c r="B428" s="128"/>
    </row>
    <row r="429" spans="1:2">
      <c r="A429" s="113"/>
      <c r="B429" s="128"/>
    </row>
    <row r="430" spans="1:2">
      <c r="A430" s="113"/>
      <c r="B430" s="128"/>
    </row>
    <row r="431" spans="1:2">
      <c r="A431" s="113"/>
      <c r="B431" s="128"/>
    </row>
    <row r="432" spans="1:2">
      <c r="A432" s="113"/>
      <c r="B432" s="128"/>
    </row>
    <row r="433" spans="1:2">
      <c r="A433" s="113"/>
      <c r="B433" s="128"/>
    </row>
    <row r="434" spans="1:2">
      <c r="A434" s="113"/>
      <c r="B434" s="128"/>
    </row>
    <row r="435" spans="1:2">
      <c r="A435" s="113"/>
      <c r="B435" s="128"/>
    </row>
    <row r="436" spans="1:2">
      <c r="A436" s="113"/>
      <c r="B436" s="128"/>
    </row>
    <row r="437" spans="1:2">
      <c r="A437" s="113"/>
      <c r="B437" s="128"/>
    </row>
    <row r="438" spans="1:2">
      <c r="A438" s="113"/>
      <c r="B438" s="128"/>
    </row>
    <row r="439" spans="1:2">
      <c r="A439" s="113"/>
      <c r="B439" s="128"/>
    </row>
    <row r="440" spans="1:2">
      <c r="A440" s="113"/>
      <c r="B440" s="128"/>
    </row>
    <row r="441" spans="1:2">
      <c r="A441" s="113"/>
      <c r="B441" s="128"/>
    </row>
    <row r="442" spans="1:2">
      <c r="A442" s="113"/>
      <c r="B442" s="128"/>
    </row>
    <row r="443" spans="1:2">
      <c r="A443" s="113"/>
      <c r="B443" s="128"/>
    </row>
    <row r="444" spans="1:2">
      <c r="A444" s="113"/>
      <c r="B444" s="128"/>
    </row>
    <row r="445" spans="1:2">
      <c r="A445" s="113"/>
      <c r="B445" s="128"/>
    </row>
    <row r="446" spans="1:2">
      <c r="A446" s="113"/>
      <c r="B446" s="128"/>
    </row>
    <row r="447" spans="1:2">
      <c r="A447" s="113"/>
      <c r="B447" s="128"/>
    </row>
    <row r="448" spans="1:2">
      <c r="A448" s="113"/>
      <c r="B448" s="128"/>
    </row>
    <row r="449" spans="1:2">
      <c r="A449" s="113"/>
      <c r="B449" s="128"/>
    </row>
    <row r="450" spans="1:2">
      <c r="A450" s="113"/>
      <c r="B450" s="128"/>
    </row>
    <row r="451" spans="1:2">
      <c r="A451" s="113"/>
      <c r="B451" s="128"/>
    </row>
    <row r="452" spans="1:2">
      <c r="A452" s="113"/>
      <c r="B452" s="128"/>
    </row>
    <row r="453" spans="1:2">
      <c r="A453" s="113"/>
      <c r="B453" s="128"/>
    </row>
    <row r="454" spans="1:2">
      <c r="A454" s="113"/>
      <c r="B454" s="128"/>
    </row>
    <row r="455" spans="1:2">
      <c r="A455" s="113"/>
      <c r="B455" s="128"/>
    </row>
    <row r="456" spans="1:2">
      <c r="A456" s="113"/>
      <c r="B456" s="128"/>
    </row>
    <row r="457" spans="1:2">
      <c r="A457" s="113"/>
      <c r="B457" s="128"/>
    </row>
    <row r="458" spans="1:2">
      <c r="A458" s="113"/>
      <c r="B458" s="128"/>
    </row>
    <row r="459" spans="1:2">
      <c r="A459" s="113"/>
      <c r="B459" s="128"/>
    </row>
    <row r="460" spans="1:2">
      <c r="A460" s="113"/>
      <c r="B460" s="128"/>
    </row>
    <row r="461" spans="1:2">
      <c r="A461" s="113"/>
      <c r="B461" s="128"/>
    </row>
    <row r="462" spans="1:2">
      <c r="A462" s="113"/>
      <c r="B462" s="128"/>
    </row>
    <row r="463" spans="1:2">
      <c r="A463" s="113"/>
      <c r="B463" s="128"/>
    </row>
    <row r="464" spans="1:2">
      <c r="A464" s="113"/>
      <c r="B464" s="128"/>
    </row>
    <row r="465" spans="1:2">
      <c r="A465" s="113"/>
      <c r="B465" s="128"/>
    </row>
    <row r="466" spans="1:2">
      <c r="A466" s="113"/>
      <c r="B466" s="128"/>
    </row>
    <row r="467" spans="1:2">
      <c r="A467" s="113"/>
      <c r="B467" s="128"/>
    </row>
    <row r="468" spans="1:2">
      <c r="A468" s="113"/>
      <c r="B468" s="128"/>
    </row>
    <row r="469" spans="1:2">
      <c r="A469" s="113"/>
      <c r="B469" s="128"/>
    </row>
    <row r="470" spans="1:2">
      <c r="A470" s="113"/>
      <c r="B470" s="128"/>
    </row>
    <row r="471" spans="1:2">
      <c r="A471" s="113"/>
      <c r="B471" s="128"/>
    </row>
    <row r="472" spans="1:2">
      <c r="A472" s="113"/>
      <c r="B472" s="128"/>
    </row>
    <row r="473" spans="1:2">
      <c r="A473" s="113"/>
      <c r="B473" s="128"/>
    </row>
    <row r="474" spans="1:2">
      <c r="A474" s="113"/>
      <c r="B474" s="128"/>
    </row>
    <row r="475" spans="1:2">
      <c r="A475" s="113"/>
      <c r="B475" s="128"/>
    </row>
    <row r="476" spans="1:2">
      <c r="A476" s="113"/>
      <c r="B476" s="128"/>
    </row>
    <row r="477" spans="1:2">
      <c r="A477" s="113"/>
      <c r="B477" s="128"/>
    </row>
    <row r="478" spans="1:2">
      <c r="A478" s="113"/>
      <c r="B478" s="128"/>
    </row>
    <row r="479" spans="1:2">
      <c r="A479" s="113"/>
      <c r="B479" s="128"/>
    </row>
    <row r="480" spans="1:2">
      <c r="A480" s="113"/>
      <c r="B480" s="128"/>
    </row>
    <row r="481" spans="1:2">
      <c r="A481" s="113"/>
      <c r="B481" s="128"/>
    </row>
    <row r="482" spans="1:2">
      <c r="A482" s="113"/>
      <c r="B482" s="128"/>
    </row>
    <row r="483" spans="1:2">
      <c r="A483" s="113"/>
      <c r="B483" s="128"/>
    </row>
    <row r="484" spans="1:2">
      <c r="A484" s="113"/>
      <c r="B484" s="128"/>
    </row>
    <row r="485" spans="1:2">
      <c r="A485" s="113"/>
      <c r="B485" s="128"/>
    </row>
    <row r="486" spans="1:2">
      <c r="A486" s="113"/>
      <c r="B486" s="128"/>
    </row>
    <row r="487" spans="1:2">
      <c r="A487" s="113"/>
      <c r="B487" s="128"/>
    </row>
    <row r="488" spans="1:2">
      <c r="A488" s="113"/>
      <c r="B488" s="128"/>
    </row>
    <row r="489" spans="1:2">
      <c r="A489" s="113"/>
      <c r="B489" s="128"/>
    </row>
    <row r="490" spans="1:2">
      <c r="A490" s="113"/>
      <c r="B490" s="128"/>
    </row>
    <row r="491" spans="1:2">
      <c r="A491" s="113"/>
      <c r="B491" s="128"/>
    </row>
    <row r="492" spans="1:2">
      <c r="A492" s="113"/>
      <c r="B492" s="128"/>
    </row>
    <row r="493" spans="1:2">
      <c r="A493" s="113"/>
      <c r="B493" s="128"/>
    </row>
    <row r="494" spans="1:2">
      <c r="A494" s="113"/>
      <c r="B494" s="128"/>
    </row>
    <row r="495" spans="1:2">
      <c r="A495" s="113"/>
      <c r="B495" s="128"/>
    </row>
    <row r="496" spans="1:2">
      <c r="A496" s="113"/>
      <c r="B496" s="128"/>
    </row>
    <row r="497" spans="1:2">
      <c r="A497" s="113"/>
      <c r="B497" s="128"/>
    </row>
    <row r="498" spans="1:2">
      <c r="A498" s="113"/>
      <c r="B498" s="128"/>
    </row>
  </sheetData>
  <sheetProtection selectLockedCells="1" autoFilter="0"/>
  <autoFilter ref="A5:B170" xr:uid="{27CDEA42-5BEC-4867-8980-6712358AB8AF}"/>
  <mergeCells count="157">
    <mergeCell ref="I106:I107"/>
    <mergeCell ref="I114:I117"/>
    <mergeCell ref="I139:I140"/>
    <mergeCell ref="I159:I161"/>
    <mergeCell ref="I163:I167"/>
    <mergeCell ref="I169:I170"/>
    <mergeCell ref="H1:J1"/>
    <mergeCell ref="H2:J2"/>
    <mergeCell ref="E3:H3"/>
    <mergeCell ref="E4:H4"/>
    <mergeCell ref="H139:H140"/>
    <mergeCell ref="H142:H143"/>
    <mergeCell ref="J142:J143"/>
    <mergeCell ref="H145:H146"/>
    <mergeCell ref="I145:I146"/>
    <mergeCell ref="J145:J146"/>
    <mergeCell ref="D120:N120"/>
    <mergeCell ref="D123:N123"/>
    <mergeCell ref="N75:N77"/>
    <mergeCell ref="L58:L61"/>
    <mergeCell ref="M58:M61"/>
    <mergeCell ref="D79:N79"/>
    <mergeCell ref="D84:N84"/>
    <mergeCell ref="K58:K61"/>
    <mergeCell ref="L94:L96"/>
    <mergeCell ref="M94:M96"/>
    <mergeCell ref="M44:M46"/>
    <mergeCell ref="L44:L46"/>
    <mergeCell ref="L48:L50"/>
    <mergeCell ref="M48:M50"/>
    <mergeCell ref="M32:M34"/>
    <mergeCell ref="L32:L34"/>
    <mergeCell ref="H88:H89"/>
    <mergeCell ref="I88:I89"/>
    <mergeCell ref="H80:H81"/>
    <mergeCell ref="J80:J81"/>
    <mergeCell ref="H75:H77"/>
    <mergeCell ref="I75:I77"/>
    <mergeCell ref="J75:J77"/>
    <mergeCell ref="K75:K77"/>
    <mergeCell ref="D40:N40"/>
    <mergeCell ref="I80:I82"/>
    <mergeCell ref="G32:G34"/>
    <mergeCell ref="J32:J34"/>
    <mergeCell ref="K32:K34"/>
    <mergeCell ref="N32:N34"/>
    <mergeCell ref="N58:N61"/>
    <mergeCell ref="D93:N93"/>
    <mergeCell ref="K173:N173"/>
    <mergeCell ref="C155:C157"/>
    <mergeCell ref="D155:D157"/>
    <mergeCell ref="E155:E157"/>
    <mergeCell ref="H155:H157"/>
    <mergeCell ref="I155:I157"/>
    <mergeCell ref="F155:F157"/>
    <mergeCell ref="L155:L157"/>
    <mergeCell ref="M155:M157"/>
    <mergeCell ref="G155:G157"/>
    <mergeCell ref="K155:K157"/>
    <mergeCell ref="D168:N168"/>
    <mergeCell ref="D158:N158"/>
    <mergeCell ref="D162:N162"/>
    <mergeCell ref="M151:M153"/>
    <mergeCell ref="H148:H149"/>
    <mergeCell ref="D99:N99"/>
    <mergeCell ref="D101:N101"/>
    <mergeCell ref="N94:N96"/>
    <mergeCell ref="D90:N90"/>
    <mergeCell ref="C98:N98"/>
    <mergeCell ref="J148:J149"/>
    <mergeCell ref="H151:H153"/>
    <mergeCell ref="I151:I153"/>
    <mergeCell ref="F151:F153"/>
    <mergeCell ref="G151:G153"/>
    <mergeCell ref="K124:K126"/>
    <mergeCell ref="N124:N126"/>
    <mergeCell ref="H136:H137"/>
    <mergeCell ref="I136:I137"/>
    <mergeCell ref="J136:J137"/>
    <mergeCell ref="D127:N127"/>
    <mergeCell ref="D131:N131"/>
    <mergeCell ref="D135:N135"/>
    <mergeCell ref="D138:N138"/>
    <mergeCell ref="D144:N144"/>
    <mergeCell ref="D147:N147"/>
    <mergeCell ref="D150:N150"/>
    <mergeCell ref="K151:K153"/>
    <mergeCell ref="L151:L153"/>
    <mergeCell ref="D87:N87"/>
    <mergeCell ref="H85:H86"/>
    <mergeCell ref="I85:I86"/>
    <mergeCell ref="J85:J86"/>
    <mergeCell ref="C90:C91"/>
    <mergeCell ref="H94:H96"/>
    <mergeCell ref="I94:I96"/>
    <mergeCell ref="F94:F96"/>
    <mergeCell ref="G94:G96"/>
    <mergeCell ref="J94:J96"/>
    <mergeCell ref="K94:K96"/>
    <mergeCell ref="H121:H122"/>
    <mergeCell ref="H124:H126"/>
    <mergeCell ref="I124:I126"/>
    <mergeCell ref="F124:F126"/>
    <mergeCell ref="G124:G126"/>
    <mergeCell ref="J124:J126"/>
    <mergeCell ref="L124:L126"/>
    <mergeCell ref="M124:M126"/>
    <mergeCell ref="D105:N105"/>
    <mergeCell ref="D113:N113"/>
    <mergeCell ref="D119:N119"/>
    <mergeCell ref="A1:B1"/>
    <mergeCell ref="A2:A4"/>
    <mergeCell ref="B2:B4"/>
    <mergeCell ref="C8:N8"/>
    <mergeCell ref="C13:N13"/>
    <mergeCell ref="C19:N19"/>
    <mergeCell ref="K3:N3"/>
    <mergeCell ref="K4:N4"/>
    <mergeCell ref="G48:G50"/>
    <mergeCell ref="J48:J50"/>
    <mergeCell ref="K48:K50"/>
    <mergeCell ref="N48:N50"/>
    <mergeCell ref="H44:H46"/>
    <mergeCell ref="I44:I46"/>
    <mergeCell ref="F44:F46"/>
    <mergeCell ref="G44:G46"/>
    <mergeCell ref="J44:J46"/>
    <mergeCell ref="K44:K46"/>
    <mergeCell ref="N44:N46"/>
    <mergeCell ref="H48:H50"/>
    <mergeCell ref="I48:I50"/>
    <mergeCell ref="F48:F50"/>
    <mergeCell ref="C6:N6"/>
    <mergeCell ref="C118:N118"/>
    <mergeCell ref="D7:N7"/>
    <mergeCell ref="D9:N9"/>
    <mergeCell ref="D14:N14"/>
    <mergeCell ref="D20:N20"/>
    <mergeCell ref="D21:N21"/>
    <mergeCell ref="D29:N29"/>
    <mergeCell ref="D31:N31"/>
    <mergeCell ref="D36:N36"/>
    <mergeCell ref="D43:N43"/>
    <mergeCell ref="D47:N47"/>
    <mergeCell ref="D51:N51"/>
    <mergeCell ref="D57:N57"/>
    <mergeCell ref="D74:N74"/>
    <mergeCell ref="H32:H34"/>
    <mergeCell ref="I32:I34"/>
    <mergeCell ref="F32:F34"/>
    <mergeCell ref="J52:J54"/>
    <mergeCell ref="N52:N54"/>
    <mergeCell ref="H58:H61"/>
    <mergeCell ref="I58:I61"/>
    <mergeCell ref="F58:F61"/>
    <mergeCell ref="G58:G61"/>
    <mergeCell ref="J58:J61"/>
  </mergeCells>
  <conditionalFormatting sqref="N55:N56">
    <cfRule type="expression" dxfId="44" priority="104" stopIfTrue="1">
      <formula>AND($N55&lt;&gt;"")</formula>
    </cfRule>
  </conditionalFormatting>
  <conditionalFormatting sqref="E3">
    <cfRule type="expression" dxfId="43" priority="87">
      <formula>AND($E$3="")</formula>
    </cfRule>
  </conditionalFormatting>
  <conditionalFormatting sqref="F88:G89">
    <cfRule type="expression" dxfId="42" priority="86">
      <formula>SUM($F$88:$F$89) &gt;15</formula>
    </cfRule>
  </conditionalFormatting>
  <conditionalFormatting sqref="N75:N77">
    <cfRule type="expression" dxfId="41" priority="70" stopIfTrue="1">
      <formula>AND($N75&lt;&gt;"")</formula>
    </cfRule>
  </conditionalFormatting>
  <conditionalFormatting sqref="E3">
    <cfRule type="expression" dxfId="40" priority="69" stopIfTrue="1">
      <formula>AND($E$3=0)</formula>
    </cfRule>
  </conditionalFormatting>
  <conditionalFormatting sqref="K3:M4">
    <cfRule type="expression" dxfId="39" priority="124" stopIfTrue="1">
      <formula>AND($K$3="")</formula>
    </cfRule>
  </conditionalFormatting>
  <conditionalFormatting sqref="E4">
    <cfRule type="expression" dxfId="38" priority="68" stopIfTrue="1">
      <formula>AND($E$4=0)</formula>
    </cfRule>
  </conditionalFormatting>
  <conditionalFormatting sqref="G22:G23">
    <cfRule type="expression" dxfId="37" priority="497">
      <formula>AND($G22="")</formula>
    </cfRule>
  </conditionalFormatting>
  <conditionalFormatting sqref="N44">
    <cfRule type="expression" dxfId="36" priority="515" stopIfTrue="1">
      <formula>AND($N$44&gt;0)</formula>
    </cfRule>
    <cfRule type="expression" dxfId="35" priority="516" stopIfTrue="1">
      <formula>AND($F44&lt;&gt;"",$F44&lt;&gt;0)</formula>
    </cfRule>
  </conditionalFormatting>
  <conditionalFormatting sqref="N156">
    <cfRule type="expression" dxfId="34" priority="535">
      <formula>AND($F$155&lt;&gt;$J$156, VALUE($F$155)  &lt;&gt;   VALUE(LEFT(ROUNDDOWN($J$156,0),1)))</formula>
    </cfRule>
    <cfRule type="expression" dxfId="33" priority="536">
      <formula>$F$155=3</formula>
    </cfRule>
  </conditionalFormatting>
  <conditionalFormatting sqref="N75:N77">
    <cfRule type="expression" dxfId="32" priority="545" stopIfTrue="1">
      <formula>AND(SUM($F$75:$F$77)&lt;&gt;0)</formula>
    </cfRule>
  </conditionalFormatting>
  <conditionalFormatting sqref="E17:F17">
    <cfRule type="expression" dxfId="31" priority="546">
      <formula>OR($F17="",$F17=0)</formula>
    </cfRule>
  </conditionalFormatting>
  <conditionalFormatting sqref="G17">
    <cfRule type="expression" dxfId="30" priority="547">
      <formula>OR($G17="",$G17=0)</formula>
    </cfRule>
  </conditionalFormatting>
  <conditionalFormatting sqref="N52">
    <cfRule type="expression" dxfId="29" priority="564" stopIfTrue="1">
      <formula>AND($N$52&lt;&gt;"")</formula>
    </cfRule>
    <cfRule type="expression" dxfId="28" priority="565" stopIfTrue="1">
      <formula>AND(SUM($F$52:$F$54)&lt;&gt;0)</formula>
    </cfRule>
  </conditionalFormatting>
  <conditionalFormatting sqref="N48">
    <cfRule type="expression" dxfId="27" priority="602" stopIfTrue="1">
      <formula>AND($N$48&gt;0)</formula>
    </cfRule>
    <cfRule type="expression" dxfId="26" priority="603" stopIfTrue="1">
      <formula>AND($F48&lt;&gt;"",$F48&lt;&gt;0)</formula>
    </cfRule>
  </conditionalFormatting>
  <conditionalFormatting sqref="N15 N30 N32:N35 N41 N58 N83 N100 N108 N94 N18 N136:N137 N81 N10 N22 N24 N37:N38 N85:N86 N102:N104 N110 N112 N114:N115 N117 N132:N134 N142:N143 N145:N146 N148:N149">
    <cfRule type="expression" dxfId="25" priority="668" stopIfTrue="1">
      <formula>AND($N10&lt;&gt;"")</formula>
    </cfRule>
    <cfRule type="expression" dxfId="24" priority="669" stopIfTrue="1">
      <formula>AND($F10&lt;&gt;"",$F10&lt;&gt;0)</formula>
    </cfRule>
  </conditionalFormatting>
  <conditionalFormatting sqref="N151">
    <cfRule type="expression" dxfId="23" priority="720" stopIfTrue="1">
      <formula>AND($N151&lt;&gt;0)</formula>
    </cfRule>
    <cfRule type="expression" dxfId="22" priority="721" stopIfTrue="1">
      <formula>AND($F151&lt;&gt;"",$F151&lt;&gt;0)</formula>
    </cfRule>
  </conditionalFormatting>
  <conditionalFormatting sqref="N153">
    <cfRule type="expression" dxfId="21" priority="722" stopIfTrue="1">
      <formula>AND($N153&lt;&gt;0)</formula>
    </cfRule>
    <cfRule type="expression" dxfId="20" priority="723" stopIfTrue="1">
      <formula>AND($F151&lt;&gt;"",$F151&lt;&gt;0)</formula>
    </cfRule>
  </conditionalFormatting>
  <conditionalFormatting sqref="N155 N157">
    <cfRule type="expression" dxfId="19" priority="724" stopIfTrue="1">
      <formula>AND($N155&lt;&gt;"")</formula>
    </cfRule>
    <cfRule type="expression" dxfId="18" priority="725" stopIfTrue="1">
      <formula>AND($F$155&lt;&gt;"",$F$155&lt;&gt;3)</formula>
    </cfRule>
  </conditionalFormatting>
  <conditionalFormatting sqref="N80">
    <cfRule type="expression" dxfId="17" priority="728" stopIfTrue="1">
      <formula>AND($N80&lt;&gt;"")</formula>
    </cfRule>
    <cfRule type="expression" dxfId="16" priority="729" stopIfTrue="1">
      <formula>AND($F80&lt;&gt;"", $F80&lt;&gt;0)</formula>
    </cfRule>
  </conditionalFormatting>
  <conditionalFormatting sqref="E22:F22">
    <cfRule type="expression" dxfId="15" priority="11">
      <formula>OR($F22="",$F22=0)</formula>
    </cfRule>
  </conditionalFormatting>
  <conditionalFormatting sqref="E23:F23">
    <cfRule type="expression" dxfId="14" priority="10">
      <formula>OR($F23="",$F23=0)</formula>
    </cfRule>
  </conditionalFormatting>
  <conditionalFormatting sqref="N11">
    <cfRule type="expression" dxfId="13" priority="8">
      <formula>AND($N11&lt;&gt;"")</formula>
    </cfRule>
    <cfRule type="expression" dxfId="12" priority="9">
      <formula>AND($F11&lt;&gt;"",$F11&lt;&gt;0)</formula>
    </cfRule>
  </conditionalFormatting>
  <conditionalFormatting sqref="N12">
    <cfRule type="expression" dxfId="11" priority="6">
      <formula>AND($N12&lt;&gt;"")</formula>
    </cfRule>
    <cfRule type="expression" dxfId="10" priority="7">
      <formula>AND($F12&lt;&gt;"",$F12&lt;&gt;0)</formula>
    </cfRule>
  </conditionalFormatting>
  <conditionalFormatting sqref="N26">
    <cfRule type="expression" dxfId="9" priority="3">
      <formula>AND($N26&lt;&gt;"")</formula>
    </cfRule>
    <cfRule type="expression" dxfId="8" priority="4">
      <formula>AND($F26&lt;&gt;"",$F26&lt;&gt;0)</formula>
    </cfRule>
  </conditionalFormatting>
  <conditionalFormatting sqref="N27">
    <cfRule type="expression" dxfId="7" priority="1">
      <formula>AND($N27&lt;&gt;"")</formula>
    </cfRule>
    <cfRule type="expression" dxfId="6" priority="2">
      <formula>AND($F27&lt;&gt;"",$F27&lt;&gt;0)</formula>
    </cfRule>
  </conditionalFormatting>
  <dataValidations count="20">
    <dataValidation type="list" allowBlank="1" showErrorMessage="1" error="Enter Points Available or Leave Blank." sqref="G15:G16 G75:G78 G80:G83 G62:G73 G139:G140 G169:G170 G160:G161 G136:G137 G132:G134 G114:G117 G41:G42 G148:G149 G128 G121:G122 G85:G86 G154 G106:G112 G100 G97 G102:G104 G18 G145:G146 G30 G37:G39 G35 G130 G24:G28 G11:G12 G52:G56 G163:G167 G142:G143" xr:uid="{9243AB93-33F4-42D3-AA9B-853D078CAD06}">
      <formula1>$E11</formula1>
    </dataValidation>
    <dataValidation type="list" allowBlank="1" showErrorMessage="1" error="Enter Points Available or Leave Blank." sqref="G151" xr:uid="{D7F80E04-74B3-45EC-A10F-E729C55ED791}">
      <formula1>"5, 7, 10"</formula1>
    </dataValidation>
    <dataValidation type="list" allowBlank="1" showErrorMessage="1" error="Enter Points Available or Leave Blank." sqref="G32" xr:uid="{ABE362C2-7D2E-4FA7-847D-DF0580B2AF2F}">
      <formula1>"1, 4, 6"</formula1>
    </dataValidation>
    <dataValidation type="list" allowBlank="1" showErrorMessage="1" error="Enter Points Available or Leave Blank." sqref="G17" xr:uid="{A1BB7E1A-6C15-4CFF-A50D-FAFE378CE10F}">
      <formula1>"4"</formula1>
    </dataValidation>
    <dataValidation type="list" allowBlank="1" showErrorMessage="1" error="Enter Points Available or Leave Blank." sqref="G22:G23" xr:uid="{733013A0-3627-4533-AE44-7A7B2A4DD727}">
      <formula1>"5"</formula1>
    </dataValidation>
    <dataValidation type="list" allowBlank="1" showInputMessage="1" showErrorMessage="1" error="Enter Points Claimed or leave Blank." sqref="G10 G129" xr:uid="{BDFB2596-294E-48EF-9AAF-3A051B71C4F3}">
      <formula1>$E10</formula1>
    </dataValidation>
    <dataValidation type="list" allowBlank="1" showErrorMessage="1" error="Enter Points Available or Leave Blank." sqref="G94" xr:uid="{6F99E8A3-A1F8-4E3F-B3F8-FC452CB344C2}">
      <formula1>"2,4,7"</formula1>
    </dataValidation>
    <dataValidation type="list" allowBlank="1" showErrorMessage="1" error="Enter Points Available or Leave Blank." sqref="G124" xr:uid="{7DE48478-3113-4244-B921-A51D807225D1}">
      <formula1>"3,5,8"</formula1>
    </dataValidation>
    <dataValidation type="decimal" allowBlank="1" showInputMessage="1" showErrorMessage="1" sqref="N151" xr:uid="{47DCC34C-1B8C-482E-B967-14818D5F96CC}">
      <formula1>0</formula1>
      <formula2>10000</formula2>
    </dataValidation>
    <dataValidation type="whole" allowBlank="1" showInputMessage="1" showErrorMessage="1" sqref="N153" xr:uid="{DBA20697-27D9-4A10-B1ED-54C9D99F9E6C}">
      <formula1>0</formula1>
      <formula2>10000</formula2>
    </dataValidation>
    <dataValidation type="list" allowBlank="1" showInputMessage="1" showErrorMessage="1" sqref="G89" xr:uid="{CCF7FA50-8F01-4B64-82F6-12B9EA0AAA05}">
      <formula1>"0,2,4,6,8,10,12,14"</formula1>
    </dataValidation>
    <dataValidation type="list" allowBlank="1" showErrorMessage="1" error="Enter Points Available or Leave Blank." sqref="G48" xr:uid="{64BE8E0C-32DC-4E6C-938E-7093144A4C15}">
      <formula1>"2,5,10"</formula1>
    </dataValidation>
    <dataValidation type="list" allowBlank="1" showErrorMessage="1" error="Enter Points Available or Leave Blank." sqref="G44" xr:uid="{21F8DA23-A1E3-42E2-A73F-1B89FDC7B668}">
      <formula1>"5,8,10"</formula1>
    </dataValidation>
    <dataValidation type="list" allowBlank="1" showInputMessage="1" showErrorMessage="1" sqref="G88" xr:uid="{FEBC84AD-9E99-4756-B056-3123454673B6}">
      <formula1>"0,3,6,9,12,15"</formula1>
    </dataValidation>
    <dataValidation type="list" allowBlank="1" showInputMessage="1" showErrorMessage="1" sqref="G91" xr:uid="{45D6B493-F8DB-4E6C-AB69-68BC3F4EA348}">
      <formula1>"0,5,10"</formula1>
    </dataValidation>
    <dataValidation type="list" allowBlank="1" showErrorMessage="1" error="Enter Points Available or Leave Blank." sqref="G141" xr:uid="{7DA8D7D5-784B-42C7-8EEB-E0A630A373F3}">
      <formula1>"0,1,2,3,4,5,6"</formula1>
    </dataValidation>
    <dataValidation type="list" allowBlank="1" showErrorMessage="1" error="Enter Points Available or Leave Blank." sqref="G58" xr:uid="{8BD199C2-5A4A-4BDB-8432-9F1BE9843308}">
      <formula1>"10,8,6,4"</formula1>
    </dataValidation>
    <dataValidation type="list" allowBlank="1" showErrorMessage="1" error="Enter Points Available or Leave Blank." sqref="G159" xr:uid="{9BC6E1B7-EF6A-4BB5-A3EE-A403C00C7F78}">
      <formula1>"1,2,3"</formula1>
    </dataValidation>
    <dataValidation type="list" allowBlank="1" showInputMessage="1" showErrorMessage="1" sqref="J154:K154 M154" xr:uid="{F782567B-A015-4623-88D8-0E146D3E12FC}">
      <formula1>"9"</formula1>
    </dataValidation>
    <dataValidation type="list" allowBlank="1" showErrorMessage="1" error="Enter Points Available or Leave Blank." sqref="G155" xr:uid="{844AC355-BDF1-4B24-9D5D-ED8E05FD0727}">
      <formula1>"1,2,3,4,5,6,7,8,9"</formula1>
    </dataValidation>
  </dataValidations>
  <pageMargins left="0.44" right="0.25" top="0.52" bottom="0.51" header="0.5" footer="0.26"/>
  <pageSetup scale="46" fitToHeight="8" orientation="landscape" r:id="rId1"/>
  <headerFooter alignWithMargins="0">
    <oddFooter>&amp;L&amp;8© 2013 Home Innovation Research Labs&amp;C&amp;8Home Innovation Research Labs authorizes use of this document only by participants in its
NGBS Green Certification Program or to facilitate Home Innovation certificate issuance&amp;R&amp;8Page &amp;Pof &amp;N</oddFooter>
  </headerFooter>
  <ignoredErrors>
    <ignoredError sqref="C7"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F40"/>
  <sheetViews>
    <sheetView workbookViewId="0">
      <selection activeCell="B20" sqref="B20"/>
    </sheetView>
  </sheetViews>
  <sheetFormatPr baseColWidth="10" defaultColWidth="8.83203125" defaultRowHeight="14"/>
  <cols>
    <col min="1" max="2" width="30.6640625" style="3" customWidth="1"/>
    <col min="3" max="6" width="15.6640625" style="3" customWidth="1"/>
  </cols>
  <sheetData>
    <row r="1" spans="1:6" ht="60" customHeight="1">
      <c r="A1" s="262"/>
      <c r="B1" s="263"/>
      <c r="C1" s="264">
        <f>startYear</f>
        <v>2020</v>
      </c>
      <c r="D1" s="544" t="str">
        <f>"Version "&amp;startVersion&amp;CHAR(10)&amp;"Revised "&amp;CHAR(13)&amp;TEXT(startRevisionDate,"mmmm dd, yyyy")</f>
        <v>Version 1.2.1
Revised _x000D_October 26, 2022</v>
      </c>
      <c r="E1" s="544"/>
      <c r="F1" s="545"/>
    </row>
    <row r="2" spans="1:6" ht="75" customHeight="1">
      <c r="A2" s="546" t="str">
        <f>LandDevelopmentHeading</f>
        <v>NGBS Scoring for LAND DEVELOPMENT
ICC 700-2020 National Green Building Standard®</v>
      </c>
      <c r="B2" s="547"/>
      <c r="C2" s="470" t="str">
        <f>CONCATENATE(copyright,AllRightsReserved)</f>
        <v>© 2019, 2020, 2021 Home Innovation Research Labs, Inc. All rights reserved. This document is protected by U.S. copyright law. Requirements from ICC 700-2020 National Green Building Standard® © 2020 National Association of Home Builders of the U.S. - used by permission. Home Innovation authorizes use of this document only by those individuals/organizations participating in Home Innovation's Green Building Certification and solely for purpose of seeking project certification from the Home Innovation Research Labs.</v>
      </c>
      <c r="D2" s="470"/>
      <c r="E2" s="470"/>
      <c r="F2" s="471"/>
    </row>
    <row r="3" spans="1:6" ht="15" customHeight="1">
      <c r="A3" s="550"/>
      <c r="B3" s="551"/>
      <c r="C3" s="552"/>
      <c r="D3" s="552"/>
      <c r="E3" s="552"/>
      <c r="F3" s="553"/>
    </row>
    <row r="4" spans="1:6" s="77" customFormat="1" ht="15" customHeight="1">
      <c r="A4" s="457" t="s">
        <v>648</v>
      </c>
      <c r="B4" s="458"/>
      <c r="C4" s="458"/>
      <c r="D4" s="458"/>
      <c r="E4" s="458"/>
      <c r="F4" s="554"/>
    </row>
    <row r="5" spans="1:6" s="77" customFormat="1" ht="15" customHeight="1">
      <c r="A5" s="548" t="s">
        <v>671</v>
      </c>
      <c r="B5" s="549"/>
      <c r="C5" s="555" t="str">
        <f>ProjectID &amp; ""</f>
        <v/>
      </c>
      <c r="D5" s="556"/>
      <c r="E5" s="556"/>
      <c r="F5" s="557"/>
    </row>
    <row r="6" spans="1:6" s="77" customFormat="1" ht="15" customHeight="1">
      <c r="A6" s="548" t="s">
        <v>274</v>
      </c>
      <c r="B6" s="549"/>
      <c r="C6" s="555" t="str">
        <f>DeveloperApplicant &amp; ""</f>
        <v/>
      </c>
      <c r="D6" s="556"/>
      <c r="E6" s="556"/>
      <c r="F6" s="557"/>
    </row>
    <row r="7" spans="1:6" s="77" customFormat="1" ht="15" customHeight="1">
      <c r="A7" s="548" t="s">
        <v>275</v>
      </c>
      <c r="B7" s="549"/>
      <c r="C7" s="555" t="str">
        <f>DevelopmentLocation &amp;""</f>
        <v/>
      </c>
      <c r="D7" s="556"/>
      <c r="E7" s="556"/>
      <c r="F7" s="557"/>
    </row>
    <row r="8" spans="1:6" s="77" customFormat="1" ht="15" customHeight="1">
      <c r="A8" s="548" t="s">
        <v>184</v>
      </c>
      <c r="B8" s="549"/>
      <c r="C8" s="555" t="str">
        <f>CommunityName &amp;""</f>
        <v/>
      </c>
      <c r="D8" s="556"/>
      <c r="E8" s="556"/>
      <c r="F8" s="557"/>
    </row>
    <row r="9" spans="1:6" s="77" customFormat="1" ht="30" customHeight="1">
      <c r="A9" s="479" t="str">
        <f>'Start Here'!A15</f>
        <v xml:space="preserve">Phase(s) or Section(s) Proposed for Certification: </v>
      </c>
      <c r="B9" s="480"/>
      <c r="C9" s="564" t="str">
        <f>PhaseOrSection &amp;""</f>
        <v/>
      </c>
      <c r="D9" s="473"/>
      <c r="E9" s="473"/>
      <c r="F9" s="474"/>
    </row>
    <row r="10" spans="1:6" s="77" customFormat="1" ht="15" customHeight="1">
      <c r="A10" s="465" t="s">
        <v>190</v>
      </c>
      <c r="B10" s="466"/>
      <c r="C10" s="578"/>
      <c r="D10" s="578"/>
      <c r="E10" s="578"/>
      <c r="F10" s="579"/>
    </row>
    <row r="11" spans="1:6" ht="45" customHeight="1">
      <c r="A11" s="569" t="str">
        <f>DevelopmentDescription &amp;""</f>
        <v/>
      </c>
      <c r="B11" s="570"/>
      <c r="C11" s="571"/>
      <c r="D11" s="571"/>
      <c r="E11" s="572"/>
      <c r="F11" s="573"/>
    </row>
    <row r="12" spans="1:6" ht="17" thickBot="1">
      <c r="A12" s="574" t="s">
        <v>54</v>
      </c>
      <c r="B12" s="575"/>
      <c r="C12" s="576"/>
      <c r="D12" s="576"/>
      <c r="E12" s="576"/>
      <c r="F12" s="577"/>
    </row>
    <row r="13" spans="1:6" ht="15" thickBot="1">
      <c r="A13" s="495" t="s">
        <v>18</v>
      </c>
      <c r="B13" s="162"/>
      <c r="C13" s="497" t="s">
        <v>56</v>
      </c>
      <c r="D13" s="497"/>
      <c r="E13" s="497"/>
      <c r="F13" s="498"/>
    </row>
    <row r="14" spans="1:6" ht="18" customHeight="1">
      <c r="A14" s="495"/>
      <c r="B14" s="162"/>
      <c r="C14" s="163" t="s">
        <v>57</v>
      </c>
      <c r="D14" s="150" t="s">
        <v>0</v>
      </c>
      <c r="E14" s="151" t="s">
        <v>1</v>
      </c>
      <c r="F14" s="158" t="s">
        <v>2</v>
      </c>
    </row>
    <row r="15" spans="1:6" ht="15" customHeight="1" thickBot="1">
      <c r="A15" s="265" t="s">
        <v>55</v>
      </c>
      <c r="B15" s="152"/>
      <c r="C15" s="153">
        <v>95</v>
      </c>
      <c r="D15" s="154">
        <v>122</v>
      </c>
      <c r="E15" s="155">
        <v>149</v>
      </c>
      <c r="F15" s="156">
        <v>176</v>
      </c>
    </row>
    <row r="16" spans="1:6">
      <c r="A16" s="270"/>
      <c r="B16" s="164"/>
      <c r="C16" s="499" t="s">
        <v>46</v>
      </c>
      <c r="D16" s="565"/>
      <c r="E16" s="566"/>
      <c r="F16" s="158">
        <f>'Completed Dev. Verification'!CompletedDev.PointClaimed</f>
        <v>116</v>
      </c>
    </row>
    <row r="17" spans="1:6" ht="15" thickBot="1">
      <c r="A17" s="271"/>
      <c r="B17" s="272"/>
      <c r="C17" s="481" t="s">
        <v>5</v>
      </c>
      <c r="D17" s="567"/>
      <c r="E17" s="568"/>
      <c r="F17" s="269">
        <f>CompletedDev.PointsAwardedByVerifier</f>
        <v>6</v>
      </c>
    </row>
    <row r="18" spans="1:6" ht="17" thickBot="1">
      <c r="A18" s="491" t="s">
        <v>664</v>
      </c>
      <c r="B18" s="492"/>
      <c r="C18" s="558"/>
      <c r="D18" s="558"/>
      <c r="E18" s="558"/>
      <c r="F18" s="559"/>
    </row>
    <row r="19" spans="1:6" ht="15" thickBot="1">
      <c r="A19" s="489" t="s">
        <v>661</v>
      </c>
      <c r="B19" s="560"/>
      <c r="C19" s="561" t="s">
        <v>662</v>
      </c>
      <c r="D19" s="562"/>
      <c r="E19" s="562"/>
      <c r="F19" s="563"/>
    </row>
    <row r="20" spans="1:6" s="78" customFormat="1" ht="45" customHeight="1">
      <c r="A20" s="274" t="s">
        <v>651</v>
      </c>
      <c r="B20" s="278"/>
      <c r="C20" s="280" t="s">
        <v>665</v>
      </c>
      <c r="D20" s="281" t="s">
        <v>666</v>
      </c>
      <c r="E20" s="281" t="s">
        <v>667</v>
      </c>
      <c r="F20" s="282" t="s">
        <v>668</v>
      </c>
    </row>
    <row r="21" spans="1:6" s="78" customFormat="1" ht="15" customHeight="1">
      <c r="A21" s="275" t="s">
        <v>652</v>
      </c>
      <c r="B21" s="273"/>
      <c r="C21" s="542" t="s">
        <v>652</v>
      </c>
      <c r="D21" s="543"/>
      <c r="E21" s="538"/>
      <c r="F21" s="539"/>
    </row>
    <row r="22" spans="1:6" ht="12.75" customHeight="1">
      <c r="A22" s="275" t="s">
        <v>653</v>
      </c>
      <c r="B22" s="273"/>
      <c r="C22" s="542" t="s">
        <v>669</v>
      </c>
      <c r="D22" s="543"/>
      <c r="E22" s="540"/>
      <c r="F22" s="541"/>
    </row>
    <row r="23" spans="1:6">
      <c r="A23" s="275" t="s">
        <v>654</v>
      </c>
      <c r="B23" s="273"/>
      <c r="C23" s="446" t="s">
        <v>651</v>
      </c>
      <c r="D23" s="447"/>
      <c r="E23" s="440"/>
      <c r="F23" s="441"/>
    </row>
    <row r="24" spans="1:6">
      <c r="A24" s="275" t="s">
        <v>655</v>
      </c>
      <c r="B24" s="273"/>
      <c r="C24" s="446" t="s">
        <v>652</v>
      </c>
      <c r="D24" s="447"/>
      <c r="E24" s="440"/>
      <c r="F24" s="441"/>
    </row>
    <row r="25" spans="1:6" ht="15" customHeight="1">
      <c r="A25" s="276"/>
      <c r="C25" s="446" t="s">
        <v>659</v>
      </c>
      <c r="D25" s="447"/>
      <c r="E25" s="440"/>
      <c r="F25" s="441"/>
    </row>
    <row r="26" spans="1:6" ht="15" customHeight="1" thickBot="1">
      <c r="A26" s="277"/>
      <c r="B26" s="279"/>
      <c r="C26" s="436" t="s">
        <v>660</v>
      </c>
      <c r="D26" s="437"/>
      <c r="E26" s="442"/>
      <c r="F26" s="443"/>
    </row>
    <row r="27" spans="1:6" ht="15" customHeight="1">
      <c r="A27"/>
      <c r="B27"/>
      <c r="C27"/>
      <c r="D27"/>
      <c r="E27"/>
      <c r="F27"/>
    </row>
    <row r="28" spans="1:6" ht="13">
      <c r="A28"/>
      <c r="B28"/>
      <c r="C28"/>
      <c r="D28"/>
      <c r="E28"/>
      <c r="F28"/>
    </row>
    <row r="29" spans="1:6" ht="15" customHeight="1">
      <c r="A29"/>
      <c r="B29"/>
      <c r="C29"/>
      <c r="D29"/>
      <c r="E29"/>
      <c r="F29"/>
    </row>
    <row r="30" spans="1:6" ht="15" customHeight="1">
      <c r="A30"/>
      <c r="B30"/>
      <c r="C30"/>
      <c r="D30"/>
      <c r="E30"/>
      <c r="F30"/>
    </row>
    <row r="31" spans="1:6" ht="15" customHeight="1">
      <c r="A31"/>
      <c r="B31"/>
      <c r="C31"/>
      <c r="D31"/>
      <c r="E31"/>
      <c r="F31"/>
    </row>
    <row r="32" spans="1:6" ht="15" customHeight="1">
      <c r="A32"/>
      <c r="B32"/>
      <c r="C32"/>
      <c r="D32"/>
      <c r="E32"/>
      <c r="F32"/>
    </row>
    <row r="33" spans="1:6" ht="15" customHeight="1">
      <c r="A33"/>
      <c r="B33"/>
      <c r="C33"/>
      <c r="D33"/>
      <c r="E33"/>
      <c r="F33"/>
    </row>
    <row r="34" spans="1:6" ht="15" customHeight="1">
      <c r="A34"/>
      <c r="B34"/>
      <c r="C34"/>
      <c r="D34"/>
      <c r="E34"/>
      <c r="F34"/>
    </row>
    <row r="35" spans="1:6" ht="15" customHeight="1">
      <c r="A35"/>
      <c r="B35"/>
      <c r="C35"/>
      <c r="D35"/>
      <c r="E35"/>
      <c r="F35"/>
    </row>
    <row r="36" spans="1:6" ht="15" customHeight="1">
      <c r="A36"/>
      <c r="B36"/>
      <c r="C36"/>
      <c r="D36"/>
      <c r="E36"/>
      <c r="F36"/>
    </row>
    <row r="37" spans="1:6" ht="15" customHeight="1">
      <c r="A37"/>
      <c r="B37"/>
      <c r="C37"/>
      <c r="D37"/>
      <c r="E37"/>
      <c r="F37"/>
    </row>
    <row r="38" spans="1:6" ht="15" customHeight="1">
      <c r="A38"/>
      <c r="B38"/>
      <c r="C38"/>
      <c r="D38"/>
      <c r="E38"/>
      <c r="F38"/>
    </row>
    <row r="39" spans="1:6" ht="15" customHeight="1">
      <c r="A39"/>
      <c r="B39"/>
      <c r="C39"/>
      <c r="D39"/>
      <c r="E39"/>
      <c r="F39"/>
    </row>
    <row r="40" spans="1:6">
      <c r="C40" s="261"/>
      <c r="D40" s="261"/>
      <c r="E40" s="261"/>
      <c r="F40" s="261"/>
    </row>
  </sheetData>
  <sheetProtection algorithmName="SHA-512" hashValue="I4S+aUHDjBFnMUQQ+djLjJV2UC+TQMMd3tchdTFrEh2eilVNmyiKeDZbROHDSEvn82FlY97Ph4Qocs2QtqOEVw==" saltValue="lQraZCLb+RhTc18dcUFjBA==" spinCount="100000" sheet="1" selectLockedCells="1"/>
  <mergeCells count="37">
    <mergeCell ref="A18:F18"/>
    <mergeCell ref="A19:B19"/>
    <mergeCell ref="C19:F19"/>
    <mergeCell ref="C9:F9"/>
    <mergeCell ref="A13:A14"/>
    <mergeCell ref="C13:F13"/>
    <mergeCell ref="C16:E16"/>
    <mergeCell ref="C17:E17"/>
    <mergeCell ref="A9:B9"/>
    <mergeCell ref="A11:F11"/>
    <mergeCell ref="A12:F12"/>
    <mergeCell ref="A10:F10"/>
    <mergeCell ref="D1:F1"/>
    <mergeCell ref="A2:B2"/>
    <mergeCell ref="A6:B6"/>
    <mergeCell ref="A7:B7"/>
    <mergeCell ref="A8:B8"/>
    <mergeCell ref="C2:F2"/>
    <mergeCell ref="A3:F3"/>
    <mergeCell ref="A4:F4"/>
    <mergeCell ref="C6:F6"/>
    <mergeCell ref="C7:F7"/>
    <mergeCell ref="C8:F8"/>
    <mergeCell ref="A5:B5"/>
    <mergeCell ref="C5:F5"/>
    <mergeCell ref="C26:D26"/>
    <mergeCell ref="E21:F21"/>
    <mergeCell ref="E22:F22"/>
    <mergeCell ref="E23:F23"/>
    <mergeCell ref="E24:F24"/>
    <mergeCell ref="E25:F25"/>
    <mergeCell ref="E26:F26"/>
    <mergeCell ref="C21:D21"/>
    <mergeCell ref="C22:D22"/>
    <mergeCell ref="C23:D23"/>
    <mergeCell ref="C24:D24"/>
    <mergeCell ref="C25:D25"/>
  </mergeCells>
  <phoneticPr fontId="4" type="noConversion"/>
  <conditionalFormatting sqref="C6:F6">
    <cfRule type="expression" dxfId="5" priority="7" stopIfTrue="1">
      <formula>OR($C$6="",$C$6=0)</formula>
    </cfRule>
  </conditionalFormatting>
  <conditionalFormatting sqref="C7:F7">
    <cfRule type="expression" dxfId="4" priority="6" stopIfTrue="1">
      <formula>OR($C$7="",$C$7=0)</formula>
    </cfRule>
  </conditionalFormatting>
  <conditionalFormatting sqref="C8:F8">
    <cfRule type="expression" dxfId="3" priority="5" stopIfTrue="1">
      <formula>OR($C$8="",$C$8=0)</formula>
    </cfRule>
  </conditionalFormatting>
  <conditionalFormatting sqref="C9:F9">
    <cfRule type="expression" dxfId="2" priority="4" stopIfTrue="1">
      <formula>OR($C$9="",$C$9=0)</formula>
    </cfRule>
  </conditionalFormatting>
  <conditionalFormatting sqref="A11:F11">
    <cfRule type="expression" dxfId="1" priority="3">
      <formula>OR($A$11="",$A$11=0)</formula>
    </cfRule>
  </conditionalFormatting>
  <conditionalFormatting sqref="C5:F5">
    <cfRule type="expression" dxfId="0" priority="1" stopIfTrue="1">
      <formula>OR($C$5="",$C$5=0)</formula>
    </cfRule>
  </conditionalFormatting>
  <pageMargins left="0.25" right="0.25" top="0.5" bottom="0.5" header="0.5" footer="0.5"/>
  <pageSetup scale="70" orientation="landscape" r:id="rId1"/>
  <headerFooter alignWithMargins="0">
    <oddFooter>&amp;L&amp;8© 2013 Home Innovation Research Labs
&amp;C&amp;8Home Innovation Research Labs authorizes use of this document only by participants in its
NGBS Green Certification Program or to facilitate Home Innovation certificate issuance.&amp;R&amp;8Page&amp;P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4AD2-99C8-43C4-80F8-FF76B511E882}">
  <sheetPr codeName="Sheet9"/>
  <dimension ref="A1:C6"/>
  <sheetViews>
    <sheetView workbookViewId="0">
      <selection activeCell="C2" sqref="C2"/>
    </sheetView>
  </sheetViews>
  <sheetFormatPr baseColWidth="10" defaultColWidth="8.83203125" defaultRowHeight="13"/>
  <cols>
    <col min="1" max="1" width="7.83203125" bestFit="1" customWidth="1"/>
    <col min="2" max="2" width="13.1640625" bestFit="1" customWidth="1"/>
    <col min="3" max="3" width="121.33203125" customWidth="1"/>
  </cols>
  <sheetData>
    <row r="1" spans="1:3">
      <c r="A1" s="253" t="s">
        <v>634</v>
      </c>
      <c r="B1" s="253" t="s">
        <v>635</v>
      </c>
      <c r="C1" s="253" t="s">
        <v>636</v>
      </c>
    </row>
    <row r="2" spans="1:3">
      <c r="A2" s="253" t="s">
        <v>672</v>
      </c>
      <c r="B2" s="284">
        <v>44860</v>
      </c>
      <c r="C2" s="77" t="s">
        <v>673</v>
      </c>
    </row>
    <row r="3" spans="1:3">
      <c r="A3" s="77" t="s">
        <v>647</v>
      </c>
      <c r="B3" s="259">
        <v>44568</v>
      </c>
      <c r="C3" s="77" t="s">
        <v>650</v>
      </c>
    </row>
    <row r="4" spans="1:3">
      <c r="A4" s="77" t="s">
        <v>642</v>
      </c>
      <c r="B4" s="259">
        <v>44414</v>
      </c>
      <c r="C4" s="77" t="s">
        <v>643</v>
      </c>
    </row>
    <row r="5" spans="1:3">
      <c r="A5" s="77" t="s">
        <v>638</v>
      </c>
      <c r="B5" s="252">
        <v>44222</v>
      </c>
      <c r="C5" s="77" t="s">
        <v>639</v>
      </c>
    </row>
    <row r="6" spans="1:3">
      <c r="A6" s="77" t="s">
        <v>637</v>
      </c>
      <c r="B6" s="252">
        <v>43936</v>
      </c>
      <c r="C6" s="77" t="s">
        <v>155</v>
      </c>
    </row>
  </sheetData>
  <sheetProtection algorithmName="SHA-512" hashValue="YhmehuFkfCxF9njehujMRS4IFPXjsk8rSbnEP8T1/CC7Ef0wHEVVIcEhaDQr8rIrSqob8lxM8JUk11+/5vKTNA==" saltValue="D/hYUom4BGXBgZU/UU5IQg==" spinCount="10000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Copyright</vt:lpstr>
      <vt:lpstr>Instructions</vt:lpstr>
      <vt:lpstr>Start Here</vt:lpstr>
      <vt:lpstr>Scoring</vt:lpstr>
      <vt:lpstr>Letter of Approval Verification</vt:lpstr>
      <vt:lpstr>Letter of Approval Summary</vt:lpstr>
      <vt:lpstr>Completed Dev. Verification</vt:lpstr>
      <vt:lpstr>Project Summary</vt:lpstr>
      <vt:lpstr>Errata</vt:lpstr>
      <vt:lpstr>Dropdowns</vt:lpstr>
      <vt:lpstr>AllRightsReserved</vt:lpstr>
      <vt:lpstr>CommunityName</vt:lpstr>
      <vt:lpstr>CompletedDev.LevelAchieved</vt:lpstr>
      <vt:lpstr>'Completed Dev. Verification'!CompletedDev.PointClaimed</vt:lpstr>
      <vt:lpstr>CompletedDev.PointsAwardedByVerifier</vt:lpstr>
      <vt:lpstr>copyright</vt:lpstr>
      <vt:lpstr>DeveloperApplicant</vt:lpstr>
      <vt:lpstr>DevelopmentDescription</vt:lpstr>
      <vt:lpstr>DevelopmentLocation</vt:lpstr>
      <vt:lpstr>dropdown1</vt:lpstr>
      <vt:lpstr>FourStars</vt:lpstr>
      <vt:lpstr>LandDevelopmentHeading</vt:lpstr>
      <vt:lpstr>LOA.PointsAwardedByVerifier</vt:lpstr>
      <vt:lpstr>'Letter of Approval Verification'!LOA.PointsClaimed</vt:lpstr>
      <vt:lpstr>LOA.RatingLevelAchieved</vt:lpstr>
      <vt:lpstr>OneStar</vt:lpstr>
      <vt:lpstr>PhaseOrSection</vt:lpstr>
      <vt:lpstr>'Completed Dev. Verification'!Print_Area</vt:lpstr>
      <vt:lpstr>'Letter of Approval Summary'!Print_Area</vt:lpstr>
      <vt:lpstr>'Letter of Approval Verification'!Print_Area</vt:lpstr>
      <vt:lpstr>Scoring!Print_Area</vt:lpstr>
      <vt:lpstr>'Completed Dev. Verification'!Print_Titles</vt:lpstr>
      <vt:lpstr>'Letter of Approval Verification'!Print_Titles</vt:lpstr>
      <vt:lpstr>Scoring!Print_Titles</vt:lpstr>
      <vt:lpstr>ProjectID</vt:lpstr>
      <vt:lpstr>ProjectStatus</vt:lpstr>
      <vt:lpstr>ScoringDesign.LevelAchieved</vt:lpstr>
      <vt:lpstr>ScoringDesign.PointsClaimed</vt:lpstr>
      <vt:lpstr>startRevisionDate</vt:lpstr>
      <vt:lpstr>startVersion</vt:lpstr>
      <vt:lpstr>startYear</vt:lpstr>
      <vt:lpstr>TargetCertificationLevel</vt:lpstr>
      <vt:lpstr>ThreeStars</vt:lpstr>
      <vt:lpstr>TwoStars</vt:lpstr>
    </vt:vector>
  </TitlesOfParts>
  <Manager>cwasser@homeinnovation.com</Manager>
  <Company>Home Innovation Research Labs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2020 NGBS Land Development Scoring</dc:title>
  <dc:subject>2020 NGBS Land Development Scoring</dc:subject>
  <dc:creator>wwatkins@homeinnovation.com</dc:creator>
  <cp:lastModifiedBy>Artem Hruzd</cp:lastModifiedBy>
  <cp:lastPrinted>2019-11-06T19:33:25Z</cp:lastPrinted>
  <dcterms:created xsi:type="dcterms:W3CDTF">2008-06-20T16:52:59Z</dcterms:created>
  <dcterms:modified xsi:type="dcterms:W3CDTF">2022-11-01T23:16:22Z</dcterms:modified>
</cp:coreProperties>
</file>